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0004\Desktop\"/>
    </mc:Choice>
  </mc:AlternateContent>
  <xr:revisionPtr revIDLastSave="0" documentId="13_ncr:1_{73BA486D-ECD2-431C-A9AC-40287E6C91AC}" xr6:coauthVersionLast="36" xr6:coauthVersionMax="47" xr10:uidLastSave="{00000000-0000-0000-0000-000000000000}"/>
  <bookViews>
    <workbookView xWindow="-105" yWindow="-105" windowWidth="19425" windowHeight="10305" tabRatio="964" xr2:uid="{660EFDDC-CF46-404E-8210-BBE2BE06BE4D}"/>
  </bookViews>
  <sheets>
    <sheet name="目次" sheetId="28" r:id="rId1"/>
    <sheet name="時系列" sheetId="17" r:id="rId2"/>
    <sheet name="時系列推計WS" sheetId="64" r:id="rId3"/>
    <sheet name="旧町人口" sheetId="65" r:id="rId4"/>
    <sheet name="95" sheetId="46" r:id="rId5"/>
    <sheet name="96" sheetId="45" r:id="rId6"/>
    <sheet name="97" sheetId="44" r:id="rId7"/>
    <sheet name="98" sheetId="43" r:id="rId8"/>
    <sheet name="99" sheetId="42" r:id="rId9"/>
    <sheet name="00" sheetId="41" r:id="rId10"/>
    <sheet name="01" sheetId="40" r:id="rId11"/>
    <sheet name="02" sheetId="39" r:id="rId12"/>
    <sheet name="03" sheetId="38" r:id="rId13"/>
    <sheet name="04" sheetId="37" r:id="rId14"/>
    <sheet name="05" sheetId="36" r:id="rId15"/>
    <sheet name="06" sheetId="52" r:id="rId16"/>
    <sheet name="07" sheetId="51" r:id="rId17"/>
    <sheet name="08" sheetId="50" r:id="rId18"/>
    <sheet name="09" sheetId="48" r:id="rId19"/>
    <sheet name="10" sheetId="49" r:id="rId20"/>
    <sheet name="11" sheetId="47" r:id="rId21"/>
    <sheet name="12" sheetId="57" r:id="rId22"/>
    <sheet name="13" sheetId="56" r:id="rId23"/>
    <sheet name="14" sheetId="55" r:id="rId24"/>
    <sheet name="15" sheetId="63" r:id="rId25"/>
    <sheet name="16" sheetId="62" r:id="rId26"/>
    <sheet name="17" sheetId="61" r:id="rId27"/>
    <sheet name="18" sheetId="54" r:id="rId28"/>
    <sheet name="19" sheetId="60" r:id="rId29"/>
    <sheet name="20" sheetId="59" r:id="rId30"/>
    <sheet name="21" sheetId="58" r:id="rId31"/>
    <sheet name="22" sheetId="53" r:id="rId32"/>
    <sheet name="23" sheetId="66" r:id="rId3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64" l="1"/>
  <c r="C32" i="17" s="1"/>
  <c r="F27" i="64"/>
  <c r="F16" i="17" s="1"/>
  <c r="G415" i="64"/>
  <c r="F415" i="64"/>
  <c r="E415" i="64"/>
  <c r="D415" i="64"/>
  <c r="C415" i="64"/>
  <c r="H463" i="64"/>
  <c r="H462" i="64"/>
  <c r="H459" i="64"/>
  <c r="H458" i="64"/>
  <c r="H455" i="64"/>
  <c r="H456" i="64" s="1"/>
  <c r="H452" i="64"/>
  <c r="H449" i="64"/>
  <c r="H450" i="64" s="1"/>
  <c r="H446" i="64"/>
  <c r="H445" i="64"/>
  <c r="H444" i="64"/>
  <c r="H439" i="64"/>
  <c r="H440" i="64" s="1"/>
  <c r="I439" i="64" s="1"/>
  <c r="U139" i="65"/>
  <c r="T139" i="65"/>
  <c r="W139" i="65"/>
  <c r="Z138" i="65"/>
  <c r="AA138" i="65" s="1"/>
  <c r="Z134" i="65"/>
  <c r="AA134" i="65" s="1"/>
  <c r="Y134" i="65"/>
  <c r="X134" i="65"/>
  <c r="Z133" i="65"/>
  <c r="AA133" i="65" s="1"/>
  <c r="Y133" i="65"/>
  <c r="X133" i="65"/>
  <c r="Z132" i="65"/>
  <c r="AA132" i="65" s="1"/>
  <c r="Y132" i="65"/>
  <c r="X132" i="65"/>
  <c r="Z131" i="65"/>
  <c r="AA131" i="65" s="1"/>
  <c r="Y131" i="65"/>
  <c r="X131" i="65"/>
  <c r="Z130" i="65"/>
  <c r="AA130" i="65" s="1"/>
  <c r="Y130" i="65"/>
  <c r="X130" i="65"/>
  <c r="Z129" i="65"/>
  <c r="AB129" i="65" s="1"/>
  <c r="Y129" i="65"/>
  <c r="X129" i="65"/>
  <c r="W129" i="65"/>
  <c r="AA128" i="65"/>
  <c r="Z128" i="65"/>
  <c r="Y128" i="65"/>
  <c r="X128" i="65"/>
  <c r="AA127" i="65"/>
  <c r="Z127" i="65"/>
  <c r="Y127" i="65"/>
  <c r="X127" i="65"/>
  <c r="AA126" i="65"/>
  <c r="Z126" i="65"/>
  <c r="Y126" i="65"/>
  <c r="X126" i="65"/>
  <c r="AA125" i="65"/>
  <c r="Z125" i="65"/>
  <c r="Y125" i="65"/>
  <c r="X125" i="65"/>
  <c r="Z124" i="65"/>
  <c r="AB124" i="65" s="1"/>
  <c r="Y124" i="65"/>
  <c r="X124" i="65"/>
  <c r="W124" i="65"/>
  <c r="Z123" i="65"/>
  <c r="AA123" i="65" s="1"/>
  <c r="Y123" i="65"/>
  <c r="X123" i="65"/>
  <c r="Z122" i="65"/>
  <c r="AA122" i="65" s="1"/>
  <c r="Y122" i="65"/>
  <c r="X122" i="65"/>
  <c r="Y121" i="65"/>
  <c r="X121" i="65"/>
  <c r="W121" i="65"/>
  <c r="Z121" i="65" s="1"/>
  <c r="Z119" i="65"/>
  <c r="AA119" i="65" s="1"/>
  <c r="Y119" i="65"/>
  <c r="X119" i="65"/>
  <c r="Z118" i="65"/>
  <c r="AA118" i="65" s="1"/>
  <c r="Y118" i="65"/>
  <c r="X118" i="65"/>
  <c r="Z117" i="65"/>
  <c r="AA117" i="65" s="1"/>
  <c r="Y117" i="65"/>
  <c r="X117" i="65"/>
  <c r="Z116" i="65"/>
  <c r="AA116" i="65" s="1"/>
  <c r="Y116" i="65"/>
  <c r="X116" i="65"/>
  <c r="Z115" i="65"/>
  <c r="AA115" i="65" s="1"/>
  <c r="Y115" i="65"/>
  <c r="X115" i="65"/>
  <c r="Z114" i="65"/>
  <c r="AA114" i="65" s="1"/>
  <c r="Y114" i="65"/>
  <c r="X114" i="65"/>
  <c r="Y113" i="65"/>
  <c r="X113" i="65"/>
  <c r="W113" i="65"/>
  <c r="Z113" i="65" s="1"/>
  <c r="Z108" i="65"/>
  <c r="AA108" i="65" s="1"/>
  <c r="AC108" i="65" s="1"/>
  <c r="Y108" i="65"/>
  <c r="X108" i="65"/>
  <c r="Z106" i="65"/>
  <c r="AA106" i="65" s="1"/>
  <c r="Y106" i="65"/>
  <c r="X106" i="65"/>
  <c r="Z105" i="65"/>
  <c r="AA105" i="65" s="1"/>
  <c r="Y105" i="65"/>
  <c r="X105" i="65"/>
  <c r="AB104" i="65"/>
  <c r="Z104" i="65"/>
  <c r="AA104" i="65" s="1"/>
  <c r="AC104" i="65" s="1"/>
  <c r="Y104" i="65"/>
  <c r="X104" i="65"/>
  <c r="W104" i="65"/>
  <c r="Z103" i="65"/>
  <c r="AA103" i="65" s="1"/>
  <c r="Y103" i="65"/>
  <c r="X103" i="65"/>
  <c r="Z102" i="65"/>
  <c r="AA102" i="65" s="1"/>
  <c r="Y102" i="65"/>
  <c r="X102" i="65"/>
  <c r="Z101" i="65"/>
  <c r="AA101" i="65" s="1"/>
  <c r="Y101" i="65"/>
  <c r="X101" i="65"/>
  <c r="Y100" i="65"/>
  <c r="X100" i="65"/>
  <c r="W100" i="65"/>
  <c r="Z100" i="65" s="1"/>
  <c r="Z99" i="65"/>
  <c r="AA99" i="65" s="1"/>
  <c r="Y99" i="65"/>
  <c r="X99" i="65"/>
  <c r="AA98" i="65"/>
  <c r="Z98" i="65"/>
  <c r="Y98" i="65"/>
  <c r="X98" i="65"/>
  <c r="Z97" i="65"/>
  <c r="AA97" i="65" s="1"/>
  <c r="Y97" i="65"/>
  <c r="X97" i="65"/>
  <c r="AA96" i="65"/>
  <c r="Z96" i="65"/>
  <c r="Y96" i="65"/>
  <c r="X96" i="65"/>
  <c r="Z95" i="65"/>
  <c r="AA95" i="65" s="1"/>
  <c r="AC95" i="65" s="1"/>
  <c r="Y95" i="65"/>
  <c r="X95" i="65"/>
  <c r="W95" i="65"/>
  <c r="AA94" i="65"/>
  <c r="Z94" i="65"/>
  <c r="Y94" i="65"/>
  <c r="X94" i="65"/>
  <c r="AA93" i="65"/>
  <c r="Z93" i="65"/>
  <c r="Y93" i="65"/>
  <c r="X93" i="65"/>
  <c r="AA92" i="65"/>
  <c r="Z92" i="65"/>
  <c r="Y92" i="65"/>
  <c r="X92" i="65"/>
  <c r="AA91" i="65"/>
  <c r="Z91" i="65"/>
  <c r="Y91" i="65"/>
  <c r="X91" i="65"/>
  <c r="Z90" i="65"/>
  <c r="AB90" i="65" s="1"/>
  <c r="Y90" i="65"/>
  <c r="X90" i="65"/>
  <c r="W90" i="65"/>
  <c r="Z89" i="65"/>
  <c r="AA89" i="65" s="1"/>
  <c r="Y89" i="65"/>
  <c r="X89" i="65"/>
  <c r="Z88" i="65"/>
  <c r="AA88" i="65" s="1"/>
  <c r="Y88" i="65"/>
  <c r="X88" i="65"/>
  <c r="Z87" i="65"/>
  <c r="AA87" i="65" s="1"/>
  <c r="Y87" i="65"/>
  <c r="X87" i="65"/>
  <c r="Z86" i="65"/>
  <c r="AA86" i="65" s="1"/>
  <c r="Y86" i="65"/>
  <c r="X86" i="65"/>
  <c r="Z85" i="65"/>
  <c r="AA85" i="65" s="1"/>
  <c r="Y85" i="65"/>
  <c r="X85" i="65"/>
  <c r="Z84" i="65"/>
  <c r="AA84" i="65" s="1"/>
  <c r="Y84" i="65"/>
  <c r="X84" i="65"/>
  <c r="Y83" i="65"/>
  <c r="X83" i="65"/>
  <c r="W83" i="65"/>
  <c r="Z83" i="65" s="1"/>
  <c r="Z81" i="65"/>
  <c r="AA81" i="65" s="1"/>
  <c r="Y81" i="65"/>
  <c r="X81" i="65"/>
  <c r="Z80" i="65"/>
  <c r="AA80" i="65" s="1"/>
  <c r="Y80" i="65"/>
  <c r="X80" i="65"/>
  <c r="Z79" i="65"/>
  <c r="AA79" i="65" s="1"/>
  <c r="Y79" i="65"/>
  <c r="X79" i="65"/>
  <c r="Z78" i="65"/>
  <c r="AA78" i="65" s="1"/>
  <c r="Y78" i="65"/>
  <c r="X78" i="65"/>
  <c r="Y77" i="65"/>
  <c r="X77" i="65"/>
  <c r="W77" i="65"/>
  <c r="Z77" i="65" s="1"/>
  <c r="Z76" i="65"/>
  <c r="AB76" i="65" s="1"/>
  <c r="Y76" i="65"/>
  <c r="X76" i="65"/>
  <c r="Z75" i="65"/>
  <c r="AA75" i="65" s="1"/>
  <c r="AC75" i="65" s="1"/>
  <c r="Y75" i="65"/>
  <c r="X75" i="65"/>
  <c r="AB75" i="65" s="1"/>
  <c r="Z74" i="65"/>
  <c r="AA74" i="65" s="1"/>
  <c r="Y74" i="65"/>
  <c r="X74" i="65"/>
  <c r="Z73" i="65"/>
  <c r="AA73" i="65" s="1"/>
  <c r="Y73" i="65"/>
  <c r="X73" i="65"/>
  <c r="Z72" i="65"/>
  <c r="AA72" i="65" s="1"/>
  <c r="Y72" i="65"/>
  <c r="X72" i="65"/>
  <c r="Z71" i="65"/>
  <c r="AA71" i="65" s="1"/>
  <c r="Y71" i="65"/>
  <c r="X71" i="65"/>
  <c r="Z70" i="65"/>
  <c r="AA70" i="65" s="1"/>
  <c r="AC70" i="65" s="1"/>
  <c r="Y70" i="65"/>
  <c r="X70" i="65"/>
  <c r="W70" i="65"/>
  <c r="AA69" i="65"/>
  <c r="Z69" i="65"/>
  <c r="Y69" i="65"/>
  <c r="X69" i="65"/>
  <c r="AA68" i="65"/>
  <c r="Z68" i="65"/>
  <c r="Y68" i="65"/>
  <c r="X68" i="65"/>
  <c r="AA67" i="65"/>
  <c r="Z67" i="65"/>
  <c r="Y67" i="65"/>
  <c r="X67" i="65"/>
  <c r="AA66" i="65"/>
  <c r="Z66" i="65"/>
  <c r="Y66" i="65"/>
  <c r="X66" i="65"/>
  <c r="Z65" i="65"/>
  <c r="AB65" i="65" s="1"/>
  <c r="Y65" i="65"/>
  <c r="X65" i="65"/>
  <c r="W65" i="65"/>
  <c r="AB64" i="65"/>
  <c r="Z64" i="65"/>
  <c r="AA64" i="65" s="1"/>
  <c r="AC64" i="65" s="1"/>
  <c r="Y64" i="65"/>
  <c r="X64" i="65"/>
  <c r="Z63" i="65"/>
  <c r="AB63" i="65" s="1"/>
  <c r="Y63" i="65"/>
  <c r="X63" i="65"/>
  <c r="Z61" i="65"/>
  <c r="AA61" i="65" s="1"/>
  <c r="Y61" i="65"/>
  <c r="X61" i="65"/>
  <c r="Z60" i="65"/>
  <c r="AA60" i="65" s="1"/>
  <c r="Y60" i="65"/>
  <c r="X60" i="65"/>
  <c r="Y59" i="65"/>
  <c r="X59" i="65"/>
  <c r="W59" i="65"/>
  <c r="Z59" i="65" s="1"/>
  <c r="AB58" i="65"/>
  <c r="AA58" i="65"/>
  <c r="AC58" i="65" s="1"/>
  <c r="Z58" i="65"/>
  <c r="Y58" i="65"/>
  <c r="X58" i="65"/>
  <c r="Z57" i="65"/>
  <c r="AB57" i="65" s="1"/>
  <c r="Y57" i="65"/>
  <c r="X57" i="65"/>
  <c r="Z56" i="65"/>
  <c r="AA56" i="65" s="1"/>
  <c r="Y56" i="65"/>
  <c r="X56" i="65"/>
  <c r="Z55" i="65"/>
  <c r="AA55" i="65" s="1"/>
  <c r="Y55" i="65"/>
  <c r="X55" i="65"/>
  <c r="Z54" i="65"/>
  <c r="AA54" i="65" s="1"/>
  <c r="Y54" i="65"/>
  <c r="X54" i="65"/>
  <c r="Z53" i="65"/>
  <c r="AA53" i="65" s="1"/>
  <c r="Y53" i="65"/>
  <c r="X53" i="65"/>
  <c r="Z52" i="65"/>
  <c r="AA52" i="65" s="1"/>
  <c r="Y52" i="65"/>
  <c r="X52" i="65"/>
  <c r="Y51" i="65"/>
  <c r="X51" i="65"/>
  <c r="W51" i="65"/>
  <c r="Z51" i="65" s="1"/>
  <c r="Z49" i="65"/>
  <c r="AA49" i="65" s="1"/>
  <c r="Y49" i="65"/>
  <c r="X49" i="65"/>
  <c r="Z48" i="65"/>
  <c r="AA48" i="65" s="1"/>
  <c r="Y48" i="65"/>
  <c r="X48" i="65"/>
  <c r="Z47" i="65"/>
  <c r="AA47" i="65" s="1"/>
  <c r="Y47" i="65"/>
  <c r="X47" i="65"/>
  <c r="Z46" i="65"/>
  <c r="AB46" i="65" s="1"/>
  <c r="Y46" i="65"/>
  <c r="X46" i="65"/>
  <c r="W46" i="65"/>
  <c r="AA45" i="65"/>
  <c r="Z45" i="65"/>
  <c r="Y45" i="65"/>
  <c r="X45" i="65"/>
  <c r="AA44" i="65"/>
  <c r="Z44" i="65"/>
  <c r="Y44" i="65"/>
  <c r="X44" i="65"/>
  <c r="AA43" i="65"/>
  <c r="Z43" i="65"/>
  <c r="Y43" i="65"/>
  <c r="X43" i="65"/>
  <c r="Z42" i="65"/>
  <c r="AB42" i="65" s="1"/>
  <c r="Y42" i="65"/>
  <c r="X42" i="65"/>
  <c r="W42" i="65"/>
  <c r="AB41" i="65"/>
  <c r="Z41" i="65"/>
  <c r="AA41" i="65" s="1"/>
  <c r="AC41" i="65" s="1"/>
  <c r="Y41" i="65"/>
  <c r="X41" i="65"/>
  <c r="Z40" i="65"/>
  <c r="AB40" i="65" s="1"/>
  <c r="Y40" i="65"/>
  <c r="X40" i="65"/>
  <c r="Z39" i="65"/>
  <c r="AA39" i="65" s="1"/>
  <c r="Y39" i="65"/>
  <c r="X39" i="65"/>
  <c r="Z38" i="65"/>
  <c r="AA38" i="65" s="1"/>
  <c r="Y38" i="65"/>
  <c r="X38" i="65"/>
  <c r="Y37" i="65"/>
  <c r="X37" i="65"/>
  <c r="W37" i="65"/>
  <c r="Z37" i="65" s="1"/>
  <c r="Z36" i="65"/>
  <c r="AA36" i="65" s="1"/>
  <c r="Y36" i="65"/>
  <c r="X36" i="65"/>
  <c r="Z35" i="65"/>
  <c r="AA35" i="65" s="1"/>
  <c r="Y35" i="65"/>
  <c r="X35" i="65"/>
  <c r="Y34" i="65"/>
  <c r="X34" i="65"/>
  <c r="W34" i="65"/>
  <c r="Z34" i="65" s="1"/>
  <c r="Z32" i="65"/>
  <c r="AA32" i="65" s="1"/>
  <c r="AC32" i="65" s="1"/>
  <c r="Y32" i="65"/>
  <c r="X32" i="65"/>
  <c r="AB31" i="65"/>
  <c r="Z31" i="65"/>
  <c r="AA31" i="65" s="1"/>
  <c r="AC31" i="65" s="1"/>
  <c r="Y31" i="65"/>
  <c r="X31" i="65"/>
  <c r="Z30" i="65"/>
  <c r="AB30" i="65" s="1"/>
  <c r="Y30" i="65"/>
  <c r="X30" i="65"/>
  <c r="Z29" i="65"/>
  <c r="AA29" i="65" s="1"/>
  <c r="AC29" i="65" s="1"/>
  <c r="Y29" i="65"/>
  <c r="X29" i="65"/>
  <c r="AB29" i="65" s="1"/>
  <c r="Z28" i="65"/>
  <c r="AA28" i="65" s="1"/>
  <c r="AC28" i="65" s="1"/>
  <c r="Y28" i="65"/>
  <c r="X28" i="65"/>
  <c r="AB26" i="65"/>
  <c r="Z26" i="65"/>
  <c r="AA26" i="65" s="1"/>
  <c r="AC26" i="65" s="1"/>
  <c r="Y26" i="65"/>
  <c r="X26" i="65"/>
  <c r="Z25" i="65"/>
  <c r="AB25" i="65" s="1"/>
  <c r="Y25" i="65"/>
  <c r="X25" i="65"/>
  <c r="Z24" i="65"/>
  <c r="AA24" i="65" s="1"/>
  <c r="AC24" i="65" s="1"/>
  <c r="Y24" i="65"/>
  <c r="X24" i="65"/>
  <c r="AB24" i="65" s="1"/>
  <c r="Z23" i="65"/>
  <c r="AA23" i="65" s="1"/>
  <c r="AC23" i="65" s="1"/>
  <c r="Y23" i="65"/>
  <c r="X23" i="65"/>
  <c r="AB22" i="65"/>
  <c r="Z22" i="65"/>
  <c r="AA22" i="65" s="1"/>
  <c r="AC22" i="65" s="1"/>
  <c r="Y22" i="65"/>
  <c r="X22" i="65"/>
  <c r="Z20" i="65"/>
  <c r="AB20" i="65" s="1"/>
  <c r="Y20" i="65"/>
  <c r="X20" i="65"/>
  <c r="Z19" i="65"/>
  <c r="AA19" i="65" s="1"/>
  <c r="AC19" i="65" s="1"/>
  <c r="Y19" i="65"/>
  <c r="X19" i="65"/>
  <c r="AB19" i="65" s="1"/>
  <c r="Z18" i="65"/>
  <c r="AA18" i="65" s="1"/>
  <c r="AC18" i="65" s="1"/>
  <c r="Y18" i="65"/>
  <c r="X18" i="65"/>
  <c r="AB16" i="65"/>
  <c r="Z16" i="65"/>
  <c r="AA16" i="65" s="1"/>
  <c r="AC16" i="65" s="1"/>
  <c r="Y16" i="65"/>
  <c r="X16" i="65"/>
  <c r="Z15" i="65"/>
  <c r="AB15" i="65" s="1"/>
  <c r="Y15" i="65"/>
  <c r="X15" i="65"/>
  <c r="Z14" i="65"/>
  <c r="AA14" i="65" s="1"/>
  <c r="AC14" i="65" s="1"/>
  <c r="Y14" i="65"/>
  <c r="X14" i="65"/>
  <c r="AB14" i="65" s="1"/>
  <c r="Z13" i="65"/>
  <c r="AA13" i="65" s="1"/>
  <c r="AC13" i="65" s="1"/>
  <c r="Y13" i="65"/>
  <c r="X13" i="65"/>
  <c r="AB12" i="65"/>
  <c r="Z12" i="65"/>
  <c r="AA12" i="65" s="1"/>
  <c r="AC12" i="65" s="1"/>
  <c r="Y12" i="65"/>
  <c r="X12" i="65"/>
  <c r="Z11" i="65"/>
  <c r="AB11" i="65" s="1"/>
  <c r="Y11" i="65"/>
  <c r="X11" i="65"/>
  <c r="Z10" i="65"/>
  <c r="AA10" i="65" s="1"/>
  <c r="AC10" i="65" s="1"/>
  <c r="Y10" i="65"/>
  <c r="X10" i="65"/>
  <c r="AB10" i="65" s="1"/>
  <c r="Z9" i="65"/>
  <c r="AB9" i="65" s="1"/>
  <c r="Y9" i="65"/>
  <c r="X9" i="65"/>
  <c r="AB8" i="65"/>
  <c r="Z8" i="65"/>
  <c r="AA8" i="65" s="1"/>
  <c r="AC8" i="65" s="1"/>
  <c r="Y8" i="65"/>
  <c r="X8" i="65"/>
  <c r="Z7" i="65"/>
  <c r="AB7" i="65" s="1"/>
  <c r="Y7" i="65"/>
  <c r="X7" i="65"/>
  <c r="W7" i="65"/>
  <c r="Z6" i="65"/>
  <c r="AB6" i="65" s="1"/>
  <c r="Y6" i="65"/>
  <c r="X6" i="65"/>
  <c r="H460" i="64" l="1"/>
  <c r="I458" i="64" s="1"/>
  <c r="H447" i="64"/>
  <c r="I446" i="64" s="1"/>
  <c r="I462" i="64"/>
  <c r="I455" i="64"/>
  <c r="I449" i="64"/>
  <c r="I459" i="64"/>
  <c r="H453" i="64"/>
  <c r="I452" i="64" s="1"/>
  <c r="I445" i="64"/>
  <c r="V139" i="65"/>
  <c r="Y139" i="65" s="1"/>
  <c r="AB34" i="65"/>
  <c r="AA34" i="65"/>
  <c r="AC34" i="65" s="1"/>
  <c r="AB59" i="65"/>
  <c r="AA59" i="65"/>
  <c r="AC59" i="65" s="1"/>
  <c r="AB37" i="65"/>
  <c r="AA37" i="65"/>
  <c r="AC37" i="65" s="1"/>
  <c r="AB83" i="65"/>
  <c r="AA83" i="65"/>
  <c r="AC83" i="65" s="1"/>
  <c r="AB77" i="65"/>
  <c r="AA77" i="65"/>
  <c r="AC77" i="65" s="1"/>
  <c r="AB100" i="65"/>
  <c r="AA100" i="65"/>
  <c r="AC100" i="65" s="1"/>
  <c r="AB121" i="65"/>
  <c r="AA121" i="65"/>
  <c r="AC121" i="65" s="1"/>
  <c r="AB51" i="65"/>
  <c r="AA51" i="65"/>
  <c r="AC51" i="65" s="1"/>
  <c r="AB113" i="65"/>
  <c r="AA113" i="65"/>
  <c r="AC113" i="65" s="1"/>
  <c r="AA9" i="65"/>
  <c r="AC9" i="65" s="1"/>
  <c r="AB13" i="65"/>
  <c r="AB18" i="65"/>
  <c r="AB23" i="65"/>
  <c r="AB28" i="65"/>
  <c r="AB32" i="65"/>
  <c r="AA42" i="65"/>
  <c r="AC42" i="65" s="1"/>
  <c r="AA57" i="65"/>
  <c r="AC57" i="65" s="1"/>
  <c r="AA65" i="65"/>
  <c r="AC65" i="65" s="1"/>
  <c r="AB70" i="65"/>
  <c r="AA90" i="65"/>
  <c r="AC90" i="65" s="1"/>
  <c r="AB95" i="65"/>
  <c r="AB108" i="65"/>
  <c r="AA7" i="65"/>
  <c r="AC7" i="65" s="1"/>
  <c r="AA11" i="65"/>
  <c r="AC11" i="65" s="1"/>
  <c r="AA15" i="65"/>
  <c r="AC15" i="65" s="1"/>
  <c r="AA20" i="65"/>
  <c r="AC20" i="65" s="1"/>
  <c r="AA25" i="65"/>
  <c r="AC25" i="65" s="1"/>
  <c r="AA30" i="65"/>
  <c r="AC30" i="65" s="1"/>
  <c r="AA40" i="65"/>
  <c r="AC40" i="65" s="1"/>
  <c r="AA46" i="65"/>
  <c r="AC46" i="65" s="1"/>
  <c r="AA63" i="65"/>
  <c r="AC63" i="65" s="1"/>
  <c r="AA76" i="65"/>
  <c r="AC76" i="65" s="1"/>
  <c r="AA129" i="65"/>
  <c r="AC129" i="65" s="1"/>
  <c r="AA6" i="65"/>
  <c r="AC6" i="65" s="1"/>
  <c r="AA124" i="65"/>
  <c r="AC124" i="65" s="1"/>
  <c r="X138" i="65"/>
  <c r="Y138" i="65"/>
  <c r="I444" i="64" l="1"/>
  <c r="X139" i="65"/>
  <c r="Z139" i="65"/>
  <c r="AA139" i="65" s="1"/>
  <c r="G436" i="64"/>
  <c r="G47" i="64" s="1"/>
  <c r="G36" i="17" s="1"/>
  <c r="G435" i="64"/>
  <c r="G434" i="64"/>
  <c r="G433" i="64"/>
  <c r="G46" i="64" s="1"/>
  <c r="G429" i="64"/>
  <c r="G430" i="64"/>
  <c r="G431" i="64"/>
  <c r="G45" i="64" s="1"/>
  <c r="G34" i="17" s="1"/>
  <c r="G432" i="64"/>
  <c r="G48" i="64" s="1"/>
  <c r="G37" i="17" s="1"/>
  <c r="G428" i="64"/>
  <c r="G425" i="64"/>
  <c r="G61" i="64" s="1"/>
  <c r="G50" i="17" s="1"/>
  <c r="G426" i="64"/>
  <c r="G62" i="64" s="1"/>
  <c r="G51" i="17" s="1"/>
  <c r="G427" i="64"/>
  <c r="G424" i="64"/>
  <c r="G423" i="64"/>
  <c r="G422" i="64"/>
  <c r="G419" i="64"/>
  <c r="G51" i="64" s="1"/>
  <c r="G40" i="17" s="1"/>
  <c r="G420" i="64"/>
  <c r="G418" i="64"/>
  <c r="G38" i="64" s="1"/>
  <c r="G27" i="17" s="1"/>
  <c r="G421" i="64"/>
  <c r="G417" i="64"/>
  <c r="G53" i="64" s="1"/>
  <c r="G42" i="17" s="1"/>
  <c r="F436" i="64"/>
  <c r="F47" i="64" s="1"/>
  <c r="F36" i="17" s="1"/>
  <c r="F435" i="64"/>
  <c r="F434" i="64"/>
  <c r="F433" i="64"/>
  <c r="F46" i="64" s="1"/>
  <c r="F429" i="64"/>
  <c r="F430" i="64"/>
  <c r="F431" i="64"/>
  <c r="F45" i="64" s="1"/>
  <c r="F34" i="17" s="1"/>
  <c r="F432" i="64"/>
  <c r="F48" i="64" s="1"/>
  <c r="F37" i="17" s="1"/>
  <c r="F428" i="64"/>
  <c r="F423" i="64"/>
  <c r="F424" i="64"/>
  <c r="F425" i="64"/>
  <c r="F61" i="64" s="1"/>
  <c r="F50" i="17" s="1"/>
  <c r="F426" i="64"/>
  <c r="F62" i="64" s="1"/>
  <c r="F51" i="17" s="1"/>
  <c r="F427" i="64"/>
  <c r="F422" i="64"/>
  <c r="F419" i="64"/>
  <c r="F51" i="64" s="1"/>
  <c r="F40" i="17" s="1"/>
  <c r="F420" i="64"/>
  <c r="F421" i="64"/>
  <c r="F418" i="64"/>
  <c r="F38" i="64" s="1"/>
  <c r="F27" i="17" s="1"/>
  <c r="F417" i="64"/>
  <c r="F53" i="64" s="1"/>
  <c r="F42" i="17" s="1"/>
  <c r="E436" i="64"/>
  <c r="E47" i="64" s="1"/>
  <c r="E36" i="17" s="1"/>
  <c r="E435" i="64"/>
  <c r="E434" i="64"/>
  <c r="E433" i="64"/>
  <c r="E46" i="64" s="1"/>
  <c r="E429" i="64"/>
  <c r="E430" i="64"/>
  <c r="E431" i="64"/>
  <c r="E45" i="64" s="1"/>
  <c r="E34" i="17" s="1"/>
  <c r="E432" i="64"/>
  <c r="E48" i="64" s="1"/>
  <c r="E37" i="17" s="1"/>
  <c r="E428" i="64"/>
  <c r="E423" i="64"/>
  <c r="E424" i="64"/>
  <c r="E425" i="64"/>
  <c r="E61" i="64" s="1"/>
  <c r="E50" i="17" s="1"/>
  <c r="E426" i="64"/>
  <c r="E62" i="64" s="1"/>
  <c r="E51" i="17" s="1"/>
  <c r="E427" i="64"/>
  <c r="E422" i="64"/>
  <c r="E419" i="64"/>
  <c r="E51" i="64" s="1"/>
  <c r="E40" i="17" s="1"/>
  <c r="E420" i="64"/>
  <c r="E421" i="64"/>
  <c r="E418" i="64"/>
  <c r="E38" i="64" s="1"/>
  <c r="E27" i="17" s="1"/>
  <c r="E417" i="64"/>
  <c r="E53" i="64" s="1"/>
  <c r="E42" i="17" s="1"/>
  <c r="D436" i="64"/>
  <c r="D47" i="64" s="1"/>
  <c r="D36" i="17" s="1"/>
  <c r="D435" i="64"/>
  <c r="D434" i="64"/>
  <c r="D433" i="64"/>
  <c r="D46" i="64" s="1"/>
  <c r="D429" i="64"/>
  <c r="D430" i="64"/>
  <c r="D431" i="64"/>
  <c r="D45" i="64" s="1"/>
  <c r="D34" i="17" s="1"/>
  <c r="D432" i="64"/>
  <c r="D48" i="64" s="1"/>
  <c r="D37" i="17" s="1"/>
  <c r="D428" i="64"/>
  <c r="D423" i="64"/>
  <c r="D424" i="64"/>
  <c r="D425" i="64"/>
  <c r="D61" i="64" s="1"/>
  <c r="D50" i="17" s="1"/>
  <c r="D426" i="64"/>
  <c r="D62" i="64" s="1"/>
  <c r="D51" i="17" s="1"/>
  <c r="D427" i="64"/>
  <c r="D422" i="64"/>
  <c r="D419" i="64"/>
  <c r="D51" i="64" s="1"/>
  <c r="D40" i="17" s="1"/>
  <c r="D420" i="64"/>
  <c r="D421" i="64"/>
  <c r="D418" i="64"/>
  <c r="D38" i="64" s="1"/>
  <c r="D27" i="17" s="1"/>
  <c r="D417" i="64"/>
  <c r="D53" i="64" s="1"/>
  <c r="D42" i="17" s="1"/>
  <c r="C436" i="64"/>
  <c r="C47" i="64" s="1"/>
  <c r="C36" i="17" s="1"/>
  <c r="C435" i="64"/>
  <c r="C434" i="64"/>
  <c r="C433" i="64"/>
  <c r="C46" i="64" s="1"/>
  <c r="C429" i="64"/>
  <c r="C430" i="64"/>
  <c r="C431" i="64"/>
  <c r="C45" i="64" s="1"/>
  <c r="C34" i="17" s="1"/>
  <c r="C432" i="64"/>
  <c r="C48" i="64" s="1"/>
  <c r="C37" i="17" s="1"/>
  <c r="C428" i="64"/>
  <c r="C423" i="64"/>
  <c r="C424" i="64"/>
  <c r="C425" i="64"/>
  <c r="C61" i="64" s="1"/>
  <c r="C50" i="17" s="1"/>
  <c r="C426" i="64"/>
  <c r="C62" i="64" s="1"/>
  <c r="C51" i="17" s="1"/>
  <c r="C427" i="64"/>
  <c r="C422" i="64"/>
  <c r="C419" i="64"/>
  <c r="C51" i="64" s="1"/>
  <c r="C40" i="17" s="1"/>
  <c r="C420" i="64"/>
  <c r="C421" i="64"/>
  <c r="C418" i="64"/>
  <c r="C38" i="64" s="1"/>
  <c r="C27" i="17" s="1"/>
  <c r="C417" i="64"/>
  <c r="C53" i="64" s="1"/>
  <c r="C42" i="17" s="1"/>
  <c r="D69" i="64"/>
  <c r="E69" i="64"/>
  <c r="F69" i="64"/>
  <c r="G69" i="64"/>
  <c r="C69" i="64"/>
  <c r="G452" i="64" l="1"/>
  <c r="G453" i="64" s="1"/>
  <c r="G50" i="64" s="1"/>
  <c r="G39" i="17" s="1"/>
  <c r="D455" i="64"/>
  <c r="D471" i="64" s="1"/>
  <c r="E439" i="64"/>
  <c r="E466" i="64" s="1"/>
  <c r="E455" i="64"/>
  <c r="E456" i="64" s="1"/>
  <c r="G439" i="64"/>
  <c r="G466" i="64" s="1"/>
  <c r="C449" i="64"/>
  <c r="C469" i="64" s="1"/>
  <c r="D449" i="64"/>
  <c r="D469" i="64" s="1"/>
  <c r="E449" i="64"/>
  <c r="E469" i="64" s="1"/>
  <c r="C439" i="64"/>
  <c r="C455" i="64"/>
  <c r="C456" i="64" s="1"/>
  <c r="C33" i="64" s="1"/>
  <c r="C22" i="17" s="1"/>
  <c r="D439" i="64"/>
  <c r="D466" i="64" s="1"/>
  <c r="F439" i="64"/>
  <c r="F36" i="64" s="1"/>
  <c r="F25" i="17" s="1"/>
  <c r="F455" i="64"/>
  <c r="F471" i="64" s="1"/>
  <c r="G455" i="64"/>
  <c r="G456" i="64" s="1"/>
  <c r="G33" i="64" s="1"/>
  <c r="G22" i="17" s="1"/>
  <c r="C446" i="64"/>
  <c r="C58" i="64" s="1"/>
  <c r="C47" i="17" s="1"/>
  <c r="C458" i="64"/>
  <c r="C462" i="64"/>
  <c r="C473" i="64"/>
  <c r="D452" i="64"/>
  <c r="D453" i="64" s="1"/>
  <c r="D50" i="64" s="1"/>
  <c r="D39" i="17" s="1"/>
  <c r="D462" i="64"/>
  <c r="D473" i="64" s="1"/>
  <c r="E452" i="64"/>
  <c r="E453" i="64" s="1"/>
  <c r="E50" i="64" s="1"/>
  <c r="E39" i="17" s="1"/>
  <c r="E470" i="64"/>
  <c r="E462" i="64"/>
  <c r="E473" i="64"/>
  <c r="F462" i="64"/>
  <c r="G462" i="64"/>
  <c r="C440" i="64"/>
  <c r="C54" i="64" s="1"/>
  <c r="C43" i="17" s="1"/>
  <c r="C36" i="64"/>
  <c r="C25" i="17" s="1"/>
  <c r="D440" i="64"/>
  <c r="D54" i="64" s="1"/>
  <c r="D43" i="17" s="1"/>
  <c r="D36" i="64"/>
  <c r="D25" i="17" s="1"/>
  <c r="D456" i="64"/>
  <c r="E33" i="64"/>
  <c r="E22" i="17" s="1"/>
  <c r="G440" i="64"/>
  <c r="G54" i="64" s="1"/>
  <c r="G43" i="17" s="1"/>
  <c r="G36" i="64"/>
  <c r="G25" i="17" s="1"/>
  <c r="C450" i="64"/>
  <c r="C52" i="64" s="1"/>
  <c r="C41" i="17" s="1"/>
  <c r="C60" i="64"/>
  <c r="C49" i="17" s="1"/>
  <c r="D450" i="64"/>
  <c r="D52" i="64" s="1"/>
  <c r="D41" i="17" s="1"/>
  <c r="D60" i="64"/>
  <c r="D49" i="17" s="1"/>
  <c r="E450" i="64"/>
  <c r="E52" i="64" s="1"/>
  <c r="E41" i="17" s="1"/>
  <c r="E60" i="64"/>
  <c r="E49" i="17" s="1"/>
  <c r="F449" i="64"/>
  <c r="F60" i="64" s="1"/>
  <c r="F49" i="17" s="1"/>
  <c r="G449" i="64"/>
  <c r="G60" i="64" s="1"/>
  <c r="G49" i="17" s="1"/>
  <c r="C452" i="64"/>
  <c r="C459" i="64"/>
  <c r="C463" i="64"/>
  <c r="C49" i="64" s="1"/>
  <c r="C38" i="17" s="1"/>
  <c r="C29" i="64"/>
  <c r="C18" i="17" s="1"/>
  <c r="D444" i="64"/>
  <c r="D25" i="64" s="1"/>
  <c r="D14" i="17" s="1"/>
  <c r="D445" i="64"/>
  <c r="D57" i="64" s="1"/>
  <c r="D46" i="17" s="1"/>
  <c r="D446" i="64"/>
  <c r="D58" i="64" s="1"/>
  <c r="D47" i="17" s="1"/>
  <c r="D458" i="64"/>
  <c r="D459" i="64"/>
  <c r="D463" i="64"/>
  <c r="D49" i="64" s="1"/>
  <c r="D38" i="17" s="1"/>
  <c r="D29" i="64"/>
  <c r="D18" i="17" s="1"/>
  <c r="E444" i="64"/>
  <c r="E445" i="64"/>
  <c r="E57" i="64" s="1"/>
  <c r="E46" i="17" s="1"/>
  <c r="E446" i="64"/>
  <c r="E58" i="64" s="1"/>
  <c r="E47" i="17" s="1"/>
  <c r="E458" i="64"/>
  <c r="E459" i="64"/>
  <c r="E463" i="64"/>
  <c r="E49" i="64" s="1"/>
  <c r="E38" i="17" s="1"/>
  <c r="E29" i="64"/>
  <c r="E18" i="17" s="1"/>
  <c r="F452" i="64"/>
  <c r="F453" i="64" s="1"/>
  <c r="F50" i="64" s="1"/>
  <c r="F39" i="17" s="1"/>
  <c r="F444" i="64"/>
  <c r="F445" i="64"/>
  <c r="F57" i="64" s="1"/>
  <c r="F46" i="17" s="1"/>
  <c r="F446" i="64"/>
  <c r="F58" i="64" s="1"/>
  <c r="F47" i="17" s="1"/>
  <c r="F458" i="64"/>
  <c r="F459" i="64"/>
  <c r="F29" i="64"/>
  <c r="F18" i="17" s="1"/>
  <c r="G446" i="64"/>
  <c r="G58" i="64" s="1"/>
  <c r="G47" i="17" s="1"/>
  <c r="G444" i="64"/>
  <c r="G445" i="64"/>
  <c r="G57" i="64" s="1"/>
  <c r="G46" i="17" s="1"/>
  <c r="G458" i="64"/>
  <c r="G459" i="64"/>
  <c r="F440" i="64"/>
  <c r="F54" i="64" s="1"/>
  <c r="F43" i="17" s="1"/>
  <c r="C444" i="64"/>
  <c r="D33" i="64"/>
  <c r="D22" i="17" s="1"/>
  <c r="E440" i="64"/>
  <c r="E54" i="64" s="1"/>
  <c r="E43" i="17" s="1"/>
  <c r="E36" i="64"/>
  <c r="E25" i="17" s="1"/>
  <c r="F456" i="64"/>
  <c r="F33" i="64" s="1"/>
  <c r="F22" i="17" s="1"/>
  <c r="C445" i="64"/>
  <c r="C57" i="64" s="1"/>
  <c r="C46" i="17" s="1"/>
  <c r="C44" i="64"/>
  <c r="C33" i="17" s="1"/>
  <c r="C35" i="17"/>
  <c r="E35" i="17"/>
  <c r="E44" i="64"/>
  <c r="E33" i="17" s="1"/>
  <c r="G44" i="64"/>
  <c r="G33" i="17" s="1"/>
  <c r="G35" i="17"/>
  <c r="C437" i="64"/>
  <c r="D35" i="17"/>
  <c r="D44" i="64"/>
  <c r="D33" i="17" s="1"/>
  <c r="F44" i="64"/>
  <c r="F33" i="17" s="1"/>
  <c r="F35" i="17"/>
  <c r="G437" i="64"/>
  <c r="F437" i="64"/>
  <c r="E437" i="64"/>
  <c r="D437" i="64"/>
  <c r="G43" i="64"/>
  <c r="G32" i="17" s="1"/>
  <c r="F43" i="64"/>
  <c r="F32" i="17" s="1"/>
  <c r="E43" i="64"/>
  <c r="E32" i="17" s="1"/>
  <c r="G42" i="64"/>
  <c r="G31" i="17" s="1"/>
  <c r="F42" i="64"/>
  <c r="F31" i="17" s="1"/>
  <c r="E42" i="64"/>
  <c r="E31" i="17" s="1"/>
  <c r="G41" i="64"/>
  <c r="G30" i="17" s="1"/>
  <c r="F41" i="64"/>
  <c r="F30" i="17" s="1"/>
  <c r="E41" i="64"/>
  <c r="E30" i="17" s="1"/>
  <c r="G40" i="64"/>
  <c r="G29" i="17" s="1"/>
  <c r="F40" i="64"/>
  <c r="F29" i="17" s="1"/>
  <c r="E40" i="64"/>
  <c r="E29" i="17" s="1"/>
  <c r="G39" i="64"/>
  <c r="G28" i="17" s="1"/>
  <c r="F39" i="64"/>
  <c r="F28" i="17" s="1"/>
  <c r="E39" i="64"/>
  <c r="E28" i="17" s="1"/>
  <c r="G37" i="64"/>
  <c r="G26" i="17" s="1"/>
  <c r="F37" i="64"/>
  <c r="F26" i="17" s="1"/>
  <c r="E37" i="64"/>
  <c r="E26" i="17" s="1"/>
  <c r="G35" i="64"/>
  <c r="G24" i="17" s="1"/>
  <c r="F35" i="64"/>
  <c r="F24" i="17" s="1"/>
  <c r="E35" i="64"/>
  <c r="E24" i="17" s="1"/>
  <c r="G34" i="64"/>
  <c r="G23" i="17" s="1"/>
  <c r="F34" i="64"/>
  <c r="F23" i="17" s="1"/>
  <c r="E34" i="64"/>
  <c r="E23" i="17" s="1"/>
  <c r="G32" i="64"/>
  <c r="G21" i="17" s="1"/>
  <c r="F32" i="64"/>
  <c r="F21" i="17" s="1"/>
  <c r="E32" i="64"/>
  <c r="E21" i="17" s="1"/>
  <c r="G31" i="64"/>
  <c r="G20" i="17" s="1"/>
  <c r="F31" i="64"/>
  <c r="F20" i="17" s="1"/>
  <c r="E31" i="64"/>
  <c r="E20" i="17" s="1"/>
  <c r="G30" i="64"/>
  <c r="G19" i="17" s="1"/>
  <c r="F30" i="64"/>
  <c r="F19" i="17" s="1"/>
  <c r="E30" i="64"/>
  <c r="E19" i="17" s="1"/>
  <c r="G28" i="64"/>
  <c r="G17" i="17" s="1"/>
  <c r="F28" i="64"/>
  <c r="F17" i="17" s="1"/>
  <c r="E28" i="64"/>
  <c r="E17" i="17" s="1"/>
  <c r="G27" i="64"/>
  <c r="G16" i="17" s="1"/>
  <c r="E27" i="64"/>
  <c r="E16" i="17" s="1"/>
  <c r="D43" i="64"/>
  <c r="D32" i="17" s="1"/>
  <c r="D42" i="64"/>
  <c r="D31" i="17" s="1"/>
  <c r="D41" i="64"/>
  <c r="D30" i="17" s="1"/>
  <c r="D40" i="64"/>
  <c r="D29" i="17" s="1"/>
  <c r="D39" i="64"/>
  <c r="D28" i="17" s="1"/>
  <c r="D37" i="64"/>
  <c r="D26" i="17" s="1"/>
  <c r="D35" i="64"/>
  <c r="D24" i="17" s="1"/>
  <c r="D34" i="64"/>
  <c r="D23" i="17" s="1"/>
  <c r="D32" i="64"/>
  <c r="D21" i="17" s="1"/>
  <c r="D31" i="64"/>
  <c r="D20" i="17" s="1"/>
  <c r="D30" i="64"/>
  <c r="D19" i="17" s="1"/>
  <c r="D28" i="64"/>
  <c r="D17" i="17" s="1"/>
  <c r="D27" i="64"/>
  <c r="D16" i="17" s="1"/>
  <c r="C42" i="64"/>
  <c r="C31" i="17" s="1"/>
  <c r="C41" i="64"/>
  <c r="C30" i="17" s="1"/>
  <c r="C40" i="64"/>
  <c r="C29" i="17" s="1"/>
  <c r="C39" i="64"/>
  <c r="C28" i="17" s="1"/>
  <c r="C37" i="64"/>
  <c r="C26" i="17" s="1"/>
  <c r="C35" i="64"/>
  <c r="C24" i="17" s="1"/>
  <c r="C34" i="64"/>
  <c r="C23" i="17" s="1"/>
  <c r="C32" i="64"/>
  <c r="C21" i="17" s="1"/>
  <c r="C31" i="64"/>
  <c r="C20" i="17" s="1"/>
  <c r="C30" i="64"/>
  <c r="C19" i="17" s="1"/>
  <c r="C28" i="64"/>
  <c r="C17" i="17" s="1"/>
  <c r="C27" i="64"/>
  <c r="C16" i="17" s="1"/>
  <c r="F468" i="64" l="1"/>
  <c r="F472" i="64"/>
  <c r="G29" i="64"/>
  <c r="G18" i="17" s="1"/>
  <c r="F463" i="64"/>
  <c r="F49" i="64" s="1"/>
  <c r="F38" i="17" s="1"/>
  <c r="C466" i="64"/>
  <c r="G463" i="64"/>
  <c r="G49" i="64" s="1"/>
  <c r="G38" i="17" s="1"/>
  <c r="D470" i="64"/>
  <c r="G470" i="64"/>
  <c r="F470" i="64"/>
  <c r="G471" i="64"/>
  <c r="F466" i="64"/>
  <c r="C471" i="64"/>
  <c r="E471" i="64"/>
  <c r="G469" i="64"/>
  <c r="G460" i="64"/>
  <c r="G63" i="64" s="1"/>
  <c r="G52" i="17" s="1"/>
  <c r="E447" i="64"/>
  <c r="E59" i="64" s="1"/>
  <c r="E48" i="17" s="1"/>
  <c r="C25" i="64"/>
  <c r="C14" i="17" s="1"/>
  <c r="E64" i="64"/>
  <c r="E53" i="17" s="1"/>
  <c r="C453" i="64"/>
  <c r="C50" i="64" s="1"/>
  <c r="C39" i="17" s="1"/>
  <c r="C447" i="64"/>
  <c r="F460" i="64"/>
  <c r="F63" i="64" s="1"/>
  <c r="F52" i="17" s="1"/>
  <c r="F450" i="64"/>
  <c r="F52" i="64" s="1"/>
  <c r="F41" i="17" s="1"/>
  <c r="E25" i="64"/>
  <c r="E14" i="17" s="1"/>
  <c r="G64" i="64"/>
  <c r="G53" i="17" s="1"/>
  <c r="F64" i="64"/>
  <c r="F53" i="17" s="1"/>
  <c r="D447" i="64"/>
  <c r="D59" i="64" s="1"/>
  <c r="D48" i="17" s="1"/>
  <c r="F447" i="64"/>
  <c r="F59" i="64" s="1"/>
  <c r="F48" i="17" s="1"/>
  <c r="E460" i="64"/>
  <c r="E63" i="64" s="1"/>
  <c r="E52" i="17" s="1"/>
  <c r="D460" i="64"/>
  <c r="D64" i="64"/>
  <c r="D53" i="17" s="1"/>
  <c r="G447" i="64"/>
  <c r="G59" i="64" s="1"/>
  <c r="G48" i="17" s="1"/>
  <c r="F25" i="64"/>
  <c r="F14" i="17" s="1"/>
  <c r="C460" i="64"/>
  <c r="C63" i="64" s="1"/>
  <c r="C52" i="17" s="1"/>
  <c r="C64" i="64"/>
  <c r="C53" i="17" s="1"/>
  <c r="G450" i="64"/>
  <c r="G52" i="64" s="1"/>
  <c r="G41" i="17" s="1"/>
  <c r="G25" i="64"/>
  <c r="G14" i="17" s="1"/>
  <c r="G26" i="64"/>
  <c r="F26" i="64"/>
  <c r="E26" i="64"/>
  <c r="D26" i="64"/>
  <c r="G15" i="64"/>
  <c r="G4" i="17" s="1"/>
  <c r="F15" i="64"/>
  <c r="F4" i="17" s="1"/>
  <c r="E15" i="64"/>
  <c r="E4" i="17" s="1"/>
  <c r="D15" i="64"/>
  <c r="D4" i="17" s="1"/>
  <c r="C15" i="64"/>
  <c r="C4" i="17" s="1"/>
  <c r="C26" i="64"/>
  <c r="C6" i="64"/>
  <c r="D6" i="64"/>
  <c r="E6" i="64"/>
  <c r="F6" i="64"/>
  <c r="G6" i="64"/>
  <c r="C8" i="64"/>
  <c r="D8" i="64"/>
  <c r="E8" i="64"/>
  <c r="F8" i="64"/>
  <c r="G8" i="64"/>
  <c r="D10" i="64"/>
  <c r="E10" i="64"/>
  <c r="C12" i="64"/>
  <c r="D12" i="64"/>
  <c r="E12" i="64"/>
  <c r="F12" i="64"/>
  <c r="G12" i="64"/>
  <c r="C13" i="64"/>
  <c r="D13" i="64"/>
  <c r="E13" i="64"/>
  <c r="G13" i="64"/>
  <c r="D63" i="64" l="1"/>
  <c r="D52" i="17" s="1"/>
  <c r="D472" i="64"/>
  <c r="G468" i="64"/>
  <c r="C470" i="64"/>
  <c r="F13" i="64"/>
  <c r="C59" i="64"/>
  <c r="C468" i="64"/>
  <c r="F469" i="64"/>
  <c r="F473" i="64"/>
  <c r="G473" i="64"/>
  <c r="G472" i="64"/>
  <c r="D468" i="64"/>
  <c r="E472" i="64"/>
  <c r="E468" i="64"/>
  <c r="C472" i="64"/>
  <c r="F10" i="64"/>
  <c r="G9" i="64"/>
  <c r="E9" i="64"/>
  <c r="D11" i="64"/>
  <c r="C10" i="64"/>
  <c r="G11" i="64"/>
  <c r="F9" i="64"/>
  <c r="E11" i="64"/>
  <c r="C5" i="64"/>
  <c r="C15" i="17"/>
  <c r="F5" i="64"/>
  <c r="F15" i="17"/>
  <c r="C11" i="64"/>
  <c r="D5" i="64"/>
  <c r="D15" i="17"/>
  <c r="G5" i="64"/>
  <c r="G15" i="17"/>
  <c r="F11" i="64"/>
  <c r="G10" i="64"/>
  <c r="D9" i="64"/>
  <c r="E5" i="64"/>
  <c r="E15" i="17"/>
  <c r="D4" i="64"/>
  <c r="D16" i="64"/>
  <c r="D5" i="17" s="1"/>
  <c r="D18" i="64"/>
  <c r="D7" i="17" s="1"/>
  <c r="D20" i="64"/>
  <c r="D9" i="17" s="1"/>
  <c r="D22" i="64"/>
  <c r="D11" i="17" s="1"/>
  <c r="D24" i="64"/>
  <c r="D13" i="17" s="1"/>
  <c r="D17" i="64"/>
  <c r="D6" i="17" s="1"/>
  <c r="D19" i="64"/>
  <c r="D8" i="17" s="1"/>
  <c r="D21" i="64"/>
  <c r="D10" i="17" s="1"/>
  <c r="E4" i="64"/>
  <c r="E16" i="64"/>
  <c r="E5" i="17" s="1"/>
  <c r="E18" i="64"/>
  <c r="E7" i="17" s="1"/>
  <c r="E20" i="64"/>
  <c r="E9" i="17" s="1"/>
  <c r="E22" i="64"/>
  <c r="E11" i="17" s="1"/>
  <c r="E24" i="64"/>
  <c r="E13" i="17" s="1"/>
  <c r="E17" i="64"/>
  <c r="E6" i="17" s="1"/>
  <c r="E19" i="64"/>
  <c r="E8" i="17" s="1"/>
  <c r="E21" i="64"/>
  <c r="E10" i="17" s="1"/>
  <c r="F4" i="64"/>
  <c r="F24" i="64"/>
  <c r="F13" i="17" s="1"/>
  <c r="F21" i="64"/>
  <c r="F10" i="17" s="1"/>
  <c r="F17" i="64"/>
  <c r="F6" i="17" s="1"/>
  <c r="F16" i="64"/>
  <c r="F5" i="17" s="1"/>
  <c r="F18" i="64"/>
  <c r="F7" i="17" s="1"/>
  <c r="F20" i="64"/>
  <c r="F9" i="17" s="1"/>
  <c r="F22" i="64"/>
  <c r="F11" i="17" s="1"/>
  <c r="F19" i="64"/>
  <c r="F8" i="17" s="1"/>
  <c r="G4" i="64"/>
  <c r="G24" i="64"/>
  <c r="G13" i="17" s="1"/>
  <c r="G17" i="64"/>
  <c r="G6" i="17" s="1"/>
  <c r="G19" i="64"/>
  <c r="G8" i="17" s="1"/>
  <c r="G21" i="64"/>
  <c r="G10" i="17" s="1"/>
  <c r="G16" i="64"/>
  <c r="G5" i="17" s="1"/>
  <c r="G18" i="64"/>
  <c r="G7" i="17" s="1"/>
  <c r="G20" i="64"/>
  <c r="G9" i="17" s="1"/>
  <c r="G22" i="64"/>
  <c r="G11" i="17" s="1"/>
  <c r="C4" i="64"/>
  <c r="C19" i="64"/>
  <c r="C8" i="17" s="1"/>
  <c r="C18" i="64"/>
  <c r="C7" i="17" s="1"/>
  <c r="C20" i="64"/>
  <c r="C9" i="17" s="1"/>
  <c r="C21" i="64"/>
  <c r="C10" i="17" s="1"/>
  <c r="C17" i="64"/>
  <c r="C6" i="17" s="1"/>
  <c r="C22" i="64"/>
  <c r="C11" i="17" s="1"/>
  <c r="C16" i="64"/>
  <c r="C5" i="17" s="1"/>
  <c r="C24" i="64"/>
  <c r="C13" i="17" s="1"/>
  <c r="M359" i="64"/>
  <c r="M16" i="64" s="1"/>
  <c r="M5" i="17" s="1"/>
  <c r="M360" i="64"/>
  <c r="M17" i="64" s="1"/>
  <c r="M6" i="17" s="1"/>
  <c r="M361" i="64"/>
  <c r="M18" i="64" s="1"/>
  <c r="M7" i="17" s="1"/>
  <c r="M362" i="64"/>
  <c r="M19" i="64" s="1"/>
  <c r="M8" i="17" s="1"/>
  <c r="M363" i="64"/>
  <c r="M20" i="64" s="1"/>
  <c r="M9" i="17" s="1"/>
  <c r="M364" i="64"/>
  <c r="M21" i="64" s="1"/>
  <c r="M10" i="17" s="1"/>
  <c r="M365" i="64"/>
  <c r="M22" i="64" s="1"/>
  <c r="M11" i="17" s="1"/>
  <c r="M366" i="64"/>
  <c r="M23" i="64" s="1"/>
  <c r="M12" i="17" s="1"/>
  <c r="M367" i="64"/>
  <c r="M24" i="64" s="1"/>
  <c r="M13" i="17" s="1"/>
  <c r="M368" i="64"/>
  <c r="M369" i="64"/>
  <c r="M26" i="64" s="1"/>
  <c r="M15" i="17" s="1"/>
  <c r="M370" i="64"/>
  <c r="M27" i="64" s="1"/>
  <c r="M16" i="17" s="1"/>
  <c r="M371" i="64"/>
  <c r="M28" i="64" s="1"/>
  <c r="M17" i="17" s="1"/>
  <c r="M372" i="64"/>
  <c r="M373" i="64"/>
  <c r="M30" i="64" s="1"/>
  <c r="M19" i="17" s="1"/>
  <c r="M374" i="64"/>
  <c r="M31" i="64" s="1"/>
  <c r="M20" i="17" s="1"/>
  <c r="M375" i="64"/>
  <c r="M32" i="64" s="1"/>
  <c r="M21" i="17" s="1"/>
  <c r="M376" i="64"/>
  <c r="M33" i="64" s="1"/>
  <c r="M22" i="17" s="1"/>
  <c r="M377" i="64"/>
  <c r="M34" i="64" s="1"/>
  <c r="M23" i="17" s="1"/>
  <c r="M378" i="64"/>
  <c r="M35" i="64" s="1"/>
  <c r="M24" i="17" s="1"/>
  <c r="M379" i="64"/>
  <c r="M36" i="64" s="1"/>
  <c r="M25" i="17" s="1"/>
  <c r="M380" i="64"/>
  <c r="M37" i="64" s="1"/>
  <c r="M26" i="17" s="1"/>
  <c r="M381" i="64"/>
  <c r="M38" i="64" s="1"/>
  <c r="M27" i="17" s="1"/>
  <c r="M382" i="64"/>
  <c r="M39" i="64" s="1"/>
  <c r="M28" i="17" s="1"/>
  <c r="M383" i="64"/>
  <c r="M40" i="64" s="1"/>
  <c r="M29" i="17" s="1"/>
  <c r="M384" i="64"/>
  <c r="M41" i="64" s="1"/>
  <c r="M30" i="17" s="1"/>
  <c r="M385" i="64"/>
  <c r="M42" i="64" s="1"/>
  <c r="M31" i="17" s="1"/>
  <c r="M386" i="64"/>
  <c r="M43" i="64" s="1"/>
  <c r="M32" i="17" s="1"/>
  <c r="M387" i="64"/>
  <c r="M44" i="64" s="1"/>
  <c r="M33" i="17" s="1"/>
  <c r="M388" i="64"/>
  <c r="M45" i="64" s="1"/>
  <c r="M34" i="17" s="1"/>
  <c r="M389" i="64"/>
  <c r="M46" i="64" s="1"/>
  <c r="M35" i="17" s="1"/>
  <c r="M390" i="64"/>
  <c r="M47" i="64" s="1"/>
  <c r="M36" i="17" s="1"/>
  <c r="M391" i="64"/>
  <c r="M48" i="64" s="1"/>
  <c r="M37" i="17" s="1"/>
  <c r="M392" i="64"/>
  <c r="M49" i="64" s="1"/>
  <c r="M38" i="17" s="1"/>
  <c r="M393" i="64"/>
  <c r="M50" i="64" s="1"/>
  <c r="M39" i="17" s="1"/>
  <c r="M394" i="64"/>
  <c r="M52" i="64" s="1"/>
  <c r="M41" i="17" s="1"/>
  <c r="M395" i="64"/>
  <c r="M53" i="64" s="1"/>
  <c r="M42" i="17" s="1"/>
  <c r="M396" i="64"/>
  <c r="M397" i="64"/>
  <c r="M398" i="64"/>
  <c r="M399" i="64"/>
  <c r="M54" i="64" s="1"/>
  <c r="M43" i="17" s="1"/>
  <c r="M400" i="64"/>
  <c r="M55" i="64" s="1"/>
  <c r="M44" i="17" s="1"/>
  <c r="M401" i="64"/>
  <c r="M56" i="64" s="1"/>
  <c r="M45" i="17" s="1"/>
  <c r="M402" i="64"/>
  <c r="M403" i="64"/>
  <c r="M404" i="64"/>
  <c r="M57" i="64" s="1"/>
  <c r="M46" i="17" s="1"/>
  <c r="M405" i="64"/>
  <c r="M58" i="64" s="1"/>
  <c r="M47" i="17" s="1"/>
  <c r="M406" i="64"/>
  <c r="M407" i="64"/>
  <c r="M59" i="64" s="1"/>
  <c r="M48" i="17" s="1"/>
  <c r="M408" i="64"/>
  <c r="M60" i="64" s="1"/>
  <c r="M49" i="17" s="1"/>
  <c r="M409" i="64"/>
  <c r="M61" i="64" s="1"/>
  <c r="M50" i="17" s="1"/>
  <c r="M410" i="64"/>
  <c r="M62" i="64" s="1"/>
  <c r="M51" i="17" s="1"/>
  <c r="M411" i="64"/>
  <c r="M412" i="64"/>
  <c r="M63" i="64" s="1"/>
  <c r="M52" i="17" s="1"/>
  <c r="M413" i="64"/>
  <c r="M64" i="64" s="1"/>
  <c r="M53" i="17" s="1"/>
  <c r="M414" i="64"/>
  <c r="M358" i="64"/>
  <c r="L268" i="64"/>
  <c r="L16" i="64" s="1"/>
  <c r="L5" i="17" s="1"/>
  <c r="L269" i="64"/>
  <c r="L17" i="64" s="1"/>
  <c r="L6" i="17" s="1"/>
  <c r="L270" i="64"/>
  <c r="L18" i="64" s="1"/>
  <c r="L7" i="17" s="1"/>
  <c r="L271" i="64"/>
  <c r="L19" i="64" s="1"/>
  <c r="L8" i="17" s="1"/>
  <c r="L272" i="64"/>
  <c r="L20" i="64" s="1"/>
  <c r="L9" i="17" s="1"/>
  <c r="L273" i="64"/>
  <c r="L21" i="64" s="1"/>
  <c r="L10" i="17" s="1"/>
  <c r="L274" i="64"/>
  <c r="L22" i="64" s="1"/>
  <c r="L11" i="17" s="1"/>
  <c r="L275" i="64"/>
  <c r="L23" i="64" s="1"/>
  <c r="L12" i="17" s="1"/>
  <c r="L276" i="64"/>
  <c r="L24" i="64" s="1"/>
  <c r="L13" i="17" s="1"/>
  <c r="L277" i="64"/>
  <c r="L278" i="64"/>
  <c r="L26" i="64" s="1"/>
  <c r="L15" i="17" s="1"/>
  <c r="L279" i="64"/>
  <c r="L27" i="64" s="1"/>
  <c r="L16" i="17" s="1"/>
  <c r="L280" i="64"/>
  <c r="L28" i="64" s="1"/>
  <c r="L17" i="17" s="1"/>
  <c r="L281" i="64"/>
  <c r="L282" i="64"/>
  <c r="L30" i="64" s="1"/>
  <c r="L19" i="17" s="1"/>
  <c r="L283" i="64"/>
  <c r="L31" i="64" s="1"/>
  <c r="L20" i="17" s="1"/>
  <c r="L284" i="64"/>
  <c r="L32" i="64" s="1"/>
  <c r="L21" i="17" s="1"/>
  <c r="L285" i="64"/>
  <c r="L286" i="64"/>
  <c r="L34" i="64" s="1"/>
  <c r="L23" i="17" s="1"/>
  <c r="L287" i="64"/>
  <c r="L288" i="64"/>
  <c r="L35" i="64" s="1"/>
  <c r="L24" i="17" s="1"/>
  <c r="L289" i="64"/>
  <c r="L290" i="64"/>
  <c r="L37" i="64" s="1"/>
  <c r="L26" i="17" s="1"/>
  <c r="L291" i="64"/>
  <c r="L292" i="64"/>
  <c r="L39" i="64" s="1"/>
  <c r="L28" i="17" s="1"/>
  <c r="L293" i="64"/>
  <c r="L40" i="64" s="1"/>
  <c r="L29" i="17" s="1"/>
  <c r="L294" i="64"/>
  <c r="L41" i="64" s="1"/>
  <c r="L30" i="17" s="1"/>
  <c r="L295" i="64"/>
  <c r="L42" i="64" s="1"/>
  <c r="L31" i="17" s="1"/>
  <c r="L296" i="64"/>
  <c r="L43" i="64" s="1"/>
  <c r="L32" i="17" s="1"/>
  <c r="L297" i="64"/>
  <c r="L44" i="64" s="1"/>
  <c r="L33" i="17" s="1"/>
  <c r="L298" i="64"/>
  <c r="L45" i="64" s="1"/>
  <c r="L34" i="17" s="1"/>
  <c r="L299" i="64"/>
  <c r="L46" i="64" s="1"/>
  <c r="L35" i="17" s="1"/>
  <c r="L300" i="64"/>
  <c r="L53" i="64" s="1"/>
  <c r="L42" i="17" s="1"/>
  <c r="L301" i="64"/>
  <c r="L302" i="64"/>
  <c r="L303" i="64"/>
  <c r="L304" i="64"/>
  <c r="L305" i="64"/>
  <c r="L306" i="64"/>
  <c r="L307" i="64"/>
  <c r="L308" i="64"/>
  <c r="L309" i="64"/>
  <c r="L55" i="64" s="1"/>
  <c r="L44" i="17" s="1"/>
  <c r="L310" i="64"/>
  <c r="L56" i="64" s="1"/>
  <c r="L45" i="17" s="1"/>
  <c r="L311" i="64"/>
  <c r="L312" i="64"/>
  <c r="L313" i="64"/>
  <c r="L314" i="64"/>
  <c r="L57" i="64" s="1"/>
  <c r="L46" i="17" s="1"/>
  <c r="L315" i="64"/>
  <c r="L58" i="64" s="1"/>
  <c r="L47" i="17" s="1"/>
  <c r="L316" i="64"/>
  <c r="L317" i="64"/>
  <c r="L318" i="64"/>
  <c r="L319" i="64"/>
  <c r="L320" i="64"/>
  <c r="L321" i="64"/>
  <c r="L60" i="64" s="1"/>
  <c r="L49" i="17" s="1"/>
  <c r="L322" i="64"/>
  <c r="L61" i="64" s="1"/>
  <c r="L50" i="17" s="1"/>
  <c r="L323" i="64"/>
  <c r="L324" i="64"/>
  <c r="L325" i="64"/>
  <c r="L326" i="64"/>
  <c r="L327" i="64"/>
  <c r="L328" i="64"/>
  <c r="L329" i="64"/>
  <c r="L330" i="64"/>
  <c r="L331" i="64"/>
  <c r="L332" i="64"/>
  <c r="L333" i="64"/>
  <c r="L334" i="64"/>
  <c r="L335" i="64"/>
  <c r="L336" i="64"/>
  <c r="L337" i="64"/>
  <c r="L338" i="64"/>
  <c r="L339" i="64"/>
  <c r="L340" i="64"/>
  <c r="L341" i="64"/>
  <c r="L342" i="64"/>
  <c r="L343" i="64"/>
  <c r="L344" i="64"/>
  <c r="L345" i="64"/>
  <c r="L346" i="64"/>
  <c r="L347" i="64"/>
  <c r="L348" i="64"/>
  <c r="L349" i="64"/>
  <c r="L350" i="64"/>
  <c r="L351" i="64"/>
  <c r="L352" i="64"/>
  <c r="L353" i="64"/>
  <c r="L354" i="64"/>
  <c r="L355" i="64"/>
  <c r="L267" i="64"/>
  <c r="I169" i="64"/>
  <c r="I16" i="64" s="1"/>
  <c r="I5" i="17" s="1"/>
  <c r="J169" i="64"/>
  <c r="J16" i="64" s="1"/>
  <c r="J5" i="17" s="1"/>
  <c r="K169" i="64"/>
  <c r="K16" i="64" s="1"/>
  <c r="K5" i="17" s="1"/>
  <c r="I170" i="64"/>
  <c r="I17" i="64" s="1"/>
  <c r="I6" i="17" s="1"/>
  <c r="J170" i="64"/>
  <c r="J17" i="64" s="1"/>
  <c r="J6" i="17" s="1"/>
  <c r="K170" i="64"/>
  <c r="K17" i="64" s="1"/>
  <c r="K6" i="17" s="1"/>
  <c r="I171" i="64"/>
  <c r="I18" i="64" s="1"/>
  <c r="I7" i="17" s="1"/>
  <c r="J171" i="64"/>
  <c r="J18" i="64" s="1"/>
  <c r="J7" i="17" s="1"/>
  <c r="K171" i="64"/>
  <c r="K18" i="64" s="1"/>
  <c r="K7" i="17" s="1"/>
  <c r="I172" i="64"/>
  <c r="I19" i="64" s="1"/>
  <c r="I8" i="17" s="1"/>
  <c r="J172" i="64"/>
  <c r="J19" i="64" s="1"/>
  <c r="J8" i="17" s="1"/>
  <c r="K172" i="64"/>
  <c r="K19" i="64" s="1"/>
  <c r="K8" i="17" s="1"/>
  <c r="I173" i="64"/>
  <c r="I20" i="64" s="1"/>
  <c r="I9" i="17" s="1"/>
  <c r="J173" i="64"/>
  <c r="J20" i="64" s="1"/>
  <c r="J9" i="17" s="1"/>
  <c r="K173" i="64"/>
  <c r="K20" i="64" s="1"/>
  <c r="K9" i="17" s="1"/>
  <c r="I174" i="64"/>
  <c r="I21" i="64" s="1"/>
  <c r="I10" i="17" s="1"/>
  <c r="J174" i="64"/>
  <c r="J21" i="64" s="1"/>
  <c r="J10" i="17" s="1"/>
  <c r="K174" i="64"/>
  <c r="K21" i="64" s="1"/>
  <c r="K10" i="17" s="1"/>
  <c r="I175" i="64"/>
  <c r="I22" i="64" s="1"/>
  <c r="I11" i="17" s="1"/>
  <c r="J175" i="64"/>
  <c r="J22" i="64" s="1"/>
  <c r="J11" i="17" s="1"/>
  <c r="K175" i="64"/>
  <c r="K22" i="64" s="1"/>
  <c r="K11" i="17" s="1"/>
  <c r="I176" i="64"/>
  <c r="I23" i="64" s="1"/>
  <c r="I12" i="17" s="1"/>
  <c r="J176" i="64"/>
  <c r="J23" i="64" s="1"/>
  <c r="J12" i="17" s="1"/>
  <c r="K176" i="64"/>
  <c r="K23" i="64" s="1"/>
  <c r="K12" i="17" s="1"/>
  <c r="I177" i="64"/>
  <c r="I24" i="64" s="1"/>
  <c r="I13" i="17" s="1"/>
  <c r="J177" i="64"/>
  <c r="J24" i="64" s="1"/>
  <c r="J13" i="17" s="1"/>
  <c r="K177" i="64"/>
  <c r="K24" i="64" s="1"/>
  <c r="K13" i="17" s="1"/>
  <c r="I178" i="64"/>
  <c r="J178" i="64"/>
  <c r="K178" i="64"/>
  <c r="I179" i="64"/>
  <c r="I26" i="64" s="1"/>
  <c r="I15" i="17" s="1"/>
  <c r="J179" i="64"/>
  <c r="J26" i="64" s="1"/>
  <c r="J15" i="17" s="1"/>
  <c r="K179" i="64"/>
  <c r="K26" i="64" s="1"/>
  <c r="K15" i="17" s="1"/>
  <c r="I180" i="64"/>
  <c r="I27" i="64" s="1"/>
  <c r="I16" i="17" s="1"/>
  <c r="J180" i="64"/>
  <c r="J27" i="64" s="1"/>
  <c r="J16" i="17" s="1"/>
  <c r="K180" i="64"/>
  <c r="K27" i="64" s="1"/>
  <c r="K16" i="17" s="1"/>
  <c r="I181" i="64"/>
  <c r="I28" i="64" s="1"/>
  <c r="I17" i="17" s="1"/>
  <c r="J181" i="64"/>
  <c r="J28" i="64" s="1"/>
  <c r="J17" i="17" s="1"/>
  <c r="K181" i="64"/>
  <c r="K28" i="64" s="1"/>
  <c r="K17" i="17" s="1"/>
  <c r="I182" i="64"/>
  <c r="J182" i="64"/>
  <c r="K182" i="64"/>
  <c r="I183" i="64"/>
  <c r="I30" i="64" s="1"/>
  <c r="I19" i="17" s="1"/>
  <c r="J183" i="64"/>
  <c r="J30" i="64" s="1"/>
  <c r="J19" i="17" s="1"/>
  <c r="K183" i="64"/>
  <c r="K30" i="64" s="1"/>
  <c r="K19" i="17" s="1"/>
  <c r="I184" i="64"/>
  <c r="I31" i="64" s="1"/>
  <c r="I20" i="17" s="1"/>
  <c r="J184" i="64"/>
  <c r="J31" i="64" s="1"/>
  <c r="J20" i="17" s="1"/>
  <c r="K184" i="64"/>
  <c r="K31" i="64" s="1"/>
  <c r="K20" i="17" s="1"/>
  <c r="I185" i="64"/>
  <c r="I32" i="64" s="1"/>
  <c r="I21" i="17" s="1"/>
  <c r="J185" i="64"/>
  <c r="J32" i="64" s="1"/>
  <c r="J21" i="17" s="1"/>
  <c r="K185" i="64"/>
  <c r="K32" i="64" s="1"/>
  <c r="K21" i="17" s="1"/>
  <c r="I186" i="64"/>
  <c r="J186" i="64"/>
  <c r="K186" i="64"/>
  <c r="I187" i="64"/>
  <c r="I34" i="64" s="1"/>
  <c r="I23" i="17" s="1"/>
  <c r="J187" i="64"/>
  <c r="J34" i="64" s="1"/>
  <c r="J23" i="17" s="1"/>
  <c r="K187" i="64"/>
  <c r="K34" i="64" s="1"/>
  <c r="K23" i="17" s="1"/>
  <c r="I188" i="64"/>
  <c r="J188" i="64"/>
  <c r="K188" i="64"/>
  <c r="I189" i="64"/>
  <c r="I35" i="64" s="1"/>
  <c r="I24" i="17" s="1"/>
  <c r="J189" i="64"/>
  <c r="J35" i="64" s="1"/>
  <c r="J24" i="17" s="1"/>
  <c r="K189" i="64"/>
  <c r="K35" i="64" s="1"/>
  <c r="K24" i="17" s="1"/>
  <c r="I190" i="64"/>
  <c r="J190" i="64"/>
  <c r="K190" i="64"/>
  <c r="I191" i="64"/>
  <c r="I37" i="64" s="1"/>
  <c r="I26" i="17" s="1"/>
  <c r="J191" i="64"/>
  <c r="J37" i="64" s="1"/>
  <c r="J26" i="17" s="1"/>
  <c r="K191" i="64"/>
  <c r="K37" i="64" s="1"/>
  <c r="K26" i="17" s="1"/>
  <c r="I192" i="64"/>
  <c r="J192" i="64"/>
  <c r="K192" i="64"/>
  <c r="I193" i="64"/>
  <c r="I39" i="64" s="1"/>
  <c r="I28" i="17" s="1"/>
  <c r="J193" i="64"/>
  <c r="J39" i="64" s="1"/>
  <c r="J28" i="17" s="1"/>
  <c r="K193" i="64"/>
  <c r="K39" i="64" s="1"/>
  <c r="K28" i="17" s="1"/>
  <c r="I194" i="64"/>
  <c r="I40" i="64" s="1"/>
  <c r="I29" i="17" s="1"/>
  <c r="J194" i="64"/>
  <c r="J40" i="64" s="1"/>
  <c r="J29" i="17" s="1"/>
  <c r="K194" i="64"/>
  <c r="K40" i="64" s="1"/>
  <c r="K29" i="17" s="1"/>
  <c r="I195" i="64"/>
  <c r="I41" i="64" s="1"/>
  <c r="I30" i="17" s="1"/>
  <c r="J195" i="64"/>
  <c r="J41" i="64" s="1"/>
  <c r="J30" i="17" s="1"/>
  <c r="K195" i="64"/>
  <c r="K41" i="64" s="1"/>
  <c r="K30" i="17" s="1"/>
  <c r="I196" i="64"/>
  <c r="I42" i="64" s="1"/>
  <c r="I31" i="17" s="1"/>
  <c r="J196" i="64"/>
  <c r="J42" i="64" s="1"/>
  <c r="J31" i="17" s="1"/>
  <c r="K196" i="64"/>
  <c r="K42" i="64" s="1"/>
  <c r="K31" i="17" s="1"/>
  <c r="I197" i="64"/>
  <c r="I43" i="64" s="1"/>
  <c r="I32" i="17" s="1"/>
  <c r="J197" i="64"/>
  <c r="J43" i="64" s="1"/>
  <c r="J32" i="17" s="1"/>
  <c r="K197" i="64"/>
  <c r="K43" i="64" s="1"/>
  <c r="K32" i="17" s="1"/>
  <c r="I198" i="64"/>
  <c r="I44" i="64" s="1"/>
  <c r="I33" i="17" s="1"/>
  <c r="J198" i="64"/>
  <c r="J44" i="64" s="1"/>
  <c r="J33" i="17" s="1"/>
  <c r="K198" i="64"/>
  <c r="K44" i="64" s="1"/>
  <c r="K33" i="17" s="1"/>
  <c r="I199" i="64"/>
  <c r="I53" i="64" s="1"/>
  <c r="I42" i="17" s="1"/>
  <c r="J199" i="64"/>
  <c r="J53" i="64" s="1"/>
  <c r="J42" i="17" s="1"/>
  <c r="K199" i="64"/>
  <c r="K53" i="64" s="1"/>
  <c r="K42" i="17" s="1"/>
  <c r="I200" i="64"/>
  <c r="J200" i="64"/>
  <c r="K200" i="64"/>
  <c r="I201" i="64"/>
  <c r="J201" i="64"/>
  <c r="K201" i="64"/>
  <c r="I202" i="64"/>
  <c r="J202" i="64"/>
  <c r="K202" i="64"/>
  <c r="I203" i="64"/>
  <c r="J203" i="64"/>
  <c r="K203" i="64"/>
  <c r="I204" i="64"/>
  <c r="J204" i="64"/>
  <c r="K204" i="64"/>
  <c r="I205" i="64"/>
  <c r="J205" i="64"/>
  <c r="K205" i="64"/>
  <c r="I206" i="64"/>
  <c r="J206" i="64"/>
  <c r="K206" i="64"/>
  <c r="I207" i="64"/>
  <c r="J207" i="64"/>
  <c r="K207" i="64"/>
  <c r="I208" i="64"/>
  <c r="I55" i="64" s="1"/>
  <c r="I44" i="17" s="1"/>
  <c r="J208" i="64"/>
  <c r="J55" i="64" s="1"/>
  <c r="J44" i="17" s="1"/>
  <c r="K208" i="64"/>
  <c r="K55" i="64" s="1"/>
  <c r="K44" i="17" s="1"/>
  <c r="I209" i="64"/>
  <c r="I56" i="64" s="1"/>
  <c r="I45" i="17" s="1"/>
  <c r="J209" i="64"/>
  <c r="J56" i="64" s="1"/>
  <c r="J45" i="17" s="1"/>
  <c r="K209" i="64"/>
  <c r="K56" i="64" s="1"/>
  <c r="K45" i="17" s="1"/>
  <c r="I210" i="64"/>
  <c r="J210" i="64"/>
  <c r="K210" i="64"/>
  <c r="I211" i="64"/>
  <c r="J211" i="64"/>
  <c r="K211" i="64"/>
  <c r="I212" i="64"/>
  <c r="J212" i="64"/>
  <c r="K212" i="64"/>
  <c r="I213" i="64"/>
  <c r="I57" i="64" s="1"/>
  <c r="I46" i="17" s="1"/>
  <c r="J213" i="64"/>
  <c r="J57" i="64" s="1"/>
  <c r="J46" i="17" s="1"/>
  <c r="K213" i="64"/>
  <c r="K57" i="64" s="1"/>
  <c r="K46" i="17" s="1"/>
  <c r="I214" i="64"/>
  <c r="I58" i="64" s="1"/>
  <c r="I47" i="17" s="1"/>
  <c r="J214" i="64"/>
  <c r="J58" i="64" s="1"/>
  <c r="J47" i="17" s="1"/>
  <c r="K214" i="64"/>
  <c r="K58" i="64" s="1"/>
  <c r="K47" i="17" s="1"/>
  <c r="I215" i="64"/>
  <c r="J215" i="64"/>
  <c r="K215" i="64"/>
  <c r="I216" i="64"/>
  <c r="J216" i="64"/>
  <c r="K216" i="64"/>
  <c r="I217" i="64"/>
  <c r="J217" i="64"/>
  <c r="K217" i="64"/>
  <c r="I218" i="64"/>
  <c r="J218" i="64"/>
  <c r="K218" i="64"/>
  <c r="I219" i="64"/>
  <c r="J219" i="64"/>
  <c r="K219" i="64"/>
  <c r="I220" i="64"/>
  <c r="I60" i="64" s="1"/>
  <c r="I49" i="17" s="1"/>
  <c r="J220" i="64"/>
  <c r="J60" i="64" s="1"/>
  <c r="J49" i="17" s="1"/>
  <c r="K220" i="64"/>
  <c r="K60" i="64" s="1"/>
  <c r="K49" i="17" s="1"/>
  <c r="I221" i="64"/>
  <c r="I61" i="64" s="1"/>
  <c r="I50" i="17" s="1"/>
  <c r="J221" i="64"/>
  <c r="J61" i="64" s="1"/>
  <c r="J50" i="17" s="1"/>
  <c r="K221" i="64"/>
  <c r="K61" i="64" s="1"/>
  <c r="K50" i="17" s="1"/>
  <c r="I222" i="64"/>
  <c r="J222" i="64"/>
  <c r="K222" i="64"/>
  <c r="I223" i="64"/>
  <c r="J223" i="64"/>
  <c r="K223" i="64"/>
  <c r="I224" i="64"/>
  <c r="J224" i="64"/>
  <c r="K224" i="64"/>
  <c r="I225" i="64"/>
  <c r="J225" i="64"/>
  <c r="K225" i="64"/>
  <c r="I226" i="64"/>
  <c r="J226" i="64"/>
  <c r="K226" i="64"/>
  <c r="I227" i="64"/>
  <c r="J227" i="64"/>
  <c r="K227" i="64"/>
  <c r="I228" i="64"/>
  <c r="J228" i="64"/>
  <c r="K228" i="64"/>
  <c r="I229" i="64"/>
  <c r="J229" i="64"/>
  <c r="K229" i="64"/>
  <c r="I230" i="64"/>
  <c r="J230" i="64"/>
  <c r="K230" i="64"/>
  <c r="I231" i="64"/>
  <c r="J231" i="64"/>
  <c r="K231" i="64"/>
  <c r="I232" i="64"/>
  <c r="J232" i="64"/>
  <c r="K232" i="64"/>
  <c r="I233" i="64"/>
  <c r="J233" i="64"/>
  <c r="K233" i="64"/>
  <c r="I234" i="64"/>
  <c r="J234" i="64"/>
  <c r="K234" i="64"/>
  <c r="I235" i="64"/>
  <c r="J235" i="64"/>
  <c r="K235" i="64"/>
  <c r="I236" i="64"/>
  <c r="J236" i="64"/>
  <c r="K236" i="64"/>
  <c r="I237" i="64"/>
  <c r="J237" i="64"/>
  <c r="K237" i="64"/>
  <c r="I238" i="64"/>
  <c r="J238" i="64"/>
  <c r="K238" i="64"/>
  <c r="I239" i="64"/>
  <c r="J239" i="64"/>
  <c r="K239" i="64"/>
  <c r="I240" i="64"/>
  <c r="J240" i="64"/>
  <c r="K240" i="64"/>
  <c r="I241" i="64"/>
  <c r="J241" i="64"/>
  <c r="K241" i="64"/>
  <c r="I242" i="64"/>
  <c r="J242" i="64"/>
  <c r="K242" i="64"/>
  <c r="I243" i="64"/>
  <c r="J243" i="64"/>
  <c r="K243" i="64"/>
  <c r="I244" i="64"/>
  <c r="J244" i="64"/>
  <c r="K244" i="64"/>
  <c r="I245" i="64"/>
  <c r="J245" i="64"/>
  <c r="K245" i="64"/>
  <c r="I246" i="64"/>
  <c r="J246" i="64"/>
  <c r="K246" i="64"/>
  <c r="I247" i="64"/>
  <c r="J247" i="64"/>
  <c r="K247" i="64"/>
  <c r="I248" i="64"/>
  <c r="J248" i="64"/>
  <c r="K248" i="64"/>
  <c r="I249" i="64"/>
  <c r="J249" i="64"/>
  <c r="K249" i="64"/>
  <c r="I250" i="64"/>
  <c r="J250" i="64"/>
  <c r="K250" i="64"/>
  <c r="I251" i="64"/>
  <c r="J251" i="64"/>
  <c r="K251" i="64"/>
  <c r="I252" i="64"/>
  <c r="J252" i="64"/>
  <c r="K252" i="64"/>
  <c r="I253" i="64"/>
  <c r="J253" i="64"/>
  <c r="K253" i="64"/>
  <c r="I254" i="64"/>
  <c r="J254" i="64"/>
  <c r="K254" i="64"/>
  <c r="I255" i="64"/>
  <c r="J255" i="64"/>
  <c r="K255" i="64"/>
  <c r="I256" i="64"/>
  <c r="J256" i="64"/>
  <c r="K256" i="64"/>
  <c r="I257" i="64"/>
  <c r="J257" i="64"/>
  <c r="K257" i="64"/>
  <c r="I258" i="64"/>
  <c r="J258" i="64"/>
  <c r="K258" i="64"/>
  <c r="I259" i="64"/>
  <c r="J259" i="64"/>
  <c r="K259" i="64"/>
  <c r="I260" i="64"/>
  <c r="J260" i="64"/>
  <c r="K260" i="64"/>
  <c r="I261" i="64"/>
  <c r="J261" i="64"/>
  <c r="K261" i="64"/>
  <c r="I262" i="64"/>
  <c r="J262" i="64"/>
  <c r="K262" i="64"/>
  <c r="I263" i="64"/>
  <c r="J263" i="64"/>
  <c r="K263" i="64"/>
  <c r="I264" i="64"/>
  <c r="J264" i="64"/>
  <c r="K264" i="64"/>
  <c r="K168" i="64"/>
  <c r="J168" i="64"/>
  <c r="I168" i="64"/>
  <c r="C48" i="17" l="1"/>
  <c r="C9" i="64"/>
  <c r="D23" i="64"/>
  <c r="D12" i="17" s="1"/>
  <c r="C23" i="64"/>
  <c r="C12" i="17" s="1"/>
  <c r="K64" i="64"/>
  <c r="K53" i="17" s="1"/>
  <c r="E23" i="64"/>
  <c r="E12" i="17" s="1"/>
  <c r="I54" i="64"/>
  <c r="I43" i="17" s="1"/>
  <c r="L63" i="64"/>
  <c r="L52" i="17" s="1"/>
  <c r="L51" i="64"/>
  <c r="L40" i="17" s="1"/>
  <c r="J45" i="64"/>
  <c r="J34" i="17" s="1"/>
  <c r="K62" i="64"/>
  <c r="K51" i="17" s="1"/>
  <c r="J51" i="64"/>
  <c r="J40" i="17" s="1"/>
  <c r="K36" i="64"/>
  <c r="K25" i="17" s="1"/>
  <c r="L48" i="64"/>
  <c r="L37" i="17" s="1"/>
  <c r="J47" i="64"/>
  <c r="J36" i="17" s="1"/>
  <c r="J48" i="64"/>
  <c r="J37" i="17" s="1"/>
  <c r="L64" i="64"/>
  <c r="L53" i="17" s="1"/>
  <c r="G23" i="64"/>
  <c r="G12" i="17" s="1"/>
  <c r="I49" i="64"/>
  <c r="I38" i="17" s="1"/>
  <c r="I52" i="64"/>
  <c r="I41" i="17" s="1"/>
  <c r="K29" i="64"/>
  <c r="K18" i="17" s="1"/>
  <c r="F23" i="64"/>
  <c r="F12" i="17" s="1"/>
  <c r="J63" i="64"/>
  <c r="J52" i="17" s="1"/>
  <c r="K33" i="64"/>
  <c r="K22" i="17" s="1"/>
  <c r="I47" i="64"/>
  <c r="I36" i="17" s="1"/>
  <c r="I48" i="64"/>
  <c r="I37" i="17" s="1"/>
  <c r="I45" i="64"/>
  <c r="I34" i="17" s="1"/>
  <c r="J64" i="64"/>
  <c r="J53" i="17" s="1"/>
  <c r="I63" i="64"/>
  <c r="I52" i="17" s="1"/>
  <c r="J50" i="64"/>
  <c r="J39" i="17" s="1"/>
  <c r="J33" i="64"/>
  <c r="J22" i="17" s="1"/>
  <c r="L36" i="64"/>
  <c r="L25" i="17" s="1"/>
  <c r="L33" i="64"/>
  <c r="L22" i="17" s="1"/>
  <c r="L25" i="64"/>
  <c r="L14" i="17" s="1"/>
  <c r="K50" i="64"/>
  <c r="K39" i="17" s="1"/>
  <c r="I38" i="64"/>
  <c r="I27" i="17" s="1"/>
  <c r="K49" i="64"/>
  <c r="K38" i="17" s="1"/>
  <c r="I64" i="64"/>
  <c r="I53" i="17" s="1"/>
  <c r="I50" i="64"/>
  <c r="I39" i="17" s="1"/>
  <c r="K38" i="64"/>
  <c r="K27" i="17" s="1"/>
  <c r="K52" i="64"/>
  <c r="K41" i="17" s="1"/>
  <c r="I33" i="64"/>
  <c r="I22" i="17" s="1"/>
  <c r="L47" i="64"/>
  <c r="L36" i="17" s="1"/>
  <c r="K47" i="64"/>
  <c r="K36" i="17" s="1"/>
  <c r="J49" i="64"/>
  <c r="J38" i="17" s="1"/>
  <c r="K48" i="64"/>
  <c r="K37" i="17" s="1"/>
  <c r="K45" i="64"/>
  <c r="K34" i="17" s="1"/>
  <c r="K63" i="64"/>
  <c r="K52" i="17" s="1"/>
  <c r="J38" i="64"/>
  <c r="J27" i="17" s="1"/>
  <c r="J52" i="64"/>
  <c r="J41" i="17" s="1"/>
  <c r="L49" i="64"/>
  <c r="L38" i="17" s="1"/>
  <c r="L50" i="64"/>
  <c r="L39" i="17" s="1"/>
  <c r="L38" i="64"/>
  <c r="L27" i="17" s="1"/>
  <c r="L52" i="64"/>
  <c r="L41" i="17" s="1"/>
  <c r="J46" i="64"/>
  <c r="I59" i="64"/>
  <c r="I48" i="17" s="1"/>
  <c r="I46" i="64"/>
  <c r="J62" i="64"/>
  <c r="J51" i="17" s="1"/>
  <c r="I51" i="64"/>
  <c r="I40" i="17" s="1"/>
  <c r="J36" i="64"/>
  <c r="J25" i="17" s="1"/>
  <c r="J29" i="64"/>
  <c r="J18" i="17" s="1"/>
  <c r="J25" i="64"/>
  <c r="J14" i="17" s="1"/>
  <c r="L59" i="64"/>
  <c r="L48" i="17" s="1"/>
  <c r="L54" i="64"/>
  <c r="L43" i="17" s="1"/>
  <c r="L29" i="64"/>
  <c r="L18" i="17" s="1"/>
  <c r="K25" i="64"/>
  <c r="K14" i="17" s="1"/>
  <c r="I62" i="64"/>
  <c r="I51" i="17" s="1"/>
  <c r="K59" i="64"/>
  <c r="K48" i="17" s="1"/>
  <c r="K54" i="64"/>
  <c r="K43" i="17" s="1"/>
  <c r="I36" i="64"/>
  <c r="I25" i="17" s="1"/>
  <c r="I29" i="64"/>
  <c r="I18" i="17" s="1"/>
  <c r="I25" i="64"/>
  <c r="I14" i="17" s="1"/>
  <c r="M51" i="64"/>
  <c r="M29" i="64"/>
  <c r="M25" i="64"/>
  <c r="K46" i="64"/>
  <c r="J59" i="64"/>
  <c r="J48" i="17" s="1"/>
  <c r="J54" i="64"/>
  <c r="J43" i="17" s="1"/>
  <c r="K51" i="64"/>
  <c r="K40" i="17" s="1"/>
  <c r="L62" i="64"/>
  <c r="L51" i="17" s="1"/>
  <c r="I15" i="64"/>
  <c r="J15" i="64"/>
  <c r="K15" i="64"/>
  <c r="L15" i="64"/>
  <c r="M15" i="64"/>
  <c r="I5" i="64"/>
  <c r="J5" i="64"/>
  <c r="K5" i="64"/>
  <c r="L5" i="64"/>
  <c r="M5" i="64"/>
  <c r="I6" i="64"/>
  <c r="J6" i="64"/>
  <c r="K6" i="64"/>
  <c r="L6" i="64"/>
  <c r="M6" i="64"/>
  <c r="I7" i="64"/>
  <c r="J7" i="64"/>
  <c r="K7" i="64"/>
  <c r="L7" i="64"/>
  <c r="M7" i="64"/>
  <c r="M10" i="64"/>
  <c r="M11" i="64"/>
  <c r="L12" i="64"/>
  <c r="M12" i="64"/>
  <c r="H70" i="64"/>
  <c r="H16" i="64" s="1"/>
  <c r="H5" i="17" s="1"/>
  <c r="H71" i="64"/>
  <c r="H17" i="64" s="1"/>
  <c r="H6" i="17" s="1"/>
  <c r="H72" i="64"/>
  <c r="H18" i="64" s="1"/>
  <c r="H7" i="17" s="1"/>
  <c r="H73" i="64"/>
  <c r="H19" i="64" s="1"/>
  <c r="H8" i="17" s="1"/>
  <c r="H74" i="64"/>
  <c r="H20" i="64" s="1"/>
  <c r="H9" i="17" s="1"/>
  <c r="H75" i="64"/>
  <c r="H21" i="64" s="1"/>
  <c r="H10" i="17" s="1"/>
  <c r="H76" i="64"/>
  <c r="H22" i="64" s="1"/>
  <c r="H11" i="17" s="1"/>
  <c r="H77" i="64"/>
  <c r="H23" i="64" s="1"/>
  <c r="H12" i="17" s="1"/>
  <c r="H78" i="64"/>
  <c r="H24" i="64" s="1"/>
  <c r="H13" i="17" s="1"/>
  <c r="H79" i="64"/>
  <c r="H80" i="64"/>
  <c r="H26" i="64" s="1"/>
  <c r="H15" i="17" s="1"/>
  <c r="H81" i="64"/>
  <c r="H27" i="64" s="1"/>
  <c r="H16" i="17" s="1"/>
  <c r="H82" i="64"/>
  <c r="H28" i="64" s="1"/>
  <c r="H17" i="17" s="1"/>
  <c r="H83" i="64"/>
  <c r="H84" i="64"/>
  <c r="H30" i="64" s="1"/>
  <c r="H19" i="17" s="1"/>
  <c r="H85" i="64"/>
  <c r="H31" i="64" s="1"/>
  <c r="H20" i="17" s="1"/>
  <c r="H86" i="64"/>
  <c r="H32" i="64" s="1"/>
  <c r="H21" i="17" s="1"/>
  <c r="H87" i="64"/>
  <c r="H88" i="64"/>
  <c r="H34" i="64" s="1"/>
  <c r="H23" i="17" s="1"/>
  <c r="H89" i="64"/>
  <c r="H90" i="64"/>
  <c r="H35" i="64" s="1"/>
  <c r="H24" i="17" s="1"/>
  <c r="H91" i="64"/>
  <c r="H92" i="64"/>
  <c r="H37" i="64" s="1"/>
  <c r="H26" i="17" s="1"/>
  <c r="H93" i="64"/>
  <c r="H94" i="64"/>
  <c r="H39" i="64" s="1"/>
  <c r="H28" i="17" s="1"/>
  <c r="H95" i="64"/>
  <c r="H40" i="64" s="1"/>
  <c r="H29" i="17" s="1"/>
  <c r="H96" i="64"/>
  <c r="H41" i="64" s="1"/>
  <c r="H30" i="17" s="1"/>
  <c r="H97" i="64"/>
  <c r="H42" i="64" s="1"/>
  <c r="H31" i="17" s="1"/>
  <c r="H98" i="64"/>
  <c r="H43" i="64" s="1"/>
  <c r="H32" i="17" s="1"/>
  <c r="H99" i="64"/>
  <c r="H44" i="64" s="1"/>
  <c r="H33" i="17" s="1"/>
  <c r="H100" i="64"/>
  <c r="H53" i="64" s="1"/>
  <c r="H42" i="17" s="1"/>
  <c r="H101" i="64"/>
  <c r="H102" i="64"/>
  <c r="H103" i="64"/>
  <c r="H104" i="64"/>
  <c r="H105" i="64"/>
  <c r="H106" i="64"/>
  <c r="H107" i="64"/>
  <c r="H108" i="64"/>
  <c r="H109" i="64"/>
  <c r="H55" i="64" s="1"/>
  <c r="H110" i="64"/>
  <c r="H56" i="64" s="1"/>
  <c r="H45" i="17" s="1"/>
  <c r="H111" i="64"/>
  <c r="H112" i="64"/>
  <c r="H113" i="64"/>
  <c r="H114" i="64"/>
  <c r="H57" i="64" s="1"/>
  <c r="H46" i="17" s="1"/>
  <c r="H115" i="64"/>
  <c r="H58" i="64" s="1"/>
  <c r="H47" i="17" s="1"/>
  <c r="H116" i="64"/>
  <c r="H117" i="64"/>
  <c r="H118" i="64"/>
  <c r="H119" i="64"/>
  <c r="H120" i="64"/>
  <c r="H121" i="64"/>
  <c r="H60" i="64" s="1"/>
  <c r="H49" i="17" s="1"/>
  <c r="H122" i="64"/>
  <c r="H61" i="64" s="1"/>
  <c r="H50" i="17" s="1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139" i="64"/>
  <c r="H140" i="64"/>
  <c r="H141" i="64"/>
  <c r="H142" i="64"/>
  <c r="H143" i="64"/>
  <c r="H144" i="64"/>
  <c r="H145" i="64"/>
  <c r="H146" i="64"/>
  <c r="H147" i="64"/>
  <c r="H148" i="64"/>
  <c r="H149" i="64"/>
  <c r="H150" i="64"/>
  <c r="H151" i="64"/>
  <c r="H152" i="64"/>
  <c r="H153" i="64"/>
  <c r="H154" i="64"/>
  <c r="H155" i="64"/>
  <c r="H156" i="64"/>
  <c r="H157" i="64"/>
  <c r="H158" i="64"/>
  <c r="H159" i="64"/>
  <c r="H160" i="64"/>
  <c r="H161" i="64"/>
  <c r="H162" i="64"/>
  <c r="H163" i="64"/>
  <c r="H164" i="64"/>
  <c r="H165" i="64"/>
  <c r="H69" i="64"/>
  <c r="P17" i="64"/>
  <c r="P6" i="17" s="1"/>
  <c r="P18" i="64"/>
  <c r="P7" i="17" s="1"/>
  <c r="P19" i="64"/>
  <c r="P8" i="17" s="1"/>
  <c r="P20" i="64"/>
  <c r="P9" i="17" s="1"/>
  <c r="P21" i="64"/>
  <c r="P10" i="17" s="1"/>
  <c r="P22" i="64"/>
  <c r="P11" i="17" s="1"/>
  <c r="P23" i="64"/>
  <c r="P12" i="17" s="1"/>
  <c r="P24" i="64"/>
  <c r="P13" i="17" s="1"/>
  <c r="P25" i="64"/>
  <c r="P14" i="17" s="1"/>
  <c r="P26" i="64"/>
  <c r="P15" i="17" s="1"/>
  <c r="P27" i="64"/>
  <c r="P16" i="17" s="1"/>
  <c r="P28" i="64"/>
  <c r="P17" i="17" s="1"/>
  <c r="P29" i="64"/>
  <c r="P18" i="17" s="1"/>
  <c r="P30" i="64"/>
  <c r="P19" i="17" s="1"/>
  <c r="P31" i="64"/>
  <c r="P20" i="17" s="1"/>
  <c r="P32" i="64"/>
  <c r="P21" i="17" s="1"/>
  <c r="P33" i="64"/>
  <c r="P22" i="17" s="1"/>
  <c r="P34" i="64"/>
  <c r="P23" i="17" s="1"/>
  <c r="P35" i="64"/>
  <c r="P24" i="17" s="1"/>
  <c r="P36" i="64"/>
  <c r="P25" i="17" s="1"/>
  <c r="P37" i="64"/>
  <c r="P26" i="17" s="1"/>
  <c r="P38" i="64"/>
  <c r="P27" i="17" s="1"/>
  <c r="P39" i="64"/>
  <c r="P28" i="17" s="1"/>
  <c r="P40" i="64"/>
  <c r="P29" i="17" s="1"/>
  <c r="P41" i="64"/>
  <c r="P30" i="17" s="1"/>
  <c r="P42" i="64"/>
  <c r="P31" i="17" s="1"/>
  <c r="P43" i="64"/>
  <c r="P32" i="17" s="1"/>
  <c r="P44" i="64"/>
  <c r="P33" i="17" s="1"/>
  <c r="P45" i="64"/>
  <c r="P34" i="17" s="1"/>
  <c r="P46" i="64"/>
  <c r="P35" i="17" s="1"/>
  <c r="P47" i="64"/>
  <c r="P36" i="17" s="1"/>
  <c r="P48" i="64"/>
  <c r="P37" i="17" s="1"/>
  <c r="P49" i="64"/>
  <c r="P38" i="17" s="1"/>
  <c r="P50" i="64"/>
  <c r="P39" i="17" s="1"/>
  <c r="P51" i="64"/>
  <c r="P40" i="17" s="1"/>
  <c r="P52" i="64"/>
  <c r="P41" i="17" s="1"/>
  <c r="P53" i="64"/>
  <c r="P42" i="17" s="1"/>
  <c r="P54" i="64"/>
  <c r="P43" i="17" s="1"/>
  <c r="P55" i="64"/>
  <c r="P44" i="17" s="1"/>
  <c r="P56" i="64"/>
  <c r="P45" i="17" s="1"/>
  <c r="P57" i="64"/>
  <c r="P46" i="17" s="1"/>
  <c r="P58" i="64"/>
  <c r="P47" i="17" s="1"/>
  <c r="P59" i="64"/>
  <c r="P48" i="17" s="1"/>
  <c r="P60" i="64"/>
  <c r="P49" i="17" s="1"/>
  <c r="P61" i="64"/>
  <c r="P50" i="17" s="1"/>
  <c r="P62" i="64"/>
  <c r="P51" i="17" s="1"/>
  <c r="P63" i="64"/>
  <c r="P52" i="17" s="1"/>
  <c r="P64" i="64"/>
  <c r="P53" i="17" s="1"/>
  <c r="P16" i="64"/>
  <c r="P5" i="17" s="1"/>
  <c r="O17" i="64"/>
  <c r="O6" i="17" s="1"/>
  <c r="Q17" i="64"/>
  <c r="Q6" i="17" s="1"/>
  <c r="O18" i="64"/>
  <c r="O7" i="17" s="1"/>
  <c r="Q18" i="64"/>
  <c r="Q7" i="17" s="1"/>
  <c r="O19" i="64"/>
  <c r="O8" i="17" s="1"/>
  <c r="Q19" i="64"/>
  <c r="Q8" i="17" s="1"/>
  <c r="O20" i="64"/>
  <c r="O9" i="17" s="1"/>
  <c r="Q20" i="64"/>
  <c r="Q9" i="17" s="1"/>
  <c r="O21" i="64"/>
  <c r="O10" i="17" s="1"/>
  <c r="Q21" i="64"/>
  <c r="Q10" i="17" s="1"/>
  <c r="O22" i="64"/>
  <c r="O11" i="17" s="1"/>
  <c r="Q22" i="64"/>
  <c r="Q11" i="17" s="1"/>
  <c r="O23" i="64"/>
  <c r="O12" i="17" s="1"/>
  <c r="Q23" i="64"/>
  <c r="Q12" i="17" s="1"/>
  <c r="O24" i="64"/>
  <c r="O13" i="17" s="1"/>
  <c r="Q24" i="64"/>
  <c r="Q13" i="17" s="1"/>
  <c r="O25" i="64"/>
  <c r="O14" i="17" s="1"/>
  <c r="Q25" i="64"/>
  <c r="Q14" i="17" s="1"/>
  <c r="O26" i="64"/>
  <c r="O15" i="17" s="1"/>
  <c r="Q26" i="64"/>
  <c r="Q15" i="17" s="1"/>
  <c r="O27" i="64"/>
  <c r="O16" i="17" s="1"/>
  <c r="Q27" i="64"/>
  <c r="Q16" i="17" s="1"/>
  <c r="O28" i="64"/>
  <c r="O17" i="17" s="1"/>
  <c r="Q28" i="64"/>
  <c r="Q17" i="17" s="1"/>
  <c r="O29" i="64"/>
  <c r="O18" i="17" s="1"/>
  <c r="Q29" i="64"/>
  <c r="Q18" i="17" s="1"/>
  <c r="O30" i="64"/>
  <c r="O19" i="17" s="1"/>
  <c r="Q30" i="64"/>
  <c r="Q19" i="17" s="1"/>
  <c r="O31" i="64"/>
  <c r="O20" i="17" s="1"/>
  <c r="Q31" i="64"/>
  <c r="Q20" i="17" s="1"/>
  <c r="O32" i="64"/>
  <c r="O21" i="17" s="1"/>
  <c r="Q32" i="64"/>
  <c r="Q21" i="17" s="1"/>
  <c r="O33" i="64"/>
  <c r="O22" i="17" s="1"/>
  <c r="Q33" i="64"/>
  <c r="Q22" i="17" s="1"/>
  <c r="O34" i="64"/>
  <c r="O23" i="17" s="1"/>
  <c r="Q34" i="64"/>
  <c r="Q23" i="17" s="1"/>
  <c r="O35" i="64"/>
  <c r="O24" i="17" s="1"/>
  <c r="Q35" i="64"/>
  <c r="Q24" i="17" s="1"/>
  <c r="O36" i="64"/>
  <c r="O25" i="17" s="1"/>
  <c r="Q36" i="64"/>
  <c r="Q25" i="17" s="1"/>
  <c r="O37" i="64"/>
  <c r="O26" i="17" s="1"/>
  <c r="Q37" i="64"/>
  <c r="Q26" i="17" s="1"/>
  <c r="O38" i="64"/>
  <c r="O27" i="17" s="1"/>
  <c r="Q38" i="64"/>
  <c r="Q27" i="17" s="1"/>
  <c r="O39" i="64"/>
  <c r="O28" i="17" s="1"/>
  <c r="Q39" i="64"/>
  <c r="Q28" i="17" s="1"/>
  <c r="O40" i="64"/>
  <c r="O29" i="17" s="1"/>
  <c r="Q40" i="64"/>
  <c r="Q29" i="17" s="1"/>
  <c r="O41" i="64"/>
  <c r="O30" i="17" s="1"/>
  <c r="Q41" i="64"/>
  <c r="Q30" i="17" s="1"/>
  <c r="O42" i="64"/>
  <c r="O31" i="17" s="1"/>
  <c r="Q42" i="64"/>
  <c r="Q31" i="17" s="1"/>
  <c r="O43" i="64"/>
  <c r="O32" i="17" s="1"/>
  <c r="Q43" i="64"/>
  <c r="Q32" i="17" s="1"/>
  <c r="O44" i="64"/>
  <c r="O33" i="17" s="1"/>
  <c r="Q44" i="64"/>
  <c r="Q33" i="17" s="1"/>
  <c r="O45" i="64"/>
  <c r="O34" i="17" s="1"/>
  <c r="Q45" i="64"/>
  <c r="Q34" i="17" s="1"/>
  <c r="O46" i="64"/>
  <c r="O35" i="17" s="1"/>
  <c r="Q46" i="64"/>
  <c r="Q35" i="17" s="1"/>
  <c r="O47" i="64"/>
  <c r="O36" i="17" s="1"/>
  <c r="Q47" i="64"/>
  <c r="Q36" i="17" s="1"/>
  <c r="O48" i="64"/>
  <c r="O37" i="17" s="1"/>
  <c r="Q48" i="64"/>
  <c r="Q37" i="17" s="1"/>
  <c r="O49" i="64"/>
  <c r="O38" i="17" s="1"/>
  <c r="Q49" i="64"/>
  <c r="Q38" i="17" s="1"/>
  <c r="O50" i="64"/>
  <c r="O39" i="17" s="1"/>
  <c r="Q50" i="64"/>
  <c r="Q39" i="17" s="1"/>
  <c r="O51" i="64"/>
  <c r="O40" i="17" s="1"/>
  <c r="Q51" i="64"/>
  <c r="Q40" i="17" s="1"/>
  <c r="O52" i="64"/>
  <c r="O41" i="17" s="1"/>
  <c r="Q52" i="64"/>
  <c r="Q41" i="17" s="1"/>
  <c r="O53" i="64"/>
  <c r="O42" i="17" s="1"/>
  <c r="Q53" i="64"/>
  <c r="Q42" i="17" s="1"/>
  <c r="O54" i="64"/>
  <c r="O43" i="17" s="1"/>
  <c r="Q54" i="64"/>
  <c r="Q43" i="17" s="1"/>
  <c r="O55" i="64"/>
  <c r="O44" i="17" s="1"/>
  <c r="Q55" i="64"/>
  <c r="Q44" i="17" s="1"/>
  <c r="O56" i="64"/>
  <c r="O45" i="17" s="1"/>
  <c r="Q56" i="64"/>
  <c r="Q45" i="17" s="1"/>
  <c r="O57" i="64"/>
  <c r="O46" i="17" s="1"/>
  <c r="Q57" i="64"/>
  <c r="Q46" i="17" s="1"/>
  <c r="O58" i="64"/>
  <c r="O47" i="17" s="1"/>
  <c r="Q58" i="64"/>
  <c r="Q47" i="17" s="1"/>
  <c r="O59" i="64"/>
  <c r="O48" i="17" s="1"/>
  <c r="Q59" i="64"/>
  <c r="Q48" i="17" s="1"/>
  <c r="O60" i="64"/>
  <c r="O49" i="17" s="1"/>
  <c r="Q60" i="64"/>
  <c r="Q49" i="17" s="1"/>
  <c r="O61" i="64"/>
  <c r="O50" i="17" s="1"/>
  <c r="Q61" i="64"/>
  <c r="Q50" i="17" s="1"/>
  <c r="O62" i="64"/>
  <c r="O51" i="17" s="1"/>
  <c r="Q62" i="64"/>
  <c r="Q51" i="17" s="1"/>
  <c r="O63" i="64"/>
  <c r="O52" i="17" s="1"/>
  <c r="Q63" i="64"/>
  <c r="Q52" i="17" s="1"/>
  <c r="O64" i="64"/>
  <c r="O53" i="17" s="1"/>
  <c r="Q64" i="64"/>
  <c r="Q53" i="17" s="1"/>
  <c r="R17" i="64"/>
  <c r="R6" i="17" s="1"/>
  <c r="S17" i="64"/>
  <c r="S6" i="17" s="1"/>
  <c r="T17" i="64"/>
  <c r="T6" i="17" s="1"/>
  <c r="U17" i="64"/>
  <c r="U6" i="17" s="1"/>
  <c r="V17" i="64"/>
  <c r="V6" i="17" s="1"/>
  <c r="W17" i="64"/>
  <c r="W6" i="17" s="1"/>
  <c r="X17" i="64"/>
  <c r="X6" i="17" s="1"/>
  <c r="Y17" i="64"/>
  <c r="Y6" i="17" s="1"/>
  <c r="Z17" i="64"/>
  <c r="Z6" i="17" s="1"/>
  <c r="AA17" i="64"/>
  <c r="AA6" i="17" s="1"/>
  <c r="AB17" i="64"/>
  <c r="AB6" i="17" s="1"/>
  <c r="AC17" i="64"/>
  <c r="AC6" i="17" s="1"/>
  <c r="AD17" i="64"/>
  <c r="AD6" i="17" s="1"/>
  <c r="R18" i="64"/>
  <c r="R7" i="17" s="1"/>
  <c r="S18" i="64"/>
  <c r="S7" i="17" s="1"/>
  <c r="T18" i="64"/>
  <c r="T7" i="17" s="1"/>
  <c r="U18" i="64"/>
  <c r="U7" i="17" s="1"/>
  <c r="V18" i="64"/>
  <c r="V7" i="17" s="1"/>
  <c r="W18" i="64"/>
  <c r="W7" i="17" s="1"/>
  <c r="X18" i="64"/>
  <c r="X7" i="17" s="1"/>
  <c r="Y18" i="64"/>
  <c r="Y7" i="17" s="1"/>
  <c r="Z18" i="64"/>
  <c r="Z7" i="17" s="1"/>
  <c r="AA18" i="64"/>
  <c r="AA7" i="17" s="1"/>
  <c r="AB18" i="64"/>
  <c r="AB7" i="17" s="1"/>
  <c r="AC18" i="64"/>
  <c r="AC7" i="17" s="1"/>
  <c r="AD18" i="64"/>
  <c r="AD7" i="17" s="1"/>
  <c r="R19" i="64"/>
  <c r="R8" i="17" s="1"/>
  <c r="S19" i="64"/>
  <c r="S8" i="17" s="1"/>
  <c r="T19" i="64"/>
  <c r="T8" i="17" s="1"/>
  <c r="U19" i="64"/>
  <c r="U8" i="17" s="1"/>
  <c r="V19" i="64"/>
  <c r="V8" i="17" s="1"/>
  <c r="W19" i="64"/>
  <c r="W8" i="17" s="1"/>
  <c r="X19" i="64"/>
  <c r="X8" i="17" s="1"/>
  <c r="Y19" i="64"/>
  <c r="Y8" i="17" s="1"/>
  <c r="Z19" i="64"/>
  <c r="Z8" i="17" s="1"/>
  <c r="AA19" i="64"/>
  <c r="AA8" i="17" s="1"/>
  <c r="AB19" i="64"/>
  <c r="AB8" i="17" s="1"/>
  <c r="AC19" i="64"/>
  <c r="AC8" i="17" s="1"/>
  <c r="AD19" i="64"/>
  <c r="AD8" i="17" s="1"/>
  <c r="R20" i="64"/>
  <c r="R9" i="17" s="1"/>
  <c r="S20" i="64"/>
  <c r="S9" i="17" s="1"/>
  <c r="T20" i="64"/>
  <c r="T9" i="17" s="1"/>
  <c r="U20" i="64"/>
  <c r="U9" i="17" s="1"/>
  <c r="V20" i="64"/>
  <c r="V9" i="17" s="1"/>
  <c r="W20" i="64"/>
  <c r="W9" i="17" s="1"/>
  <c r="X20" i="64"/>
  <c r="X9" i="17" s="1"/>
  <c r="Y20" i="64"/>
  <c r="Y9" i="17" s="1"/>
  <c r="Z20" i="64"/>
  <c r="Z9" i="17" s="1"/>
  <c r="AA20" i="64"/>
  <c r="AA9" i="17" s="1"/>
  <c r="AB20" i="64"/>
  <c r="AB9" i="17" s="1"/>
  <c r="AC20" i="64"/>
  <c r="AC9" i="17" s="1"/>
  <c r="AD20" i="64"/>
  <c r="AD9" i="17" s="1"/>
  <c r="R21" i="64"/>
  <c r="R10" i="17" s="1"/>
  <c r="S21" i="64"/>
  <c r="S10" i="17" s="1"/>
  <c r="T21" i="64"/>
  <c r="T10" i="17" s="1"/>
  <c r="U21" i="64"/>
  <c r="U10" i="17" s="1"/>
  <c r="V21" i="64"/>
  <c r="V10" i="17" s="1"/>
  <c r="W21" i="64"/>
  <c r="W10" i="17" s="1"/>
  <c r="X21" i="64"/>
  <c r="X10" i="17" s="1"/>
  <c r="Y21" i="64"/>
  <c r="Y10" i="17" s="1"/>
  <c r="Z21" i="64"/>
  <c r="Z10" i="17" s="1"/>
  <c r="AA21" i="64"/>
  <c r="AA10" i="17" s="1"/>
  <c r="AB21" i="64"/>
  <c r="AB10" i="17" s="1"/>
  <c r="AC21" i="64"/>
  <c r="AC10" i="17" s="1"/>
  <c r="AD21" i="64"/>
  <c r="AD10" i="17" s="1"/>
  <c r="R22" i="64"/>
  <c r="R11" i="17" s="1"/>
  <c r="S22" i="64"/>
  <c r="S11" i="17" s="1"/>
  <c r="T22" i="64"/>
  <c r="T11" i="17" s="1"/>
  <c r="U22" i="64"/>
  <c r="U11" i="17" s="1"/>
  <c r="V22" i="64"/>
  <c r="V11" i="17" s="1"/>
  <c r="W22" i="64"/>
  <c r="W11" i="17" s="1"/>
  <c r="X22" i="64"/>
  <c r="X11" i="17" s="1"/>
  <c r="Y22" i="64"/>
  <c r="Y11" i="17" s="1"/>
  <c r="Z22" i="64"/>
  <c r="Z11" i="17" s="1"/>
  <c r="AA22" i="64"/>
  <c r="AA11" i="17" s="1"/>
  <c r="AB22" i="64"/>
  <c r="AB11" i="17" s="1"/>
  <c r="AC22" i="64"/>
  <c r="AC11" i="17" s="1"/>
  <c r="AD22" i="64"/>
  <c r="AD11" i="17" s="1"/>
  <c r="R23" i="64"/>
  <c r="R12" i="17" s="1"/>
  <c r="S23" i="64"/>
  <c r="S12" i="17" s="1"/>
  <c r="T23" i="64"/>
  <c r="T12" i="17" s="1"/>
  <c r="U23" i="64"/>
  <c r="U12" i="17" s="1"/>
  <c r="V23" i="64"/>
  <c r="V12" i="17" s="1"/>
  <c r="W23" i="64"/>
  <c r="W12" i="17" s="1"/>
  <c r="X23" i="64"/>
  <c r="X12" i="17" s="1"/>
  <c r="Y23" i="64"/>
  <c r="Y12" i="17" s="1"/>
  <c r="Z23" i="64"/>
  <c r="Z12" i="17" s="1"/>
  <c r="AA23" i="64"/>
  <c r="AA12" i="17" s="1"/>
  <c r="AB23" i="64"/>
  <c r="AB12" i="17" s="1"/>
  <c r="AC23" i="64"/>
  <c r="AC12" i="17" s="1"/>
  <c r="AD23" i="64"/>
  <c r="AD12" i="17" s="1"/>
  <c r="R24" i="64"/>
  <c r="R13" i="17" s="1"/>
  <c r="S24" i="64"/>
  <c r="S13" i="17" s="1"/>
  <c r="T24" i="64"/>
  <c r="T13" i="17" s="1"/>
  <c r="U24" i="64"/>
  <c r="U13" i="17" s="1"/>
  <c r="V24" i="64"/>
  <c r="V13" i="17" s="1"/>
  <c r="W24" i="64"/>
  <c r="W13" i="17" s="1"/>
  <c r="X24" i="64"/>
  <c r="X13" i="17" s="1"/>
  <c r="Y24" i="64"/>
  <c r="Y13" i="17" s="1"/>
  <c r="Z24" i="64"/>
  <c r="Z13" i="17" s="1"/>
  <c r="AA24" i="64"/>
  <c r="AA13" i="17" s="1"/>
  <c r="AB24" i="64"/>
  <c r="AB13" i="17" s="1"/>
  <c r="AC24" i="64"/>
  <c r="AC13" i="17" s="1"/>
  <c r="AD24" i="64"/>
  <c r="AD13" i="17" s="1"/>
  <c r="R25" i="64"/>
  <c r="R14" i="17" s="1"/>
  <c r="S25" i="64"/>
  <c r="S14" i="17" s="1"/>
  <c r="T25" i="64"/>
  <c r="T14" i="17" s="1"/>
  <c r="U25" i="64"/>
  <c r="U14" i="17" s="1"/>
  <c r="V25" i="64"/>
  <c r="V14" i="17" s="1"/>
  <c r="W25" i="64"/>
  <c r="W14" i="17" s="1"/>
  <c r="X25" i="64"/>
  <c r="X14" i="17" s="1"/>
  <c r="Y25" i="64"/>
  <c r="Y14" i="17" s="1"/>
  <c r="Z25" i="64"/>
  <c r="Z14" i="17" s="1"/>
  <c r="AA25" i="64"/>
  <c r="AA14" i="17" s="1"/>
  <c r="AB25" i="64"/>
  <c r="AB14" i="17" s="1"/>
  <c r="AC25" i="64"/>
  <c r="AC14" i="17" s="1"/>
  <c r="AD25" i="64"/>
  <c r="AD14" i="17" s="1"/>
  <c r="R26" i="64"/>
  <c r="R15" i="17" s="1"/>
  <c r="S26" i="64"/>
  <c r="S15" i="17" s="1"/>
  <c r="T26" i="64"/>
  <c r="T15" i="17" s="1"/>
  <c r="U26" i="64"/>
  <c r="U15" i="17" s="1"/>
  <c r="V26" i="64"/>
  <c r="V15" i="17" s="1"/>
  <c r="W26" i="64"/>
  <c r="W15" i="17" s="1"/>
  <c r="X26" i="64"/>
  <c r="X15" i="17" s="1"/>
  <c r="Y26" i="64"/>
  <c r="Y15" i="17" s="1"/>
  <c r="Z26" i="64"/>
  <c r="Z15" i="17" s="1"/>
  <c r="AA26" i="64"/>
  <c r="AA15" i="17" s="1"/>
  <c r="AB26" i="64"/>
  <c r="AB15" i="17" s="1"/>
  <c r="AC26" i="64"/>
  <c r="AC15" i="17" s="1"/>
  <c r="AD26" i="64"/>
  <c r="AD15" i="17" s="1"/>
  <c r="R27" i="64"/>
  <c r="R16" i="17" s="1"/>
  <c r="S27" i="64"/>
  <c r="S16" i="17" s="1"/>
  <c r="T27" i="64"/>
  <c r="T16" i="17" s="1"/>
  <c r="U27" i="64"/>
  <c r="U16" i="17" s="1"/>
  <c r="V27" i="64"/>
  <c r="V16" i="17" s="1"/>
  <c r="W27" i="64"/>
  <c r="W16" i="17" s="1"/>
  <c r="X27" i="64"/>
  <c r="X16" i="17" s="1"/>
  <c r="Y27" i="64"/>
  <c r="Y16" i="17" s="1"/>
  <c r="Z27" i="64"/>
  <c r="Z16" i="17" s="1"/>
  <c r="AA27" i="64"/>
  <c r="AA16" i="17" s="1"/>
  <c r="AB27" i="64"/>
  <c r="AB16" i="17" s="1"/>
  <c r="AC27" i="64"/>
  <c r="AC16" i="17" s="1"/>
  <c r="AD27" i="64"/>
  <c r="AD16" i="17" s="1"/>
  <c r="R28" i="64"/>
  <c r="R17" i="17" s="1"/>
  <c r="S28" i="64"/>
  <c r="S17" i="17" s="1"/>
  <c r="T28" i="64"/>
  <c r="T17" i="17" s="1"/>
  <c r="U28" i="64"/>
  <c r="U17" i="17" s="1"/>
  <c r="V28" i="64"/>
  <c r="V17" i="17" s="1"/>
  <c r="W28" i="64"/>
  <c r="W17" i="17" s="1"/>
  <c r="X28" i="64"/>
  <c r="X17" i="17" s="1"/>
  <c r="Y28" i="64"/>
  <c r="Y17" i="17" s="1"/>
  <c r="Z28" i="64"/>
  <c r="Z17" i="17" s="1"/>
  <c r="AA28" i="64"/>
  <c r="AA17" i="17" s="1"/>
  <c r="AB28" i="64"/>
  <c r="AB17" i="17" s="1"/>
  <c r="AC28" i="64"/>
  <c r="AC17" i="17" s="1"/>
  <c r="AD28" i="64"/>
  <c r="AD17" i="17" s="1"/>
  <c r="R29" i="64"/>
  <c r="R18" i="17" s="1"/>
  <c r="S29" i="64"/>
  <c r="S18" i="17" s="1"/>
  <c r="T29" i="64"/>
  <c r="T18" i="17" s="1"/>
  <c r="U29" i="64"/>
  <c r="U18" i="17" s="1"/>
  <c r="V29" i="64"/>
  <c r="V18" i="17" s="1"/>
  <c r="W29" i="64"/>
  <c r="W18" i="17" s="1"/>
  <c r="X29" i="64"/>
  <c r="X18" i="17" s="1"/>
  <c r="Y29" i="64"/>
  <c r="Y18" i="17" s="1"/>
  <c r="Z29" i="64"/>
  <c r="Z18" i="17" s="1"/>
  <c r="AA29" i="64"/>
  <c r="AA18" i="17" s="1"/>
  <c r="AB29" i="64"/>
  <c r="AB18" i="17" s="1"/>
  <c r="AC29" i="64"/>
  <c r="AC18" i="17" s="1"/>
  <c r="AD29" i="64"/>
  <c r="AD18" i="17" s="1"/>
  <c r="R30" i="64"/>
  <c r="R19" i="17" s="1"/>
  <c r="S30" i="64"/>
  <c r="S19" i="17" s="1"/>
  <c r="T30" i="64"/>
  <c r="T19" i="17" s="1"/>
  <c r="U30" i="64"/>
  <c r="U19" i="17" s="1"/>
  <c r="V30" i="64"/>
  <c r="V19" i="17" s="1"/>
  <c r="W30" i="64"/>
  <c r="W19" i="17" s="1"/>
  <c r="X30" i="64"/>
  <c r="X19" i="17" s="1"/>
  <c r="Y30" i="64"/>
  <c r="Y19" i="17" s="1"/>
  <c r="Z30" i="64"/>
  <c r="Z19" i="17" s="1"/>
  <c r="AA30" i="64"/>
  <c r="AA19" i="17" s="1"/>
  <c r="AB30" i="64"/>
  <c r="AB19" i="17" s="1"/>
  <c r="AC30" i="64"/>
  <c r="AC19" i="17" s="1"/>
  <c r="AD30" i="64"/>
  <c r="AD19" i="17" s="1"/>
  <c r="R31" i="64"/>
  <c r="R20" i="17" s="1"/>
  <c r="S31" i="64"/>
  <c r="S20" i="17" s="1"/>
  <c r="T31" i="64"/>
  <c r="T20" i="17" s="1"/>
  <c r="U31" i="64"/>
  <c r="U20" i="17" s="1"/>
  <c r="V31" i="64"/>
  <c r="V20" i="17" s="1"/>
  <c r="W31" i="64"/>
  <c r="W20" i="17" s="1"/>
  <c r="X31" i="64"/>
  <c r="X20" i="17" s="1"/>
  <c r="Y31" i="64"/>
  <c r="Y20" i="17" s="1"/>
  <c r="Z31" i="64"/>
  <c r="Z20" i="17" s="1"/>
  <c r="AA31" i="64"/>
  <c r="AA20" i="17" s="1"/>
  <c r="AB31" i="64"/>
  <c r="AB20" i="17" s="1"/>
  <c r="AC31" i="64"/>
  <c r="AC20" i="17" s="1"/>
  <c r="AD31" i="64"/>
  <c r="AD20" i="17" s="1"/>
  <c r="R32" i="64"/>
  <c r="R21" i="17" s="1"/>
  <c r="S32" i="64"/>
  <c r="S21" i="17" s="1"/>
  <c r="T32" i="64"/>
  <c r="T21" i="17" s="1"/>
  <c r="U32" i="64"/>
  <c r="U21" i="17" s="1"/>
  <c r="V32" i="64"/>
  <c r="V21" i="17" s="1"/>
  <c r="W32" i="64"/>
  <c r="W21" i="17" s="1"/>
  <c r="X32" i="64"/>
  <c r="X21" i="17" s="1"/>
  <c r="Y32" i="64"/>
  <c r="Y21" i="17" s="1"/>
  <c r="Z32" i="64"/>
  <c r="Z21" i="17" s="1"/>
  <c r="AA32" i="64"/>
  <c r="AA21" i="17" s="1"/>
  <c r="AB32" i="64"/>
  <c r="AB21" i="17" s="1"/>
  <c r="AC32" i="64"/>
  <c r="AC21" i="17" s="1"/>
  <c r="AD32" i="64"/>
  <c r="AD21" i="17" s="1"/>
  <c r="R33" i="64"/>
  <c r="R22" i="17" s="1"/>
  <c r="S33" i="64"/>
  <c r="S22" i="17" s="1"/>
  <c r="T33" i="64"/>
  <c r="T22" i="17" s="1"/>
  <c r="U33" i="64"/>
  <c r="U22" i="17" s="1"/>
  <c r="V33" i="64"/>
  <c r="V22" i="17" s="1"/>
  <c r="W33" i="64"/>
  <c r="W22" i="17" s="1"/>
  <c r="X33" i="64"/>
  <c r="X22" i="17" s="1"/>
  <c r="Y33" i="64"/>
  <c r="Y22" i="17" s="1"/>
  <c r="Z33" i="64"/>
  <c r="Z22" i="17" s="1"/>
  <c r="AA33" i="64"/>
  <c r="AA22" i="17" s="1"/>
  <c r="AB33" i="64"/>
  <c r="AB22" i="17" s="1"/>
  <c r="AC33" i="64"/>
  <c r="AC22" i="17" s="1"/>
  <c r="AD33" i="64"/>
  <c r="AD22" i="17" s="1"/>
  <c r="R34" i="64"/>
  <c r="R23" i="17" s="1"/>
  <c r="S34" i="64"/>
  <c r="S23" i="17" s="1"/>
  <c r="T34" i="64"/>
  <c r="T23" i="17" s="1"/>
  <c r="U34" i="64"/>
  <c r="U23" i="17" s="1"/>
  <c r="V34" i="64"/>
  <c r="V23" i="17" s="1"/>
  <c r="W34" i="64"/>
  <c r="W23" i="17" s="1"/>
  <c r="X34" i="64"/>
  <c r="X23" i="17" s="1"/>
  <c r="Y34" i="64"/>
  <c r="Y23" i="17" s="1"/>
  <c r="Z34" i="64"/>
  <c r="Z23" i="17" s="1"/>
  <c r="AA34" i="64"/>
  <c r="AA23" i="17" s="1"/>
  <c r="AB34" i="64"/>
  <c r="AB23" i="17" s="1"/>
  <c r="AC34" i="64"/>
  <c r="AC23" i="17" s="1"/>
  <c r="AD34" i="64"/>
  <c r="AD23" i="17" s="1"/>
  <c r="R35" i="64"/>
  <c r="R24" i="17" s="1"/>
  <c r="S35" i="64"/>
  <c r="S24" i="17" s="1"/>
  <c r="T35" i="64"/>
  <c r="T24" i="17" s="1"/>
  <c r="U35" i="64"/>
  <c r="U24" i="17" s="1"/>
  <c r="V35" i="64"/>
  <c r="V24" i="17" s="1"/>
  <c r="W35" i="64"/>
  <c r="W24" i="17" s="1"/>
  <c r="X35" i="64"/>
  <c r="X24" i="17" s="1"/>
  <c r="Y35" i="64"/>
  <c r="Y24" i="17" s="1"/>
  <c r="Z35" i="64"/>
  <c r="Z24" i="17" s="1"/>
  <c r="AA35" i="64"/>
  <c r="AA24" i="17" s="1"/>
  <c r="AB35" i="64"/>
  <c r="AB24" i="17" s="1"/>
  <c r="AC35" i="64"/>
  <c r="AC24" i="17" s="1"/>
  <c r="AD35" i="64"/>
  <c r="AD24" i="17" s="1"/>
  <c r="R36" i="64"/>
  <c r="R25" i="17" s="1"/>
  <c r="S36" i="64"/>
  <c r="S25" i="17" s="1"/>
  <c r="T36" i="64"/>
  <c r="T25" i="17" s="1"/>
  <c r="U36" i="64"/>
  <c r="U25" i="17" s="1"/>
  <c r="V36" i="64"/>
  <c r="V25" i="17" s="1"/>
  <c r="W36" i="64"/>
  <c r="W25" i="17" s="1"/>
  <c r="X36" i="64"/>
  <c r="X25" i="17" s="1"/>
  <c r="Y36" i="64"/>
  <c r="Y25" i="17" s="1"/>
  <c r="Z36" i="64"/>
  <c r="Z25" i="17" s="1"/>
  <c r="AA36" i="64"/>
  <c r="AA25" i="17" s="1"/>
  <c r="AB36" i="64"/>
  <c r="AB25" i="17" s="1"/>
  <c r="AC36" i="64"/>
  <c r="AC25" i="17" s="1"/>
  <c r="AD36" i="64"/>
  <c r="AD25" i="17" s="1"/>
  <c r="R37" i="64"/>
  <c r="R26" i="17" s="1"/>
  <c r="S37" i="64"/>
  <c r="S26" i="17" s="1"/>
  <c r="T37" i="64"/>
  <c r="T26" i="17" s="1"/>
  <c r="U37" i="64"/>
  <c r="U26" i="17" s="1"/>
  <c r="V37" i="64"/>
  <c r="V26" i="17" s="1"/>
  <c r="W37" i="64"/>
  <c r="W26" i="17" s="1"/>
  <c r="X37" i="64"/>
  <c r="X26" i="17" s="1"/>
  <c r="Y37" i="64"/>
  <c r="Y26" i="17" s="1"/>
  <c r="Z37" i="64"/>
  <c r="Z26" i="17" s="1"/>
  <c r="AA37" i="64"/>
  <c r="AA26" i="17" s="1"/>
  <c r="AB37" i="64"/>
  <c r="AB26" i="17" s="1"/>
  <c r="AC37" i="64"/>
  <c r="AC26" i="17" s="1"/>
  <c r="AD37" i="64"/>
  <c r="AD26" i="17" s="1"/>
  <c r="R38" i="64"/>
  <c r="R27" i="17" s="1"/>
  <c r="S38" i="64"/>
  <c r="S27" i="17" s="1"/>
  <c r="T38" i="64"/>
  <c r="T27" i="17" s="1"/>
  <c r="U38" i="64"/>
  <c r="U27" i="17" s="1"/>
  <c r="V38" i="64"/>
  <c r="V27" i="17" s="1"/>
  <c r="W38" i="64"/>
  <c r="W27" i="17" s="1"/>
  <c r="X38" i="64"/>
  <c r="X27" i="17" s="1"/>
  <c r="Y38" i="64"/>
  <c r="Y27" i="17" s="1"/>
  <c r="Z38" i="64"/>
  <c r="Z27" i="17" s="1"/>
  <c r="AA38" i="64"/>
  <c r="AA27" i="17" s="1"/>
  <c r="AB38" i="64"/>
  <c r="AB27" i="17" s="1"/>
  <c r="AC38" i="64"/>
  <c r="AC27" i="17" s="1"/>
  <c r="AD38" i="64"/>
  <c r="AD27" i="17" s="1"/>
  <c r="R39" i="64"/>
  <c r="R28" i="17" s="1"/>
  <c r="S39" i="64"/>
  <c r="S28" i="17" s="1"/>
  <c r="T39" i="64"/>
  <c r="T28" i="17" s="1"/>
  <c r="U39" i="64"/>
  <c r="U28" i="17" s="1"/>
  <c r="V39" i="64"/>
  <c r="V28" i="17" s="1"/>
  <c r="W39" i="64"/>
  <c r="W28" i="17" s="1"/>
  <c r="X39" i="64"/>
  <c r="X28" i="17" s="1"/>
  <c r="Y39" i="64"/>
  <c r="Y28" i="17" s="1"/>
  <c r="Z39" i="64"/>
  <c r="Z28" i="17" s="1"/>
  <c r="AA39" i="64"/>
  <c r="AA28" i="17" s="1"/>
  <c r="AB39" i="64"/>
  <c r="AB28" i="17" s="1"/>
  <c r="AC39" i="64"/>
  <c r="AC28" i="17" s="1"/>
  <c r="AD39" i="64"/>
  <c r="AD28" i="17" s="1"/>
  <c r="R40" i="64"/>
  <c r="R29" i="17" s="1"/>
  <c r="S40" i="64"/>
  <c r="S29" i="17" s="1"/>
  <c r="T40" i="64"/>
  <c r="T29" i="17" s="1"/>
  <c r="U40" i="64"/>
  <c r="U29" i="17" s="1"/>
  <c r="V40" i="64"/>
  <c r="V29" i="17" s="1"/>
  <c r="W40" i="64"/>
  <c r="W29" i="17" s="1"/>
  <c r="X40" i="64"/>
  <c r="X29" i="17" s="1"/>
  <c r="Y40" i="64"/>
  <c r="Y29" i="17" s="1"/>
  <c r="Z40" i="64"/>
  <c r="Z29" i="17" s="1"/>
  <c r="AA40" i="64"/>
  <c r="AA29" i="17" s="1"/>
  <c r="AB40" i="64"/>
  <c r="AB29" i="17" s="1"/>
  <c r="AC40" i="64"/>
  <c r="AC29" i="17" s="1"/>
  <c r="AD40" i="64"/>
  <c r="AD29" i="17" s="1"/>
  <c r="R41" i="64"/>
  <c r="R30" i="17" s="1"/>
  <c r="S41" i="64"/>
  <c r="S30" i="17" s="1"/>
  <c r="T41" i="64"/>
  <c r="T30" i="17" s="1"/>
  <c r="U41" i="64"/>
  <c r="U30" i="17" s="1"/>
  <c r="V41" i="64"/>
  <c r="V30" i="17" s="1"/>
  <c r="W41" i="64"/>
  <c r="W30" i="17" s="1"/>
  <c r="X41" i="64"/>
  <c r="X30" i="17" s="1"/>
  <c r="Y41" i="64"/>
  <c r="Y30" i="17" s="1"/>
  <c r="Z41" i="64"/>
  <c r="Z30" i="17" s="1"/>
  <c r="AA41" i="64"/>
  <c r="AA30" i="17" s="1"/>
  <c r="AB41" i="64"/>
  <c r="AB30" i="17" s="1"/>
  <c r="AC41" i="64"/>
  <c r="AC30" i="17" s="1"/>
  <c r="AD41" i="64"/>
  <c r="AD30" i="17" s="1"/>
  <c r="R42" i="64"/>
  <c r="R31" i="17" s="1"/>
  <c r="S42" i="64"/>
  <c r="S31" i="17" s="1"/>
  <c r="T42" i="64"/>
  <c r="T31" i="17" s="1"/>
  <c r="U42" i="64"/>
  <c r="U31" i="17" s="1"/>
  <c r="V42" i="64"/>
  <c r="V31" i="17" s="1"/>
  <c r="W42" i="64"/>
  <c r="W31" i="17" s="1"/>
  <c r="X42" i="64"/>
  <c r="X31" i="17" s="1"/>
  <c r="Y42" i="64"/>
  <c r="Y31" i="17" s="1"/>
  <c r="Z42" i="64"/>
  <c r="Z31" i="17" s="1"/>
  <c r="AA42" i="64"/>
  <c r="AA31" i="17" s="1"/>
  <c r="AB42" i="64"/>
  <c r="AB31" i="17" s="1"/>
  <c r="AC42" i="64"/>
  <c r="AC31" i="17" s="1"/>
  <c r="AD42" i="64"/>
  <c r="AD31" i="17" s="1"/>
  <c r="R43" i="64"/>
  <c r="R32" i="17" s="1"/>
  <c r="S43" i="64"/>
  <c r="S32" i="17" s="1"/>
  <c r="T43" i="64"/>
  <c r="T32" i="17" s="1"/>
  <c r="U43" i="64"/>
  <c r="U32" i="17" s="1"/>
  <c r="V43" i="64"/>
  <c r="V32" i="17" s="1"/>
  <c r="W43" i="64"/>
  <c r="W32" i="17" s="1"/>
  <c r="X43" i="64"/>
  <c r="X32" i="17" s="1"/>
  <c r="Y43" i="64"/>
  <c r="Y32" i="17" s="1"/>
  <c r="Z43" i="64"/>
  <c r="Z32" i="17" s="1"/>
  <c r="AA43" i="64"/>
  <c r="AA32" i="17" s="1"/>
  <c r="AB43" i="64"/>
  <c r="AB32" i="17" s="1"/>
  <c r="AC43" i="64"/>
  <c r="AC32" i="17" s="1"/>
  <c r="AD43" i="64"/>
  <c r="AD32" i="17" s="1"/>
  <c r="R44" i="64"/>
  <c r="R33" i="17" s="1"/>
  <c r="S44" i="64"/>
  <c r="S33" i="17" s="1"/>
  <c r="T44" i="64"/>
  <c r="T33" i="17" s="1"/>
  <c r="U44" i="64"/>
  <c r="U33" i="17" s="1"/>
  <c r="V44" i="64"/>
  <c r="V33" i="17" s="1"/>
  <c r="W44" i="64"/>
  <c r="W33" i="17" s="1"/>
  <c r="X44" i="64"/>
  <c r="X33" i="17" s="1"/>
  <c r="Y44" i="64"/>
  <c r="Y33" i="17" s="1"/>
  <c r="Z44" i="64"/>
  <c r="Z33" i="17" s="1"/>
  <c r="AA44" i="64"/>
  <c r="AA33" i="17" s="1"/>
  <c r="AB44" i="64"/>
  <c r="AB33" i="17" s="1"/>
  <c r="AC44" i="64"/>
  <c r="AC33" i="17" s="1"/>
  <c r="AD44" i="64"/>
  <c r="AD33" i="17" s="1"/>
  <c r="R45" i="64"/>
  <c r="R34" i="17" s="1"/>
  <c r="S45" i="64"/>
  <c r="S34" i="17" s="1"/>
  <c r="T45" i="64"/>
  <c r="T34" i="17" s="1"/>
  <c r="U45" i="64"/>
  <c r="U34" i="17" s="1"/>
  <c r="V45" i="64"/>
  <c r="V34" i="17" s="1"/>
  <c r="W45" i="64"/>
  <c r="W34" i="17" s="1"/>
  <c r="X45" i="64"/>
  <c r="X34" i="17" s="1"/>
  <c r="Y45" i="64"/>
  <c r="Y34" i="17" s="1"/>
  <c r="Z45" i="64"/>
  <c r="Z34" i="17" s="1"/>
  <c r="AA45" i="64"/>
  <c r="AA34" i="17" s="1"/>
  <c r="AB45" i="64"/>
  <c r="AB34" i="17" s="1"/>
  <c r="AC45" i="64"/>
  <c r="AC34" i="17" s="1"/>
  <c r="AD45" i="64"/>
  <c r="AD34" i="17" s="1"/>
  <c r="R46" i="64"/>
  <c r="R35" i="17" s="1"/>
  <c r="S46" i="64"/>
  <c r="S35" i="17" s="1"/>
  <c r="T46" i="64"/>
  <c r="T35" i="17" s="1"/>
  <c r="U46" i="64"/>
  <c r="U35" i="17" s="1"/>
  <c r="V46" i="64"/>
  <c r="V35" i="17" s="1"/>
  <c r="W46" i="64"/>
  <c r="W35" i="17" s="1"/>
  <c r="X46" i="64"/>
  <c r="X35" i="17" s="1"/>
  <c r="Y46" i="64"/>
  <c r="Y35" i="17" s="1"/>
  <c r="Z46" i="64"/>
  <c r="Z35" i="17" s="1"/>
  <c r="AA46" i="64"/>
  <c r="AA35" i="17" s="1"/>
  <c r="AB46" i="64"/>
  <c r="AB35" i="17" s="1"/>
  <c r="AC46" i="64"/>
  <c r="AC35" i="17" s="1"/>
  <c r="AD46" i="64"/>
  <c r="AD35" i="17" s="1"/>
  <c r="R47" i="64"/>
  <c r="R36" i="17" s="1"/>
  <c r="S47" i="64"/>
  <c r="S36" i="17" s="1"/>
  <c r="T47" i="64"/>
  <c r="T36" i="17" s="1"/>
  <c r="U47" i="64"/>
  <c r="U36" i="17" s="1"/>
  <c r="V47" i="64"/>
  <c r="V36" i="17" s="1"/>
  <c r="W47" i="64"/>
  <c r="W36" i="17" s="1"/>
  <c r="X47" i="64"/>
  <c r="X36" i="17" s="1"/>
  <c r="Y47" i="64"/>
  <c r="Y36" i="17" s="1"/>
  <c r="Z47" i="64"/>
  <c r="Z36" i="17" s="1"/>
  <c r="AA47" i="64"/>
  <c r="AA36" i="17" s="1"/>
  <c r="AB47" i="64"/>
  <c r="AB36" i="17" s="1"/>
  <c r="AC47" i="64"/>
  <c r="AC36" i="17" s="1"/>
  <c r="AD47" i="64"/>
  <c r="AD36" i="17" s="1"/>
  <c r="R48" i="64"/>
  <c r="R37" i="17" s="1"/>
  <c r="S48" i="64"/>
  <c r="S37" i="17" s="1"/>
  <c r="T48" i="64"/>
  <c r="T37" i="17" s="1"/>
  <c r="U48" i="64"/>
  <c r="U37" i="17" s="1"/>
  <c r="V48" i="64"/>
  <c r="V37" i="17" s="1"/>
  <c r="W48" i="64"/>
  <c r="W37" i="17" s="1"/>
  <c r="X48" i="64"/>
  <c r="X37" i="17" s="1"/>
  <c r="Y48" i="64"/>
  <c r="Y37" i="17" s="1"/>
  <c r="Z48" i="64"/>
  <c r="Z37" i="17" s="1"/>
  <c r="AA48" i="64"/>
  <c r="AA37" i="17" s="1"/>
  <c r="AB48" i="64"/>
  <c r="AB37" i="17" s="1"/>
  <c r="AC48" i="64"/>
  <c r="AC37" i="17" s="1"/>
  <c r="AD48" i="64"/>
  <c r="AD37" i="17" s="1"/>
  <c r="R49" i="64"/>
  <c r="R38" i="17" s="1"/>
  <c r="S49" i="64"/>
  <c r="S38" i="17" s="1"/>
  <c r="T49" i="64"/>
  <c r="T38" i="17" s="1"/>
  <c r="U49" i="64"/>
  <c r="U38" i="17" s="1"/>
  <c r="V49" i="64"/>
  <c r="V38" i="17" s="1"/>
  <c r="W49" i="64"/>
  <c r="W38" i="17" s="1"/>
  <c r="X49" i="64"/>
  <c r="X38" i="17" s="1"/>
  <c r="Y49" i="64"/>
  <c r="Y38" i="17" s="1"/>
  <c r="Z49" i="64"/>
  <c r="Z38" i="17" s="1"/>
  <c r="AA49" i="64"/>
  <c r="AA38" i="17" s="1"/>
  <c r="AB49" i="64"/>
  <c r="AB38" i="17" s="1"/>
  <c r="AC49" i="64"/>
  <c r="AC38" i="17" s="1"/>
  <c r="AD49" i="64"/>
  <c r="AD38" i="17" s="1"/>
  <c r="R50" i="64"/>
  <c r="R39" i="17" s="1"/>
  <c r="S50" i="64"/>
  <c r="S39" i="17" s="1"/>
  <c r="T50" i="64"/>
  <c r="T39" i="17" s="1"/>
  <c r="U50" i="64"/>
  <c r="U39" i="17" s="1"/>
  <c r="V50" i="64"/>
  <c r="V39" i="17" s="1"/>
  <c r="W50" i="64"/>
  <c r="W39" i="17" s="1"/>
  <c r="X50" i="64"/>
  <c r="X39" i="17" s="1"/>
  <c r="Y50" i="64"/>
  <c r="Y39" i="17" s="1"/>
  <c r="Z50" i="64"/>
  <c r="Z39" i="17" s="1"/>
  <c r="AA50" i="64"/>
  <c r="AA39" i="17" s="1"/>
  <c r="AB50" i="64"/>
  <c r="AB39" i="17" s="1"/>
  <c r="AC50" i="64"/>
  <c r="AC39" i="17" s="1"/>
  <c r="AD50" i="64"/>
  <c r="AD39" i="17" s="1"/>
  <c r="R51" i="64"/>
  <c r="R40" i="17" s="1"/>
  <c r="S51" i="64"/>
  <c r="S40" i="17" s="1"/>
  <c r="T51" i="64"/>
  <c r="T40" i="17" s="1"/>
  <c r="U51" i="64"/>
  <c r="U40" i="17" s="1"/>
  <c r="V51" i="64"/>
  <c r="V40" i="17" s="1"/>
  <c r="W51" i="64"/>
  <c r="W40" i="17" s="1"/>
  <c r="X51" i="64"/>
  <c r="X40" i="17" s="1"/>
  <c r="Y51" i="64"/>
  <c r="Y40" i="17" s="1"/>
  <c r="Z51" i="64"/>
  <c r="Z40" i="17" s="1"/>
  <c r="AA51" i="64"/>
  <c r="AA40" i="17" s="1"/>
  <c r="AB51" i="64"/>
  <c r="AB40" i="17" s="1"/>
  <c r="AC51" i="64"/>
  <c r="AC40" i="17" s="1"/>
  <c r="AD51" i="64"/>
  <c r="AD40" i="17" s="1"/>
  <c r="R52" i="64"/>
  <c r="R41" i="17" s="1"/>
  <c r="S52" i="64"/>
  <c r="S41" i="17" s="1"/>
  <c r="T52" i="64"/>
  <c r="T41" i="17" s="1"/>
  <c r="U52" i="64"/>
  <c r="U41" i="17" s="1"/>
  <c r="V52" i="64"/>
  <c r="V41" i="17" s="1"/>
  <c r="W52" i="64"/>
  <c r="W41" i="17" s="1"/>
  <c r="X52" i="64"/>
  <c r="X41" i="17" s="1"/>
  <c r="Y52" i="64"/>
  <c r="Y41" i="17" s="1"/>
  <c r="Z52" i="64"/>
  <c r="Z41" i="17" s="1"/>
  <c r="AA52" i="64"/>
  <c r="AA41" i="17" s="1"/>
  <c r="AB52" i="64"/>
  <c r="AB41" i="17" s="1"/>
  <c r="AC52" i="64"/>
  <c r="AC41" i="17" s="1"/>
  <c r="AD52" i="64"/>
  <c r="AD41" i="17" s="1"/>
  <c r="R53" i="64"/>
  <c r="R42" i="17" s="1"/>
  <c r="S53" i="64"/>
  <c r="S42" i="17" s="1"/>
  <c r="T53" i="64"/>
  <c r="T42" i="17" s="1"/>
  <c r="U53" i="64"/>
  <c r="U42" i="17" s="1"/>
  <c r="V53" i="64"/>
  <c r="V42" i="17" s="1"/>
  <c r="W53" i="64"/>
  <c r="W42" i="17" s="1"/>
  <c r="X53" i="64"/>
  <c r="X42" i="17" s="1"/>
  <c r="Y53" i="64"/>
  <c r="Y42" i="17" s="1"/>
  <c r="Z53" i="64"/>
  <c r="Z42" i="17" s="1"/>
  <c r="AA53" i="64"/>
  <c r="AA42" i="17" s="1"/>
  <c r="AB53" i="64"/>
  <c r="AB42" i="17" s="1"/>
  <c r="AC53" i="64"/>
  <c r="AC42" i="17" s="1"/>
  <c r="AD53" i="64"/>
  <c r="AD42" i="17" s="1"/>
  <c r="R54" i="64"/>
  <c r="R43" i="17" s="1"/>
  <c r="S54" i="64"/>
  <c r="S43" i="17" s="1"/>
  <c r="T54" i="64"/>
  <c r="T43" i="17" s="1"/>
  <c r="U54" i="64"/>
  <c r="U43" i="17" s="1"/>
  <c r="V54" i="64"/>
  <c r="V43" i="17" s="1"/>
  <c r="W54" i="64"/>
  <c r="W43" i="17" s="1"/>
  <c r="X54" i="64"/>
  <c r="X43" i="17" s="1"/>
  <c r="Y54" i="64"/>
  <c r="Y43" i="17" s="1"/>
  <c r="Z54" i="64"/>
  <c r="Z43" i="17" s="1"/>
  <c r="AA54" i="64"/>
  <c r="AA43" i="17" s="1"/>
  <c r="AB54" i="64"/>
  <c r="AB43" i="17" s="1"/>
  <c r="AC54" i="64"/>
  <c r="AC43" i="17" s="1"/>
  <c r="AD54" i="64"/>
  <c r="AD43" i="17" s="1"/>
  <c r="R55" i="64"/>
  <c r="R44" i="17" s="1"/>
  <c r="S55" i="64"/>
  <c r="S44" i="17" s="1"/>
  <c r="T55" i="64"/>
  <c r="T44" i="17" s="1"/>
  <c r="U55" i="64"/>
  <c r="U44" i="17" s="1"/>
  <c r="V55" i="64"/>
  <c r="V44" i="17" s="1"/>
  <c r="W55" i="64"/>
  <c r="W44" i="17" s="1"/>
  <c r="X55" i="64"/>
  <c r="X44" i="17" s="1"/>
  <c r="Y55" i="64"/>
  <c r="Y44" i="17" s="1"/>
  <c r="Z55" i="64"/>
  <c r="Z44" i="17" s="1"/>
  <c r="AA55" i="64"/>
  <c r="AA44" i="17" s="1"/>
  <c r="AB55" i="64"/>
  <c r="AB44" i="17" s="1"/>
  <c r="AC55" i="64"/>
  <c r="AC44" i="17" s="1"/>
  <c r="AD55" i="64"/>
  <c r="AD44" i="17" s="1"/>
  <c r="R56" i="64"/>
  <c r="R45" i="17" s="1"/>
  <c r="S56" i="64"/>
  <c r="S45" i="17" s="1"/>
  <c r="T56" i="64"/>
  <c r="T45" i="17" s="1"/>
  <c r="U56" i="64"/>
  <c r="U45" i="17" s="1"/>
  <c r="V56" i="64"/>
  <c r="V45" i="17" s="1"/>
  <c r="W56" i="64"/>
  <c r="W45" i="17" s="1"/>
  <c r="X56" i="64"/>
  <c r="X45" i="17" s="1"/>
  <c r="Y56" i="64"/>
  <c r="Y45" i="17" s="1"/>
  <c r="Z56" i="64"/>
  <c r="Z45" i="17" s="1"/>
  <c r="AA56" i="64"/>
  <c r="AA45" i="17" s="1"/>
  <c r="AB56" i="64"/>
  <c r="AB45" i="17" s="1"/>
  <c r="AC56" i="64"/>
  <c r="AC45" i="17" s="1"/>
  <c r="AD56" i="64"/>
  <c r="AD45" i="17" s="1"/>
  <c r="R57" i="64"/>
  <c r="R46" i="17" s="1"/>
  <c r="S57" i="64"/>
  <c r="S46" i="17" s="1"/>
  <c r="T57" i="64"/>
  <c r="T46" i="17" s="1"/>
  <c r="U57" i="64"/>
  <c r="U46" i="17" s="1"/>
  <c r="V57" i="64"/>
  <c r="V46" i="17" s="1"/>
  <c r="W57" i="64"/>
  <c r="W46" i="17" s="1"/>
  <c r="X57" i="64"/>
  <c r="X46" i="17" s="1"/>
  <c r="Y57" i="64"/>
  <c r="Y46" i="17" s="1"/>
  <c r="Z57" i="64"/>
  <c r="Z46" i="17" s="1"/>
  <c r="AA57" i="64"/>
  <c r="AA46" i="17" s="1"/>
  <c r="AB57" i="64"/>
  <c r="AB46" i="17" s="1"/>
  <c r="AC57" i="64"/>
  <c r="AC46" i="17" s="1"/>
  <c r="AD57" i="64"/>
  <c r="AD46" i="17" s="1"/>
  <c r="R58" i="64"/>
  <c r="R47" i="17" s="1"/>
  <c r="S58" i="64"/>
  <c r="S47" i="17" s="1"/>
  <c r="T58" i="64"/>
  <c r="T47" i="17" s="1"/>
  <c r="U58" i="64"/>
  <c r="U47" i="17" s="1"/>
  <c r="V58" i="64"/>
  <c r="V47" i="17" s="1"/>
  <c r="W58" i="64"/>
  <c r="W47" i="17" s="1"/>
  <c r="X58" i="64"/>
  <c r="X47" i="17" s="1"/>
  <c r="Y58" i="64"/>
  <c r="Y47" i="17" s="1"/>
  <c r="Z58" i="64"/>
  <c r="Z47" i="17" s="1"/>
  <c r="AA58" i="64"/>
  <c r="AA47" i="17" s="1"/>
  <c r="AB58" i="64"/>
  <c r="AB47" i="17" s="1"/>
  <c r="AC58" i="64"/>
  <c r="AC47" i="17" s="1"/>
  <c r="AD58" i="64"/>
  <c r="AD47" i="17" s="1"/>
  <c r="R59" i="64"/>
  <c r="R48" i="17" s="1"/>
  <c r="S59" i="64"/>
  <c r="S48" i="17" s="1"/>
  <c r="T59" i="64"/>
  <c r="T48" i="17" s="1"/>
  <c r="U59" i="64"/>
  <c r="U48" i="17" s="1"/>
  <c r="V59" i="64"/>
  <c r="V48" i="17" s="1"/>
  <c r="W59" i="64"/>
  <c r="W48" i="17" s="1"/>
  <c r="X59" i="64"/>
  <c r="X48" i="17" s="1"/>
  <c r="Y59" i="64"/>
  <c r="Y48" i="17" s="1"/>
  <c r="Z59" i="64"/>
  <c r="Z48" i="17" s="1"/>
  <c r="AA59" i="64"/>
  <c r="AA48" i="17" s="1"/>
  <c r="AB59" i="64"/>
  <c r="AB48" i="17" s="1"/>
  <c r="AC59" i="64"/>
  <c r="AC48" i="17" s="1"/>
  <c r="AD59" i="64"/>
  <c r="AD48" i="17" s="1"/>
  <c r="R60" i="64"/>
  <c r="R49" i="17" s="1"/>
  <c r="S60" i="64"/>
  <c r="S49" i="17" s="1"/>
  <c r="T60" i="64"/>
  <c r="T49" i="17" s="1"/>
  <c r="U60" i="64"/>
  <c r="U49" i="17" s="1"/>
  <c r="V60" i="64"/>
  <c r="V49" i="17" s="1"/>
  <c r="W60" i="64"/>
  <c r="W49" i="17" s="1"/>
  <c r="X60" i="64"/>
  <c r="X49" i="17" s="1"/>
  <c r="Y60" i="64"/>
  <c r="Y49" i="17" s="1"/>
  <c r="Z60" i="64"/>
  <c r="Z49" i="17" s="1"/>
  <c r="AA60" i="64"/>
  <c r="AA49" i="17" s="1"/>
  <c r="AB60" i="64"/>
  <c r="AB49" i="17" s="1"/>
  <c r="AC60" i="64"/>
  <c r="AC49" i="17" s="1"/>
  <c r="AD60" i="64"/>
  <c r="AD49" i="17" s="1"/>
  <c r="R61" i="64"/>
  <c r="R50" i="17" s="1"/>
  <c r="S61" i="64"/>
  <c r="S50" i="17" s="1"/>
  <c r="T61" i="64"/>
  <c r="T50" i="17" s="1"/>
  <c r="U61" i="64"/>
  <c r="U50" i="17" s="1"/>
  <c r="V61" i="64"/>
  <c r="V50" i="17" s="1"/>
  <c r="W61" i="64"/>
  <c r="W50" i="17" s="1"/>
  <c r="X61" i="64"/>
  <c r="X50" i="17" s="1"/>
  <c r="Y61" i="64"/>
  <c r="Y50" i="17" s="1"/>
  <c r="Z61" i="64"/>
  <c r="Z50" i="17" s="1"/>
  <c r="AA61" i="64"/>
  <c r="AA50" i="17" s="1"/>
  <c r="AB61" i="64"/>
  <c r="AB50" i="17" s="1"/>
  <c r="AC61" i="64"/>
  <c r="AC50" i="17" s="1"/>
  <c r="AD61" i="64"/>
  <c r="AD50" i="17" s="1"/>
  <c r="R62" i="64"/>
  <c r="R51" i="17" s="1"/>
  <c r="S62" i="64"/>
  <c r="S51" i="17" s="1"/>
  <c r="T62" i="64"/>
  <c r="T51" i="17" s="1"/>
  <c r="U62" i="64"/>
  <c r="U51" i="17" s="1"/>
  <c r="V62" i="64"/>
  <c r="V51" i="17" s="1"/>
  <c r="W62" i="64"/>
  <c r="W51" i="17" s="1"/>
  <c r="X62" i="64"/>
  <c r="X51" i="17" s="1"/>
  <c r="Y62" i="64"/>
  <c r="Y51" i="17" s="1"/>
  <c r="Z62" i="64"/>
  <c r="Z51" i="17" s="1"/>
  <c r="AA62" i="64"/>
  <c r="AA51" i="17" s="1"/>
  <c r="AB62" i="64"/>
  <c r="AB51" i="17" s="1"/>
  <c r="AC62" i="64"/>
  <c r="AC51" i="17" s="1"/>
  <c r="AD62" i="64"/>
  <c r="AD51" i="17" s="1"/>
  <c r="R63" i="64"/>
  <c r="R52" i="17" s="1"/>
  <c r="S63" i="64"/>
  <c r="S52" i="17" s="1"/>
  <c r="T63" i="64"/>
  <c r="T52" i="17" s="1"/>
  <c r="U63" i="64"/>
  <c r="U52" i="17" s="1"/>
  <c r="V63" i="64"/>
  <c r="V52" i="17" s="1"/>
  <c r="W63" i="64"/>
  <c r="W52" i="17" s="1"/>
  <c r="X63" i="64"/>
  <c r="X52" i="17" s="1"/>
  <c r="Y63" i="64"/>
  <c r="Y52" i="17" s="1"/>
  <c r="Z63" i="64"/>
  <c r="Z52" i="17" s="1"/>
  <c r="AA63" i="64"/>
  <c r="AA52" i="17" s="1"/>
  <c r="AB63" i="64"/>
  <c r="AB52" i="17" s="1"/>
  <c r="AC63" i="64"/>
  <c r="AC52" i="17" s="1"/>
  <c r="AD63" i="64"/>
  <c r="AD52" i="17" s="1"/>
  <c r="R64" i="64"/>
  <c r="R53" i="17" s="1"/>
  <c r="S64" i="64"/>
  <c r="S53" i="17" s="1"/>
  <c r="T64" i="64"/>
  <c r="T53" i="17" s="1"/>
  <c r="U64" i="64"/>
  <c r="U53" i="17" s="1"/>
  <c r="V64" i="64"/>
  <c r="V53" i="17" s="1"/>
  <c r="W64" i="64"/>
  <c r="W53" i="17" s="1"/>
  <c r="X64" i="64"/>
  <c r="X53" i="17" s="1"/>
  <c r="Y64" i="64"/>
  <c r="Y53" i="17" s="1"/>
  <c r="Z64" i="64"/>
  <c r="Z53" i="17" s="1"/>
  <c r="AA64" i="64"/>
  <c r="AA53" i="17" s="1"/>
  <c r="AB64" i="64"/>
  <c r="AB53" i="17" s="1"/>
  <c r="AC64" i="64"/>
  <c r="AC53" i="17" s="1"/>
  <c r="AD64" i="64"/>
  <c r="AD53" i="17" s="1"/>
  <c r="AD16" i="64"/>
  <c r="AD5" i="17" s="1"/>
  <c r="AC16" i="64"/>
  <c r="AC5" i="17" s="1"/>
  <c r="AB16" i="64"/>
  <c r="AB5" i="17" s="1"/>
  <c r="AA16" i="64"/>
  <c r="AA5" i="17" s="1"/>
  <c r="Z16" i="64"/>
  <c r="Z5" i="17" s="1"/>
  <c r="Y16" i="64"/>
  <c r="Y5" i="17" s="1"/>
  <c r="X16" i="64"/>
  <c r="X5" i="17" s="1"/>
  <c r="W16" i="64"/>
  <c r="W5" i="17" s="1"/>
  <c r="V16" i="64"/>
  <c r="V5" i="17" s="1"/>
  <c r="U16" i="64"/>
  <c r="U5" i="17" s="1"/>
  <c r="T16" i="64"/>
  <c r="T5" i="17" s="1"/>
  <c r="S16" i="64"/>
  <c r="S5" i="17" s="1"/>
  <c r="R16" i="64"/>
  <c r="R5" i="17" s="1"/>
  <c r="Q16" i="64"/>
  <c r="Q5" i="17" s="1"/>
  <c r="O16" i="64"/>
  <c r="O5" i="17" s="1"/>
  <c r="N17" i="64"/>
  <c r="N6" i="17" s="1"/>
  <c r="N18" i="64"/>
  <c r="N7" i="17" s="1"/>
  <c r="N19" i="64"/>
  <c r="N8" i="17" s="1"/>
  <c r="N20" i="64"/>
  <c r="N9" i="17" s="1"/>
  <c r="N21" i="64"/>
  <c r="N10" i="17" s="1"/>
  <c r="N22" i="64"/>
  <c r="N11" i="17" s="1"/>
  <c r="N23" i="64"/>
  <c r="N12" i="17" s="1"/>
  <c r="N24" i="64"/>
  <c r="N13" i="17" s="1"/>
  <c r="N25" i="64"/>
  <c r="N14" i="17" s="1"/>
  <c r="N26" i="64"/>
  <c r="N15" i="17" s="1"/>
  <c r="N27" i="64"/>
  <c r="N16" i="17" s="1"/>
  <c r="N28" i="64"/>
  <c r="N17" i="17" s="1"/>
  <c r="N29" i="64"/>
  <c r="N18" i="17" s="1"/>
  <c r="N30" i="64"/>
  <c r="N19" i="17" s="1"/>
  <c r="N31" i="64"/>
  <c r="N20" i="17" s="1"/>
  <c r="N32" i="64"/>
  <c r="N21" i="17" s="1"/>
  <c r="N33" i="64"/>
  <c r="N22" i="17" s="1"/>
  <c r="N34" i="64"/>
  <c r="N23" i="17" s="1"/>
  <c r="N35" i="64"/>
  <c r="N24" i="17" s="1"/>
  <c r="N36" i="64"/>
  <c r="N25" i="17" s="1"/>
  <c r="N37" i="64"/>
  <c r="N26" i="17" s="1"/>
  <c r="N38" i="64"/>
  <c r="N27" i="17" s="1"/>
  <c r="N39" i="64"/>
  <c r="N28" i="17" s="1"/>
  <c r="N40" i="64"/>
  <c r="N29" i="17" s="1"/>
  <c r="N41" i="64"/>
  <c r="N30" i="17" s="1"/>
  <c r="N42" i="64"/>
  <c r="N31" i="17" s="1"/>
  <c r="N43" i="64"/>
  <c r="N32" i="17" s="1"/>
  <c r="N44" i="64"/>
  <c r="N33" i="17" s="1"/>
  <c r="N45" i="64"/>
  <c r="N34" i="17" s="1"/>
  <c r="N46" i="64"/>
  <c r="N35" i="17" s="1"/>
  <c r="N47" i="64"/>
  <c r="N36" i="17" s="1"/>
  <c r="N48" i="64"/>
  <c r="N37" i="17" s="1"/>
  <c r="N49" i="64"/>
  <c r="N38" i="17" s="1"/>
  <c r="N50" i="64"/>
  <c r="N39" i="17" s="1"/>
  <c r="N51" i="64"/>
  <c r="N40" i="17" s="1"/>
  <c r="N52" i="64"/>
  <c r="N41" i="17" s="1"/>
  <c r="N53" i="64"/>
  <c r="N42" i="17" s="1"/>
  <c r="N54" i="64"/>
  <c r="N43" i="17" s="1"/>
  <c r="N55" i="64"/>
  <c r="N44" i="17" s="1"/>
  <c r="N56" i="64"/>
  <c r="N45" i="17" s="1"/>
  <c r="N57" i="64"/>
  <c r="N46" i="17" s="1"/>
  <c r="N58" i="64"/>
  <c r="N47" i="17" s="1"/>
  <c r="N59" i="64"/>
  <c r="N48" i="17" s="1"/>
  <c r="N60" i="64"/>
  <c r="N49" i="17" s="1"/>
  <c r="N61" i="64"/>
  <c r="N50" i="17" s="1"/>
  <c r="N62" i="64"/>
  <c r="N51" i="17" s="1"/>
  <c r="N63" i="64"/>
  <c r="N52" i="17" s="1"/>
  <c r="N64" i="64"/>
  <c r="N53" i="17" s="1"/>
  <c r="N16" i="64"/>
  <c r="N5" i="17" s="1"/>
  <c r="K4" i="64" l="1"/>
  <c r="K4" i="17"/>
  <c r="J4" i="64"/>
  <c r="J4" i="17"/>
  <c r="M13" i="64"/>
  <c r="M18" i="17"/>
  <c r="M4" i="64"/>
  <c r="M4" i="17"/>
  <c r="I4" i="64"/>
  <c r="I4" i="17"/>
  <c r="M8" i="64"/>
  <c r="M40" i="17"/>
  <c r="I12" i="64"/>
  <c r="I35" i="17"/>
  <c r="M9" i="64"/>
  <c r="M14" i="17"/>
  <c r="J12" i="64"/>
  <c r="J35" i="17"/>
  <c r="H44" i="17"/>
  <c r="H442" i="64"/>
  <c r="L4" i="64"/>
  <c r="L4" i="17"/>
  <c r="K12" i="64"/>
  <c r="K35" i="17"/>
  <c r="I10" i="64"/>
  <c r="I9" i="64"/>
  <c r="J13" i="64"/>
  <c r="L11" i="64"/>
  <c r="I13" i="64"/>
  <c r="J11" i="64"/>
  <c r="L10" i="64"/>
  <c r="K13" i="64"/>
  <c r="J10" i="64"/>
  <c r="K8" i="64"/>
  <c r="K9" i="64"/>
  <c r="L9" i="64"/>
  <c r="L13" i="64"/>
  <c r="L8" i="64"/>
  <c r="K10" i="64"/>
  <c r="H54" i="64"/>
  <c r="H43" i="17" s="1"/>
  <c r="J8" i="64"/>
  <c r="I8" i="64"/>
  <c r="J9" i="64"/>
  <c r="K11" i="64"/>
  <c r="I11" i="64"/>
  <c r="H5" i="64"/>
  <c r="H64" i="64"/>
  <c r="H53" i="17" s="1"/>
  <c r="H50" i="64"/>
  <c r="H39" i="17" s="1"/>
  <c r="H33" i="64"/>
  <c r="H22" i="17" s="1"/>
  <c r="P12" i="64"/>
  <c r="P5" i="64"/>
  <c r="H47" i="64"/>
  <c r="H36" i="17" s="1"/>
  <c r="H48" i="64"/>
  <c r="H37" i="17" s="1"/>
  <c r="H45" i="64"/>
  <c r="H34" i="17" s="1"/>
  <c r="H63" i="64"/>
  <c r="H52" i="17" s="1"/>
  <c r="H51" i="64"/>
  <c r="H40" i="17" s="1"/>
  <c r="H15" i="64"/>
  <c r="H49" i="64"/>
  <c r="H38" i="17" s="1"/>
  <c r="H59" i="64"/>
  <c r="H48" i="17" s="1"/>
  <c r="H38" i="64"/>
  <c r="H27" i="17" s="1"/>
  <c r="H52" i="64"/>
  <c r="H41" i="17" s="1"/>
  <c r="H6" i="64"/>
  <c r="H7" i="64"/>
  <c r="H62" i="64"/>
  <c r="H51" i="17" s="1"/>
  <c r="H36" i="64"/>
  <c r="H25" i="17" s="1"/>
  <c r="H29" i="64"/>
  <c r="H18" i="17" s="1"/>
  <c r="H25" i="64"/>
  <c r="P7" i="64"/>
  <c r="P8" i="64"/>
  <c r="H46" i="64"/>
  <c r="M3" i="64"/>
  <c r="N9" i="64"/>
  <c r="N13" i="64"/>
  <c r="P13" i="64"/>
  <c r="N6" i="64"/>
  <c r="N12" i="64"/>
  <c r="N5" i="64"/>
  <c r="O15" i="64"/>
  <c r="W12" i="64"/>
  <c r="P9" i="64"/>
  <c r="AA12" i="64"/>
  <c r="S12" i="64"/>
  <c r="O13" i="64"/>
  <c r="O9" i="64"/>
  <c r="AD12" i="64"/>
  <c r="Z12" i="64"/>
  <c r="V12" i="64"/>
  <c r="R12" i="64"/>
  <c r="T15" i="64"/>
  <c r="X15" i="64"/>
  <c r="AB15" i="64"/>
  <c r="AC12" i="64"/>
  <c r="Y12" i="64"/>
  <c r="U12" i="64"/>
  <c r="AC8" i="64"/>
  <c r="Y8" i="64"/>
  <c r="U8" i="64"/>
  <c r="AD6" i="64"/>
  <c r="Z6" i="64"/>
  <c r="V6" i="64"/>
  <c r="R6" i="64"/>
  <c r="AB13" i="64"/>
  <c r="X13" i="64"/>
  <c r="T13" i="64"/>
  <c r="O5" i="64"/>
  <c r="P11" i="64"/>
  <c r="T11" i="64"/>
  <c r="W5" i="64"/>
  <c r="O10" i="64"/>
  <c r="P10" i="64"/>
  <c r="U15" i="64"/>
  <c r="Y15" i="64"/>
  <c r="AC15" i="64"/>
  <c r="AB12" i="64"/>
  <c r="X12" i="64"/>
  <c r="T12" i="64"/>
  <c r="AB8" i="64"/>
  <c r="X8" i="64"/>
  <c r="T8" i="64"/>
  <c r="AA11" i="64"/>
  <c r="W11" i="64"/>
  <c r="S11" i="64"/>
  <c r="AB10" i="64"/>
  <c r="X10" i="64"/>
  <c r="T10" i="64"/>
  <c r="AA13" i="64"/>
  <c r="W13" i="64"/>
  <c r="S13" i="64"/>
  <c r="AC7" i="64"/>
  <c r="Y7" i="64"/>
  <c r="U7" i="64"/>
  <c r="AD5" i="64"/>
  <c r="Z5" i="64"/>
  <c r="V5" i="64"/>
  <c r="R5" i="64"/>
  <c r="AA9" i="64"/>
  <c r="W9" i="64"/>
  <c r="S9" i="64"/>
  <c r="Q10" i="64"/>
  <c r="Q11" i="64"/>
  <c r="Q6" i="64"/>
  <c r="Q13" i="64"/>
  <c r="Q7" i="64"/>
  <c r="Q9" i="64"/>
  <c r="X11" i="64"/>
  <c r="AA5" i="64"/>
  <c r="S5" i="64"/>
  <c r="O12" i="64"/>
  <c r="O8" i="64"/>
  <c r="N11" i="64"/>
  <c r="AA10" i="64"/>
  <c r="W10" i="64"/>
  <c r="S10" i="64"/>
  <c r="AB6" i="64"/>
  <c r="X6" i="64"/>
  <c r="T6" i="64"/>
  <c r="AD13" i="64"/>
  <c r="Z13" i="64"/>
  <c r="V13" i="64"/>
  <c r="R13" i="64"/>
  <c r="AB7" i="64"/>
  <c r="X7" i="64"/>
  <c r="T7" i="64"/>
  <c r="AC5" i="64"/>
  <c r="Y5" i="64"/>
  <c r="U5" i="64"/>
  <c r="AD9" i="64"/>
  <c r="Z9" i="64"/>
  <c r="V9" i="64"/>
  <c r="R9" i="64"/>
  <c r="O11" i="64"/>
  <c r="O6" i="64"/>
  <c r="O7" i="64"/>
  <c r="N7" i="64"/>
  <c r="AB11" i="64"/>
  <c r="N8" i="64"/>
  <c r="N10" i="64"/>
  <c r="S15" i="64"/>
  <c r="W15" i="64"/>
  <c r="AA15" i="64"/>
  <c r="AC10" i="64"/>
  <c r="Y10" i="64"/>
  <c r="U10" i="64"/>
  <c r="AB9" i="64"/>
  <c r="X9" i="64"/>
  <c r="T9" i="64"/>
  <c r="AD7" i="64"/>
  <c r="Z7" i="64"/>
  <c r="V7" i="64"/>
  <c r="R7" i="64"/>
  <c r="AD11" i="64"/>
  <c r="Z11" i="64"/>
  <c r="V11" i="64"/>
  <c r="R11" i="64"/>
  <c r="AA8" i="64"/>
  <c r="W8" i="64"/>
  <c r="S8" i="64"/>
  <c r="AC6" i="64"/>
  <c r="Y6" i="64"/>
  <c r="U6" i="64"/>
  <c r="AD8" i="64"/>
  <c r="Z8" i="64"/>
  <c r="V8" i="64"/>
  <c r="R8" i="64"/>
  <c r="AC11" i="64"/>
  <c r="Y11" i="64"/>
  <c r="U11" i="64"/>
  <c r="AD10" i="64"/>
  <c r="Z10" i="64"/>
  <c r="V10" i="64"/>
  <c r="R10" i="64"/>
  <c r="AA6" i="64"/>
  <c r="W6" i="64"/>
  <c r="S6" i="64"/>
  <c r="AC13" i="64"/>
  <c r="Y13" i="64"/>
  <c r="U13" i="64"/>
  <c r="AA7" i="64"/>
  <c r="W7" i="64"/>
  <c r="S7" i="64"/>
  <c r="AB5" i="64"/>
  <c r="X5" i="64"/>
  <c r="T5" i="64"/>
  <c r="AC9" i="64"/>
  <c r="Y9" i="64"/>
  <c r="U9" i="64"/>
  <c r="AD15" i="64"/>
  <c r="Z15" i="64"/>
  <c r="V15" i="64"/>
  <c r="R15" i="64"/>
  <c r="Q12" i="64"/>
  <c r="Q8" i="64"/>
  <c r="Q5" i="64"/>
  <c r="P6" i="64"/>
  <c r="P15" i="64"/>
  <c r="Q15" i="64"/>
  <c r="N15" i="64"/>
  <c r="N7" i="53"/>
  <c r="AC4" i="64" l="1"/>
  <c r="AC4" i="17"/>
  <c r="Q4" i="64"/>
  <c r="Q4" i="17"/>
  <c r="Z4" i="64"/>
  <c r="Z4" i="17"/>
  <c r="AA4" i="64"/>
  <c r="AA3" i="64" s="1"/>
  <c r="AA3" i="17" s="1"/>
  <c r="AA4" i="17"/>
  <c r="Y4" i="64"/>
  <c r="Y4" i="17"/>
  <c r="H443" i="64"/>
  <c r="I442" i="64" s="1"/>
  <c r="N4" i="64"/>
  <c r="N3" i="64" s="1"/>
  <c r="N3" i="17" s="1"/>
  <c r="N4" i="17"/>
  <c r="AD4" i="64"/>
  <c r="AD3" i="64" s="1"/>
  <c r="AD3" i="17" s="1"/>
  <c r="AD4" i="17"/>
  <c r="AB4" i="64"/>
  <c r="AB3" i="64" s="1"/>
  <c r="AB3" i="17" s="1"/>
  <c r="AB4" i="17"/>
  <c r="M67" i="64"/>
  <c r="M3" i="17"/>
  <c r="H9" i="64"/>
  <c r="H14" i="17"/>
  <c r="P4" i="64"/>
  <c r="P3" i="64" s="1"/>
  <c r="P3" i="17" s="1"/>
  <c r="P4" i="17"/>
  <c r="W4" i="64"/>
  <c r="W3" i="64" s="1"/>
  <c r="W3" i="17" s="1"/>
  <c r="W4" i="17"/>
  <c r="U4" i="64"/>
  <c r="U4" i="17"/>
  <c r="R4" i="64"/>
  <c r="R3" i="64" s="1"/>
  <c r="R3" i="17" s="1"/>
  <c r="R4" i="17"/>
  <c r="S4" i="64"/>
  <c r="S3" i="64" s="1"/>
  <c r="S3" i="17" s="1"/>
  <c r="S4" i="17"/>
  <c r="X4" i="64"/>
  <c r="X3" i="64" s="1"/>
  <c r="X3" i="17" s="1"/>
  <c r="X4" i="17"/>
  <c r="O4" i="64"/>
  <c r="O3" i="64" s="1"/>
  <c r="O3" i="17" s="1"/>
  <c r="O4" i="17"/>
  <c r="H12" i="64"/>
  <c r="H35" i="17"/>
  <c r="V4" i="64"/>
  <c r="V3" i="64" s="1"/>
  <c r="V3" i="17" s="1"/>
  <c r="V4" i="17"/>
  <c r="T4" i="64"/>
  <c r="T3" i="64" s="1"/>
  <c r="T3" i="17" s="1"/>
  <c r="T4" i="17"/>
  <c r="H4" i="64"/>
  <c r="H4" i="17"/>
  <c r="I3" i="64"/>
  <c r="J3" i="64"/>
  <c r="L3" i="64"/>
  <c r="K3" i="64"/>
  <c r="H13" i="64"/>
  <c r="H8" i="64"/>
  <c r="H10" i="64"/>
  <c r="H11" i="64"/>
  <c r="Y3" i="64"/>
  <c r="Y3" i="17" s="1"/>
  <c r="Q3" i="64"/>
  <c r="Q3" i="17" s="1"/>
  <c r="U3" i="64"/>
  <c r="U3" i="17" s="1"/>
  <c r="Z3" i="64"/>
  <c r="Z3" i="17" s="1"/>
  <c r="AC3" i="64"/>
  <c r="AC3" i="17" s="1"/>
  <c r="N20" i="58"/>
  <c r="N18" i="58"/>
  <c r="N17" i="58"/>
  <c r="N16" i="58"/>
  <c r="N15" i="58"/>
  <c r="N14" i="58"/>
  <c r="N13" i="58"/>
  <c r="N12" i="58"/>
  <c r="N11" i="58"/>
  <c r="N10" i="58"/>
  <c r="N8" i="58" s="1"/>
  <c r="D442" i="64" l="1"/>
  <c r="C442" i="64"/>
  <c r="G442" i="64"/>
  <c r="F442" i="64"/>
  <c r="E442" i="64"/>
  <c r="I67" i="64"/>
  <c r="I3" i="17"/>
  <c r="K67" i="64"/>
  <c r="K3" i="17"/>
  <c r="L67" i="64"/>
  <c r="L3" i="17"/>
  <c r="J67" i="64"/>
  <c r="J3" i="17"/>
  <c r="H3" i="64"/>
  <c r="D21" i="36"/>
  <c r="D19" i="36"/>
  <c r="D18" i="36"/>
  <c r="D17" i="36"/>
  <c r="D16" i="36"/>
  <c r="D15" i="36"/>
  <c r="D14" i="36"/>
  <c r="D13" i="36"/>
  <c r="D12" i="36"/>
  <c r="D9" i="36" s="1"/>
  <c r="D11" i="36"/>
  <c r="F55" i="64" l="1"/>
  <c r="F443" i="64"/>
  <c r="F56" i="64" s="1"/>
  <c r="F45" i="17" s="1"/>
  <c r="G443" i="64"/>
  <c r="G56" i="64" s="1"/>
  <c r="G45" i="17" s="1"/>
  <c r="G55" i="64"/>
  <c r="H67" i="64"/>
  <c r="H3" i="17"/>
  <c r="C55" i="64"/>
  <c r="C443" i="64"/>
  <c r="C56" i="64" s="1"/>
  <c r="C45" i="17" s="1"/>
  <c r="E55" i="64"/>
  <c r="E443" i="64"/>
  <c r="E56" i="64" s="1"/>
  <c r="E45" i="17" s="1"/>
  <c r="D443" i="64"/>
  <c r="D56" i="64" s="1"/>
  <c r="D45" i="17" s="1"/>
  <c r="D55" i="64"/>
  <c r="E467" i="64" l="1"/>
  <c r="C467" i="64"/>
  <c r="G467" i="64"/>
  <c r="D467" i="64"/>
  <c r="F467" i="64"/>
  <c r="C464" i="64"/>
  <c r="F464" i="64"/>
  <c r="E464" i="64"/>
  <c r="G464" i="64"/>
  <c r="D44" i="17"/>
  <c r="D7" i="64"/>
  <c r="D3" i="64" s="1"/>
  <c r="E44" i="17"/>
  <c r="E7" i="64"/>
  <c r="E3" i="64" s="1"/>
  <c r="D464" i="64"/>
  <c r="C44" i="17"/>
  <c r="C7" i="64"/>
  <c r="C3" i="64" s="1"/>
  <c r="G44" i="17"/>
  <c r="G7" i="64"/>
  <c r="G3" i="64" s="1"/>
  <c r="F44" i="17"/>
  <c r="F7" i="64"/>
  <c r="F3" i="64" s="1"/>
  <c r="E67" i="64" l="1"/>
  <c r="E3" i="17"/>
  <c r="C67" i="64"/>
  <c r="C3" i="17"/>
  <c r="F3" i="17"/>
  <c r="F67" i="64"/>
  <c r="D3" i="17"/>
  <c r="D67" i="64"/>
  <c r="G67" i="64"/>
  <c r="G3" i="17"/>
</calcChain>
</file>

<file path=xl/sharedStrings.xml><?xml version="1.0" encoding="utf-8"?>
<sst xmlns="http://schemas.openxmlformats.org/spreadsheetml/2006/main" count="3830" uniqueCount="834">
  <si>
    <t>中国</t>
  </si>
  <si>
    <t>フィリピン</t>
  </si>
  <si>
    <t>太子町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</si>
  <si>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</si>
  <si>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</si>
  <si>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</si>
  <si>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</si>
  <si>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</si>
  <si>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</si>
  <si>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</si>
  <si>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</si>
  <si>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</si>
  <si>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</si>
  <si>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</si>
  <si>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</si>
  <si>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</si>
  <si>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</si>
  <si>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</si>
  <si>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</si>
  <si>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</si>
  <si>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</si>
  <si>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</si>
  <si>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</si>
  <si>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</si>
  <si>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</si>
  <si>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</si>
  <si>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</si>
  <si>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</si>
  <si>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</si>
  <si>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</si>
  <si>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</si>
  <si>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</si>
  <si>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</si>
  <si>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</si>
  <si>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</si>
  <si>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</si>
  <si>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</si>
  <si>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</si>
  <si>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</si>
  <si>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</si>
  <si>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</si>
  <si>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</si>
  <si>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</si>
  <si>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ネパール</t>
  </si>
  <si>
    <t>総数</t>
  </si>
  <si>
    <t>丹波篠山市</t>
  </si>
  <si>
    <t>28000</t>
  </si>
  <si>
    <t>28100</t>
  </si>
  <si>
    <t>28101</t>
  </si>
  <si>
    <t>28102</t>
  </si>
  <si>
    <t>28105</t>
  </si>
  <si>
    <t>28106</t>
  </si>
  <si>
    <t>28107</t>
  </si>
  <si>
    <t>28108</t>
  </si>
  <si>
    <t>28109</t>
  </si>
  <si>
    <t>28110</t>
  </si>
  <si>
    <t>28111</t>
  </si>
  <si>
    <t>28201</t>
  </si>
  <si>
    <t>28202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</si>
  <si>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</si>
  <si>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</si>
  <si>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</si>
  <si>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</si>
  <si>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</si>
  <si>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</si>
  <si>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</si>
  <si>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</si>
  <si>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28212</t>
  </si>
  <si>
    <t>28213</t>
  </si>
  <si>
    <t>28214</t>
  </si>
  <si>
    <t>28215</t>
  </si>
  <si>
    <t>28216</t>
  </si>
  <si>
    <t>28217</t>
  </si>
  <si>
    <t>28218</t>
  </si>
  <si>
    <t>28219</t>
  </si>
  <si>
    <t>28220</t>
  </si>
  <si>
    <t>28221</t>
  </si>
  <si>
    <t>28222</t>
  </si>
  <si>
    <t>28223</t>
  </si>
  <si>
    <t>28224</t>
  </si>
  <si>
    <t>28225</t>
  </si>
  <si>
    <t>28226</t>
  </si>
  <si>
    <t>28227</t>
  </si>
  <si>
    <t>28228</t>
  </si>
  <si>
    <t>28229</t>
  </si>
  <si>
    <t>28301</t>
  </si>
  <si>
    <t>28365</t>
  </si>
  <si>
    <t>28381</t>
  </si>
  <si>
    <t>28382</t>
  </si>
  <si>
    <t>28442</t>
  </si>
  <si>
    <t>28443</t>
  </si>
  <si>
    <t>28446</t>
  </si>
  <si>
    <t>28464</t>
  </si>
  <si>
    <t>28481</t>
  </si>
  <si>
    <t>28501</t>
  </si>
  <si>
    <t>28585</t>
  </si>
  <si>
    <t>28586</t>
  </si>
  <si>
    <t>東灘区</t>
    <phoneticPr fontId="1"/>
  </si>
  <si>
    <t>灘区</t>
    <phoneticPr fontId="1"/>
  </si>
  <si>
    <t>兵庫区</t>
    <phoneticPr fontId="1"/>
  </si>
  <si>
    <t>長田区</t>
    <phoneticPr fontId="1"/>
  </si>
  <si>
    <t>須磨区</t>
    <phoneticPr fontId="1"/>
  </si>
  <si>
    <t>垂水区</t>
    <phoneticPr fontId="1"/>
  </si>
  <si>
    <t>北区</t>
    <phoneticPr fontId="1"/>
  </si>
  <si>
    <t>中央区</t>
    <phoneticPr fontId="1"/>
  </si>
  <si>
    <t>西区</t>
    <phoneticPr fontId="1"/>
  </si>
  <si>
    <t>（単位：人）</t>
    <rPh sb="1" eb="3">
      <t>タンイ</t>
    </rPh>
    <rPh sb="4" eb="5">
      <t>ニン</t>
    </rPh>
    <phoneticPr fontId="1"/>
  </si>
  <si>
    <t>備考</t>
    <rPh sb="0" eb="2">
      <t>ビコウ</t>
    </rPh>
    <phoneticPr fontId="1"/>
  </si>
  <si>
    <t>年(12月末）</t>
    <rPh sb="0" eb="1">
      <t>ネン</t>
    </rPh>
    <rPh sb="4" eb="5">
      <t>ガツ</t>
    </rPh>
    <rPh sb="5" eb="6">
      <t>マツ</t>
    </rPh>
    <phoneticPr fontId="1"/>
  </si>
  <si>
    <t>（出所）法務省「在留外国人統計（旧登録外国人統計）」</t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</si>
  <si>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</si>
  <si>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</si>
  <si>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</si>
  <si>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</si>
  <si>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</si>
  <si>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</si>
  <si>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</si>
  <si>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</si>
  <si>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</si>
  <si>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</si>
  <si>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</si>
  <si>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</si>
  <si>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</si>
  <si>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</si>
  <si>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</si>
  <si>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</si>
  <si>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</si>
  <si>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県計</t>
  </si>
  <si>
    <t>阪神南地域</t>
    <rPh sb="0" eb="2">
      <t>ハンシン</t>
    </rPh>
    <rPh sb="2" eb="3">
      <t>ミナミ</t>
    </rPh>
    <rPh sb="3" eb="5">
      <t>チイキ</t>
    </rPh>
    <phoneticPr fontId="2"/>
  </si>
  <si>
    <t>阪神北地域</t>
    <rPh sb="0" eb="2">
      <t>ハンシン</t>
    </rPh>
    <rPh sb="2" eb="3">
      <t>キタ</t>
    </rPh>
    <rPh sb="3" eb="5">
      <t>チイキ</t>
    </rPh>
    <phoneticPr fontId="2"/>
  </si>
  <si>
    <t>東播磨地域</t>
  </si>
  <si>
    <t>北播磨地域</t>
    <rPh sb="0" eb="1">
      <t>キタ</t>
    </rPh>
    <rPh sb="1" eb="3">
      <t>ハリマ</t>
    </rPh>
    <rPh sb="3" eb="5">
      <t>チイキ</t>
    </rPh>
    <phoneticPr fontId="2"/>
  </si>
  <si>
    <t>中播磨地域</t>
    <rPh sb="0" eb="1">
      <t>ナカ</t>
    </rPh>
    <rPh sb="1" eb="3">
      <t>ハリマ</t>
    </rPh>
    <rPh sb="3" eb="5">
      <t>チイキ</t>
    </rPh>
    <phoneticPr fontId="2"/>
  </si>
  <si>
    <t>西播磨地域</t>
    <rPh sb="0" eb="1">
      <t>ニシ</t>
    </rPh>
    <rPh sb="1" eb="3">
      <t>ハリマ</t>
    </rPh>
    <rPh sb="3" eb="5">
      <t>チイキ</t>
    </rPh>
    <phoneticPr fontId="2"/>
  </si>
  <si>
    <t>但馬地域</t>
  </si>
  <si>
    <t>丹波地域</t>
  </si>
  <si>
    <t>淡路地域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</si>
  <si>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</si>
  <si>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</si>
  <si>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</si>
  <si>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</si>
  <si>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</si>
  <si>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</si>
  <si>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</si>
  <si>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</si>
  <si>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</si>
  <si>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　</t>
    <phoneticPr fontId="4"/>
  </si>
  <si>
    <t>項目</t>
    <rPh sb="0" eb="2">
      <t>コウモク</t>
    </rPh>
    <phoneticPr fontId="4"/>
  </si>
  <si>
    <t>期間</t>
    <rPh sb="0" eb="2">
      <t>キカン</t>
    </rPh>
    <phoneticPr fontId="4"/>
  </si>
  <si>
    <t>備考</t>
    <rPh sb="0" eb="2">
      <t>ビコウ</t>
    </rPh>
    <phoneticPr fontId="4"/>
  </si>
  <si>
    <t>出　　　所　　　　</t>
    <rPh sb="0" eb="1">
      <t>デ</t>
    </rPh>
    <rPh sb="4" eb="5">
      <t>ショ</t>
    </rPh>
    <phoneticPr fontId="4"/>
  </si>
  <si>
    <t>法務省</t>
    <rPh sb="0" eb="3">
      <t>ホウムショウ</t>
    </rPh>
    <phoneticPr fontId="1"/>
  </si>
  <si>
    <t>在留外国人統計（旧登録外国人統計）</t>
  </si>
  <si>
    <t>市区町別外国人人口</t>
    <rPh sb="0" eb="3">
      <t>シクチョウ</t>
    </rPh>
    <rPh sb="3" eb="4">
      <t>ベツ</t>
    </rPh>
    <rPh sb="4" eb="7">
      <t>ガイコクジン</t>
    </rPh>
    <rPh sb="7" eb="9">
      <t>ジンコウ</t>
    </rPh>
    <phoneticPr fontId="1"/>
  </si>
  <si>
    <t>(単位：人)県国際交流課  調</t>
  </si>
  <si>
    <t>区分</t>
  </si>
  <si>
    <t>ドイツ</t>
  </si>
  <si>
    <t>インド</t>
  </si>
  <si>
    <t>韓国・朝鮮</t>
  </si>
  <si>
    <t>イギリス</t>
  </si>
  <si>
    <t>アメリカ</t>
  </si>
  <si>
    <t>ヴェトナム</t>
  </si>
  <si>
    <t>無国籍</t>
  </si>
  <si>
    <t>その他</t>
  </si>
  <si>
    <t>平成 3年12月末</t>
  </si>
  <si>
    <t>　　 4年12月末</t>
  </si>
  <si>
    <t>　　 5年12月末</t>
  </si>
  <si>
    <t>　　 6年12月末</t>
  </si>
  <si>
    <t>　　 7年12月末</t>
  </si>
  <si>
    <t>阪神地域</t>
  </si>
  <si>
    <t>川辺郡</t>
  </si>
  <si>
    <t>美嚢郡</t>
  </si>
  <si>
    <t>加東郡</t>
  </si>
  <si>
    <t>多可郡</t>
  </si>
  <si>
    <t>加古郡</t>
  </si>
  <si>
    <t>西播磨地域</t>
  </si>
  <si>
    <t>龍野市</t>
  </si>
  <si>
    <t>飾磨郡</t>
  </si>
  <si>
    <t>神埼郡</t>
  </si>
  <si>
    <t>揖保郡</t>
  </si>
  <si>
    <t>赤穂郡</t>
  </si>
  <si>
    <t>佐用郡</t>
  </si>
  <si>
    <t>宍粟郡</t>
  </si>
  <si>
    <t>城崎郡</t>
  </si>
  <si>
    <t>出石郡</t>
  </si>
  <si>
    <t>美方郡</t>
  </si>
  <si>
    <t>養父郡</t>
  </si>
  <si>
    <t>朝来郡</t>
  </si>
  <si>
    <t>氷上郡</t>
  </si>
  <si>
    <t>多紀郡</t>
  </si>
  <si>
    <t>津名郡</t>
  </si>
  <si>
    <t>三原郡</t>
  </si>
  <si>
    <t>地域順</t>
    <rPh sb="0" eb="2">
      <t>チイキ</t>
    </rPh>
    <rPh sb="2" eb="3">
      <t>ジュン</t>
    </rPh>
    <phoneticPr fontId="12"/>
  </si>
  <si>
    <t>ブラジル</t>
    <phoneticPr fontId="12"/>
  </si>
  <si>
    <t>ベトナム</t>
    <phoneticPr fontId="12"/>
  </si>
  <si>
    <t>ペルー</t>
    <phoneticPr fontId="12"/>
  </si>
  <si>
    <t>インドネシア</t>
    <phoneticPr fontId="12"/>
  </si>
  <si>
    <t>オーストラリア</t>
    <phoneticPr fontId="12"/>
  </si>
  <si>
    <t>カナダ</t>
    <phoneticPr fontId="12"/>
  </si>
  <si>
    <t>タイ</t>
    <phoneticPr fontId="12"/>
  </si>
  <si>
    <t>フランス</t>
    <phoneticPr fontId="12"/>
  </si>
  <si>
    <t>ロシア</t>
    <phoneticPr fontId="12"/>
  </si>
  <si>
    <t>ニュージーランド</t>
    <phoneticPr fontId="12"/>
  </si>
  <si>
    <t>マレーシア</t>
  </si>
  <si>
    <t>ボリビア</t>
  </si>
  <si>
    <t>その他</t>
    <rPh sb="2" eb="3">
      <t>タ</t>
    </rPh>
    <phoneticPr fontId="12"/>
  </si>
  <si>
    <t>平成13年12月末</t>
    <rPh sb="0" eb="2">
      <t>ヘイセイ</t>
    </rPh>
    <phoneticPr fontId="12"/>
  </si>
  <si>
    <t>　　14年12月末</t>
    <phoneticPr fontId="12"/>
  </si>
  <si>
    <t>　　15年12月末</t>
    <phoneticPr fontId="12"/>
  </si>
  <si>
    <t>　　16年12月末</t>
    <phoneticPr fontId="12"/>
  </si>
  <si>
    <t>　　17年12月末</t>
    <phoneticPr fontId="12"/>
  </si>
  <si>
    <t>阪神南地域</t>
    <phoneticPr fontId="12"/>
  </si>
  <si>
    <t>阪神北地域</t>
    <phoneticPr fontId="12"/>
  </si>
  <si>
    <t>東播磨地域</t>
    <phoneticPr fontId="12"/>
  </si>
  <si>
    <t>北播磨地域</t>
    <phoneticPr fontId="12"/>
  </si>
  <si>
    <t>中播磨地域</t>
    <phoneticPr fontId="12"/>
  </si>
  <si>
    <t>西播磨地域</t>
    <phoneticPr fontId="12"/>
  </si>
  <si>
    <t>但馬地域　</t>
    <phoneticPr fontId="2"/>
  </si>
  <si>
    <t>但馬地域　</t>
    <phoneticPr fontId="12"/>
  </si>
  <si>
    <t>丹波地域　</t>
    <phoneticPr fontId="2"/>
  </si>
  <si>
    <t>丹波地域　</t>
    <phoneticPr fontId="12"/>
  </si>
  <si>
    <t>淡路地域　</t>
    <phoneticPr fontId="2"/>
  </si>
  <si>
    <t>淡路地域　</t>
    <phoneticPr fontId="12"/>
  </si>
  <si>
    <t>神戸市　　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</si>
  <si>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</si>
  <si>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</si>
  <si>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</si>
  <si>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</si>
  <si>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</si>
  <si>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</si>
  <si>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</si>
  <si>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</si>
  <si>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</si>
  <si>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  <phoneticPr fontId="2"/>
  </si>
  <si>
    <t>姫路市　</t>
    <phoneticPr fontId="12"/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</si>
  <si>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</si>
  <si>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</si>
  <si>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</si>
  <si>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</si>
  <si>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</si>
  <si>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</si>
  <si>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</si>
  <si>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</si>
  <si>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</si>
  <si>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</si>
  <si>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</si>
  <si>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</si>
  <si>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</si>
  <si>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</si>
  <si>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</si>
  <si>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</si>
  <si>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</si>
  <si>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</si>
  <si>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養父市　</t>
    <rPh sb="0" eb="2">
      <t>ヤブ</t>
    </rPh>
    <phoneticPr fontId="12"/>
  </si>
  <si>
    <t>丹波市　</t>
    <rPh sb="0" eb="2">
      <t>タンバ</t>
    </rPh>
    <rPh sb="2" eb="3">
      <t>シ</t>
    </rPh>
    <phoneticPr fontId="12"/>
  </si>
  <si>
    <t>南あわじ市</t>
    <rPh sb="0" eb="1">
      <t>ミナミ</t>
    </rPh>
    <rPh sb="4" eb="5">
      <t>シ</t>
    </rPh>
    <phoneticPr fontId="12"/>
  </si>
  <si>
    <t>朝来市　</t>
    <rPh sb="0" eb="2">
      <t>アサゴ</t>
    </rPh>
    <rPh sb="2" eb="3">
      <t>シ</t>
    </rPh>
    <phoneticPr fontId="12"/>
  </si>
  <si>
    <t>淡路市　</t>
    <rPh sb="0" eb="2">
      <t>アワジ</t>
    </rPh>
    <rPh sb="2" eb="3">
      <t>シ</t>
    </rPh>
    <phoneticPr fontId="12"/>
  </si>
  <si>
    <t>宍粟市　</t>
    <rPh sb="0" eb="2">
      <t>シソウ</t>
    </rPh>
    <rPh sb="2" eb="3">
      <t>シ</t>
    </rPh>
    <phoneticPr fontId="12"/>
  </si>
  <si>
    <t>たつの市</t>
    <rPh sb="3" eb="4">
      <t>シ</t>
    </rPh>
    <phoneticPr fontId="12"/>
  </si>
  <si>
    <t>猪名川町</t>
    <phoneticPr fontId="2"/>
  </si>
  <si>
    <t>猪名川町</t>
    <phoneticPr fontId="12"/>
  </si>
  <si>
    <t>社町　　</t>
    <phoneticPr fontId="12"/>
  </si>
  <si>
    <t>滝野町　</t>
  </si>
  <si>
    <t>東条町　</t>
  </si>
  <si>
    <t>多可町　</t>
    <rPh sb="0" eb="2">
      <t>タカ</t>
    </rPh>
    <rPh sb="2" eb="3">
      <t>チョウ</t>
    </rPh>
    <phoneticPr fontId="12"/>
  </si>
  <si>
    <t>稲美町　</t>
  </si>
  <si>
    <t>播磨町　</t>
  </si>
  <si>
    <t>家島町　</t>
  </si>
  <si>
    <t>夢前町　</t>
  </si>
  <si>
    <t>市川町　</t>
  </si>
  <si>
    <t>福崎町　</t>
  </si>
  <si>
    <t>香寺町　</t>
  </si>
  <si>
    <t>神河町　</t>
    <rPh sb="0" eb="2">
      <t>カミカワ</t>
    </rPh>
    <rPh sb="2" eb="3">
      <t>チョウ</t>
    </rPh>
    <phoneticPr fontId="12"/>
  </si>
  <si>
    <t>太子町　</t>
  </si>
  <si>
    <t>上郡町　</t>
  </si>
  <si>
    <t>佐用町　</t>
  </si>
  <si>
    <t>安富町　</t>
  </si>
  <si>
    <t>香美町　</t>
    <rPh sb="0" eb="1">
      <t>カオ</t>
    </rPh>
    <rPh sb="1" eb="2">
      <t>ビ</t>
    </rPh>
    <rPh sb="2" eb="3">
      <t>チョウ</t>
    </rPh>
    <phoneticPr fontId="12"/>
  </si>
  <si>
    <t>新温泉町</t>
    <rPh sb="0" eb="1">
      <t>シン</t>
    </rPh>
    <rPh sb="1" eb="4">
      <t>オンセンチョウ</t>
    </rPh>
    <phoneticPr fontId="12"/>
  </si>
  <si>
    <t>五色町　</t>
  </si>
  <si>
    <t>(単位：人)県国際政策課  調</t>
  </si>
  <si>
    <t>（注）　　平成17年12月末日での上位２０ヵ国を表章している。</t>
    <rPh sb="1" eb="2">
      <t>チュウ</t>
    </rPh>
    <rPh sb="5" eb="7">
      <t>ヘイセイ</t>
    </rPh>
    <rPh sb="9" eb="10">
      <t>ネン</t>
    </rPh>
    <rPh sb="12" eb="13">
      <t>ガツ</t>
    </rPh>
    <rPh sb="13" eb="14">
      <t>マツ</t>
    </rPh>
    <rPh sb="14" eb="15">
      <t>ビ</t>
    </rPh>
    <rPh sb="17" eb="19">
      <t>ジョウイ</t>
    </rPh>
    <rPh sb="22" eb="23">
      <t>コク</t>
    </rPh>
    <rPh sb="24" eb="26">
      <t>ヒョウショウ</t>
    </rPh>
    <phoneticPr fontId="12"/>
  </si>
  <si>
    <t>平成12年12月末</t>
    <rPh sb="0" eb="2">
      <t>ヘイセイ</t>
    </rPh>
    <phoneticPr fontId="12"/>
  </si>
  <si>
    <t>　　13年12月末</t>
    <phoneticPr fontId="12"/>
  </si>
  <si>
    <t>東播磨地域</t>
    <rPh sb="0" eb="1">
      <t>ヒガシ</t>
    </rPh>
    <rPh sb="1" eb="3">
      <t>ハリマ</t>
    </rPh>
    <rPh sb="3" eb="5">
      <t>チイキ</t>
    </rPh>
    <phoneticPr fontId="2"/>
  </si>
  <si>
    <t>　東灘区</t>
    <phoneticPr fontId="12"/>
  </si>
  <si>
    <t>　灘区</t>
    <phoneticPr fontId="12"/>
  </si>
  <si>
    <t>　兵庫区</t>
    <phoneticPr fontId="12"/>
  </si>
  <si>
    <t>　長田区</t>
    <phoneticPr fontId="12"/>
  </si>
  <si>
    <t>　須磨区</t>
    <phoneticPr fontId="12"/>
  </si>
  <si>
    <t>　垂水区</t>
    <phoneticPr fontId="12"/>
  </si>
  <si>
    <t>　北区</t>
    <phoneticPr fontId="12"/>
  </si>
  <si>
    <t>　中央区</t>
    <phoneticPr fontId="12"/>
  </si>
  <si>
    <t>　西区</t>
    <phoneticPr fontId="12"/>
  </si>
  <si>
    <t>尼崎市　</t>
    <phoneticPr fontId="2"/>
  </si>
  <si>
    <t>明石市　</t>
    <phoneticPr fontId="2"/>
  </si>
  <si>
    <t>西宮市　</t>
    <phoneticPr fontId="2"/>
  </si>
  <si>
    <t>洲本市　</t>
    <phoneticPr fontId="2"/>
  </si>
  <si>
    <t>芦屋市　</t>
    <phoneticPr fontId="2"/>
  </si>
  <si>
    <t>伊丹市　</t>
    <phoneticPr fontId="2"/>
  </si>
  <si>
    <t>相生市　</t>
    <rPh sb="0" eb="2">
      <t>アイオイ</t>
    </rPh>
    <rPh sb="2" eb="3">
      <t>シ</t>
    </rPh>
    <phoneticPr fontId="2"/>
  </si>
  <si>
    <t>豊岡市　</t>
    <phoneticPr fontId="2"/>
  </si>
  <si>
    <t>加古川市</t>
    <phoneticPr fontId="2"/>
  </si>
  <si>
    <t>龍野市　</t>
    <rPh sb="0" eb="2">
      <t>タツノ</t>
    </rPh>
    <rPh sb="2" eb="3">
      <t>シ</t>
    </rPh>
    <phoneticPr fontId="2"/>
  </si>
  <si>
    <t>赤穂市　</t>
    <phoneticPr fontId="2"/>
  </si>
  <si>
    <t>西脇市　</t>
    <phoneticPr fontId="2"/>
  </si>
  <si>
    <t>宝塚市　</t>
    <phoneticPr fontId="2"/>
  </si>
  <si>
    <t>三木市　</t>
    <phoneticPr fontId="2"/>
  </si>
  <si>
    <t>高砂市　</t>
    <phoneticPr fontId="2"/>
  </si>
  <si>
    <t>川西市　</t>
    <phoneticPr fontId="2"/>
  </si>
  <si>
    <t>小野市　</t>
    <phoneticPr fontId="2"/>
  </si>
  <si>
    <t>三田市　</t>
    <phoneticPr fontId="2"/>
  </si>
  <si>
    <t>加西市　</t>
    <phoneticPr fontId="2"/>
  </si>
  <si>
    <t>篠山市　</t>
    <phoneticPr fontId="2"/>
  </si>
  <si>
    <t>養父市　</t>
    <rPh sb="0" eb="2">
      <t>ヤブ</t>
    </rPh>
    <phoneticPr fontId="15"/>
  </si>
  <si>
    <t>丹波市　</t>
    <rPh sb="0" eb="2">
      <t>タンバ</t>
    </rPh>
    <phoneticPr fontId="15"/>
  </si>
  <si>
    <t>吉川町　</t>
    <phoneticPr fontId="2"/>
  </si>
  <si>
    <t>社町　</t>
    <phoneticPr fontId="2"/>
  </si>
  <si>
    <t>滝野町　</t>
    <phoneticPr fontId="2"/>
  </si>
  <si>
    <t>東条町　</t>
    <phoneticPr fontId="2"/>
  </si>
  <si>
    <t>中町　</t>
    <phoneticPr fontId="2"/>
  </si>
  <si>
    <t>加美町　</t>
    <phoneticPr fontId="2"/>
  </si>
  <si>
    <t>八千代町</t>
    <phoneticPr fontId="2"/>
  </si>
  <si>
    <t>黒田庄町</t>
    <phoneticPr fontId="2"/>
  </si>
  <si>
    <t>稲美町　</t>
    <phoneticPr fontId="2"/>
  </si>
  <si>
    <t>播磨町　</t>
    <phoneticPr fontId="2"/>
  </si>
  <si>
    <t>家島町　</t>
    <phoneticPr fontId="2"/>
  </si>
  <si>
    <t>夢前町　</t>
    <phoneticPr fontId="2"/>
  </si>
  <si>
    <t>神崎町　</t>
    <phoneticPr fontId="2"/>
  </si>
  <si>
    <t>市川町　</t>
    <phoneticPr fontId="2"/>
  </si>
  <si>
    <t>福崎町　</t>
    <phoneticPr fontId="2"/>
  </si>
  <si>
    <t>香寺町　</t>
    <phoneticPr fontId="2"/>
  </si>
  <si>
    <t>大河内町</t>
    <phoneticPr fontId="2"/>
  </si>
  <si>
    <t>新宮町　</t>
    <phoneticPr fontId="2"/>
  </si>
  <si>
    <t>揖保川町</t>
    <phoneticPr fontId="2"/>
  </si>
  <si>
    <t>御津町　</t>
    <phoneticPr fontId="2"/>
  </si>
  <si>
    <t>太子町　</t>
    <phoneticPr fontId="2"/>
  </si>
  <si>
    <t>上郡町　</t>
    <phoneticPr fontId="2"/>
  </si>
  <si>
    <t>佐用町　</t>
    <phoneticPr fontId="2"/>
  </si>
  <si>
    <t>上月町　</t>
    <phoneticPr fontId="2"/>
  </si>
  <si>
    <t>南光町　</t>
    <phoneticPr fontId="2"/>
  </si>
  <si>
    <t>三日月町</t>
    <phoneticPr fontId="2"/>
  </si>
  <si>
    <t>山崎町　</t>
    <phoneticPr fontId="2"/>
  </si>
  <si>
    <t>安富町　</t>
    <phoneticPr fontId="2"/>
  </si>
  <si>
    <t>(宍)一宮町　</t>
    <rPh sb="1" eb="2">
      <t>シソウ</t>
    </rPh>
    <phoneticPr fontId="2"/>
  </si>
  <si>
    <t>波賀町　</t>
    <phoneticPr fontId="2"/>
  </si>
  <si>
    <t>千種町　</t>
    <phoneticPr fontId="2"/>
  </si>
  <si>
    <t>城崎町　</t>
    <phoneticPr fontId="2"/>
  </si>
  <si>
    <t>竹野町　</t>
    <phoneticPr fontId="2"/>
  </si>
  <si>
    <t>香住町　</t>
    <phoneticPr fontId="2"/>
  </si>
  <si>
    <t>日高町　</t>
    <phoneticPr fontId="2"/>
  </si>
  <si>
    <t>出石町　</t>
    <phoneticPr fontId="2"/>
  </si>
  <si>
    <t>但東町　</t>
    <phoneticPr fontId="2"/>
  </si>
  <si>
    <t>村岡町　</t>
    <phoneticPr fontId="2"/>
  </si>
  <si>
    <t>浜坂町　</t>
    <phoneticPr fontId="2"/>
  </si>
  <si>
    <t>美方町　</t>
    <phoneticPr fontId="2"/>
  </si>
  <si>
    <t>温泉町　</t>
    <phoneticPr fontId="2"/>
  </si>
  <si>
    <t>生野町　</t>
    <phoneticPr fontId="2"/>
  </si>
  <si>
    <t>和田山町</t>
    <phoneticPr fontId="2"/>
  </si>
  <si>
    <t>山東町　</t>
    <phoneticPr fontId="2"/>
  </si>
  <si>
    <t>朝来町　</t>
    <phoneticPr fontId="2"/>
  </si>
  <si>
    <t>津名町　</t>
    <phoneticPr fontId="2"/>
  </si>
  <si>
    <t>淡路町　</t>
    <phoneticPr fontId="2"/>
  </si>
  <si>
    <t>北淡町　</t>
    <phoneticPr fontId="2"/>
  </si>
  <si>
    <t>(津)一宮町　</t>
    <rPh sb="1" eb="2">
      <t>ツ</t>
    </rPh>
    <phoneticPr fontId="2"/>
  </si>
  <si>
    <t>五色町　</t>
    <phoneticPr fontId="2"/>
  </si>
  <si>
    <t>東浦町　</t>
    <phoneticPr fontId="2"/>
  </si>
  <si>
    <t>緑町　</t>
    <phoneticPr fontId="2"/>
  </si>
  <si>
    <t>西淡町　</t>
    <phoneticPr fontId="2"/>
  </si>
  <si>
    <t>三原町　</t>
    <phoneticPr fontId="2"/>
  </si>
  <si>
    <t>南淡町　</t>
    <phoneticPr fontId="2"/>
  </si>
  <si>
    <t>平成11年12月末</t>
    <phoneticPr fontId="12"/>
  </si>
  <si>
    <t>　　12年12月末</t>
    <phoneticPr fontId="12"/>
  </si>
  <si>
    <t>八鹿町　</t>
    <phoneticPr fontId="2"/>
  </si>
  <si>
    <t>養父町　</t>
    <phoneticPr fontId="2"/>
  </si>
  <si>
    <t>大屋町　</t>
    <phoneticPr fontId="2"/>
  </si>
  <si>
    <t>関宮町　</t>
    <phoneticPr fontId="2"/>
  </si>
  <si>
    <t>柏原町　</t>
    <phoneticPr fontId="2"/>
  </si>
  <si>
    <t>氷上町　</t>
    <phoneticPr fontId="2"/>
  </si>
  <si>
    <t>青垣町　</t>
    <phoneticPr fontId="2"/>
  </si>
  <si>
    <t>春日町　</t>
    <phoneticPr fontId="2"/>
  </si>
  <si>
    <t>山南町　</t>
    <phoneticPr fontId="2"/>
  </si>
  <si>
    <t>市島町　</t>
    <phoneticPr fontId="2"/>
  </si>
  <si>
    <t>平成10年12月末</t>
    <phoneticPr fontId="12"/>
  </si>
  <si>
    <t>　　11年12月末</t>
    <phoneticPr fontId="12"/>
  </si>
  <si>
    <t>平成9年12月末</t>
    <phoneticPr fontId="12"/>
  </si>
  <si>
    <t>　　10年12月末</t>
  </si>
  <si>
    <t>平成 4年12月末</t>
  </si>
  <si>
    <t>平成 5年12月末</t>
  </si>
  <si>
    <t>平成 7年12月末</t>
  </si>
  <si>
    <t>平成8年12月末</t>
    <phoneticPr fontId="12"/>
  </si>
  <si>
    <t>　　 9年12月末</t>
  </si>
  <si>
    <t>　　 8年12月末</t>
  </si>
  <si>
    <t>　　11年12月末</t>
  </si>
  <si>
    <t>阪神南地域</t>
  </si>
  <si>
    <t>阪神北地域</t>
  </si>
  <si>
    <t>北播磨地域</t>
  </si>
  <si>
    <t>中播磨地域</t>
  </si>
  <si>
    <t>篠山市</t>
  </si>
  <si>
    <t>平成 6年12月末</t>
  </si>
  <si>
    <t>(単位：人)県国際局  調</t>
  </si>
  <si>
    <t>（単位：人）</t>
    <rPh sb="1" eb="3">
      <t>タンイ</t>
    </rPh>
    <rPh sb="4" eb="5">
      <t>ヒト</t>
    </rPh>
    <phoneticPr fontId="12"/>
  </si>
  <si>
    <t>区    分</t>
    <phoneticPr fontId="12"/>
  </si>
  <si>
    <t>韓国・
朝鮮</t>
    <phoneticPr fontId="12"/>
  </si>
  <si>
    <t>平成14年12月末</t>
    <rPh sb="0" eb="2">
      <t>ヘイセイ</t>
    </rPh>
    <phoneticPr fontId="12"/>
  </si>
  <si>
    <t>15年12月末</t>
  </si>
  <si>
    <t>16年12月末</t>
  </si>
  <si>
    <t>17年12月末</t>
  </si>
  <si>
    <t>18年12月末</t>
    <phoneticPr fontId="12"/>
  </si>
  <si>
    <t>-</t>
    <phoneticPr fontId="12"/>
  </si>
  <si>
    <t>加東市</t>
    <rPh sb="0" eb="3">
      <t>カトウシ</t>
    </rPh>
    <phoneticPr fontId="12"/>
  </si>
  <si>
    <t>資料：県国際政策課</t>
    <rPh sb="0" eb="2">
      <t>シリョウ</t>
    </rPh>
    <phoneticPr fontId="12"/>
  </si>
  <si>
    <t>米国</t>
    <rPh sb="0" eb="2">
      <t>ベイコク</t>
    </rPh>
    <phoneticPr fontId="12"/>
  </si>
  <si>
    <t>英国</t>
    <rPh sb="0" eb="2">
      <t>エイコク</t>
    </rPh>
    <phoneticPr fontId="12"/>
  </si>
  <si>
    <t>平成15年12月末</t>
    <rPh sb="0" eb="2">
      <t>ヘイセイ</t>
    </rPh>
    <phoneticPr fontId="12"/>
  </si>
  <si>
    <t>19年12月末</t>
    <phoneticPr fontId="12"/>
  </si>
  <si>
    <t>資料：県国際交流課</t>
    <rPh sb="0" eb="2">
      <t>シリョウ</t>
    </rPh>
    <rPh sb="6" eb="8">
      <t>コウリュウ</t>
    </rPh>
    <phoneticPr fontId="12"/>
  </si>
  <si>
    <t>パキスタン</t>
    <phoneticPr fontId="12"/>
  </si>
  <si>
    <t>平成16年12月末</t>
    <rPh sb="0" eb="2">
      <t>ヘイセイ</t>
    </rPh>
    <phoneticPr fontId="12"/>
  </si>
  <si>
    <t>20年12月末</t>
    <phoneticPr fontId="12"/>
  </si>
  <si>
    <t>ネパール</t>
    <phoneticPr fontId="12"/>
  </si>
  <si>
    <t>マレーシア</t>
    <phoneticPr fontId="12"/>
  </si>
  <si>
    <t>平成17年12月末</t>
    <rPh sb="0" eb="2">
      <t>ヘイセイ</t>
    </rPh>
    <phoneticPr fontId="12"/>
  </si>
  <si>
    <t>21年12月末</t>
    <phoneticPr fontId="12"/>
  </si>
  <si>
    <t>平成18年12月末</t>
    <rPh sb="0" eb="2">
      <t>ヘイセイ</t>
    </rPh>
    <phoneticPr fontId="12"/>
  </si>
  <si>
    <t>22年12月末</t>
    <phoneticPr fontId="12"/>
  </si>
  <si>
    <t>平成19年12月末</t>
    <rPh sb="0" eb="2">
      <t>ヘイセイ</t>
    </rPh>
    <phoneticPr fontId="12"/>
  </si>
  <si>
    <t>23年12月末</t>
    <phoneticPr fontId="12"/>
  </si>
  <si>
    <t>台湾</t>
    <rPh sb="0" eb="2">
      <t>タイワン</t>
    </rPh>
    <phoneticPr fontId="12"/>
  </si>
  <si>
    <t>平成20年12月末</t>
  </si>
  <si>
    <t>…</t>
  </si>
  <si>
    <t>21年12月末</t>
  </si>
  <si>
    <t>22年12月末</t>
  </si>
  <si>
    <t>23年12月末</t>
  </si>
  <si>
    <t>24年12月末</t>
    <phoneticPr fontId="12"/>
  </si>
  <si>
    <t>資料：県国際交流課、法務省「在留外国人統計」</t>
    <rPh sb="0" eb="2">
      <t>シリョウ</t>
    </rPh>
    <rPh sb="6" eb="8">
      <t>コウリュウ</t>
    </rPh>
    <rPh sb="10" eb="13">
      <t>ホウムショウ</t>
    </rPh>
    <rPh sb="14" eb="16">
      <t>ザイリュウ</t>
    </rPh>
    <rPh sb="16" eb="19">
      <t>ガイコクジン</t>
    </rPh>
    <rPh sb="19" eb="21">
      <t>トウケイ</t>
    </rPh>
    <phoneticPr fontId="12"/>
  </si>
  <si>
    <t>（注） 1 平成23年までと平成24年以降とでは調査方法が異なるので、数値の連続性が担保されていない。</t>
    <rPh sb="6" eb="8">
      <t>ヘイセイ</t>
    </rPh>
    <rPh sb="10" eb="11">
      <t>ネン</t>
    </rPh>
    <rPh sb="14" eb="16">
      <t>ヘイセイ</t>
    </rPh>
    <rPh sb="18" eb="19">
      <t>ネン</t>
    </rPh>
    <rPh sb="19" eb="21">
      <t>イコウ</t>
    </rPh>
    <rPh sb="24" eb="26">
      <t>チョウサ</t>
    </rPh>
    <rPh sb="26" eb="28">
      <t>ホウホウ</t>
    </rPh>
    <rPh sb="29" eb="30">
      <t>コト</t>
    </rPh>
    <rPh sb="35" eb="37">
      <t>スウチ</t>
    </rPh>
    <rPh sb="38" eb="41">
      <t>レンゾクセイ</t>
    </rPh>
    <rPh sb="42" eb="44">
      <t>タンポ</t>
    </rPh>
    <phoneticPr fontId="12"/>
  </si>
  <si>
    <t xml:space="preserve">       2 平成23年までと平成24年以降とでは「その他」の内訳が異なる。</t>
    <rPh sb="9" eb="11">
      <t>ヘイセイ</t>
    </rPh>
    <rPh sb="13" eb="14">
      <t>ネン</t>
    </rPh>
    <rPh sb="17" eb="19">
      <t>ヘイセイ</t>
    </rPh>
    <rPh sb="21" eb="22">
      <t>ネン</t>
    </rPh>
    <rPh sb="22" eb="24">
      <t>イコウ</t>
    </rPh>
    <rPh sb="30" eb="31">
      <t>タ</t>
    </rPh>
    <rPh sb="33" eb="35">
      <t>ウチワケ</t>
    </rPh>
    <rPh sb="36" eb="37">
      <t>コト</t>
    </rPh>
    <phoneticPr fontId="12"/>
  </si>
  <si>
    <t>平成21年12月末</t>
  </si>
  <si>
    <t>24年12月末</t>
  </si>
  <si>
    <t>25年12月末</t>
    <phoneticPr fontId="12"/>
  </si>
  <si>
    <t xml:space="preserve">       2 「その他」は、全県と市区町とで内訳が異なるため、市区町別の合計と全県の数値は一致しない。</t>
    <rPh sb="16" eb="18">
      <t>ゼンケン</t>
    </rPh>
    <rPh sb="19" eb="20">
      <t>シ</t>
    </rPh>
    <rPh sb="20" eb="21">
      <t>ク</t>
    </rPh>
    <rPh sb="21" eb="22">
      <t>チョウ</t>
    </rPh>
    <rPh sb="24" eb="26">
      <t>ウチワケ</t>
    </rPh>
    <rPh sb="27" eb="28">
      <t>コト</t>
    </rPh>
    <rPh sb="33" eb="36">
      <t>シクチョウ</t>
    </rPh>
    <rPh sb="36" eb="37">
      <t>ベツ</t>
    </rPh>
    <rPh sb="38" eb="40">
      <t>ゴウケイ</t>
    </rPh>
    <rPh sb="41" eb="43">
      <t>ゼンケン</t>
    </rPh>
    <rPh sb="44" eb="46">
      <t>スウチ</t>
    </rPh>
    <rPh sb="47" eb="49">
      <t>イッチ</t>
    </rPh>
    <phoneticPr fontId="12"/>
  </si>
  <si>
    <t>平成22年12月末</t>
    <phoneticPr fontId="12"/>
  </si>
  <si>
    <t>25年12月末</t>
  </si>
  <si>
    <t>26年12月末</t>
    <phoneticPr fontId="12"/>
  </si>
  <si>
    <t>韓国</t>
    <phoneticPr fontId="12"/>
  </si>
  <si>
    <t>朝鮮</t>
    <phoneticPr fontId="12"/>
  </si>
  <si>
    <t>平成23年12月末</t>
    <phoneticPr fontId="12"/>
  </si>
  <si>
    <t>27年12月末</t>
    <phoneticPr fontId="12"/>
  </si>
  <si>
    <t>平成24年12月末</t>
    <phoneticPr fontId="12"/>
  </si>
  <si>
    <t>26年12月末</t>
  </si>
  <si>
    <t>27年12月末</t>
  </si>
  <si>
    <t>28年12月末</t>
    <phoneticPr fontId="12"/>
  </si>
  <si>
    <t>平成25年12月末</t>
    <rPh sb="0" eb="2">
      <t>ヘイセイ</t>
    </rPh>
    <phoneticPr fontId="12"/>
  </si>
  <si>
    <t>29年12月末</t>
    <phoneticPr fontId="12"/>
  </si>
  <si>
    <t>平成26年12月末</t>
    <rPh sb="0" eb="2">
      <t>ヘイセイ</t>
    </rPh>
    <phoneticPr fontId="12"/>
  </si>
  <si>
    <t>28年12月末</t>
  </si>
  <si>
    <t>29年12月末</t>
  </si>
  <si>
    <t>30年12月末</t>
    <phoneticPr fontId="12"/>
  </si>
  <si>
    <t>丹波篠山市　</t>
    <rPh sb="0" eb="2">
      <t>タンバ</t>
    </rPh>
    <phoneticPr fontId="15"/>
  </si>
  <si>
    <t>平成27年12月末</t>
    <rPh sb="0" eb="2">
      <t>ヘイセイ</t>
    </rPh>
    <phoneticPr fontId="12"/>
  </si>
  <si>
    <t>令和元年12月末</t>
    <rPh sb="0" eb="2">
      <t>レイワ</t>
    </rPh>
    <rPh sb="2" eb="3">
      <t>ガン</t>
    </rPh>
    <phoneticPr fontId="12"/>
  </si>
  <si>
    <t>30年12月末</t>
  </si>
  <si>
    <t>平成28年12月末</t>
    <rPh sb="0" eb="2">
      <t>ヘイセイ</t>
    </rPh>
    <phoneticPr fontId="12"/>
  </si>
  <si>
    <t xml:space="preserve"> 2年12月末</t>
    <phoneticPr fontId="12"/>
  </si>
  <si>
    <t>平成29年12月末</t>
    <rPh sb="0" eb="2">
      <t>ヘイセイ</t>
    </rPh>
    <phoneticPr fontId="12"/>
  </si>
  <si>
    <t xml:space="preserve"> 2年12月末</t>
  </si>
  <si>
    <t xml:space="preserve"> 3年12月末</t>
    <phoneticPr fontId="12"/>
  </si>
  <si>
    <t>資料：県国際課、法務省「在留外国人統計」</t>
    <rPh sb="0" eb="2">
      <t>シリョウ</t>
    </rPh>
    <rPh sb="6" eb="7">
      <t>カ</t>
    </rPh>
    <rPh sb="8" eb="11">
      <t>ホウムショウ</t>
    </rPh>
    <rPh sb="12" eb="14">
      <t>ザイリュウ</t>
    </rPh>
    <rPh sb="14" eb="17">
      <t>ガイコクジン</t>
    </rPh>
    <rPh sb="17" eb="19">
      <t>トウケイ</t>
    </rPh>
    <phoneticPr fontId="12"/>
  </si>
  <si>
    <t>平成30年12月末</t>
    <rPh sb="0" eb="2">
      <t>ヘイセイ</t>
    </rPh>
    <phoneticPr fontId="12"/>
  </si>
  <si>
    <t xml:space="preserve"> 4年12月末</t>
    <phoneticPr fontId="12"/>
  </si>
  <si>
    <t xml:space="preserve"> </t>
    <phoneticPr fontId="1"/>
  </si>
  <si>
    <t>丹波篠山市　</t>
    <rPh sb="0" eb="2">
      <t>タンバ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</si>
  <si>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</si>
  <si>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</si>
  <si>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</si>
  <si>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</si>
  <si>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</si>
  <si>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</si>
  <si>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調査方法変更</t>
    <rPh sb="0" eb="2">
      <t>チョウサ</t>
    </rPh>
    <rPh sb="2" eb="4">
      <t>ホウホウ</t>
    </rPh>
    <rPh sb="4" eb="6">
      <t>ヘンコウ</t>
    </rPh>
    <phoneticPr fontId="1"/>
  </si>
  <si>
    <t>1995年</t>
    <rPh sb="4" eb="5">
      <t>ネン</t>
    </rPh>
    <phoneticPr fontId="1"/>
  </si>
  <si>
    <t>1996年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</si>
  <si>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</si>
  <si>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</si>
  <si>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</si>
  <si>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調整項目</t>
    <rPh sb="0" eb="2">
      <t>チョウセイ</t>
    </rPh>
    <rPh sb="2" eb="4">
      <t>コウモク</t>
    </rPh>
    <phoneticPr fontId="1"/>
  </si>
  <si>
    <t>猪名川町</t>
    <rPh sb="0" eb="4">
      <t>イナガワチョウ</t>
    </rPh>
    <phoneticPr fontId="1"/>
  </si>
  <si>
    <t>三木市</t>
    <rPh sb="0" eb="3">
      <t>ミキシ</t>
    </rPh>
    <phoneticPr fontId="1"/>
  </si>
  <si>
    <t>加東市</t>
    <rPh sb="0" eb="3">
      <t>カトウシ</t>
    </rPh>
    <phoneticPr fontId="1"/>
  </si>
  <si>
    <t>多可町</t>
    <rPh sb="0" eb="3">
      <t>タカチョウ</t>
    </rPh>
    <phoneticPr fontId="1"/>
  </si>
  <si>
    <t>稲美町</t>
    <rPh sb="0" eb="3">
      <t>イナミチョウ</t>
    </rPh>
    <phoneticPr fontId="1"/>
  </si>
  <si>
    <t>播磨町</t>
    <rPh sb="0" eb="3">
      <t>ハリマチョウ</t>
    </rPh>
    <phoneticPr fontId="1"/>
  </si>
  <si>
    <t>姫路市</t>
    <rPh sb="0" eb="3">
      <t>ヒメジシ</t>
    </rPh>
    <phoneticPr fontId="1"/>
  </si>
  <si>
    <t>市川町</t>
    <rPh sb="0" eb="3">
      <t>イチカワチョウ</t>
    </rPh>
    <phoneticPr fontId="1"/>
  </si>
  <si>
    <t>福崎町</t>
    <rPh sb="0" eb="2">
      <t>フクサキ</t>
    </rPh>
    <rPh sb="2" eb="3">
      <t>マチ</t>
    </rPh>
    <phoneticPr fontId="1"/>
  </si>
  <si>
    <t>たつの市</t>
    <rPh sb="3" eb="4">
      <t>シ</t>
    </rPh>
    <phoneticPr fontId="1"/>
  </si>
  <si>
    <t>太子町</t>
    <rPh sb="0" eb="3">
      <t>タイシチョウ</t>
    </rPh>
    <phoneticPr fontId="1"/>
  </si>
  <si>
    <t>上郡町</t>
    <rPh sb="0" eb="2">
      <t>カミゴオリ</t>
    </rPh>
    <rPh sb="2" eb="3">
      <t>マチ</t>
    </rPh>
    <phoneticPr fontId="1"/>
  </si>
  <si>
    <t>佐用町</t>
    <rPh sb="0" eb="3">
      <t>サヨマチ</t>
    </rPh>
    <phoneticPr fontId="1"/>
  </si>
  <si>
    <t>宍粟市</t>
    <rPh sb="0" eb="3">
      <t>シソウシ</t>
    </rPh>
    <phoneticPr fontId="1"/>
  </si>
  <si>
    <t>丹波市</t>
    <rPh sb="0" eb="3">
      <t>タンバシ</t>
    </rPh>
    <phoneticPr fontId="1"/>
  </si>
  <si>
    <t>丹波篠山市</t>
    <rPh sb="0" eb="2">
      <t>タンバ</t>
    </rPh>
    <rPh sb="2" eb="4">
      <t>ササヤマ</t>
    </rPh>
    <rPh sb="4" eb="5">
      <t>シ</t>
    </rPh>
    <phoneticPr fontId="1"/>
  </si>
  <si>
    <t>養父市</t>
    <rPh sb="0" eb="3">
      <t>ヤブシ</t>
    </rPh>
    <phoneticPr fontId="1"/>
  </si>
  <si>
    <t>朝来市</t>
    <rPh sb="0" eb="3">
      <t>アサゴシ</t>
    </rPh>
    <phoneticPr fontId="1"/>
  </si>
  <si>
    <t>豊岡市</t>
    <rPh sb="0" eb="3">
      <t>トヨオカシ</t>
    </rPh>
    <phoneticPr fontId="1"/>
  </si>
  <si>
    <t>神崎町</t>
    <rPh sb="0" eb="3">
      <t>カンザキチョウ</t>
    </rPh>
    <phoneticPr fontId="1"/>
  </si>
  <si>
    <t>大河内町</t>
    <rPh sb="0" eb="3">
      <t>オオカワチ</t>
    </rPh>
    <rPh sb="3" eb="4">
      <t>マチ</t>
    </rPh>
    <phoneticPr fontId="1"/>
  </si>
  <si>
    <t>姫路市(香寺町)</t>
    <rPh sb="0" eb="3">
      <t>ヒメジシ</t>
    </rPh>
    <rPh sb="4" eb="7">
      <t>コウデラチョウ</t>
    </rPh>
    <phoneticPr fontId="1"/>
  </si>
  <si>
    <t>姫路市(安富町)</t>
    <rPh sb="0" eb="3">
      <t>ヒメジシ</t>
    </rPh>
    <rPh sb="4" eb="7">
      <t>ヤストミチョウ</t>
    </rPh>
    <phoneticPr fontId="1"/>
  </si>
  <si>
    <t>南あわじ市</t>
    <rPh sb="0" eb="1">
      <t>ミナミ</t>
    </rPh>
    <rPh sb="4" eb="5">
      <t>シ</t>
    </rPh>
    <phoneticPr fontId="1"/>
  </si>
  <si>
    <t>淡路市</t>
    <rPh sb="0" eb="3">
      <t>アワジシ</t>
    </rPh>
    <phoneticPr fontId="1"/>
  </si>
  <si>
    <t>五色町</t>
    <rPh sb="0" eb="2">
      <t>ゴシキ</t>
    </rPh>
    <rPh sb="2" eb="3">
      <t>マチ</t>
    </rPh>
    <phoneticPr fontId="1"/>
  </si>
  <si>
    <t>香美（香住町）</t>
    <rPh sb="0" eb="2">
      <t>カミ</t>
    </rPh>
    <rPh sb="3" eb="5">
      <t>カスミ</t>
    </rPh>
    <rPh sb="5" eb="6">
      <t>マチ</t>
    </rPh>
    <phoneticPr fontId="1"/>
  </si>
  <si>
    <t>香美(村岡町)</t>
    <rPh sb="0" eb="2">
      <t>カミ</t>
    </rPh>
    <rPh sb="3" eb="5">
      <t>ムラオカ</t>
    </rPh>
    <rPh sb="5" eb="6">
      <t>マチ</t>
    </rPh>
    <phoneticPr fontId="1"/>
  </si>
  <si>
    <t>香美(美方町)</t>
    <rPh sb="0" eb="2">
      <t>カミ</t>
    </rPh>
    <rPh sb="3" eb="5">
      <t>ミカタ</t>
    </rPh>
    <rPh sb="5" eb="6">
      <t>マチ</t>
    </rPh>
    <phoneticPr fontId="1"/>
  </si>
  <si>
    <t>新温泉(浜坂町)</t>
    <rPh sb="0" eb="3">
      <t>シンオンセン</t>
    </rPh>
    <rPh sb="4" eb="7">
      <t>ハマサカチョウ</t>
    </rPh>
    <phoneticPr fontId="1"/>
  </si>
  <si>
    <t>新温泉(温泉町)</t>
    <rPh sb="0" eb="1">
      <t>シン</t>
    </rPh>
    <rPh sb="1" eb="3">
      <t>オンセン</t>
    </rPh>
    <rPh sb="4" eb="6">
      <t>オンセン</t>
    </rPh>
    <rPh sb="6" eb="7">
      <t>マチ</t>
    </rPh>
    <phoneticPr fontId="1"/>
  </si>
  <si>
    <t>市区町村別総人口旧市区町(22市66町）</t>
    <rPh sb="0" eb="2">
      <t>シク</t>
    </rPh>
    <rPh sb="2" eb="4">
      <t>チョウソン</t>
    </rPh>
    <rPh sb="4" eb="5">
      <t>ベツ</t>
    </rPh>
    <rPh sb="5" eb="6">
      <t>ソウ</t>
    </rPh>
    <rPh sb="6" eb="8">
      <t>ジンコウ</t>
    </rPh>
    <rPh sb="8" eb="9">
      <t>キュウ</t>
    </rPh>
    <rPh sb="9" eb="11">
      <t>シク</t>
    </rPh>
    <rPh sb="11" eb="12">
      <t>チョウ</t>
    </rPh>
    <rPh sb="15" eb="16">
      <t>シ</t>
    </rPh>
    <rPh sb="18" eb="19">
      <t>マチ</t>
    </rPh>
    <phoneticPr fontId="19"/>
  </si>
  <si>
    <t>２８　</t>
    <phoneticPr fontId="19"/>
  </si>
  <si>
    <t>兵庫県</t>
    <phoneticPr fontId="19"/>
  </si>
  <si>
    <t xml:space="preserve"> </t>
    <phoneticPr fontId="19"/>
  </si>
  <si>
    <t>（単位：人）</t>
    <rPh sb="1" eb="3">
      <t>タンイ</t>
    </rPh>
    <rPh sb="4" eb="5">
      <t>ニン</t>
    </rPh>
    <phoneticPr fontId="19"/>
  </si>
  <si>
    <t>確報</t>
    <rPh sb="0" eb="2">
      <t>カクホウ</t>
    </rPh>
    <phoneticPr fontId="4"/>
  </si>
  <si>
    <t>市区町</t>
    <rPh sb="0" eb="2">
      <t>シク</t>
    </rPh>
    <rPh sb="2" eb="3">
      <t>チョウ</t>
    </rPh>
    <phoneticPr fontId="2"/>
  </si>
  <si>
    <t>大正9年</t>
    <rPh sb="0" eb="2">
      <t>タイショウ</t>
    </rPh>
    <rPh sb="3" eb="4">
      <t>ネン</t>
    </rPh>
    <phoneticPr fontId="19"/>
  </si>
  <si>
    <t>大正14年</t>
    <rPh sb="0" eb="2">
      <t>タイショウ</t>
    </rPh>
    <rPh sb="4" eb="5">
      <t>ネン</t>
    </rPh>
    <phoneticPr fontId="19"/>
  </si>
  <si>
    <t>昭和5年</t>
    <rPh sb="0" eb="2">
      <t>ショウワ</t>
    </rPh>
    <rPh sb="3" eb="4">
      <t>ネン</t>
    </rPh>
    <phoneticPr fontId="19"/>
  </si>
  <si>
    <t>昭和10年</t>
    <rPh sb="0" eb="2">
      <t>ショウワ</t>
    </rPh>
    <rPh sb="4" eb="5">
      <t>ネン</t>
    </rPh>
    <phoneticPr fontId="19"/>
  </si>
  <si>
    <t>昭和15年</t>
    <rPh sb="0" eb="2">
      <t>ショウワ</t>
    </rPh>
    <rPh sb="4" eb="5">
      <t>ネン</t>
    </rPh>
    <phoneticPr fontId="19"/>
  </si>
  <si>
    <t>昭和22年</t>
    <rPh sb="0" eb="2">
      <t>ショウワ</t>
    </rPh>
    <rPh sb="4" eb="5">
      <t>ネン</t>
    </rPh>
    <phoneticPr fontId="19"/>
  </si>
  <si>
    <t>昭和25年</t>
    <rPh sb="0" eb="2">
      <t>ショウワ</t>
    </rPh>
    <rPh sb="4" eb="5">
      <t>ネン</t>
    </rPh>
    <phoneticPr fontId="19"/>
  </si>
  <si>
    <t>昭和30年</t>
    <rPh sb="0" eb="2">
      <t>ショウワ</t>
    </rPh>
    <rPh sb="4" eb="5">
      <t>ネン</t>
    </rPh>
    <phoneticPr fontId="19"/>
  </si>
  <si>
    <t>昭和35年</t>
    <rPh sb="0" eb="2">
      <t>ショウワ</t>
    </rPh>
    <rPh sb="4" eb="5">
      <t>ネン</t>
    </rPh>
    <phoneticPr fontId="19"/>
  </si>
  <si>
    <t>昭和40年</t>
    <rPh sb="0" eb="2">
      <t>ショウワ</t>
    </rPh>
    <rPh sb="4" eb="5">
      <t>ネン</t>
    </rPh>
    <phoneticPr fontId="19"/>
  </si>
  <si>
    <t>昭和45年</t>
    <rPh sb="0" eb="2">
      <t>ショウワ</t>
    </rPh>
    <rPh sb="4" eb="5">
      <t>ネン</t>
    </rPh>
    <phoneticPr fontId="19"/>
  </si>
  <si>
    <t>昭和50年</t>
    <rPh sb="0" eb="2">
      <t>ショウワ</t>
    </rPh>
    <rPh sb="4" eb="5">
      <t>ネン</t>
    </rPh>
    <phoneticPr fontId="19"/>
  </si>
  <si>
    <t>昭和55年</t>
    <rPh sb="0" eb="2">
      <t>ショウワ</t>
    </rPh>
    <rPh sb="4" eb="5">
      <t>ネン</t>
    </rPh>
    <phoneticPr fontId="19"/>
  </si>
  <si>
    <t>昭和60年</t>
    <rPh sb="0" eb="2">
      <t>ショウワ</t>
    </rPh>
    <rPh sb="4" eb="5">
      <t>ネン</t>
    </rPh>
    <phoneticPr fontId="19"/>
  </si>
  <si>
    <t>平成2年</t>
    <rPh sb="0" eb="2">
      <t>ヘイセイ</t>
    </rPh>
    <rPh sb="3" eb="4">
      <t>ネン</t>
    </rPh>
    <phoneticPr fontId="19"/>
  </si>
  <si>
    <t>平成7年</t>
    <rPh sb="0" eb="2">
      <t>ヘイセイ</t>
    </rPh>
    <rPh sb="3" eb="4">
      <t>ネン</t>
    </rPh>
    <phoneticPr fontId="19"/>
  </si>
  <si>
    <t>平成12年</t>
    <rPh sb="0" eb="2">
      <t>ヘイセイ</t>
    </rPh>
    <rPh sb="4" eb="5">
      <t>ネン</t>
    </rPh>
    <phoneticPr fontId="19"/>
  </si>
  <si>
    <t>平成17年</t>
    <rPh sb="0" eb="2">
      <t>ヘイセイ</t>
    </rPh>
    <rPh sb="4" eb="5">
      <t>ネン</t>
    </rPh>
    <phoneticPr fontId="19"/>
  </si>
  <si>
    <t>平成22年</t>
    <rPh sb="0" eb="2">
      <t>ヘイセイ</t>
    </rPh>
    <rPh sb="4" eb="5">
      <t>ネン</t>
    </rPh>
    <phoneticPr fontId="19"/>
  </si>
  <si>
    <t>平成27年</t>
    <rPh sb="0" eb="2">
      <t>ヘイセイ</t>
    </rPh>
    <rPh sb="4" eb="5">
      <t>ネン</t>
    </rPh>
    <phoneticPr fontId="19"/>
  </si>
  <si>
    <t>令和2年</t>
    <rPh sb="0" eb="2">
      <t>レイワ</t>
    </rPh>
    <rPh sb="3" eb="4">
      <t>ネン</t>
    </rPh>
    <phoneticPr fontId="19"/>
  </si>
  <si>
    <t>2015年-2010年</t>
    <rPh sb="4" eb="5">
      <t>ネン</t>
    </rPh>
    <rPh sb="10" eb="11">
      <t>ネン</t>
    </rPh>
    <phoneticPr fontId="2"/>
  </si>
  <si>
    <t>2020年-2015年</t>
    <rPh sb="4" eb="5">
      <t>ネン</t>
    </rPh>
    <rPh sb="10" eb="11">
      <t>ネン</t>
    </rPh>
    <phoneticPr fontId="2"/>
  </si>
  <si>
    <t>増減(2020年-2015年)</t>
    <rPh sb="0" eb="2">
      <t>ゾウゲン</t>
    </rPh>
    <rPh sb="7" eb="8">
      <t>ネン</t>
    </rPh>
    <rPh sb="13" eb="14">
      <t>ネン</t>
    </rPh>
    <phoneticPr fontId="2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</si>
  <si>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</si>
  <si>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</si>
  <si>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％</t>
    <phoneticPr fontId="4"/>
  </si>
  <si>
    <t>100</t>
  </si>
  <si>
    <t>101</t>
  </si>
  <si>
    <t>102</t>
  </si>
  <si>
    <t>110</t>
  </si>
  <si>
    <t>105</t>
  </si>
  <si>
    <t>109</t>
  </si>
  <si>
    <t>106</t>
  </si>
  <si>
    <t>107</t>
  </si>
  <si>
    <t>108</t>
  </si>
  <si>
    <t>111</t>
  </si>
  <si>
    <t>-</t>
    <phoneticPr fontId="19"/>
  </si>
  <si>
    <t xml:space="preserve"> </t>
    <phoneticPr fontId="4"/>
  </si>
  <si>
    <t>202</t>
  </si>
  <si>
    <t>204</t>
  </si>
  <si>
    <t>206</t>
  </si>
  <si>
    <t>207</t>
  </si>
  <si>
    <t>214</t>
  </si>
  <si>
    <t>217</t>
  </si>
  <si>
    <t>219</t>
  </si>
  <si>
    <t>301</t>
  </si>
  <si>
    <t>203</t>
  </si>
  <si>
    <t>210</t>
  </si>
  <si>
    <t>216</t>
  </si>
  <si>
    <t>381</t>
  </si>
  <si>
    <t>382</t>
  </si>
  <si>
    <t>213</t>
  </si>
  <si>
    <t>(213</t>
    <phoneticPr fontId="19"/>
  </si>
  <si>
    <t xml:space="preserve"> 西脇市)</t>
    <phoneticPr fontId="19"/>
  </si>
  <si>
    <t>(364</t>
    <phoneticPr fontId="19"/>
  </si>
  <si>
    <t xml:space="preserve"> 黒田庄町)</t>
    <phoneticPr fontId="19"/>
  </si>
  <si>
    <t>215</t>
  </si>
  <si>
    <t>(215</t>
    <phoneticPr fontId="19"/>
  </si>
  <si>
    <t xml:space="preserve"> 三木市)</t>
    <phoneticPr fontId="19"/>
  </si>
  <si>
    <t>(321</t>
    <phoneticPr fontId="19"/>
  </si>
  <si>
    <t xml:space="preserve"> 吉川町)</t>
    <phoneticPr fontId="19"/>
  </si>
  <si>
    <t>218</t>
  </si>
  <si>
    <t>220</t>
  </si>
  <si>
    <t>加東市</t>
    <rPh sb="0" eb="1">
      <t>カ</t>
    </rPh>
    <rPh sb="1" eb="2">
      <t>ヒガシ</t>
    </rPh>
    <rPh sb="2" eb="3">
      <t>シ</t>
    </rPh>
    <phoneticPr fontId="19"/>
  </si>
  <si>
    <t>(341</t>
    <phoneticPr fontId="19"/>
  </si>
  <si>
    <t xml:space="preserve"> 社町)</t>
    <phoneticPr fontId="19"/>
  </si>
  <si>
    <t>(342</t>
    <phoneticPr fontId="19"/>
  </si>
  <si>
    <t xml:space="preserve"> 滝野町)</t>
    <phoneticPr fontId="19"/>
  </si>
  <si>
    <t>(343</t>
    <phoneticPr fontId="19"/>
  </si>
  <si>
    <t xml:space="preserve"> 東条町)</t>
    <phoneticPr fontId="19"/>
  </si>
  <si>
    <t>多可町</t>
    <rPh sb="0" eb="1">
      <t>タ</t>
    </rPh>
    <rPh sb="1" eb="2">
      <t>カ</t>
    </rPh>
    <phoneticPr fontId="19"/>
  </si>
  <si>
    <t>(361</t>
    <phoneticPr fontId="19"/>
  </si>
  <si>
    <t xml:space="preserve"> 中町)</t>
    <phoneticPr fontId="19"/>
  </si>
  <si>
    <t>(362</t>
    <phoneticPr fontId="19"/>
  </si>
  <si>
    <t xml:space="preserve"> 加美町)</t>
    <phoneticPr fontId="19"/>
  </si>
  <si>
    <t>(363</t>
    <phoneticPr fontId="19"/>
  </si>
  <si>
    <t xml:space="preserve"> 八千代町)</t>
    <phoneticPr fontId="19"/>
  </si>
  <si>
    <t>201</t>
  </si>
  <si>
    <t>(201</t>
    <phoneticPr fontId="19"/>
  </si>
  <si>
    <t xml:space="preserve"> 姫路市)</t>
    <phoneticPr fontId="19"/>
  </si>
  <si>
    <t>(421</t>
    <phoneticPr fontId="19"/>
  </si>
  <si>
    <t xml:space="preserve"> 家島町)</t>
    <phoneticPr fontId="19"/>
  </si>
  <si>
    <t>(422</t>
    <phoneticPr fontId="19"/>
  </si>
  <si>
    <t xml:space="preserve"> 夢前町)</t>
    <phoneticPr fontId="19"/>
  </si>
  <si>
    <t>(444</t>
    <phoneticPr fontId="19"/>
  </si>
  <si>
    <t xml:space="preserve"> 香寺町)</t>
    <phoneticPr fontId="19"/>
  </si>
  <si>
    <t>(522</t>
    <phoneticPr fontId="19"/>
  </si>
  <si>
    <t xml:space="preserve"> 安富町)</t>
    <phoneticPr fontId="19"/>
  </si>
  <si>
    <t>442</t>
  </si>
  <si>
    <t>443</t>
  </si>
  <si>
    <t>神河町</t>
    <rPh sb="0" eb="1">
      <t>カミ</t>
    </rPh>
    <rPh sb="1" eb="2">
      <t>カワ</t>
    </rPh>
    <phoneticPr fontId="19"/>
  </si>
  <si>
    <t>(441</t>
    <phoneticPr fontId="19"/>
  </si>
  <si>
    <t xml:space="preserve"> 神崎町)</t>
    <phoneticPr fontId="19"/>
  </si>
  <si>
    <t>(445</t>
    <phoneticPr fontId="19"/>
  </si>
  <si>
    <t xml:space="preserve"> 大河内町)</t>
    <phoneticPr fontId="19"/>
  </si>
  <si>
    <t>208</t>
  </si>
  <si>
    <t>212</t>
  </si>
  <si>
    <t>宍粟市</t>
    <rPh sb="0" eb="2">
      <t>シソウ</t>
    </rPh>
    <rPh sb="2" eb="3">
      <t>シ</t>
    </rPh>
    <phoneticPr fontId="19"/>
  </si>
  <si>
    <t>(521</t>
    <phoneticPr fontId="19"/>
  </si>
  <si>
    <t xml:space="preserve"> 山崎町)</t>
    <phoneticPr fontId="19"/>
  </si>
  <si>
    <t>(523</t>
    <phoneticPr fontId="19"/>
  </si>
  <si>
    <t xml:space="preserve"> 一宮町)</t>
    <phoneticPr fontId="19"/>
  </si>
  <si>
    <t>(524</t>
    <phoneticPr fontId="19"/>
  </si>
  <si>
    <t xml:space="preserve"> 波賀町)</t>
    <phoneticPr fontId="19"/>
  </si>
  <si>
    <t>(525</t>
    <phoneticPr fontId="19"/>
  </si>
  <si>
    <t xml:space="preserve"> 千種町)</t>
    <phoneticPr fontId="19"/>
  </si>
  <si>
    <t>211</t>
  </si>
  <si>
    <t>たつの市</t>
    <phoneticPr fontId="19"/>
  </si>
  <si>
    <t>(211</t>
    <phoneticPr fontId="19"/>
  </si>
  <si>
    <t xml:space="preserve"> 龍野市)</t>
    <phoneticPr fontId="19"/>
  </si>
  <si>
    <t>(461</t>
    <phoneticPr fontId="19"/>
  </si>
  <si>
    <t xml:space="preserve"> 新宮町)</t>
    <phoneticPr fontId="19"/>
  </si>
  <si>
    <t>(462</t>
    <phoneticPr fontId="19"/>
  </si>
  <si>
    <t xml:space="preserve"> 揖保川町)</t>
    <phoneticPr fontId="19"/>
  </si>
  <si>
    <t>(463</t>
    <phoneticPr fontId="19"/>
  </si>
  <si>
    <t xml:space="preserve"> 御津町)</t>
    <phoneticPr fontId="19"/>
  </si>
  <si>
    <t>464</t>
  </si>
  <si>
    <t>481</t>
  </si>
  <si>
    <t>佐用町</t>
    <rPh sb="0" eb="1">
      <t>サ</t>
    </rPh>
    <rPh sb="1" eb="2">
      <t>ヨウ</t>
    </rPh>
    <phoneticPr fontId="19"/>
  </si>
  <si>
    <t>(501</t>
    <phoneticPr fontId="19"/>
  </si>
  <si>
    <t xml:space="preserve"> 佐用町)</t>
    <phoneticPr fontId="19"/>
  </si>
  <si>
    <t>(502</t>
    <phoneticPr fontId="19"/>
  </si>
  <si>
    <t xml:space="preserve"> 上月町)</t>
    <phoneticPr fontId="19"/>
  </si>
  <si>
    <t>(503</t>
    <phoneticPr fontId="19"/>
  </si>
  <si>
    <t xml:space="preserve"> 南光町)</t>
    <phoneticPr fontId="19"/>
  </si>
  <si>
    <t>(504</t>
    <phoneticPr fontId="19"/>
  </si>
  <si>
    <t xml:space="preserve"> 三日月町)</t>
    <phoneticPr fontId="19"/>
  </si>
  <si>
    <t>209</t>
  </si>
  <si>
    <t>(209</t>
    <phoneticPr fontId="19"/>
  </si>
  <si>
    <t xml:space="preserve"> 豊岡市)</t>
    <phoneticPr fontId="19"/>
  </si>
  <si>
    <t>(541</t>
    <phoneticPr fontId="19"/>
  </si>
  <si>
    <t xml:space="preserve"> 城崎町)</t>
    <phoneticPr fontId="19"/>
  </si>
  <si>
    <t>(542</t>
    <phoneticPr fontId="19"/>
  </si>
  <si>
    <t xml:space="preserve"> 竹野町)</t>
    <phoneticPr fontId="19"/>
  </si>
  <si>
    <t>(544</t>
    <phoneticPr fontId="19"/>
  </si>
  <si>
    <t xml:space="preserve"> 日高町)</t>
    <phoneticPr fontId="19"/>
  </si>
  <si>
    <t>(561</t>
    <phoneticPr fontId="19"/>
  </si>
  <si>
    <t xml:space="preserve"> 出石町)</t>
    <phoneticPr fontId="19"/>
  </si>
  <si>
    <t>(562</t>
    <phoneticPr fontId="19"/>
  </si>
  <si>
    <t xml:space="preserve"> 但東町)</t>
    <phoneticPr fontId="19"/>
  </si>
  <si>
    <t>養父市</t>
    <rPh sb="0" eb="2">
      <t>ヨウフ</t>
    </rPh>
    <phoneticPr fontId="19"/>
  </si>
  <si>
    <t>(601</t>
    <phoneticPr fontId="19"/>
  </si>
  <si>
    <t xml:space="preserve"> 八鹿町)</t>
    <phoneticPr fontId="19"/>
  </si>
  <si>
    <t>(602</t>
    <phoneticPr fontId="19"/>
  </si>
  <si>
    <t xml:space="preserve"> 養父町)</t>
    <phoneticPr fontId="19"/>
  </si>
  <si>
    <t>(603</t>
    <phoneticPr fontId="19"/>
  </si>
  <si>
    <t xml:space="preserve"> 大屋町)</t>
    <phoneticPr fontId="19"/>
  </si>
  <si>
    <t>(604</t>
    <phoneticPr fontId="19"/>
  </si>
  <si>
    <t xml:space="preserve"> 関宮町)</t>
    <phoneticPr fontId="19"/>
  </si>
  <si>
    <t>朝来市</t>
    <rPh sb="0" eb="1">
      <t>アサ</t>
    </rPh>
    <rPh sb="1" eb="2">
      <t>キ</t>
    </rPh>
    <rPh sb="2" eb="3">
      <t>シ</t>
    </rPh>
    <phoneticPr fontId="19"/>
  </si>
  <si>
    <t>(621</t>
    <phoneticPr fontId="19"/>
  </si>
  <si>
    <t xml:space="preserve"> 生野町)</t>
    <phoneticPr fontId="19"/>
  </si>
  <si>
    <t>(622</t>
    <phoneticPr fontId="19"/>
  </si>
  <si>
    <t xml:space="preserve"> 和田山町)</t>
    <phoneticPr fontId="19"/>
  </si>
  <si>
    <t>(623</t>
    <phoneticPr fontId="19"/>
  </si>
  <si>
    <t xml:space="preserve"> 山東町)</t>
    <phoneticPr fontId="19"/>
  </si>
  <si>
    <t>(624</t>
    <phoneticPr fontId="19"/>
  </si>
  <si>
    <t xml:space="preserve"> 朝来町)</t>
    <phoneticPr fontId="19"/>
  </si>
  <si>
    <t>香美町</t>
    <rPh sb="0" eb="1">
      <t>キョウ</t>
    </rPh>
    <rPh sb="1" eb="2">
      <t>ミ</t>
    </rPh>
    <phoneticPr fontId="19"/>
  </si>
  <si>
    <t>(543</t>
    <phoneticPr fontId="19"/>
  </si>
  <si>
    <t xml:space="preserve"> 香住町)</t>
    <phoneticPr fontId="19"/>
  </si>
  <si>
    <t>(581</t>
    <phoneticPr fontId="19"/>
  </si>
  <si>
    <t xml:space="preserve"> 村岡町)</t>
    <phoneticPr fontId="19"/>
  </si>
  <si>
    <t>(583</t>
    <phoneticPr fontId="19"/>
  </si>
  <si>
    <t xml:space="preserve"> 美方町)</t>
    <phoneticPr fontId="19"/>
  </si>
  <si>
    <t>新温泉町</t>
    <rPh sb="0" eb="1">
      <t>シン</t>
    </rPh>
    <rPh sb="1" eb="3">
      <t>オンセン</t>
    </rPh>
    <phoneticPr fontId="19"/>
  </si>
  <si>
    <t>(582</t>
    <phoneticPr fontId="19"/>
  </si>
  <si>
    <t xml:space="preserve"> 浜坂町)</t>
    <phoneticPr fontId="19"/>
  </si>
  <si>
    <t>(584</t>
    <phoneticPr fontId="19"/>
  </si>
  <si>
    <t xml:space="preserve"> 温泉町)</t>
    <phoneticPr fontId="19"/>
  </si>
  <si>
    <t>丹波篠山市</t>
    <rPh sb="0" eb="2">
      <t>タンバ</t>
    </rPh>
    <phoneticPr fontId="4"/>
  </si>
  <si>
    <t>篠山町</t>
  </si>
  <si>
    <t>西紀町</t>
  </si>
  <si>
    <t>丹南町</t>
  </si>
  <si>
    <t>今田町</t>
  </si>
  <si>
    <t>丹波市</t>
    <rPh sb="0" eb="2">
      <t>タンバ</t>
    </rPh>
    <rPh sb="2" eb="3">
      <t>シ</t>
    </rPh>
    <phoneticPr fontId="19"/>
  </si>
  <si>
    <t>(641</t>
    <phoneticPr fontId="19"/>
  </si>
  <si>
    <t xml:space="preserve"> 柏原町)</t>
    <phoneticPr fontId="19"/>
  </si>
  <si>
    <t>(642</t>
    <phoneticPr fontId="19"/>
  </si>
  <si>
    <t xml:space="preserve"> 氷上町)</t>
    <phoneticPr fontId="19"/>
  </si>
  <si>
    <t>(643</t>
    <phoneticPr fontId="19"/>
  </si>
  <si>
    <t xml:space="preserve"> 青垣町)</t>
    <phoneticPr fontId="19"/>
  </si>
  <si>
    <t>(644</t>
    <phoneticPr fontId="19"/>
  </si>
  <si>
    <t xml:space="preserve"> 春日町)</t>
    <phoneticPr fontId="19"/>
  </si>
  <si>
    <t>(645</t>
    <phoneticPr fontId="19"/>
  </si>
  <si>
    <t xml:space="preserve"> 山南町)</t>
    <phoneticPr fontId="19"/>
  </si>
  <si>
    <t>(646</t>
    <phoneticPr fontId="19"/>
  </si>
  <si>
    <t xml:space="preserve"> 市島町)</t>
    <phoneticPr fontId="19"/>
  </si>
  <si>
    <t>205</t>
  </si>
  <si>
    <t>(205</t>
    <phoneticPr fontId="19"/>
  </si>
  <si>
    <t xml:space="preserve"> 洲本市)</t>
    <phoneticPr fontId="19"/>
  </si>
  <si>
    <t>(685</t>
    <phoneticPr fontId="19"/>
  </si>
  <si>
    <t xml:space="preserve"> 五色町)</t>
    <phoneticPr fontId="19"/>
  </si>
  <si>
    <t>南あわじ市</t>
    <rPh sb="0" eb="1">
      <t>ミナミ</t>
    </rPh>
    <rPh sb="4" eb="5">
      <t>シ</t>
    </rPh>
    <phoneticPr fontId="19"/>
  </si>
  <si>
    <t>(701</t>
    <phoneticPr fontId="19"/>
  </si>
  <si>
    <t xml:space="preserve"> 緑町)</t>
    <phoneticPr fontId="19"/>
  </si>
  <si>
    <t>(702</t>
    <phoneticPr fontId="19"/>
  </si>
  <si>
    <t xml:space="preserve"> 西淡町)</t>
    <phoneticPr fontId="19"/>
  </si>
  <si>
    <t>(703</t>
    <phoneticPr fontId="19"/>
  </si>
  <si>
    <t xml:space="preserve"> 三原町)</t>
    <phoneticPr fontId="19"/>
  </si>
  <si>
    <t>(704</t>
    <phoneticPr fontId="19"/>
  </si>
  <si>
    <t xml:space="preserve"> 南淡町)</t>
    <phoneticPr fontId="19"/>
  </si>
  <si>
    <t>淡路市</t>
    <rPh sb="0" eb="2">
      <t>アワジ</t>
    </rPh>
    <rPh sb="2" eb="3">
      <t>シ</t>
    </rPh>
    <phoneticPr fontId="19"/>
  </si>
  <si>
    <t>(681</t>
    <phoneticPr fontId="19"/>
  </si>
  <si>
    <t xml:space="preserve"> 津名町)</t>
    <phoneticPr fontId="19"/>
  </si>
  <si>
    <t>(682</t>
    <phoneticPr fontId="19"/>
  </si>
  <si>
    <t xml:space="preserve"> 淡路町)</t>
    <phoneticPr fontId="19"/>
  </si>
  <si>
    <t>(683</t>
    <phoneticPr fontId="19"/>
  </si>
  <si>
    <t xml:space="preserve"> 北淡町)</t>
    <phoneticPr fontId="19"/>
  </si>
  <si>
    <t>(684</t>
    <phoneticPr fontId="19"/>
  </si>
  <si>
    <t>(686</t>
    <phoneticPr fontId="19"/>
  </si>
  <si>
    <t xml:space="preserve"> 東浦町)</t>
    <phoneticPr fontId="19"/>
  </si>
  <si>
    <t>（出所）総務省「国勢調査」</t>
    <rPh sb="1" eb="3">
      <t>シュッショ</t>
    </rPh>
    <rPh sb="4" eb="7">
      <t>ソウムショウ</t>
    </rPh>
    <rPh sb="8" eb="10">
      <t>コクセイ</t>
    </rPh>
    <rPh sb="10" eb="12">
      <t>チョウサ</t>
    </rPh>
    <phoneticPr fontId="19"/>
  </si>
  <si>
    <t>12市</t>
    <rPh sb="2" eb="3">
      <t>シ</t>
    </rPh>
    <phoneticPr fontId="2"/>
  </si>
  <si>
    <t>被災地域</t>
    <rPh sb="0" eb="2">
      <t>ヒサイ</t>
    </rPh>
    <rPh sb="2" eb="4">
      <t>チイキ</t>
    </rPh>
    <phoneticPr fontId="2"/>
  </si>
  <si>
    <t>17市12町</t>
    <rPh sb="2" eb="3">
      <t>シ</t>
    </rPh>
    <rPh sb="5" eb="6">
      <t>マチ</t>
    </rPh>
    <phoneticPr fontId="2"/>
  </si>
  <si>
    <t>非被災地域</t>
    <rPh sb="0" eb="1">
      <t>ヒ</t>
    </rPh>
    <rPh sb="1" eb="3">
      <t>ヒサイ</t>
    </rPh>
    <rPh sb="3" eb="5">
      <t>チイキ</t>
    </rPh>
    <phoneticPr fontId="2"/>
  </si>
  <si>
    <t xml:space="preserve"> </t>
    <phoneticPr fontId="2"/>
  </si>
  <si>
    <t>郡計</t>
    <rPh sb="0" eb="1">
      <t>グン</t>
    </rPh>
    <rPh sb="1" eb="2">
      <t>ケイ</t>
    </rPh>
    <phoneticPr fontId="1"/>
  </si>
  <si>
    <t>黒田庄町</t>
    <rPh sb="0" eb="3">
      <t>クロダショウ</t>
    </rPh>
    <rPh sb="3" eb="4">
      <t>マチ</t>
    </rPh>
    <phoneticPr fontId="1"/>
  </si>
  <si>
    <t>香寺町</t>
    <rPh sb="0" eb="3">
      <t>コウデラチョウ</t>
    </rPh>
    <phoneticPr fontId="1"/>
  </si>
  <si>
    <t>安富町</t>
    <rPh sb="0" eb="3">
      <t>ヤストミチョウ</t>
    </rPh>
    <phoneticPr fontId="1"/>
  </si>
  <si>
    <t>香住町</t>
    <rPh sb="0" eb="2">
      <t>カスミ</t>
    </rPh>
    <rPh sb="2" eb="3">
      <t>マチ</t>
    </rPh>
    <phoneticPr fontId="1"/>
  </si>
  <si>
    <t>浜坂町</t>
    <rPh sb="0" eb="3">
      <t>ハマサカチョウ</t>
    </rPh>
    <phoneticPr fontId="1"/>
  </si>
  <si>
    <t>温泉町</t>
    <rPh sb="0" eb="2">
      <t>オンセン</t>
    </rPh>
    <rPh sb="2" eb="3">
      <t>マチ</t>
    </rPh>
    <phoneticPr fontId="1"/>
  </si>
  <si>
    <t>五色町</t>
    <rPh sb="0" eb="3">
      <t>ゴシキチョウ</t>
    </rPh>
    <phoneticPr fontId="1"/>
  </si>
  <si>
    <t>多可郡</t>
    <rPh sb="0" eb="3">
      <t>タカグン</t>
    </rPh>
    <phoneticPr fontId="1"/>
  </si>
  <si>
    <t>加古郡</t>
    <rPh sb="0" eb="3">
      <t>カコグン</t>
    </rPh>
    <phoneticPr fontId="1"/>
  </si>
  <si>
    <t>神崎郡</t>
    <rPh sb="0" eb="3">
      <t>カンザキグン</t>
    </rPh>
    <phoneticPr fontId="1"/>
  </si>
  <si>
    <t>揖保郡</t>
    <rPh sb="0" eb="3">
      <t>イボグン</t>
    </rPh>
    <phoneticPr fontId="1"/>
  </si>
  <si>
    <t>宍粟郡</t>
    <rPh sb="0" eb="3">
      <t>シソウグン</t>
    </rPh>
    <phoneticPr fontId="1"/>
  </si>
  <si>
    <t>城崎郡</t>
    <rPh sb="0" eb="3">
      <t>キノサキグン</t>
    </rPh>
    <phoneticPr fontId="1"/>
  </si>
  <si>
    <t>美方郡</t>
    <rPh sb="0" eb="3">
      <t>ミカタグン</t>
    </rPh>
    <phoneticPr fontId="1"/>
  </si>
  <si>
    <t>津名郡</t>
    <rPh sb="0" eb="3">
      <t>ツナグン</t>
    </rPh>
    <phoneticPr fontId="1"/>
  </si>
  <si>
    <t>(単位：人）</t>
    <rPh sb="1" eb="3">
      <t>タンイ</t>
    </rPh>
    <rPh sb="4" eb="5">
      <t>ニン</t>
    </rPh>
    <phoneticPr fontId="1"/>
  </si>
  <si>
    <t>（資料）兵庫県国際課、法務省「在留外国人統計」</t>
    <rPh sb="1" eb="3">
      <t>シリョウ</t>
    </rPh>
    <rPh sb="4" eb="6">
      <t>ヒョウゴ</t>
    </rPh>
    <rPh sb="9" eb="10">
      <t>カ</t>
    </rPh>
    <rPh sb="11" eb="14">
      <t>ホウムショウ</t>
    </rPh>
    <rPh sb="15" eb="17">
      <t>ザイリュウ</t>
    </rPh>
    <rPh sb="17" eb="20">
      <t>ガイコクジン</t>
    </rPh>
    <rPh sb="20" eb="22">
      <t>トウケイ</t>
    </rPh>
    <phoneticPr fontId="12"/>
  </si>
  <si>
    <t>多可郡計</t>
    <rPh sb="0" eb="2">
      <t>タカ</t>
    </rPh>
    <rPh sb="2" eb="3">
      <t>グン</t>
    </rPh>
    <rPh sb="3" eb="4">
      <t>ケイ</t>
    </rPh>
    <phoneticPr fontId="1"/>
  </si>
  <si>
    <t>加古郡計</t>
    <rPh sb="0" eb="3">
      <t>カコグン</t>
    </rPh>
    <rPh sb="3" eb="4">
      <t>ケイ</t>
    </rPh>
    <phoneticPr fontId="1"/>
  </si>
  <si>
    <t>神埼郡計</t>
    <rPh sb="0" eb="3">
      <t>カンザキグン</t>
    </rPh>
    <rPh sb="3" eb="4">
      <t>ケイ</t>
    </rPh>
    <phoneticPr fontId="1"/>
  </si>
  <si>
    <t>揖保郡計</t>
    <rPh sb="0" eb="3">
      <t>イボグン</t>
    </rPh>
    <rPh sb="3" eb="4">
      <t>ケイ</t>
    </rPh>
    <phoneticPr fontId="1"/>
  </si>
  <si>
    <t>宍粟郡計</t>
    <rPh sb="0" eb="3">
      <t>シソウグン</t>
    </rPh>
    <rPh sb="3" eb="4">
      <t>ケイ</t>
    </rPh>
    <phoneticPr fontId="1"/>
  </si>
  <si>
    <t>城崎郡計</t>
    <rPh sb="0" eb="3">
      <t>キノサキグン</t>
    </rPh>
    <rPh sb="3" eb="4">
      <t>ケイ</t>
    </rPh>
    <phoneticPr fontId="1"/>
  </si>
  <si>
    <t>美方郡計</t>
    <rPh sb="0" eb="3">
      <t>ミカタグン</t>
    </rPh>
    <rPh sb="3" eb="4">
      <t>ケイ</t>
    </rPh>
    <phoneticPr fontId="1"/>
  </si>
  <si>
    <t>津名郡計</t>
    <rPh sb="0" eb="3">
      <t>ツナグン</t>
    </rPh>
    <rPh sb="3" eb="4">
      <t>ケイ</t>
    </rPh>
    <phoneticPr fontId="1"/>
  </si>
  <si>
    <t>※2011年までと2012年以降とでは「その他」の内訳が異なる</t>
    <phoneticPr fontId="1"/>
  </si>
  <si>
    <t>市区町別在留外国人（各年12月末）</t>
    <rPh sb="0" eb="2">
      <t>シク</t>
    </rPh>
    <rPh sb="2" eb="3">
      <t>マチ</t>
    </rPh>
    <rPh sb="3" eb="4">
      <t>ベツ</t>
    </rPh>
    <rPh sb="4" eb="6">
      <t>ザイリュウ</t>
    </rPh>
    <rPh sb="6" eb="8">
      <t>ガイコク</t>
    </rPh>
    <rPh sb="8" eb="9">
      <t>ジン</t>
    </rPh>
    <rPh sb="10" eb="12">
      <t>カクトシ</t>
    </rPh>
    <rPh sb="14" eb="15">
      <t>ガツ</t>
    </rPh>
    <rPh sb="15" eb="16">
      <t>マツ</t>
    </rPh>
    <phoneticPr fontId="2"/>
  </si>
  <si>
    <t>旧市町推計</t>
    <rPh sb="0" eb="1">
      <t>キュウ</t>
    </rPh>
    <rPh sb="1" eb="3">
      <t>シチョウ</t>
    </rPh>
    <rPh sb="3" eb="5">
      <t>スイケイ</t>
    </rPh>
    <phoneticPr fontId="1"/>
  </si>
  <si>
    <t>備考</t>
    <rPh sb="0" eb="2">
      <t>ビコウ</t>
    </rPh>
    <phoneticPr fontId="1"/>
  </si>
  <si>
    <t>神戸市区推計</t>
    <rPh sb="0" eb="3">
      <t>コウベシ</t>
    </rPh>
    <rPh sb="3" eb="4">
      <t>ク</t>
    </rPh>
    <rPh sb="4" eb="6">
      <t>スイケイ</t>
    </rPh>
    <phoneticPr fontId="1"/>
  </si>
  <si>
    <t>市区町別在留外国人(各年12月末)の概要</t>
    <rPh sb="0" eb="2">
      <t>シク</t>
    </rPh>
    <rPh sb="2" eb="3">
      <t>マチ</t>
    </rPh>
    <rPh sb="3" eb="4">
      <t>ベツ</t>
    </rPh>
    <rPh sb="4" eb="6">
      <t>ザイリュウ</t>
    </rPh>
    <rPh sb="6" eb="8">
      <t>ガイコク</t>
    </rPh>
    <rPh sb="8" eb="9">
      <t>ジン</t>
    </rPh>
    <rPh sb="10" eb="12">
      <t>カクトシ</t>
    </rPh>
    <rPh sb="14" eb="15">
      <t>ガツ</t>
    </rPh>
    <rPh sb="15" eb="16">
      <t>マツ</t>
    </rPh>
    <rPh sb="18" eb="20">
      <t>ガイヨウ</t>
    </rPh>
    <phoneticPr fontId="2"/>
  </si>
  <si>
    <t>神戸市区町推計</t>
    <rPh sb="0" eb="2">
      <t>コウベ</t>
    </rPh>
    <rPh sb="2" eb="4">
      <t>シク</t>
    </rPh>
    <rPh sb="4" eb="5">
      <t>マチ</t>
    </rPh>
    <rPh sb="5" eb="7">
      <t>スイケイ</t>
    </rPh>
    <phoneticPr fontId="1"/>
  </si>
  <si>
    <t>市区町村コード</t>
    <rPh sb="0" eb="4">
      <t>シクチョウソン</t>
    </rPh>
    <phoneticPr fontId="2"/>
  </si>
  <si>
    <t>都道府県市区町村</t>
    <rPh sb="0" eb="4">
      <t>トドウフケン</t>
    </rPh>
    <rPh sb="4" eb="5">
      <t>シ</t>
    </rPh>
    <rPh sb="5" eb="6">
      <t>ク</t>
    </rPh>
    <rPh sb="6" eb="7">
      <t>マチ</t>
    </rPh>
    <rPh sb="7" eb="8">
      <t>ムラ</t>
    </rPh>
    <phoneticPr fontId="2"/>
  </si>
  <si>
    <t>ベトナム</t>
  </si>
  <si>
    <t>韓国</t>
  </si>
  <si>
    <t>ブラジル</t>
  </si>
  <si>
    <t>インドネシア</t>
  </si>
  <si>
    <t>ミャンマー</t>
  </si>
  <si>
    <t>米国</t>
  </si>
  <si>
    <t>台湾</t>
  </si>
  <si>
    <t>その他</t>
    <rPh sb="2" eb="3">
      <t>タ</t>
    </rPh>
    <phoneticPr fontId="27"/>
  </si>
  <si>
    <t>総数</t>
    <phoneticPr fontId="2"/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</si>
  <si>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</si>
  <si>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</si>
  <si>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</si>
  <si>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</si>
  <si>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</si>
  <si>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</si>
  <si>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</si>
  <si>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</si>
  <si>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</si>
  <si>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 xml:space="preserve">     </t>
  </si>
  <si>
    <t>未定・不詳</t>
    <rPh sb="0" eb="2">
      <t>ミテイ</t>
    </rPh>
    <rPh sb="3" eb="5">
      <t>フショウ</t>
    </rPh>
    <phoneticPr fontId="2"/>
  </si>
  <si>
    <r>
      <t>（注）北方領土</t>
    </r>
    <r>
      <rPr>
        <sz val="12"/>
        <color theme="1"/>
        <rFont val="ＭＳ Ｐゴシック"/>
        <family val="3"/>
        <charset val="128"/>
      </rPr>
      <t>(</t>
    </r>
    <r>
      <rPr>
        <sz val="10"/>
        <color theme="1"/>
        <rFont val="ＭＳ Ｐゴシック"/>
        <family val="3"/>
        <charset val="128"/>
      </rPr>
      <t>歯舞群島、色丹島、国後島、択捉島</t>
    </r>
    <r>
      <rPr>
        <sz val="12"/>
        <color theme="1"/>
        <rFont val="ＭＳ Ｐゴシック"/>
        <family val="3"/>
        <charset val="128"/>
      </rPr>
      <t>)</t>
    </r>
    <r>
      <rPr>
        <sz val="10"/>
        <color theme="1"/>
        <rFont val="ＭＳ Ｐゴシック"/>
        <family val="3"/>
        <charset val="128"/>
      </rPr>
      <t>の村を除く。</t>
    </r>
    <phoneticPr fontId="2"/>
  </si>
  <si>
    <t>年次別国籍別外国人数(各年12月末)</t>
    <rPh sb="0" eb="3">
      <t>ネンジベツ</t>
    </rPh>
    <rPh sb="3" eb="5">
      <t>コクセキ</t>
    </rPh>
    <rPh sb="5" eb="6">
      <t>ベツ</t>
    </rPh>
    <rPh sb="6" eb="9">
      <t>ガイコクジン</t>
    </rPh>
    <rPh sb="9" eb="10">
      <t>スウ</t>
    </rPh>
    <rPh sb="11" eb="13">
      <t>カクネン</t>
    </rPh>
    <rPh sb="15" eb="16">
      <t>ガツ</t>
    </rPh>
    <rPh sb="16" eb="17">
      <t>マツ</t>
    </rPh>
    <phoneticPr fontId="1"/>
  </si>
  <si>
    <t>※6月末</t>
    <rPh sb="2" eb="3">
      <t>ガツ</t>
    </rPh>
    <rPh sb="3" eb="4">
      <t>マツ</t>
    </rPh>
    <phoneticPr fontId="1"/>
  </si>
  <si>
    <t>備考</t>
    <rPh sb="0" eb="2">
      <t>ビコウ</t>
    </rPh>
    <phoneticPr fontId="1"/>
  </si>
  <si>
    <t>国籍別登録外国人数（1995年12月末）</t>
    <rPh sb="8" eb="9">
      <t>スウ</t>
    </rPh>
    <rPh sb="14" eb="15">
      <t>ネン</t>
    </rPh>
    <rPh sb="17" eb="18">
      <t>ガツ</t>
    </rPh>
    <rPh sb="18" eb="19">
      <t>マツ</t>
    </rPh>
    <phoneticPr fontId="1"/>
  </si>
  <si>
    <t>国籍別登録外国人数（1996年12月末）</t>
    <rPh sb="14" eb="15">
      <t>ネン</t>
    </rPh>
    <rPh sb="17" eb="18">
      <t>ツキ</t>
    </rPh>
    <rPh sb="18" eb="19">
      <t>マツ</t>
    </rPh>
    <phoneticPr fontId="1"/>
  </si>
  <si>
    <t>国籍別登録外国人数（1997年12月末）</t>
    <rPh sb="14" eb="15">
      <t>ネン</t>
    </rPh>
    <rPh sb="17" eb="18">
      <t>ガツ</t>
    </rPh>
    <rPh sb="18" eb="19">
      <t>マツ</t>
    </rPh>
    <phoneticPr fontId="1"/>
  </si>
  <si>
    <t>国籍別登録外国人数（1998年12月末）</t>
    <rPh sb="14" eb="15">
      <t>ネン</t>
    </rPh>
    <rPh sb="17" eb="18">
      <t>ガツ</t>
    </rPh>
    <rPh sb="18" eb="19">
      <t>マツ</t>
    </rPh>
    <phoneticPr fontId="1"/>
  </si>
  <si>
    <t>国籍別登録外国人数（1999年12月末）</t>
    <rPh sb="14" eb="15">
      <t>ネン</t>
    </rPh>
    <rPh sb="17" eb="18">
      <t>ガツ</t>
    </rPh>
    <rPh sb="18" eb="19">
      <t>マツ</t>
    </rPh>
    <phoneticPr fontId="1"/>
  </si>
  <si>
    <t>国籍別登録外国人数（2000年12月末）</t>
    <rPh sb="14" eb="15">
      <t>ネン</t>
    </rPh>
    <rPh sb="17" eb="18">
      <t>ガツ</t>
    </rPh>
    <rPh sb="18" eb="19">
      <t>マツ</t>
    </rPh>
    <phoneticPr fontId="1"/>
  </si>
  <si>
    <t>国籍別登録外国人数（2001年12月末）</t>
    <rPh sb="14" eb="15">
      <t>ネン</t>
    </rPh>
    <rPh sb="17" eb="18">
      <t>ガツ</t>
    </rPh>
    <rPh sb="18" eb="19">
      <t>マツ</t>
    </rPh>
    <phoneticPr fontId="1"/>
  </si>
  <si>
    <t>国籍別登録外国人数（2002年12月末）</t>
    <rPh sb="14" eb="15">
      <t>ネン</t>
    </rPh>
    <rPh sb="17" eb="18">
      <t>ガツ</t>
    </rPh>
    <rPh sb="18" eb="19">
      <t>マツ</t>
    </rPh>
    <phoneticPr fontId="1"/>
  </si>
  <si>
    <t>国籍別登録外国人数（2003年12月末）</t>
    <rPh sb="14" eb="15">
      <t>ネン</t>
    </rPh>
    <rPh sb="17" eb="18">
      <t>ガツ</t>
    </rPh>
    <rPh sb="18" eb="19">
      <t>マツ</t>
    </rPh>
    <phoneticPr fontId="1"/>
  </si>
  <si>
    <t>国籍別登録外国人数（2004年12月末）</t>
    <rPh sb="14" eb="15">
      <t>ネン</t>
    </rPh>
    <rPh sb="17" eb="18">
      <t>ガツ</t>
    </rPh>
    <rPh sb="18" eb="19">
      <t>マツ</t>
    </rPh>
    <phoneticPr fontId="1"/>
  </si>
  <si>
    <t>国籍別登録外国人数（2005年12月末）</t>
    <rPh sb="14" eb="15">
      <t>ネン</t>
    </rPh>
    <rPh sb="17" eb="18">
      <t>ツキ</t>
    </rPh>
    <rPh sb="18" eb="19">
      <t>マツ</t>
    </rPh>
    <phoneticPr fontId="1"/>
  </si>
  <si>
    <t>国籍別登録外国人数（2006年12月末）</t>
    <rPh sb="14" eb="15">
      <t>ネン</t>
    </rPh>
    <rPh sb="17" eb="18">
      <t>ガツ</t>
    </rPh>
    <rPh sb="18" eb="19">
      <t>マツ</t>
    </rPh>
    <phoneticPr fontId="1"/>
  </si>
  <si>
    <t>国籍別登録外国人数（2007年12月末）</t>
    <rPh sb="14" eb="15">
      <t>ネン</t>
    </rPh>
    <rPh sb="17" eb="18">
      <t>ガツ</t>
    </rPh>
    <rPh sb="18" eb="19">
      <t>マツ</t>
    </rPh>
    <phoneticPr fontId="1"/>
  </si>
  <si>
    <t>市区町別国籍別登録外国人数（2008年12月末）</t>
    <rPh sb="0" eb="3">
      <t>シクチョウ</t>
    </rPh>
    <rPh sb="3" eb="4">
      <t>ベツ</t>
    </rPh>
    <rPh sb="18" eb="19">
      <t>ネン</t>
    </rPh>
    <rPh sb="21" eb="22">
      <t>ガツ</t>
    </rPh>
    <rPh sb="22" eb="23">
      <t>マツ</t>
    </rPh>
    <phoneticPr fontId="12"/>
  </si>
  <si>
    <t>市区町別国籍別登録外国人数（2009年12月末）</t>
    <rPh sb="0" eb="3">
      <t>シクチョウ</t>
    </rPh>
    <rPh sb="3" eb="4">
      <t>ベツ</t>
    </rPh>
    <rPh sb="18" eb="19">
      <t>ネン</t>
    </rPh>
    <rPh sb="21" eb="22">
      <t>ガツ</t>
    </rPh>
    <rPh sb="22" eb="23">
      <t>マツ</t>
    </rPh>
    <phoneticPr fontId="12"/>
  </si>
  <si>
    <t>市区町別国籍別登録外国人数（2010年12月末）</t>
    <rPh sb="0" eb="3">
      <t>シクチョウ</t>
    </rPh>
    <rPh sb="3" eb="4">
      <t>ベツ</t>
    </rPh>
    <rPh sb="18" eb="19">
      <t>ネン</t>
    </rPh>
    <rPh sb="21" eb="22">
      <t>ガツ</t>
    </rPh>
    <rPh sb="22" eb="23">
      <t>マツ</t>
    </rPh>
    <phoneticPr fontId="12"/>
  </si>
  <si>
    <t>市区町別国籍別登録外国人数（2011年12月末）</t>
    <rPh sb="0" eb="3">
      <t>シクチョウ</t>
    </rPh>
    <rPh sb="3" eb="4">
      <t>ベツ</t>
    </rPh>
    <rPh sb="18" eb="19">
      <t>ネン</t>
    </rPh>
    <rPh sb="21" eb="22">
      <t>ガツ</t>
    </rPh>
    <rPh sb="22" eb="23">
      <t>マツ</t>
    </rPh>
    <phoneticPr fontId="12"/>
  </si>
  <si>
    <t>市区町別国籍別在留外国人数（2012年12月末）</t>
    <rPh sb="0" eb="3">
      <t>シクチョウ</t>
    </rPh>
    <rPh sb="3" eb="4">
      <t>ベツ</t>
    </rPh>
    <rPh sb="7" eb="9">
      <t>ザイリュウ</t>
    </rPh>
    <rPh sb="18" eb="19">
      <t>ネン</t>
    </rPh>
    <rPh sb="21" eb="22">
      <t>ガツ</t>
    </rPh>
    <rPh sb="22" eb="23">
      <t>マツ</t>
    </rPh>
    <phoneticPr fontId="12"/>
  </si>
  <si>
    <t>市区町別国籍別在留外国人数（2013年12月末）</t>
    <rPh sb="0" eb="3">
      <t>シクチョウ</t>
    </rPh>
    <rPh sb="3" eb="4">
      <t>ベツ</t>
    </rPh>
    <rPh sb="7" eb="9">
      <t>ザイリュウ</t>
    </rPh>
    <rPh sb="18" eb="19">
      <t>ネン</t>
    </rPh>
    <rPh sb="21" eb="22">
      <t>ガツ</t>
    </rPh>
    <rPh sb="22" eb="23">
      <t>マツ</t>
    </rPh>
    <phoneticPr fontId="12"/>
  </si>
  <si>
    <t>市区町別国籍別在留外国人数（2014年12月末）</t>
    <rPh sb="0" eb="3">
      <t>シクチョウ</t>
    </rPh>
    <rPh sb="3" eb="4">
      <t>ベツ</t>
    </rPh>
    <rPh sb="7" eb="9">
      <t>ザイリュウ</t>
    </rPh>
    <rPh sb="18" eb="19">
      <t>ネン</t>
    </rPh>
    <rPh sb="21" eb="22">
      <t>ガツ</t>
    </rPh>
    <rPh sb="22" eb="23">
      <t>マツ</t>
    </rPh>
    <phoneticPr fontId="12"/>
  </si>
  <si>
    <t>市区町別国籍別在留外国人数（2015年12月末）</t>
    <rPh sb="0" eb="3">
      <t>シクチョウ</t>
    </rPh>
    <rPh sb="3" eb="4">
      <t>ベツ</t>
    </rPh>
    <rPh sb="7" eb="9">
      <t>ザイリュウ</t>
    </rPh>
    <rPh sb="18" eb="19">
      <t>ネン</t>
    </rPh>
    <rPh sb="21" eb="22">
      <t>ガツ</t>
    </rPh>
    <rPh sb="22" eb="23">
      <t>マツ</t>
    </rPh>
    <phoneticPr fontId="12"/>
  </si>
  <si>
    <t>市区町別国籍別在留外国人数（2016年12月末）</t>
    <rPh sb="0" eb="3">
      <t>シクチョウ</t>
    </rPh>
    <rPh sb="3" eb="4">
      <t>ベツ</t>
    </rPh>
    <rPh sb="7" eb="9">
      <t>ザイリュウ</t>
    </rPh>
    <rPh sb="18" eb="19">
      <t>ネン</t>
    </rPh>
    <rPh sb="21" eb="22">
      <t>ガツ</t>
    </rPh>
    <rPh sb="22" eb="23">
      <t>マツ</t>
    </rPh>
    <phoneticPr fontId="12"/>
  </si>
  <si>
    <t>市区町別国籍別在留外国人数（2017年12月末）</t>
    <rPh sb="0" eb="3">
      <t>シクチョウ</t>
    </rPh>
    <rPh sb="3" eb="4">
      <t>ベツ</t>
    </rPh>
    <rPh sb="7" eb="9">
      <t>ザイリュウ</t>
    </rPh>
    <rPh sb="18" eb="19">
      <t>ネン</t>
    </rPh>
    <rPh sb="21" eb="22">
      <t>ツキ</t>
    </rPh>
    <rPh sb="22" eb="23">
      <t>マツ</t>
    </rPh>
    <phoneticPr fontId="12"/>
  </si>
  <si>
    <t>市区町別国籍別在留外国人数（2018年12月末）</t>
    <rPh sb="0" eb="3">
      <t>シクチョウ</t>
    </rPh>
    <rPh sb="3" eb="4">
      <t>ベツ</t>
    </rPh>
    <rPh sb="7" eb="9">
      <t>ザイリュウ</t>
    </rPh>
    <rPh sb="18" eb="19">
      <t>ネン</t>
    </rPh>
    <rPh sb="21" eb="22">
      <t>ガツ</t>
    </rPh>
    <rPh sb="22" eb="23">
      <t>マツ</t>
    </rPh>
    <phoneticPr fontId="12"/>
  </si>
  <si>
    <t>市区町別国籍別在留外国人数（2019年12月末）</t>
    <rPh sb="0" eb="3">
      <t>シクチョウ</t>
    </rPh>
    <rPh sb="3" eb="4">
      <t>ベツ</t>
    </rPh>
    <rPh sb="7" eb="9">
      <t>ザイリュウ</t>
    </rPh>
    <rPh sb="18" eb="19">
      <t>ネン</t>
    </rPh>
    <rPh sb="21" eb="22">
      <t>ガツ</t>
    </rPh>
    <rPh sb="22" eb="23">
      <t>マツ</t>
    </rPh>
    <phoneticPr fontId="12"/>
  </si>
  <si>
    <t>市区町別国籍別在留外国人数（2020年12月末）</t>
    <rPh sb="0" eb="3">
      <t>シクチョウ</t>
    </rPh>
    <rPh sb="3" eb="4">
      <t>ベツ</t>
    </rPh>
    <rPh sb="7" eb="9">
      <t>ザイリュウ</t>
    </rPh>
    <rPh sb="18" eb="19">
      <t>ネン</t>
    </rPh>
    <rPh sb="21" eb="22">
      <t>ガツ</t>
    </rPh>
    <rPh sb="22" eb="23">
      <t>マツ</t>
    </rPh>
    <phoneticPr fontId="12"/>
  </si>
  <si>
    <t>市区町別国籍別在留外国人数（2021年12月末）</t>
    <rPh sb="0" eb="3">
      <t>シクチョウ</t>
    </rPh>
    <rPh sb="3" eb="4">
      <t>ベツ</t>
    </rPh>
    <rPh sb="7" eb="9">
      <t>ザイリュウ</t>
    </rPh>
    <rPh sb="18" eb="19">
      <t>ネン</t>
    </rPh>
    <rPh sb="21" eb="22">
      <t>ガツ</t>
    </rPh>
    <rPh sb="22" eb="23">
      <t>マツ</t>
    </rPh>
    <phoneticPr fontId="12"/>
  </si>
  <si>
    <t>市区町別国籍別在留外国人数（2022年12月末）</t>
    <rPh sb="0" eb="3">
      <t>シクチョウ</t>
    </rPh>
    <rPh sb="3" eb="4">
      <t>ベツ</t>
    </rPh>
    <rPh sb="7" eb="9">
      <t>ザイリュウ</t>
    </rPh>
    <rPh sb="18" eb="19">
      <t>ネン</t>
    </rPh>
    <rPh sb="21" eb="22">
      <t>ガツ</t>
    </rPh>
    <rPh sb="22" eb="23">
      <t>マツ</t>
    </rPh>
    <phoneticPr fontId="12"/>
  </si>
  <si>
    <t>市区町村別国籍・地域別在留外国人(2023年6月末）</t>
    <phoneticPr fontId="1"/>
  </si>
  <si>
    <t>2024年6月17日</t>
    <rPh sb="4" eb="5">
      <t>ネン</t>
    </rPh>
    <rPh sb="6" eb="7">
      <t>ツキ</t>
    </rPh>
    <rPh sb="9" eb="10">
      <t>ニチ</t>
    </rPh>
    <phoneticPr fontId="4"/>
  </si>
  <si>
    <t>2023年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</si>
</sst>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;&quot;▲ &quot;#,##0"/>
    <numFmt numFmtId="177" formatCode="#\ ###\ ##0;\-#\ ###\ ##0;&quot;－&quot;"/>
    <numFmt numFmtId="178" formatCode="#\ ###"/>
    <numFmt numFmtId="179" formatCode="#,###,##0;\-#,###,##0;&quot;-&quot;"/>
    <numFmt numFmtId="180" formatCode="#,###,##0;\-#,###,##0;&quot;－&quot;"/>
    <numFmt numFmtId="181" formatCode="#,###,##0\ ;\-###,##0\ ;&quot;-&quot;"/>
    <numFmt numFmtId="182" formatCode="&quot;r &quot;#,###"/>
    <numFmt numFmtId="183" formatCode="#,##0;\-#,##0;\-"/>
    <numFmt numFmtId="184" formatCode="#,##0.0;&quot;▲ &quot;#,##0.0"/>
    <numFmt numFmtId="185" formatCode="#&quot;¥&quot;\!\ ###&quot;¥&quot;\!\ ##0"/>
    <numFmt numFmtId="186" formatCode="#,##0.00000;[Red]\-#,##0.00000"/>
    <numFmt numFmtId="187" formatCode="#,##0_);[Red]\(#,##0\)"/>
  </numFmts>
  <fonts count="34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MS PGothic"/>
      <family val="3"/>
      <charset val="128"/>
    </font>
    <font>
      <sz val="10"/>
      <color theme="1"/>
      <name val="Tahoma"/>
      <family val="2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Terminal"/>
      <family val="3"/>
      <charset val="255"/>
    </font>
    <font>
      <sz val="10"/>
      <name val="ＭＳ Ｐゴシック"/>
      <family val="3"/>
      <charset val="128"/>
    </font>
    <font>
      <sz val="10.5"/>
      <color indexed="63"/>
      <name val="ＭＳ Ｐゴシック"/>
      <family val="3"/>
      <charset val="128"/>
    </font>
    <font>
      <b/>
      <sz val="10.5"/>
      <color indexed="63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2"/>
      <color theme="10"/>
      <name val="ＭＳ 明朝"/>
      <family val="2"/>
      <charset val="128"/>
    </font>
    <font>
      <u/>
      <sz val="11"/>
      <color theme="1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/>
    <xf numFmtId="0" fontId="3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3" fillId="0" borderId="0"/>
    <xf numFmtId="37" fontId="14" fillId="0" borderId="0" applyFill="0" applyBorder="0"/>
    <xf numFmtId="0" fontId="13" fillId="0" borderId="0"/>
    <xf numFmtId="0" fontId="13" fillId="0" borderId="0"/>
    <xf numFmtId="0" fontId="13" fillId="0" borderId="0"/>
    <xf numFmtId="38" fontId="3" fillId="0" borderId="0" applyFont="0" applyFill="0" applyBorder="0" applyAlignment="0" applyProtection="0">
      <alignment vertical="center"/>
    </xf>
    <xf numFmtId="0" fontId="23" fillId="0" borderId="0"/>
    <xf numFmtId="0" fontId="24" fillId="0" borderId="0"/>
    <xf numFmtId="0" fontId="32" fillId="0" borderId="0" applyNumberFormat="0" applyFill="0" applyBorder="0" applyAlignment="0" applyProtection="0">
      <alignment vertical="center"/>
    </xf>
  </cellStyleXfs>
  <cellXfs count="452">
    <xf numFmtId="0" fontId="0" fillId="0" borderId="0" xfId="0">
      <alignment vertical="center"/>
    </xf>
    <xf numFmtId="0" fontId="5" fillId="0" borderId="0" xfId="0" applyFont="1" applyAlignment="1"/>
    <xf numFmtId="49" fontId="5" fillId="0" borderId="0" xfId="0" applyNumberFormat="1" applyFont="1" applyAlignment="1"/>
    <xf numFmtId="0" fontId="5" fillId="0" borderId="0" xfId="0" applyFont="1" applyAlignment="1">
      <alignment horizontal="right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5" applyFont="1">
      <alignment vertical="center"/>
    </xf>
    <xf numFmtId="49" fontId="5" fillId="0" borderId="1" xfId="0" applyNumberFormat="1" applyFont="1" applyBorder="1" applyAlignment="1"/>
    <xf numFmtId="0" fontId="5" fillId="0" borderId="1" xfId="0" applyFont="1" applyBorder="1" applyAlignment="1"/>
    <xf numFmtId="49" fontId="5" fillId="0" borderId="3" xfId="0" applyNumberFormat="1" applyFont="1" applyBorder="1" applyAlignment="1"/>
    <xf numFmtId="0" fontId="5" fillId="0" borderId="3" xfId="0" applyFont="1" applyBorder="1" applyAlignment="1">
      <alignment horizontal="right"/>
    </xf>
    <xf numFmtId="49" fontId="5" fillId="0" borderId="4" xfId="0" applyNumberFormat="1" applyFont="1" applyBorder="1" applyAlignment="1"/>
    <xf numFmtId="0" fontId="5" fillId="0" borderId="4" xfId="0" applyFont="1" applyBorder="1" applyAlignment="1">
      <alignment horizontal="right"/>
    </xf>
    <xf numFmtId="0" fontId="5" fillId="0" borderId="4" xfId="0" applyFont="1" applyBorder="1" applyAlignment="1"/>
    <xf numFmtId="0" fontId="10" fillId="0" borderId="0" xfId="5" applyFont="1">
      <alignment vertical="center"/>
    </xf>
    <xf numFmtId="0" fontId="5" fillId="0" borderId="1" xfId="0" applyFont="1" applyBorder="1">
      <alignment vertical="center"/>
    </xf>
    <xf numFmtId="38" fontId="5" fillId="0" borderId="0" xfId="9" applyFont="1">
      <alignment vertical="center"/>
    </xf>
    <xf numFmtId="38" fontId="5" fillId="0" borderId="0" xfId="9" applyFont="1" applyBorder="1">
      <alignment vertical="center"/>
    </xf>
    <xf numFmtId="38" fontId="5" fillId="0" borderId="4" xfId="9" applyFont="1" applyBorder="1">
      <alignment vertical="center"/>
    </xf>
    <xf numFmtId="38" fontId="5" fillId="0" borderId="1" xfId="9" applyFont="1" applyBorder="1">
      <alignment vertical="center"/>
    </xf>
    <xf numFmtId="38" fontId="5" fillId="0" borderId="3" xfId="9" applyFont="1" applyBorder="1">
      <alignment vertical="center"/>
    </xf>
    <xf numFmtId="0" fontId="11" fillId="0" borderId="0" xfId="0" applyFont="1">
      <alignment vertical="center"/>
    </xf>
    <xf numFmtId="49" fontId="5" fillId="4" borderId="1" xfId="0" applyNumberFormat="1" applyFont="1" applyFill="1" applyBorder="1" applyAlignment="1"/>
    <xf numFmtId="0" fontId="5" fillId="4" borderId="1" xfId="0" applyFont="1" applyFill="1" applyBorder="1" applyAlignment="1"/>
    <xf numFmtId="38" fontId="5" fillId="4" borderId="1" xfId="9" applyFont="1" applyFill="1" applyBorder="1" applyAlignment="1"/>
    <xf numFmtId="38" fontId="3" fillId="0" borderId="4" xfId="9" applyFont="1" applyBorder="1" applyAlignment="1"/>
    <xf numFmtId="38" fontId="3" fillId="4" borderId="0" xfId="9" applyFont="1" applyFill="1" applyBorder="1" applyAlignment="1"/>
    <xf numFmtId="38" fontId="3" fillId="0" borderId="0" xfId="9" applyFont="1" applyFill="1" applyAlignment="1"/>
    <xf numFmtId="38" fontId="3" fillId="4" borderId="4" xfId="9" applyFont="1" applyFill="1" applyBorder="1" applyAlignment="1"/>
    <xf numFmtId="0" fontId="3" fillId="4" borderId="1" xfId="0" applyFont="1" applyFill="1" applyBorder="1" applyAlignment="1"/>
    <xf numFmtId="0" fontId="3" fillId="4" borderId="3" xfId="0" applyFont="1" applyFill="1" applyBorder="1" applyAlignment="1"/>
    <xf numFmtId="0" fontId="3" fillId="4" borderId="0" xfId="0" applyFont="1" applyFill="1" applyAlignment="1"/>
    <xf numFmtId="38" fontId="3" fillId="0" borderId="0" xfId="9" applyFont="1" applyFill="1" applyBorder="1" applyAlignment="1"/>
    <xf numFmtId="38" fontId="3" fillId="4" borderId="0" xfId="9" applyFont="1" applyFill="1" applyAlignment="1"/>
    <xf numFmtId="0" fontId="5" fillId="4" borderId="0" xfId="0" applyFont="1" applyFill="1" applyAlignment="1"/>
    <xf numFmtId="58" fontId="5" fillId="4" borderId="0" xfId="0" applyNumberFormat="1" applyFont="1" applyFill="1" applyAlignment="1">
      <alignment horizontal="right" vertical="center"/>
    </xf>
    <xf numFmtId="0" fontId="5" fillId="4" borderId="0" xfId="0" applyFont="1" applyFill="1">
      <alignment vertical="center"/>
    </xf>
    <xf numFmtId="58" fontId="5" fillId="2" borderId="0" xfId="0" quotePrefix="1" applyNumberFormat="1" applyFont="1" applyFill="1" applyAlignment="1">
      <alignment horizontal="right" vertical="center"/>
    </xf>
    <xf numFmtId="0" fontId="5" fillId="0" borderId="4" xfId="0" applyFont="1" applyBorder="1">
      <alignment vertical="center"/>
    </xf>
    <xf numFmtId="0" fontId="5" fillId="4" borderId="6" xfId="0" applyFont="1" applyFill="1" applyBorder="1">
      <alignment vertical="center"/>
    </xf>
    <xf numFmtId="0" fontId="5" fillId="4" borderId="10" xfId="0" applyFont="1" applyFill="1" applyBorder="1" applyAlignment="1">
      <alignment horizontal="center" vertical="center"/>
    </xf>
    <xf numFmtId="0" fontId="16" fillId="0" borderId="0" xfId="0" applyFont="1" applyAlignment="1"/>
    <xf numFmtId="0" fontId="16" fillId="0" borderId="8" xfId="0" applyFont="1" applyBorder="1" applyAlignment="1"/>
    <xf numFmtId="0" fontId="16" fillId="0" borderId="0" xfId="0" quotePrefix="1" applyFont="1" applyAlignment="1"/>
    <xf numFmtId="178" fontId="16" fillId="0" borderId="0" xfId="0" applyNumberFormat="1" applyFont="1" applyAlignment="1"/>
    <xf numFmtId="0" fontId="16" fillId="0" borderId="11" xfId="0" applyFont="1" applyBorder="1" applyAlignment="1"/>
    <xf numFmtId="177" fontId="16" fillId="0" borderId="0" xfId="0" applyNumberFormat="1" applyFont="1" applyAlignment="1"/>
    <xf numFmtId="0" fontId="16" fillId="0" borderId="0" xfId="12" applyFont="1"/>
    <xf numFmtId="0" fontId="16" fillId="0" borderId="11" xfId="12" applyFont="1" applyBorder="1"/>
    <xf numFmtId="0" fontId="16" fillId="0" borderId="11" xfId="12" quotePrefix="1" applyFont="1" applyBorder="1" applyAlignment="1">
      <alignment horizontal="right"/>
    </xf>
    <xf numFmtId="0" fontId="16" fillId="0" borderId="8" xfId="12" applyFont="1" applyBorder="1"/>
    <xf numFmtId="177" fontId="16" fillId="0" borderId="0" xfId="12" applyNumberFormat="1" applyFont="1"/>
    <xf numFmtId="178" fontId="16" fillId="0" borderId="0" xfId="12" applyNumberFormat="1" applyFont="1"/>
    <xf numFmtId="0" fontId="16" fillId="0" borderId="0" xfId="13" applyFont="1"/>
    <xf numFmtId="0" fontId="16" fillId="0" borderId="11" xfId="13" applyFont="1" applyBorder="1"/>
    <xf numFmtId="0" fontId="16" fillId="0" borderId="11" xfId="13" quotePrefix="1" applyFont="1" applyBorder="1" applyAlignment="1">
      <alignment horizontal="right"/>
    </xf>
    <xf numFmtId="0" fontId="16" fillId="0" borderId="8" xfId="13" applyFont="1" applyBorder="1"/>
    <xf numFmtId="177" fontId="16" fillId="0" borderId="0" xfId="13" applyNumberFormat="1" applyFont="1"/>
    <xf numFmtId="178" fontId="16" fillId="0" borderId="0" xfId="13" applyNumberFormat="1" applyFont="1"/>
    <xf numFmtId="0" fontId="16" fillId="0" borderId="0" xfId="14" applyFont="1"/>
    <xf numFmtId="0" fontId="16" fillId="0" borderId="11" xfId="14" applyFont="1" applyBorder="1"/>
    <xf numFmtId="0" fontId="16" fillId="0" borderId="11" xfId="14" quotePrefix="1" applyFont="1" applyBorder="1" applyAlignment="1">
      <alignment horizontal="right"/>
    </xf>
    <xf numFmtId="0" fontId="16" fillId="0" borderId="8" xfId="14" applyFont="1" applyBorder="1"/>
    <xf numFmtId="177" fontId="16" fillId="0" borderId="0" xfId="14" applyNumberFormat="1" applyFont="1"/>
    <xf numFmtId="178" fontId="16" fillId="0" borderId="0" xfId="14" applyNumberFormat="1" applyFont="1"/>
    <xf numFmtId="0" fontId="16" fillId="0" borderId="0" xfId="10" applyFont="1"/>
    <xf numFmtId="0" fontId="16" fillId="0" borderId="11" xfId="10" applyFont="1" applyBorder="1"/>
    <xf numFmtId="0" fontId="16" fillId="0" borderId="11" xfId="10" quotePrefix="1" applyFont="1" applyBorder="1" applyAlignment="1">
      <alignment horizontal="right"/>
    </xf>
    <xf numFmtId="0" fontId="16" fillId="0" borderId="8" xfId="10" applyFont="1" applyBorder="1"/>
    <xf numFmtId="177" fontId="16" fillId="0" borderId="0" xfId="10" applyNumberFormat="1" applyFont="1"/>
    <xf numFmtId="178" fontId="16" fillId="0" borderId="0" xfId="10" applyNumberFormat="1" applyFont="1"/>
    <xf numFmtId="176" fontId="16" fillId="0" borderId="0" xfId="10" applyNumberFormat="1" applyFont="1"/>
    <xf numFmtId="176" fontId="16" fillId="0" borderId="0" xfId="14" applyNumberFormat="1" applyFont="1"/>
    <xf numFmtId="176" fontId="16" fillId="0" borderId="0" xfId="13" applyNumberFormat="1" applyFont="1"/>
    <xf numFmtId="176" fontId="16" fillId="0" borderId="8" xfId="12" applyNumberFormat="1" applyFont="1" applyBorder="1"/>
    <xf numFmtId="176" fontId="16" fillId="0" borderId="0" xfId="12" applyNumberFormat="1" applyFont="1"/>
    <xf numFmtId="176" fontId="16" fillId="0" borderId="3" xfId="12" applyNumberFormat="1" applyFont="1" applyBorder="1"/>
    <xf numFmtId="176" fontId="16" fillId="0" borderId="0" xfId="0" applyNumberFormat="1" applyFont="1" applyAlignment="1"/>
    <xf numFmtId="38" fontId="3" fillId="4" borderId="3" xfId="9" applyFont="1" applyFill="1" applyBorder="1" applyAlignment="1"/>
    <xf numFmtId="0" fontId="16" fillId="3" borderId="8" xfId="0" applyFont="1" applyFill="1" applyBorder="1" applyAlignment="1"/>
    <xf numFmtId="176" fontId="16" fillId="3" borderId="0" xfId="0" applyNumberFormat="1" applyFont="1" applyFill="1" applyAlignment="1"/>
    <xf numFmtId="0" fontId="16" fillId="3" borderId="9" xfId="0" applyFont="1" applyFill="1" applyBorder="1" applyAlignment="1"/>
    <xf numFmtId="176" fontId="16" fillId="3" borderId="4" xfId="0" applyNumberFormat="1" applyFont="1" applyFill="1" applyBorder="1" applyAlignment="1"/>
    <xf numFmtId="176" fontId="16" fillId="3" borderId="8" xfId="12" applyNumberFormat="1" applyFont="1" applyFill="1" applyBorder="1"/>
    <xf numFmtId="176" fontId="16" fillId="3" borderId="0" xfId="12" applyNumberFormat="1" applyFont="1" applyFill="1"/>
    <xf numFmtId="176" fontId="16" fillId="3" borderId="9" xfId="12" applyNumberFormat="1" applyFont="1" applyFill="1" applyBorder="1"/>
    <xf numFmtId="176" fontId="16" fillId="3" borderId="4" xfId="12" applyNumberFormat="1" applyFont="1" applyFill="1" applyBorder="1"/>
    <xf numFmtId="0" fontId="16" fillId="3" borderId="8" xfId="13" applyFont="1" applyFill="1" applyBorder="1"/>
    <xf numFmtId="176" fontId="16" fillId="3" borderId="0" xfId="13" applyNumberFormat="1" applyFont="1" applyFill="1"/>
    <xf numFmtId="0" fontId="16" fillId="3" borderId="9" xfId="13" applyFont="1" applyFill="1" applyBorder="1"/>
    <xf numFmtId="176" fontId="16" fillId="3" borderId="4" xfId="13" applyNumberFormat="1" applyFont="1" applyFill="1" applyBorder="1"/>
    <xf numFmtId="0" fontId="16" fillId="3" borderId="8" xfId="14" applyFont="1" applyFill="1" applyBorder="1"/>
    <xf numFmtId="176" fontId="16" fillId="3" borderId="0" xfId="14" applyNumberFormat="1" applyFont="1" applyFill="1"/>
    <xf numFmtId="0" fontId="16" fillId="3" borderId="9" xfId="14" applyFont="1" applyFill="1" applyBorder="1"/>
    <xf numFmtId="176" fontId="16" fillId="3" borderId="4" xfId="14" applyNumberFormat="1" applyFont="1" applyFill="1" applyBorder="1"/>
    <xf numFmtId="0" fontId="16" fillId="3" borderId="8" xfId="10" applyFont="1" applyFill="1" applyBorder="1"/>
    <xf numFmtId="176" fontId="16" fillId="3" borderId="0" xfId="10" applyNumberFormat="1" applyFont="1" applyFill="1"/>
    <xf numFmtId="0" fontId="16" fillId="3" borderId="9" xfId="10" applyFont="1" applyFill="1" applyBorder="1"/>
    <xf numFmtId="176" fontId="16" fillId="3" borderId="4" xfId="10" applyNumberFormat="1" applyFont="1" applyFill="1" applyBorder="1"/>
    <xf numFmtId="0" fontId="17" fillId="0" borderId="0" xfId="0" applyFont="1" applyAlignment="1"/>
    <xf numFmtId="0" fontId="3" fillId="0" borderId="0" xfId="0" applyFont="1" applyAlignment="1"/>
    <xf numFmtId="0" fontId="3" fillId="0" borderId="11" xfId="0" applyFont="1" applyBorder="1" applyAlignment="1"/>
    <xf numFmtId="0" fontId="3" fillId="0" borderId="11" xfId="0" quotePrefix="1" applyFont="1" applyBorder="1" applyAlignment="1">
      <alignment horizontal="right"/>
    </xf>
    <xf numFmtId="0" fontId="3" fillId="0" borderId="9" xfId="0" applyFont="1" applyBorder="1" applyAlignment="1"/>
    <xf numFmtId="0" fontId="3" fillId="0" borderId="4" xfId="0" applyFont="1" applyBorder="1" applyAlignment="1"/>
    <xf numFmtId="0" fontId="3" fillId="0" borderId="8" xfId="0" applyFont="1" applyBorder="1" applyAlignment="1"/>
    <xf numFmtId="177" fontId="3" fillId="0" borderId="0" xfId="0" applyNumberFormat="1" applyFont="1" applyAlignment="1"/>
    <xf numFmtId="178" fontId="3" fillId="0" borderId="0" xfId="0" applyNumberFormat="1" applyFont="1" applyAlignment="1"/>
    <xf numFmtId="176" fontId="3" fillId="0" borderId="0" xfId="0" applyNumberFormat="1" applyFont="1" applyAlignment="1"/>
    <xf numFmtId="176" fontId="3" fillId="0" borderId="4" xfId="0" applyNumberFormat="1" applyFont="1" applyBorder="1" applyAlignment="1"/>
    <xf numFmtId="177" fontId="3" fillId="0" borderId="0" xfId="0" quotePrefix="1" applyNumberFormat="1" applyFont="1" applyAlignment="1">
      <alignment horizontal="right"/>
    </xf>
    <xf numFmtId="0" fontId="3" fillId="0" borderId="1" xfId="0" applyFont="1" applyBorder="1" applyAlignment="1"/>
    <xf numFmtId="0" fontId="3" fillId="0" borderId="10" xfId="0" applyFont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0" fontId="3" fillId="0" borderId="0" xfId="0" applyNumberFormat="1" applyFont="1" applyAlignment="1"/>
    <xf numFmtId="0" fontId="3" fillId="0" borderId="0" xfId="0" applyFont="1" applyAlignment="1">
      <alignment horizontal="right"/>
    </xf>
    <xf numFmtId="180" fontId="3" fillId="0" borderId="7" xfId="0" applyNumberFormat="1" applyFont="1" applyBorder="1" applyAlignment="1"/>
    <xf numFmtId="180" fontId="3" fillId="0" borderId="2" xfId="0" applyNumberFormat="1" applyFont="1" applyBorder="1" applyAlignment="1"/>
    <xf numFmtId="176" fontId="3" fillId="0" borderId="2" xfId="0" applyNumberFormat="1" applyFont="1" applyBorder="1" applyAlignment="1"/>
    <xf numFmtId="0" fontId="3" fillId="0" borderId="0" xfId="0" applyFont="1" applyAlignment="1">
      <alignment horizontal="left"/>
    </xf>
    <xf numFmtId="176" fontId="3" fillId="0" borderId="2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176" fontId="3" fillId="0" borderId="5" xfId="0" applyNumberFormat="1" applyFont="1" applyBorder="1" applyAlignment="1"/>
    <xf numFmtId="0" fontId="3" fillId="0" borderId="0" xfId="0" quotePrefix="1" applyFont="1" applyAlignment="1"/>
    <xf numFmtId="37" fontId="17" fillId="0" borderId="0" xfId="11" applyFont="1" applyFill="1" applyBorder="1"/>
    <xf numFmtId="37" fontId="3" fillId="0" borderId="0" xfId="11" applyFont="1" applyFill="1"/>
    <xf numFmtId="177" fontId="3" fillId="0" borderId="8" xfId="11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179" fontId="3" fillId="0" borderId="2" xfId="0" applyNumberFormat="1" applyFont="1" applyBorder="1" applyAlignment="1"/>
    <xf numFmtId="179" fontId="3" fillId="0" borderId="0" xfId="0" applyNumberFormat="1" applyFont="1" applyAlignment="1"/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5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182" fontId="3" fillId="2" borderId="0" xfId="0" applyNumberFormat="1" applyFont="1" applyFill="1" applyAlignment="1">
      <alignment horizontal="right"/>
    </xf>
    <xf numFmtId="176" fontId="3" fillId="2" borderId="0" xfId="0" applyNumberFormat="1" applyFont="1" applyFill="1" applyAlignment="1">
      <alignment horizontal="right"/>
    </xf>
    <xf numFmtId="181" fontId="3" fillId="0" borderId="0" xfId="0" applyNumberFormat="1" applyFont="1" applyAlignment="1">
      <alignment horizontal="right"/>
    </xf>
    <xf numFmtId="0" fontId="3" fillId="2" borderId="0" xfId="0" applyFont="1" applyFill="1" applyAlignment="1"/>
    <xf numFmtId="176" fontId="3" fillId="2" borderId="0" xfId="0" applyNumberFormat="1" applyFont="1" applyFill="1" applyAlignment="1"/>
    <xf numFmtId="3" fontId="3" fillId="2" borderId="0" xfId="0" applyNumberFormat="1" applyFont="1" applyFill="1" applyAlignment="1">
      <alignment horizontal="right"/>
    </xf>
    <xf numFmtId="176" fontId="3" fillId="2" borderId="12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shrinkToFit="1"/>
    </xf>
    <xf numFmtId="181" fontId="3" fillId="0" borderId="0" xfId="0" applyNumberFormat="1" applyFont="1" applyAlignment="1"/>
    <xf numFmtId="181" fontId="3" fillId="0" borderId="0" xfId="0" applyNumberFormat="1" applyFont="1" applyAlignment="1">
      <alignment horizontal="center"/>
    </xf>
    <xf numFmtId="38" fontId="3" fillId="0" borderId="0" xfId="9" applyFont="1" applyFill="1" applyAlignment="1">
      <alignment horizontal="right"/>
    </xf>
    <xf numFmtId="176" fontId="3" fillId="0" borderId="0" xfId="9" applyNumberFormat="1" applyFont="1" applyFill="1" applyAlignment="1"/>
    <xf numFmtId="176" fontId="3" fillId="0" borderId="0" xfId="9" applyNumberFormat="1" applyFont="1" applyFill="1" applyAlignment="1">
      <alignment horizontal="right"/>
    </xf>
    <xf numFmtId="176" fontId="3" fillId="0" borderId="0" xfId="9" applyNumberFormat="1" applyFont="1" applyFill="1" applyBorder="1" applyAlignment="1"/>
    <xf numFmtId="176" fontId="3" fillId="0" borderId="0" xfId="9" applyNumberFormat="1" applyFont="1" applyFill="1" applyBorder="1" applyAlignment="1">
      <alignment horizontal="right"/>
    </xf>
    <xf numFmtId="0" fontId="3" fillId="0" borderId="8" xfId="11" applyNumberFormat="1" applyFont="1" applyFill="1" applyBorder="1"/>
    <xf numFmtId="38" fontId="3" fillId="0" borderId="0" xfId="0" applyNumberFormat="1" applyFont="1" applyAlignment="1"/>
    <xf numFmtId="183" fontId="3" fillId="0" borderId="0" xfId="0" applyNumberFormat="1" applyFont="1" applyAlignment="1"/>
    <xf numFmtId="183" fontId="3" fillId="0" borderId="0" xfId="0" applyNumberFormat="1" applyFont="1" applyAlignment="1">
      <alignment horizontal="right"/>
    </xf>
    <xf numFmtId="183" fontId="3" fillId="2" borderId="12" xfId="0" applyNumberFormat="1" applyFont="1" applyFill="1" applyBorder="1" applyAlignment="1">
      <alignment horizontal="center" vertical="center" shrinkToFit="1"/>
    </xf>
    <xf numFmtId="183" fontId="3" fillId="0" borderId="12" xfId="0" applyNumberFormat="1" applyFont="1" applyBorder="1" applyAlignment="1">
      <alignment horizontal="center" vertical="center" shrinkToFit="1"/>
    </xf>
    <xf numFmtId="183" fontId="3" fillId="0" borderId="12" xfId="0" applyNumberFormat="1" applyFont="1" applyBorder="1" applyAlignment="1">
      <alignment horizontal="center" vertical="center" wrapText="1"/>
    </xf>
    <xf numFmtId="183" fontId="3" fillId="0" borderId="6" xfId="0" applyNumberFormat="1" applyFont="1" applyBorder="1" applyAlignment="1">
      <alignment horizontal="center" vertical="center" wrapText="1"/>
    </xf>
    <xf numFmtId="183" fontId="3" fillId="0" borderId="6" xfId="0" applyNumberFormat="1" applyFont="1" applyBorder="1" applyAlignment="1">
      <alignment horizontal="center" vertical="center" shrinkToFit="1"/>
    </xf>
    <xf numFmtId="183" fontId="3" fillId="0" borderId="8" xfId="0" applyNumberFormat="1" applyFont="1" applyBorder="1" applyAlignment="1">
      <alignment horizontal="right"/>
    </xf>
    <xf numFmtId="183" fontId="3" fillId="0" borderId="0" xfId="9" applyNumberFormat="1" applyFont="1" applyFill="1" applyAlignment="1"/>
    <xf numFmtId="183" fontId="3" fillId="0" borderId="0" xfId="9" applyNumberFormat="1" applyFont="1" applyFill="1" applyAlignment="1">
      <alignment horizontal="right"/>
    </xf>
    <xf numFmtId="183" fontId="3" fillId="0" borderId="8" xfId="0" applyNumberFormat="1" applyFont="1" applyBorder="1" applyAlignment="1">
      <alignment horizontal="left"/>
    </xf>
    <xf numFmtId="183" fontId="3" fillId="0" borderId="8" xfId="0" applyNumberFormat="1" applyFont="1" applyBorder="1" applyAlignment="1"/>
    <xf numFmtId="183" fontId="3" fillId="0" borderId="8" xfId="0" applyNumberFormat="1" applyFont="1" applyBorder="1" applyAlignment="1">
      <alignment horizontal="center"/>
    </xf>
    <xf numFmtId="183" fontId="3" fillId="0" borderId="8" xfId="11" applyNumberFormat="1" applyFont="1" applyFill="1" applyBorder="1"/>
    <xf numFmtId="183" fontId="3" fillId="0" borderId="4" xfId="0" applyNumberFormat="1" applyFont="1" applyBorder="1" applyAlignment="1"/>
    <xf numFmtId="183" fontId="3" fillId="0" borderId="4" xfId="0" applyNumberFormat="1" applyFont="1" applyBorder="1" applyAlignment="1">
      <alignment horizontal="center"/>
    </xf>
    <xf numFmtId="183" fontId="3" fillId="0" borderId="0" xfId="0" quotePrefix="1" applyNumberFormat="1" applyFont="1" applyAlignment="1"/>
    <xf numFmtId="0" fontId="5" fillId="3" borderId="1" xfId="0" applyFont="1" applyFill="1" applyBorder="1" applyAlignment="1">
      <alignment horizontal="center" vertical="center"/>
    </xf>
    <xf numFmtId="37" fontId="3" fillId="0" borderId="0" xfId="11" applyFont="1" applyFill="1" applyBorder="1"/>
    <xf numFmtId="177" fontId="3" fillId="0" borderId="0" xfId="11" applyNumberFormat="1" applyFont="1" applyBorder="1" applyAlignment="1">
      <alignment horizontal="center"/>
    </xf>
    <xf numFmtId="38" fontId="5" fillId="0" borderId="0" xfId="0" applyNumberFormat="1" applyFont="1">
      <alignment vertical="center"/>
    </xf>
    <xf numFmtId="0" fontId="5" fillId="5" borderId="1" xfId="0" applyFont="1" applyFill="1" applyBorder="1" applyAlignment="1">
      <alignment horizontal="center" vertical="center"/>
    </xf>
    <xf numFmtId="38" fontId="5" fillId="4" borderId="0" xfId="9" applyFont="1" applyFill="1" applyAlignment="1"/>
    <xf numFmtId="14" fontId="5" fillId="6" borderId="0" xfId="0" applyNumberFormat="1" applyFont="1" applyFill="1">
      <alignment vertical="center"/>
    </xf>
    <xf numFmtId="38" fontId="3" fillId="4" borderId="0" xfId="9" applyFont="1" applyFill="1" applyBorder="1" applyAlignment="1">
      <alignment horizontal="center"/>
    </xf>
    <xf numFmtId="0" fontId="3" fillId="0" borderId="3" xfId="0" applyFont="1" applyBorder="1" applyAlignment="1"/>
    <xf numFmtId="38" fontId="3" fillId="3" borderId="3" xfId="9" applyFont="1" applyFill="1" applyBorder="1" applyAlignment="1"/>
    <xf numFmtId="38" fontId="3" fillId="0" borderId="3" xfId="0" applyNumberFormat="1" applyFont="1" applyBorder="1" applyAlignment="1"/>
    <xf numFmtId="38" fontId="3" fillId="3" borderId="0" xfId="9" applyFont="1" applyFill="1" applyBorder="1" applyAlignment="1"/>
    <xf numFmtId="38" fontId="3" fillId="3" borderId="4" xfId="9" applyFont="1" applyFill="1" applyBorder="1" applyAlignment="1"/>
    <xf numFmtId="38" fontId="3" fillId="0" borderId="4" xfId="0" applyNumberFormat="1" applyFont="1" applyBorder="1" applyAlignment="1"/>
    <xf numFmtId="0" fontId="3" fillId="3" borderId="0" xfId="0" applyFont="1" applyFill="1" applyAlignment="1"/>
    <xf numFmtId="0" fontId="3" fillId="3" borderId="8" xfId="0" applyFont="1" applyFill="1" applyBorder="1" applyAlignment="1"/>
    <xf numFmtId="38" fontId="3" fillId="7" borderId="0" xfId="9" applyFont="1" applyFill="1" applyBorder="1" applyAlignment="1"/>
    <xf numFmtId="38" fontId="3" fillId="3" borderId="0" xfId="0" applyNumberFormat="1" applyFont="1" applyFill="1" applyAlignment="1"/>
    <xf numFmtId="0" fontId="3" fillId="3" borderId="4" xfId="0" applyFont="1" applyFill="1" applyBorder="1" applyAlignment="1"/>
    <xf numFmtId="0" fontId="3" fillId="3" borderId="9" xfId="0" applyFont="1" applyFill="1" applyBorder="1" applyAlignment="1"/>
    <xf numFmtId="38" fontId="3" fillId="3" borderId="4" xfId="0" applyNumberFormat="1" applyFont="1" applyFill="1" applyBorder="1" applyAlignment="1"/>
    <xf numFmtId="38" fontId="3" fillId="2" borderId="3" xfId="9" applyFont="1" applyFill="1" applyBorder="1" applyAlignment="1"/>
    <xf numFmtId="38" fontId="3" fillId="2" borderId="0" xfId="9" applyFont="1" applyFill="1" applyBorder="1" applyAlignment="1"/>
    <xf numFmtId="38" fontId="3" fillId="2" borderId="4" xfId="9" applyFont="1" applyFill="1" applyBorder="1" applyAlignment="1"/>
    <xf numFmtId="38" fontId="3" fillId="6" borderId="0" xfId="9" applyFont="1" applyFill="1" applyBorder="1" applyAlignment="1"/>
    <xf numFmtId="0" fontId="16" fillId="3" borderId="13" xfId="10" applyFont="1" applyFill="1" applyBorder="1"/>
    <xf numFmtId="0" fontId="5" fillId="0" borderId="3" xfId="0" applyFont="1" applyBorder="1">
      <alignment vertical="center"/>
    </xf>
    <xf numFmtId="0" fontId="16" fillId="3" borderId="10" xfId="10" applyFont="1" applyFill="1" applyBorder="1"/>
    <xf numFmtId="38" fontId="5" fillId="3" borderId="1" xfId="9" applyFont="1" applyFill="1" applyBorder="1">
      <alignment vertical="center"/>
    </xf>
    <xf numFmtId="0" fontId="5" fillId="3" borderId="1" xfId="0" applyFont="1" applyFill="1" applyBorder="1">
      <alignment vertical="center"/>
    </xf>
    <xf numFmtId="38" fontId="5" fillId="3" borderId="0" xfId="9" applyFont="1" applyFill="1">
      <alignment vertical="center"/>
    </xf>
    <xf numFmtId="0" fontId="5" fillId="3" borderId="0" xfId="0" applyFont="1" applyFill="1">
      <alignment vertical="center"/>
    </xf>
    <xf numFmtId="38" fontId="5" fillId="3" borderId="3" xfId="9" applyFont="1" applyFill="1" applyBorder="1">
      <alignment vertical="center"/>
    </xf>
    <xf numFmtId="0" fontId="5" fillId="3" borderId="3" xfId="0" applyFont="1" applyFill="1" applyBorder="1">
      <alignment vertical="center"/>
    </xf>
    <xf numFmtId="38" fontId="5" fillId="3" borderId="0" xfId="9" applyFont="1" applyFill="1" applyBorder="1">
      <alignment vertical="center"/>
    </xf>
    <xf numFmtId="38" fontId="5" fillId="3" borderId="4" xfId="9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16" fillId="6" borderId="8" xfId="10" applyFont="1" applyFill="1" applyBorder="1"/>
    <xf numFmtId="38" fontId="5" fillId="6" borderId="0" xfId="9" applyFont="1" applyFill="1">
      <alignment vertical="center"/>
    </xf>
    <xf numFmtId="0" fontId="5" fillId="6" borderId="0" xfId="0" applyFont="1" applyFill="1">
      <alignment vertical="center"/>
    </xf>
    <xf numFmtId="38" fontId="5" fillId="6" borderId="0" xfId="9" applyFont="1" applyFill="1" applyBorder="1">
      <alignment vertical="center"/>
    </xf>
    <xf numFmtId="0" fontId="16" fillId="6" borderId="9" xfId="10" applyFont="1" applyFill="1" applyBorder="1"/>
    <xf numFmtId="38" fontId="5" fillId="6" borderId="4" xfId="9" applyFont="1" applyFill="1" applyBorder="1">
      <alignment vertical="center"/>
    </xf>
    <xf numFmtId="0" fontId="5" fillId="6" borderId="4" xfId="0" applyFont="1" applyFill="1" applyBorder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quotePrefix="1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17" xfId="0" applyFont="1" applyBorder="1" applyAlignment="1">
      <alignment horizontal="center"/>
    </xf>
    <xf numFmtId="0" fontId="20" fillId="0" borderId="5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176" fontId="16" fillId="0" borderId="0" xfId="9" applyNumberFormat="1" applyFont="1" applyBorder="1" applyAlignment="1"/>
    <xf numFmtId="176" fontId="16" fillId="4" borderId="0" xfId="9" applyNumberFormat="1" applyFont="1" applyFill="1" applyBorder="1" applyAlignment="1"/>
    <xf numFmtId="38" fontId="21" fillId="4" borderId="0" xfId="15" applyFont="1" applyFill="1" applyBorder="1">
      <alignment vertical="center"/>
    </xf>
    <xf numFmtId="176" fontId="16" fillId="0" borderId="8" xfId="9" applyNumberFormat="1" applyFont="1" applyBorder="1" applyAlignment="1"/>
    <xf numFmtId="184" fontId="16" fillId="0" borderId="8" xfId="9" applyNumberFormat="1" applyFont="1" applyBorder="1" applyAlignment="1"/>
    <xf numFmtId="176" fontId="16" fillId="0" borderId="16" xfId="0" applyNumberFormat="1" applyFont="1" applyBorder="1">
      <alignment vertical="center"/>
    </xf>
    <xf numFmtId="184" fontId="16" fillId="0" borderId="16" xfId="0" applyNumberFormat="1" applyFont="1" applyBorder="1">
      <alignment vertical="center"/>
    </xf>
    <xf numFmtId="176" fontId="16" fillId="0" borderId="2" xfId="0" applyNumberFormat="1" applyFont="1" applyBorder="1">
      <alignment vertical="center"/>
    </xf>
    <xf numFmtId="0" fontId="16" fillId="0" borderId="0" xfId="0" applyFont="1">
      <alignment vertical="center"/>
    </xf>
    <xf numFmtId="176" fontId="16" fillId="8" borderId="0" xfId="9" applyNumberFormat="1" applyFont="1" applyFill="1" applyBorder="1" applyAlignment="1"/>
    <xf numFmtId="176" fontId="16" fillId="0" borderId="0" xfId="9" applyNumberFormat="1" applyFont="1" applyBorder="1" applyAlignment="1">
      <alignment horizontal="right"/>
    </xf>
    <xf numFmtId="0" fontId="22" fillId="0" borderId="16" xfId="0" applyFont="1" applyBorder="1" applyAlignment="1"/>
    <xf numFmtId="0" fontId="16" fillId="0" borderId="8" xfId="0" applyFont="1" applyBorder="1">
      <alignment vertical="center"/>
    </xf>
    <xf numFmtId="0" fontId="16" fillId="4" borderId="2" xfId="0" applyFont="1" applyFill="1" applyBorder="1" applyAlignment="1">
      <alignment horizontal="left"/>
    </xf>
    <xf numFmtId="0" fontId="16" fillId="4" borderId="8" xfId="0" applyFont="1" applyFill="1" applyBorder="1" applyAlignment="1">
      <alignment horizontal="left"/>
    </xf>
    <xf numFmtId="176" fontId="16" fillId="4" borderId="8" xfId="9" applyNumberFormat="1" applyFont="1" applyFill="1" applyBorder="1" applyAlignment="1"/>
    <xf numFmtId="0" fontId="22" fillId="0" borderId="16" xfId="0" applyFont="1" applyBorder="1" applyAlignment="1">
      <alignment horizontal="left"/>
    </xf>
    <xf numFmtId="0" fontId="20" fillId="9" borderId="2" xfId="0" applyFont="1" applyFill="1" applyBorder="1" applyAlignment="1">
      <alignment horizontal="center"/>
    </xf>
    <xf numFmtId="0" fontId="20" fillId="9" borderId="8" xfId="0" applyFont="1" applyFill="1" applyBorder="1" applyAlignment="1">
      <alignment horizontal="left"/>
    </xf>
    <xf numFmtId="176" fontId="20" fillId="9" borderId="0" xfId="9" applyNumberFormat="1" applyFont="1" applyFill="1" applyBorder="1" applyAlignment="1"/>
    <xf numFmtId="176" fontId="20" fillId="9" borderId="8" xfId="9" applyNumberFormat="1" applyFont="1" applyFill="1" applyBorder="1" applyAlignment="1"/>
    <xf numFmtId="176" fontId="16" fillId="9" borderId="2" xfId="0" applyNumberFormat="1" applyFont="1" applyFill="1" applyBorder="1">
      <alignment vertical="center"/>
    </xf>
    <xf numFmtId="184" fontId="16" fillId="9" borderId="16" xfId="0" applyNumberFormat="1" applyFont="1" applyFill="1" applyBorder="1">
      <alignment vertical="center"/>
    </xf>
    <xf numFmtId="185" fontId="22" fillId="0" borderId="16" xfId="16" applyNumberFormat="1" applyFont="1" applyBorder="1" applyAlignment="1">
      <alignment horizontal="left"/>
    </xf>
    <xf numFmtId="0" fontId="22" fillId="0" borderId="16" xfId="17" applyFont="1" applyBorder="1"/>
    <xf numFmtId="176" fontId="16" fillId="0" borderId="0" xfId="0" applyNumberFormat="1" applyFont="1">
      <alignment vertical="center"/>
    </xf>
    <xf numFmtId="176" fontId="16" fillId="3" borderId="0" xfId="9" applyNumberFormat="1" applyFont="1" applyFill="1" applyBorder="1" applyAlignment="1"/>
    <xf numFmtId="176" fontId="16" fillId="3" borderId="8" xfId="9" applyNumberFormat="1" applyFont="1" applyFill="1" applyBorder="1" applyAlignment="1"/>
    <xf numFmtId="176" fontId="16" fillId="9" borderId="8" xfId="9" applyNumberFormat="1" applyFont="1" applyFill="1" applyBorder="1" applyAlignment="1"/>
    <xf numFmtId="184" fontId="16" fillId="9" borderId="8" xfId="9" applyNumberFormat="1" applyFont="1" applyFill="1" applyBorder="1" applyAlignment="1"/>
    <xf numFmtId="185" fontId="22" fillId="0" borderId="16" xfId="16" applyNumberFormat="1" applyFont="1" applyBorder="1"/>
    <xf numFmtId="0" fontId="20" fillId="0" borderId="8" xfId="0" applyFont="1" applyBorder="1">
      <alignment vertical="center"/>
    </xf>
    <xf numFmtId="0" fontId="20" fillId="0" borderId="2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176" fontId="20" fillId="0" borderId="0" xfId="9" applyNumberFormat="1" applyFont="1" applyBorder="1" applyAlignment="1"/>
    <xf numFmtId="176" fontId="20" fillId="4" borderId="0" xfId="9" applyNumberFormat="1" applyFont="1" applyFill="1" applyBorder="1" applyAlignment="1"/>
    <xf numFmtId="176" fontId="20" fillId="0" borderId="8" xfId="9" applyNumberFormat="1" applyFont="1" applyBorder="1" applyAlignment="1"/>
    <xf numFmtId="0" fontId="20" fillId="0" borderId="9" xfId="0" applyFont="1" applyBorder="1" applyAlignment="1">
      <alignment horizontal="left"/>
    </xf>
    <xf numFmtId="38" fontId="20" fillId="0" borderId="4" xfId="9" applyFont="1" applyBorder="1" applyAlignment="1"/>
    <xf numFmtId="38" fontId="20" fillId="4" borderId="4" xfId="9" applyFont="1" applyFill="1" applyBorder="1" applyAlignment="1"/>
    <xf numFmtId="38" fontId="20" fillId="0" borderId="9" xfId="9" applyFont="1" applyBorder="1" applyAlignment="1"/>
    <xf numFmtId="0" fontId="20" fillId="0" borderId="17" xfId="0" applyFont="1" applyBorder="1">
      <alignment vertical="center"/>
    </xf>
    <xf numFmtId="0" fontId="20" fillId="0" borderId="5" xfId="0" applyFont="1" applyBorder="1">
      <alignment vertical="center"/>
    </xf>
    <xf numFmtId="38" fontId="20" fillId="0" borderId="0" xfId="9" applyFont="1" applyBorder="1" applyAlignment="1"/>
    <xf numFmtId="38" fontId="20" fillId="8" borderId="0" xfId="9" applyFont="1" applyFill="1" applyBorder="1" applyAlignment="1"/>
    <xf numFmtId="38" fontId="20" fillId="0" borderId="0" xfId="9" applyFont="1" applyAlignment="1"/>
    <xf numFmtId="38" fontId="20" fillId="8" borderId="0" xfId="9" applyFont="1" applyFill="1" applyAlignment="1"/>
    <xf numFmtId="38" fontId="20" fillId="10" borderId="0" xfId="9" applyFont="1" applyFill="1" applyAlignment="1"/>
    <xf numFmtId="176" fontId="20" fillId="0" borderId="0" xfId="9" applyNumberFormat="1" applyFont="1" applyAlignment="1"/>
    <xf numFmtId="184" fontId="20" fillId="0" borderId="0" xfId="9" applyNumberFormat="1" applyFont="1" applyAlignment="1"/>
    <xf numFmtId="184" fontId="16" fillId="0" borderId="0" xfId="0" applyNumberFormat="1" applyFont="1">
      <alignment vertical="center"/>
    </xf>
    <xf numFmtId="176" fontId="20" fillId="0" borderId="0" xfId="0" applyNumberFormat="1" applyFont="1">
      <alignment vertical="center"/>
    </xf>
    <xf numFmtId="176" fontId="20" fillId="10" borderId="0" xfId="0" applyNumberFormat="1" applyFont="1" applyFill="1">
      <alignment vertical="center"/>
    </xf>
    <xf numFmtId="38" fontId="20" fillId="0" borderId="0" xfId="0" applyNumberFormat="1" applyFont="1">
      <alignment vertical="center"/>
    </xf>
    <xf numFmtId="38" fontId="3" fillId="11" borderId="0" xfId="9" applyFont="1" applyFill="1" applyBorder="1" applyAlignment="1"/>
    <xf numFmtId="38" fontId="5" fillId="0" borderId="4" xfId="0" applyNumberFormat="1" applyFont="1" applyBorder="1">
      <alignment vertical="center"/>
    </xf>
    <xf numFmtId="186" fontId="5" fillId="0" borderId="3" xfId="9" applyNumberFormat="1" applyFont="1" applyBorder="1">
      <alignment vertical="center"/>
    </xf>
    <xf numFmtId="186" fontId="5" fillId="0" borderId="4" xfId="9" applyNumberFormat="1" applyFont="1" applyBorder="1">
      <alignment vertical="center"/>
    </xf>
    <xf numFmtId="186" fontId="5" fillId="0" borderId="0" xfId="9" applyNumberFormat="1" applyFont="1">
      <alignment vertical="center"/>
    </xf>
    <xf numFmtId="186" fontId="5" fillId="0" borderId="0" xfId="9" applyNumberFormat="1" applyFont="1" applyBorder="1">
      <alignment vertical="center"/>
    </xf>
    <xf numFmtId="38" fontId="5" fillId="0" borderId="3" xfId="0" applyNumberFormat="1" applyFont="1" applyBorder="1">
      <alignment vertical="center"/>
    </xf>
    <xf numFmtId="38" fontId="5" fillId="0" borderId="1" xfId="0" applyNumberFormat="1" applyFont="1" applyBorder="1" applyAlignment="1"/>
    <xf numFmtId="38" fontId="5" fillId="0" borderId="0" xfId="0" applyNumberFormat="1" applyFont="1" applyAlignment="1"/>
    <xf numFmtId="0" fontId="5" fillId="0" borderId="6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3" xfId="0" applyNumberFormat="1" applyFont="1" applyBorder="1" applyAlignment="1"/>
    <xf numFmtId="38" fontId="5" fillId="0" borderId="4" xfId="0" applyNumberFormat="1" applyFont="1" applyBorder="1" applyAlignment="1"/>
    <xf numFmtId="38" fontId="3" fillId="11" borderId="0" xfId="0" applyNumberFormat="1" applyFont="1" applyFill="1" applyAlignment="1"/>
    <xf numFmtId="0" fontId="5" fillId="0" borderId="0" xfId="0" applyFont="1" applyBorder="1">
      <alignment vertical="center"/>
    </xf>
    <xf numFmtId="38" fontId="5" fillId="0" borderId="0" xfId="0" applyNumberFormat="1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5" fillId="0" borderId="3" xfId="0" applyFont="1" applyBorder="1" applyAlignment="1"/>
    <xf numFmtId="49" fontId="5" fillId="0" borderId="0" xfId="0" applyNumberFormat="1" applyFont="1" applyBorder="1" applyAlignment="1"/>
    <xf numFmtId="0" fontId="5" fillId="0" borderId="0" xfId="0" applyFont="1" applyBorder="1" applyAlignment="1"/>
    <xf numFmtId="38" fontId="5" fillId="0" borderId="0" xfId="0" applyNumberFormat="1" applyFont="1" applyBorder="1" applyAlignment="1"/>
    <xf numFmtId="0" fontId="3" fillId="4" borderId="0" xfId="0" applyFont="1" applyFill="1" applyBorder="1" applyAlignment="1"/>
    <xf numFmtId="38" fontId="20" fillId="2" borderId="0" xfId="9" applyFont="1" applyFill="1" applyBorder="1" applyAlignment="1">
      <alignment horizontal="center"/>
    </xf>
    <xf numFmtId="0" fontId="16" fillId="0" borderId="9" xfId="10" applyFont="1" applyBorder="1" applyAlignment="1">
      <alignment horizontal="center"/>
    </xf>
    <xf numFmtId="0" fontId="16" fillId="2" borderId="12" xfId="10" applyFont="1" applyFill="1" applyBorder="1" applyAlignment="1">
      <alignment horizontal="center"/>
    </xf>
    <xf numFmtId="0" fontId="16" fillId="0" borderId="12" xfId="10" applyFont="1" applyBorder="1" applyAlignment="1">
      <alignment horizontal="center"/>
    </xf>
    <xf numFmtId="0" fontId="16" fillId="0" borderId="4" xfId="10" applyFont="1" applyBorder="1" applyAlignment="1">
      <alignment horizontal="center"/>
    </xf>
    <xf numFmtId="0" fontId="16" fillId="0" borderId="9" xfId="14" applyFont="1" applyBorder="1" applyAlignment="1">
      <alignment horizontal="center"/>
    </xf>
    <xf numFmtId="0" fontId="16" fillId="2" borderId="12" xfId="14" applyFont="1" applyFill="1" applyBorder="1" applyAlignment="1">
      <alignment horizontal="center"/>
    </xf>
    <xf numFmtId="0" fontId="16" fillId="0" borderId="12" xfId="14" applyFont="1" applyBorder="1" applyAlignment="1">
      <alignment horizontal="center"/>
    </xf>
    <xf numFmtId="0" fontId="16" fillId="0" borderId="4" xfId="14" applyFont="1" applyBorder="1" applyAlignment="1">
      <alignment horizontal="center"/>
    </xf>
    <xf numFmtId="0" fontId="16" fillId="0" borderId="9" xfId="13" applyFont="1" applyBorder="1" applyAlignment="1">
      <alignment horizontal="center"/>
    </xf>
    <xf numFmtId="0" fontId="16" fillId="2" borderId="12" xfId="13" applyFont="1" applyFill="1" applyBorder="1" applyAlignment="1">
      <alignment horizontal="center"/>
    </xf>
    <xf numFmtId="0" fontId="16" fillId="0" borderId="12" xfId="13" applyFont="1" applyBorder="1" applyAlignment="1">
      <alignment horizontal="center"/>
    </xf>
    <xf numFmtId="0" fontId="16" fillId="0" borderId="4" xfId="13" applyFont="1" applyBorder="1" applyAlignment="1">
      <alignment horizontal="center"/>
    </xf>
    <xf numFmtId="0" fontId="16" fillId="0" borderId="9" xfId="12" applyFont="1" applyBorder="1" applyAlignment="1">
      <alignment horizontal="center"/>
    </xf>
    <xf numFmtId="0" fontId="16" fillId="2" borderId="12" xfId="12" applyFont="1" applyFill="1" applyBorder="1" applyAlignment="1">
      <alignment horizontal="center"/>
    </xf>
    <xf numFmtId="0" fontId="16" fillId="0" borderId="12" xfId="12" applyFont="1" applyBorder="1" applyAlignment="1">
      <alignment horizontal="center"/>
    </xf>
    <xf numFmtId="0" fontId="16" fillId="0" borderId="4" xfId="12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38" fontId="5" fillId="2" borderId="1" xfId="0" applyNumberFormat="1" applyFont="1" applyFill="1" applyBorder="1" applyAlignment="1"/>
    <xf numFmtId="38" fontId="5" fillId="2" borderId="0" xfId="0" applyNumberFormat="1" applyFont="1" applyFill="1" applyAlignment="1"/>
    <xf numFmtId="38" fontId="5" fillId="2" borderId="3" xfId="0" applyNumberFormat="1" applyFont="1" applyFill="1" applyBorder="1" applyAlignment="1"/>
    <xf numFmtId="38" fontId="5" fillId="2" borderId="4" xfId="0" applyNumberFormat="1" applyFont="1" applyFill="1" applyBorder="1" applyAlignment="1"/>
    <xf numFmtId="38" fontId="5" fillId="2" borderId="0" xfId="0" applyNumberFormat="1" applyFont="1" applyFill="1" applyBorder="1" applyAlignment="1"/>
    <xf numFmtId="38" fontId="25" fillId="2" borderId="0" xfId="9" applyFont="1" applyFill="1" applyBorder="1" applyAlignment="1">
      <alignment horizontal="center"/>
    </xf>
    <xf numFmtId="38" fontId="3" fillId="4" borderId="0" xfId="0" applyNumberFormat="1" applyFont="1" applyFill="1" applyBorder="1" applyAlignment="1"/>
    <xf numFmtId="0" fontId="5" fillId="2" borderId="6" xfId="0" applyFont="1" applyFill="1" applyBorder="1" applyAlignment="1">
      <alignment horizontal="center" vertical="center"/>
    </xf>
    <xf numFmtId="38" fontId="5" fillId="4" borderId="1" xfId="0" applyNumberFormat="1" applyFont="1" applyFill="1" applyBorder="1" applyAlignment="1"/>
    <xf numFmtId="38" fontId="5" fillId="4" borderId="0" xfId="0" applyNumberFormat="1" applyFont="1" applyFill="1" applyAlignment="1"/>
    <xf numFmtId="38" fontId="5" fillId="4" borderId="3" xfId="0" applyNumberFormat="1" applyFont="1" applyFill="1" applyBorder="1" applyAlignment="1"/>
    <xf numFmtId="38" fontId="5" fillId="4" borderId="4" xfId="0" applyNumberFormat="1" applyFont="1" applyFill="1" applyBorder="1" applyAlignment="1"/>
    <xf numFmtId="38" fontId="5" fillId="4" borderId="0" xfId="0" applyNumberFormat="1" applyFont="1" applyFill="1" applyBorder="1" applyAlignment="1"/>
    <xf numFmtId="0" fontId="26" fillId="4" borderId="1" xfId="0" applyFont="1" applyFill="1" applyBorder="1" applyAlignment="1">
      <alignment horizontal="center"/>
    </xf>
    <xf numFmtId="0" fontId="28" fillId="0" borderId="0" xfId="0" applyFont="1" applyAlignment="1"/>
    <xf numFmtId="0" fontId="29" fillId="0" borderId="0" xfId="0" applyFont="1" applyAlignment="1">
      <alignment horizontal="centerContinuous"/>
    </xf>
    <xf numFmtId="0" fontId="29" fillId="0" borderId="0" xfId="0" applyFont="1" applyAlignment="1"/>
    <xf numFmtId="0" fontId="3" fillId="0" borderId="6" xfId="7" applyFont="1" applyFill="1" applyBorder="1" applyAlignment="1">
      <alignment horizontal="distributed" vertical="center"/>
    </xf>
    <xf numFmtId="0" fontId="20" fillId="0" borderId="12" xfId="7" applyFont="1" applyFill="1" applyBorder="1" applyAlignment="1">
      <alignment horizontal="distributed" vertical="center"/>
    </xf>
    <xf numFmtId="0" fontId="3" fillId="0" borderId="12" xfId="7" applyFont="1" applyFill="1" applyBorder="1" applyAlignment="1">
      <alignment horizontal="distributed" vertical="center"/>
    </xf>
    <xf numFmtId="0" fontId="3" fillId="0" borderId="10" xfId="7" applyFont="1" applyFill="1" applyBorder="1" applyAlignment="1">
      <alignment horizontal="distributed" vertical="center"/>
    </xf>
    <xf numFmtId="0" fontId="30" fillId="0" borderId="18" xfId="0" applyFont="1" applyBorder="1" applyAlignment="1"/>
    <xf numFmtId="0" fontId="31" fillId="0" borderId="15" xfId="7" applyFont="1" applyFill="1" applyBorder="1" applyAlignment="1">
      <alignment vertical="center"/>
    </xf>
    <xf numFmtId="187" fontId="10" fillId="0" borderId="7" xfId="0" applyNumberFormat="1" applyFont="1" applyBorder="1" applyAlignment="1"/>
    <xf numFmtId="187" fontId="10" fillId="0" borderId="3" xfId="0" applyNumberFormat="1" applyFont="1" applyBorder="1" applyAlignment="1"/>
    <xf numFmtId="187" fontId="10" fillId="0" borderId="13" xfId="0" applyNumberFormat="1" applyFont="1" applyBorder="1" applyAlignment="1"/>
    <xf numFmtId="0" fontId="30" fillId="0" borderId="0" xfId="0" applyFont="1" applyAlignment="1"/>
    <xf numFmtId="49" fontId="5" fillId="0" borderId="2" xfId="0" applyNumberFormat="1" applyFont="1" applyBorder="1" applyAlignment="1"/>
    <xf numFmtId="0" fontId="5" fillId="0" borderId="16" xfId="0" applyFont="1" applyBorder="1" applyAlignment="1"/>
    <xf numFmtId="187" fontId="5" fillId="0" borderId="2" xfId="0" applyNumberFormat="1" applyFont="1" applyBorder="1" applyAlignment="1"/>
    <xf numFmtId="187" fontId="5" fillId="0" borderId="0" xfId="0" applyNumberFormat="1" applyFont="1" applyBorder="1" applyAlignment="1"/>
    <xf numFmtId="187" fontId="5" fillId="0" borderId="8" xfId="0" applyNumberFormat="1" applyFont="1" applyBorder="1" applyAlignment="1"/>
    <xf numFmtId="0" fontId="5" fillId="0" borderId="18" xfId="0" applyFont="1" applyBorder="1" applyAlignment="1"/>
    <xf numFmtId="0" fontId="5" fillId="0" borderId="12" xfId="0" applyFont="1" applyBorder="1" applyAlignment="1"/>
    <xf numFmtId="187" fontId="5" fillId="0" borderId="6" xfId="0" applyNumberFormat="1" applyFont="1" applyBorder="1" applyAlignment="1"/>
    <xf numFmtId="187" fontId="5" fillId="0" borderId="1" xfId="0" applyNumberFormat="1" applyFont="1" applyBorder="1" applyAlignment="1"/>
    <xf numFmtId="187" fontId="5" fillId="0" borderId="10" xfId="0" applyNumberFormat="1" applyFont="1" applyBorder="1" applyAlignment="1"/>
    <xf numFmtId="49" fontId="10" fillId="6" borderId="7" xfId="0" applyNumberFormat="1" applyFont="1" applyFill="1" applyBorder="1" applyAlignment="1"/>
    <xf numFmtId="0" fontId="10" fillId="6" borderId="15" xfId="0" applyFont="1" applyFill="1" applyBorder="1" applyAlignment="1"/>
    <xf numFmtId="187" fontId="10" fillId="6" borderId="7" xfId="0" applyNumberFormat="1" applyFont="1" applyFill="1" applyBorder="1" applyAlignment="1"/>
    <xf numFmtId="187" fontId="10" fillId="6" borderId="3" xfId="0" applyNumberFormat="1" applyFont="1" applyFill="1" applyBorder="1" applyAlignment="1"/>
    <xf numFmtId="187" fontId="10" fillId="6" borderId="13" xfId="0" applyNumberFormat="1" applyFont="1" applyFill="1" applyBorder="1" applyAlignment="1"/>
    <xf numFmtId="49" fontId="5" fillId="0" borderId="7" xfId="0" applyNumberFormat="1" applyFont="1" applyBorder="1" applyAlignment="1"/>
    <xf numFmtId="0" fontId="5" fillId="0" borderId="15" xfId="0" applyFont="1" applyBorder="1" applyAlignment="1"/>
    <xf numFmtId="187" fontId="5" fillId="0" borderId="7" xfId="0" applyNumberFormat="1" applyFont="1" applyBorder="1" applyAlignment="1"/>
    <xf numFmtId="187" fontId="5" fillId="0" borderId="3" xfId="0" applyNumberFormat="1" applyFont="1" applyBorder="1" applyAlignment="1"/>
    <xf numFmtId="187" fontId="5" fillId="0" borderId="13" xfId="0" applyNumberFormat="1" applyFont="1" applyBorder="1" applyAlignment="1"/>
    <xf numFmtId="49" fontId="5" fillId="0" borderId="5" xfId="0" applyNumberFormat="1" applyFont="1" applyBorder="1" applyAlignment="1"/>
    <xf numFmtId="0" fontId="5" fillId="0" borderId="17" xfId="0" applyFont="1" applyBorder="1" applyAlignment="1"/>
    <xf numFmtId="187" fontId="5" fillId="0" borderId="5" xfId="0" applyNumberFormat="1" applyFont="1" applyBorder="1" applyAlignment="1"/>
    <xf numFmtId="187" fontId="5" fillId="0" borderId="4" xfId="0" applyNumberFormat="1" applyFont="1" applyBorder="1" applyAlignment="1"/>
    <xf numFmtId="187" fontId="5" fillId="0" borderId="9" xfId="0" applyNumberFormat="1" applyFont="1" applyBorder="1" applyAlignment="1"/>
    <xf numFmtId="58" fontId="5" fillId="4" borderId="0" xfId="0" quotePrefix="1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33" fillId="0" borderId="8" xfId="18" applyFont="1" applyBorder="1">
      <alignment vertical="center"/>
    </xf>
    <xf numFmtId="0" fontId="5" fillId="6" borderId="8" xfId="0" applyFont="1" applyFill="1" applyBorder="1">
      <alignment vertical="center"/>
    </xf>
    <xf numFmtId="0" fontId="5" fillId="6" borderId="9" xfId="0" applyFont="1" applyFill="1" applyBorder="1">
      <alignment vertical="center"/>
    </xf>
    <xf numFmtId="0" fontId="33" fillId="0" borderId="13" xfId="18" applyFont="1" applyBorder="1">
      <alignment vertical="center"/>
    </xf>
    <xf numFmtId="0" fontId="33" fillId="0" borderId="9" xfId="18" applyFont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33" fillId="0" borderId="16" xfId="18" applyFont="1" applyBorder="1">
      <alignment vertical="center"/>
    </xf>
    <xf numFmtId="0" fontId="33" fillId="0" borderId="17" xfId="18" applyFont="1" applyBorder="1">
      <alignment vertical="center"/>
    </xf>
    <xf numFmtId="0" fontId="29" fillId="0" borderId="0" xfId="0" applyFont="1" applyAlignment="1">
      <alignment horizontal="left"/>
    </xf>
    <xf numFmtId="187" fontId="5" fillId="0" borderId="2" xfId="0" applyNumberFormat="1" applyFont="1" applyBorder="1" applyAlignment="1">
      <alignment horizontal="right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81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38" fontId="3" fillId="0" borderId="3" xfId="9" applyFont="1" applyFill="1" applyBorder="1" applyAlignment="1">
      <alignment horizontal="center"/>
    </xf>
    <xf numFmtId="183" fontId="3" fillId="0" borderId="1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</cellXfs>
  <cellStyles count="19">
    <cellStyle name="パーセント 2" xfId="2" xr:uid="{A78CB76C-0E9D-42E9-A3B6-B1930C47B1C1}"/>
    <cellStyle name="ハイパーリンク" xfId="18" builtinId="8"/>
    <cellStyle name="桁区切り" xfId="9" builtinId="6"/>
    <cellStyle name="桁区切り 2" xfId="1" xr:uid="{E20071D5-8102-40CB-91CE-751BF4E4ECF8}"/>
    <cellStyle name="桁区切り 2 2" xfId="4" xr:uid="{8739F2D1-FCB2-4E8F-B60F-39C6FBB21C40}"/>
    <cellStyle name="桁区切り 4" xfId="15" xr:uid="{244C7758-DA12-4D3F-8787-357BBD5A1D1C}"/>
    <cellStyle name="標準" xfId="0" builtinId="0"/>
    <cellStyle name="標準 2" xfId="5" xr:uid="{FD521C00-8D08-443D-8AAE-3D156C853FF0}"/>
    <cellStyle name="標準 2 2" xfId="7" xr:uid="{3609321F-26F6-4C9E-97B2-93CFA027AFA0}"/>
    <cellStyle name="標準 2 3" xfId="8" xr:uid="{35B5C89C-A220-4FE0-A147-388A76CC9904}"/>
    <cellStyle name="標準 3" xfId="6" xr:uid="{CA004173-76FE-4A01-9046-57EBDE46F53D}"/>
    <cellStyle name="標準 5" xfId="3" xr:uid="{A23BC94F-4126-4D48-97A7-7ED43D650F7A}"/>
    <cellStyle name="標準_2001市町のすがた" xfId="17" xr:uid="{7B5C4418-44F6-4C5B-B2D4-BED4302B616D}"/>
    <cellStyle name="標準_t070216" xfId="10" xr:uid="{AD2DC197-3DDE-40C1-9328-61FE464AC161}"/>
    <cellStyle name="標準_t080216" xfId="14" xr:uid="{5F8145B0-CA25-4167-A45C-F9F322E90E6B}"/>
    <cellStyle name="標準_t100216" xfId="12" xr:uid="{4DFA12D6-74B7-4BDD-AD94-80ED01E4FCA7}"/>
    <cellStyle name="標準_T120203a" xfId="11" xr:uid="{C86462D4-CAD7-406B-B5BD-C51C4CE286E3}"/>
    <cellStyle name="標準_t90216" xfId="13" xr:uid="{2384A078-EF57-4BD8-870C-A80BA3FA8BCF}"/>
    <cellStyle name="標準_市町C3" xfId="16" xr:uid="{4E69FA98-2934-4127-BFE8-B6C66CBF797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40</xdr:row>
      <xdr:rowOff>0</xdr:rowOff>
    </xdr:from>
    <xdr:to>
      <xdr:col>25</xdr:col>
      <xdr:colOff>76200</xdr:colOff>
      <xdr:row>41</xdr:row>
      <xdr:rowOff>31750</xdr:rowOff>
    </xdr:to>
    <xdr:sp macro="" textlink="">
      <xdr:nvSpPr>
        <xdr:cNvPr id="2" name="テキスト 67">
          <a:extLst>
            <a:ext uri="{FF2B5EF4-FFF2-40B4-BE49-F238E27FC236}">
              <a16:creationId xmlns:a16="http://schemas.microsoft.com/office/drawing/2014/main" id="{1A2BF399-A815-4725-9AFC-52A38643830D}"/>
            </a:ext>
          </a:extLst>
        </xdr:cNvPr>
        <xdr:cNvSpPr txBox="1">
          <a:spLocks noChangeArrowheads="1"/>
        </xdr:cNvSpPr>
      </xdr:nvSpPr>
      <xdr:spPr bwMode="auto">
        <a:xfrm>
          <a:off x="15862300" y="756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40</xdr:row>
      <xdr:rowOff>0</xdr:rowOff>
    </xdr:from>
    <xdr:to>
      <xdr:col>25</xdr:col>
      <xdr:colOff>76200</xdr:colOff>
      <xdr:row>41</xdr:row>
      <xdr:rowOff>31750</xdr:rowOff>
    </xdr:to>
    <xdr:sp macro="" textlink="">
      <xdr:nvSpPr>
        <xdr:cNvPr id="3" name="テキスト 96">
          <a:extLst>
            <a:ext uri="{FF2B5EF4-FFF2-40B4-BE49-F238E27FC236}">
              <a16:creationId xmlns:a16="http://schemas.microsoft.com/office/drawing/2014/main" id="{8F93C4BE-A672-4973-A70B-CC6A5E2BC3D3}"/>
            </a:ext>
          </a:extLst>
        </xdr:cNvPr>
        <xdr:cNvSpPr txBox="1">
          <a:spLocks noChangeArrowheads="1"/>
        </xdr:cNvSpPr>
      </xdr:nvSpPr>
      <xdr:spPr bwMode="auto">
        <a:xfrm>
          <a:off x="15862300" y="756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76200</xdr:colOff>
      <xdr:row>1</xdr:row>
      <xdr:rowOff>31750</xdr:rowOff>
    </xdr:to>
    <xdr:sp macro="" textlink="">
      <xdr:nvSpPr>
        <xdr:cNvPr id="4" name="テキスト 96">
          <a:extLst>
            <a:ext uri="{FF2B5EF4-FFF2-40B4-BE49-F238E27FC236}">
              <a16:creationId xmlns:a16="http://schemas.microsoft.com/office/drawing/2014/main" id="{7B62FBFF-05A1-44A4-AFB7-085AB687803D}"/>
            </a:ext>
          </a:extLst>
        </xdr:cNvPr>
        <xdr:cNvSpPr txBox="1">
          <a:spLocks noChangeArrowheads="1"/>
        </xdr:cNvSpPr>
      </xdr:nvSpPr>
      <xdr:spPr bwMode="auto">
        <a:xfrm>
          <a:off x="158623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40</xdr:row>
      <xdr:rowOff>0</xdr:rowOff>
    </xdr:from>
    <xdr:to>
      <xdr:col>25</xdr:col>
      <xdr:colOff>76200</xdr:colOff>
      <xdr:row>41</xdr:row>
      <xdr:rowOff>31750</xdr:rowOff>
    </xdr:to>
    <xdr:sp macro="" textlink="">
      <xdr:nvSpPr>
        <xdr:cNvPr id="5" name="テキスト 96">
          <a:extLst>
            <a:ext uri="{FF2B5EF4-FFF2-40B4-BE49-F238E27FC236}">
              <a16:creationId xmlns:a16="http://schemas.microsoft.com/office/drawing/2014/main" id="{6272814E-B488-4CC5-BB88-3C6F738C2959}"/>
            </a:ext>
          </a:extLst>
        </xdr:cNvPr>
        <xdr:cNvSpPr txBox="1">
          <a:spLocks noChangeArrowheads="1"/>
        </xdr:cNvSpPr>
      </xdr:nvSpPr>
      <xdr:spPr bwMode="auto">
        <a:xfrm>
          <a:off x="15862300" y="756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40</xdr:row>
      <xdr:rowOff>0</xdr:rowOff>
    </xdr:from>
    <xdr:to>
      <xdr:col>25</xdr:col>
      <xdr:colOff>76200</xdr:colOff>
      <xdr:row>41</xdr:row>
      <xdr:rowOff>31750</xdr:rowOff>
    </xdr:to>
    <xdr:sp macro="" textlink="">
      <xdr:nvSpPr>
        <xdr:cNvPr id="6" name="テキスト 67">
          <a:extLst>
            <a:ext uri="{FF2B5EF4-FFF2-40B4-BE49-F238E27FC236}">
              <a16:creationId xmlns:a16="http://schemas.microsoft.com/office/drawing/2014/main" id="{46F9CDFB-7039-458D-B52D-740A228ED800}"/>
            </a:ext>
          </a:extLst>
        </xdr:cNvPr>
        <xdr:cNvSpPr txBox="1">
          <a:spLocks noChangeArrowheads="1"/>
        </xdr:cNvSpPr>
      </xdr:nvSpPr>
      <xdr:spPr bwMode="auto">
        <a:xfrm>
          <a:off x="15862300" y="756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40</xdr:row>
      <xdr:rowOff>0</xdr:rowOff>
    </xdr:from>
    <xdr:to>
      <xdr:col>25</xdr:col>
      <xdr:colOff>76200</xdr:colOff>
      <xdr:row>41</xdr:row>
      <xdr:rowOff>31750</xdr:rowOff>
    </xdr:to>
    <xdr:sp macro="" textlink="">
      <xdr:nvSpPr>
        <xdr:cNvPr id="7" name="テキスト 96">
          <a:extLst>
            <a:ext uri="{FF2B5EF4-FFF2-40B4-BE49-F238E27FC236}">
              <a16:creationId xmlns:a16="http://schemas.microsoft.com/office/drawing/2014/main" id="{574DB0C6-CF7D-4610-8390-42EB6B048B67}"/>
            </a:ext>
          </a:extLst>
        </xdr:cNvPr>
        <xdr:cNvSpPr txBox="1">
          <a:spLocks noChangeArrowheads="1"/>
        </xdr:cNvSpPr>
      </xdr:nvSpPr>
      <xdr:spPr bwMode="auto">
        <a:xfrm>
          <a:off x="15862300" y="7562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27767-1BDC-4EA4-B52C-0CC2971F0290}">
  <sheetPr>
    <tabColor theme="7" tint="0.59999389629810485"/>
  </sheetPr>
  <dimension ref="A1:M13"/>
  <sheetViews>
    <sheetView tabSelected="1" workbookViewId="0">
      <selection activeCell="G19" sqref="G19"/>
    </sheetView>
  </sheetViews>
  <sheetFormatPr defaultColWidth="9" defaultRowHeight="13.5"/>
  <cols>
    <col min="1" max="1" width="4.375" style="4" customWidth="1"/>
    <col min="2" max="2" width="19.75" style="4" customWidth="1"/>
    <col min="3" max="3" width="9" style="4"/>
    <col min="4" max="4" width="31.125" style="4" customWidth="1"/>
    <col min="5" max="6" width="9" style="4"/>
    <col min="7" max="7" width="13.75" style="4" customWidth="1"/>
    <col min="8" max="8" width="5.75" style="4" customWidth="1"/>
    <col min="9" max="12" width="8.625" style="4" customWidth="1"/>
    <col min="13" max="16384" width="9" style="4"/>
  </cols>
  <sheetData>
    <row r="1" spans="1:13" ht="18" customHeight="1">
      <c r="A1" s="14" t="s">
        <v>775</v>
      </c>
      <c r="B1" s="36"/>
      <c r="C1" s="36"/>
      <c r="E1" s="35" t="s">
        <v>146</v>
      </c>
      <c r="F1" s="36"/>
      <c r="G1" s="37" t="s">
        <v>832</v>
      </c>
      <c r="H1" s="404"/>
    </row>
    <row r="2" spans="1:13" ht="18" customHeight="1">
      <c r="A2" s="39"/>
      <c r="B2" s="40" t="s">
        <v>147</v>
      </c>
      <c r="C2" s="421" t="s">
        <v>150</v>
      </c>
      <c r="D2" s="421"/>
      <c r="E2" s="422" t="s">
        <v>148</v>
      </c>
      <c r="F2" s="423"/>
      <c r="G2" s="406" t="s">
        <v>149</v>
      </c>
      <c r="H2" s="405"/>
      <c r="I2" s="424" t="s">
        <v>800</v>
      </c>
      <c r="J2" s="425"/>
      <c r="K2" s="425"/>
      <c r="L2" s="426"/>
      <c r="M2" s="407" t="s">
        <v>802</v>
      </c>
    </row>
    <row r="3" spans="1:13" ht="18" customHeight="1">
      <c r="A3" s="312">
        <v>1</v>
      </c>
      <c r="B3" s="313" t="s">
        <v>153</v>
      </c>
      <c r="C3" s="5" t="s">
        <v>151</v>
      </c>
      <c r="D3" s="15" t="s">
        <v>152</v>
      </c>
      <c r="E3" s="359" t="s">
        <v>481</v>
      </c>
      <c r="F3" s="314" t="s">
        <v>833</v>
      </c>
      <c r="G3" s="407"/>
      <c r="H3" s="318"/>
      <c r="I3" s="413"/>
      <c r="J3" s="411">
        <v>2001</v>
      </c>
      <c r="K3" s="411">
        <v>2011</v>
      </c>
      <c r="L3" s="411">
        <v>2021</v>
      </c>
      <c r="M3" s="419"/>
    </row>
    <row r="4" spans="1:13" ht="15" customHeight="1">
      <c r="A4" s="172" t="s">
        <v>761</v>
      </c>
      <c r="H4" s="318"/>
      <c r="I4" s="414"/>
      <c r="J4" s="408">
        <v>2002</v>
      </c>
      <c r="K4" s="408">
        <v>2012</v>
      </c>
      <c r="L4" s="408">
        <v>2022</v>
      </c>
      <c r="M4" s="419"/>
    </row>
    <row r="5" spans="1:13">
      <c r="H5" s="318"/>
      <c r="I5" s="414"/>
      <c r="J5" s="408">
        <v>2003</v>
      </c>
      <c r="K5" s="408">
        <v>2013</v>
      </c>
      <c r="L5" s="408">
        <v>2023</v>
      </c>
      <c r="M5" s="419" t="s">
        <v>801</v>
      </c>
    </row>
    <row r="6" spans="1:13">
      <c r="H6" s="318"/>
      <c r="I6" s="414"/>
      <c r="J6" s="408">
        <v>2004</v>
      </c>
      <c r="K6" s="408">
        <v>2014</v>
      </c>
      <c r="L6" s="409"/>
      <c r="M6" s="419"/>
    </row>
    <row r="7" spans="1:13">
      <c r="H7" s="318"/>
      <c r="I7" s="415">
        <v>1995</v>
      </c>
      <c r="J7" s="408">
        <v>2005</v>
      </c>
      <c r="K7" s="408">
        <v>2015</v>
      </c>
      <c r="L7" s="409"/>
      <c r="M7" s="419"/>
    </row>
    <row r="8" spans="1:13">
      <c r="H8" s="318"/>
      <c r="I8" s="415">
        <v>1996</v>
      </c>
      <c r="J8" s="408">
        <v>2006</v>
      </c>
      <c r="K8" s="408">
        <v>2016</v>
      </c>
      <c r="L8" s="409"/>
      <c r="M8" s="419"/>
    </row>
    <row r="9" spans="1:13">
      <c r="I9" s="415">
        <v>1997</v>
      </c>
      <c r="J9" s="408">
        <v>2007</v>
      </c>
      <c r="K9" s="408">
        <v>2017</v>
      </c>
      <c r="L9" s="409"/>
      <c r="M9" s="419"/>
    </row>
    <row r="10" spans="1:13">
      <c r="I10" s="415">
        <v>1998</v>
      </c>
      <c r="J10" s="408">
        <v>2008</v>
      </c>
      <c r="K10" s="408">
        <v>2018</v>
      </c>
      <c r="L10" s="409"/>
      <c r="M10" s="419"/>
    </row>
    <row r="11" spans="1:13">
      <c r="I11" s="415">
        <v>1999</v>
      </c>
      <c r="J11" s="408">
        <v>2009</v>
      </c>
      <c r="K11" s="408">
        <v>2019</v>
      </c>
      <c r="L11" s="409"/>
      <c r="M11" s="419"/>
    </row>
    <row r="12" spans="1:13">
      <c r="I12" s="416">
        <v>2000</v>
      </c>
      <c r="J12" s="412">
        <v>2010</v>
      </c>
      <c r="K12" s="412">
        <v>2020</v>
      </c>
      <c r="L12" s="410"/>
      <c r="M12" s="420"/>
    </row>
    <row r="13" spans="1:13">
      <c r="I13" s="215"/>
      <c r="J13" s="215"/>
      <c r="K13" s="215"/>
      <c r="L13" s="215"/>
    </row>
  </sheetData>
  <mergeCells count="3">
    <mergeCell ref="C2:D2"/>
    <mergeCell ref="E2:F2"/>
    <mergeCell ref="I2:L2"/>
  </mergeCells>
  <phoneticPr fontId="1"/>
  <hyperlinks>
    <hyperlink ref="I7" location="'95'!A1" display="'95'!A1" xr:uid="{A856605A-E1B0-4174-B057-1E52183A9B21}"/>
    <hyperlink ref="I8" location="'96'!A1" display="'96'!A1" xr:uid="{FDFA9CB6-FB2B-4FF3-8B9E-2CF3AB477AA3}"/>
    <hyperlink ref="I9" location="'97'!A1" display="'97'!A1" xr:uid="{AC572595-1713-4BCB-A79D-1971EF092DA6}"/>
    <hyperlink ref="I10" location="'98'!A1" display="'98'!A1" xr:uid="{817ECC36-084A-4715-8486-745F40584545}"/>
    <hyperlink ref="I11" location="'99'!A1" display="'99'!A1" xr:uid="{37542C82-E7A1-4893-A359-CA2A2407ED4D}"/>
    <hyperlink ref="I12" location="'00'!A1" display="'00'!A1" xr:uid="{50996598-4035-4E28-B6FD-ACD0918BBCEB}"/>
    <hyperlink ref="J3" location="'01'!A1" display="'01'!A1" xr:uid="{A0032CE5-9C90-42C7-AC44-B28258A3103E}"/>
    <hyperlink ref="J4" location="'02'!A1" display="'02'!A1" xr:uid="{433935BE-9BD9-4560-98EE-EC3193A139D3}"/>
    <hyperlink ref="J5" location="'03'!A1" display="'03'!A1" xr:uid="{87BF3E78-97B3-4218-B9CE-D7040A4A802B}"/>
    <hyperlink ref="J6" location="'04'!A1" display="'04'!A1" xr:uid="{1A09B234-EAE9-4A8C-B45D-EAC633301BD3}"/>
    <hyperlink ref="J7" location="'05'!A1" display="'05'!A1" xr:uid="{7AD277F7-F9DB-4AB3-AF0E-87B429783D5A}"/>
    <hyperlink ref="J8" location="'06'!A1" display="'06'!A1" xr:uid="{AAB07008-DB54-4629-B001-3BD95145E04C}"/>
    <hyperlink ref="J9" location="'07'!A1" display="'07'!A1" xr:uid="{02A97B70-95E9-4D75-85C1-C6FC79AD8E4A}"/>
    <hyperlink ref="J10" location="'08'!A1" display="'08'!A1" xr:uid="{C8E5ECBF-BCBC-4DAA-9838-A61D3B1A344C}"/>
    <hyperlink ref="J11" location="'09'!A1" display="'09'!A1" xr:uid="{E47E822A-B317-47AF-A536-9D98640F7117}"/>
    <hyperlink ref="J12" location="'10'!A1" display="'10'!A1" xr:uid="{6A176DA6-860C-4718-937D-A899B7C07EF8}"/>
    <hyperlink ref="K3" location="'11'!A1" display="'11'!A1" xr:uid="{9A4DF0A4-525F-4392-97FA-B73AB1876A3B}"/>
    <hyperlink ref="K4" location="'12'!A1" display="'12'!A1" xr:uid="{5A8CEC9D-FC59-4D78-A2A6-CA083A9B5196}"/>
    <hyperlink ref="K5" location="'13'!A1" display="'13'!A1" xr:uid="{D7A0EADC-8BA5-4B04-A051-FC9AAFF3F593}"/>
    <hyperlink ref="K6" location="'14'!A1" display="'14'!A1" xr:uid="{E6339572-A8B8-4BC0-B643-A757B5F92862}"/>
    <hyperlink ref="K7" location="'15'!A1" display="'15'!A1" xr:uid="{96D2C25F-2A9F-4252-9F07-ACC81836D6A3}"/>
    <hyperlink ref="K8" location="'16'!A1" display="'16'!A1" xr:uid="{BCF91C2C-A3D8-4A06-9B89-CBBB8DAA22C7}"/>
    <hyperlink ref="K9" location="'17'!A1" display="'17'!A1" xr:uid="{21C2F215-CCBE-4237-A3CB-AFF58192A1DB}"/>
    <hyperlink ref="K10" location="'18'!A1" display="'18'!A1" xr:uid="{538BFD9C-EEC7-452A-AEFC-E483B3EB7926}"/>
    <hyperlink ref="K11" location="'19'!A1" display="'19'!A1" xr:uid="{198D7DAE-4D24-4C04-A856-4306DFF9C1BC}"/>
    <hyperlink ref="K12" location="'20'!A1" display="'20'!A1" xr:uid="{2A8D1082-859A-4EE5-A141-B50C16960F83}"/>
    <hyperlink ref="L3" location="'21'!A1" display="'21'!A1" xr:uid="{C9DA307C-6ED7-43CC-A14F-848245367FF3}"/>
    <hyperlink ref="L4" location="'22'!A1" display="'22'!A1" xr:uid="{C251B4F1-8FAA-46FA-8074-E530BB158C7C}"/>
    <hyperlink ref="L5" location="'23'!A1" display="'23'!A1" xr:uid="{1722E889-E4EB-4A5D-ABF8-793E80DF7B93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7EAC6-52E3-474D-86E0-9F7B69051CAA}">
  <sheetPr>
    <tabColor theme="7" tint="0.79998168889431442"/>
  </sheetPr>
  <dimension ref="A1:P166"/>
  <sheetViews>
    <sheetView workbookViewId="0">
      <pane xSplit="3" ySplit="6" topLeftCell="D11" activePane="bottomRight" state="frozen"/>
      <selection pane="topRight" activeCell="D1" sqref="D1"/>
      <selection pane="bottomLeft" activeCell="A7" sqref="A7"/>
      <selection pane="bottomRight" activeCell="B2" sqref="B2"/>
    </sheetView>
  </sheetViews>
  <sheetFormatPr defaultColWidth="7.75" defaultRowHeight="13.5"/>
  <cols>
    <col min="1" max="1" width="5.25" style="99" hidden="1" customWidth="1"/>
    <col min="2" max="2" width="4.625" style="100" customWidth="1"/>
    <col min="3" max="3" width="12.875" style="100" customWidth="1"/>
    <col min="4" max="14" width="10.125" style="100" customWidth="1"/>
    <col min="15" max="256" width="7.75" style="100"/>
    <col min="257" max="257" width="5.25" style="100" bestFit="1" customWidth="1"/>
    <col min="258" max="258" width="4.625" style="100" customWidth="1"/>
    <col min="259" max="259" width="12.875" style="100" customWidth="1"/>
    <col min="260" max="270" width="9.375" style="100" customWidth="1"/>
    <col min="271" max="512" width="7.75" style="100"/>
    <col min="513" max="513" width="5.25" style="100" bestFit="1" customWidth="1"/>
    <col min="514" max="514" width="4.625" style="100" customWidth="1"/>
    <col min="515" max="515" width="12.875" style="100" customWidth="1"/>
    <col min="516" max="526" width="9.375" style="100" customWidth="1"/>
    <col min="527" max="768" width="7.75" style="100"/>
    <col min="769" max="769" width="5.25" style="100" bestFit="1" customWidth="1"/>
    <col min="770" max="770" width="4.625" style="100" customWidth="1"/>
    <col min="771" max="771" width="12.875" style="100" customWidth="1"/>
    <col min="772" max="782" width="9.375" style="100" customWidth="1"/>
    <col min="783" max="1024" width="7.75" style="100"/>
    <col min="1025" max="1025" width="5.25" style="100" bestFit="1" customWidth="1"/>
    <col min="1026" max="1026" width="4.625" style="100" customWidth="1"/>
    <col min="1027" max="1027" width="12.875" style="100" customWidth="1"/>
    <col min="1028" max="1038" width="9.375" style="100" customWidth="1"/>
    <col min="1039" max="1280" width="7.75" style="100"/>
    <col min="1281" max="1281" width="5.25" style="100" bestFit="1" customWidth="1"/>
    <col min="1282" max="1282" width="4.625" style="100" customWidth="1"/>
    <col min="1283" max="1283" width="12.875" style="100" customWidth="1"/>
    <col min="1284" max="1294" width="9.375" style="100" customWidth="1"/>
    <col min="1295" max="1536" width="7.75" style="100"/>
    <col min="1537" max="1537" width="5.25" style="100" bestFit="1" customWidth="1"/>
    <col min="1538" max="1538" width="4.625" style="100" customWidth="1"/>
    <col min="1539" max="1539" width="12.875" style="100" customWidth="1"/>
    <col min="1540" max="1550" width="9.375" style="100" customWidth="1"/>
    <col min="1551" max="1792" width="7.75" style="100"/>
    <col min="1793" max="1793" width="5.25" style="100" bestFit="1" customWidth="1"/>
    <col min="1794" max="1794" width="4.625" style="100" customWidth="1"/>
    <col min="1795" max="1795" width="12.875" style="100" customWidth="1"/>
    <col min="1796" max="1806" width="9.375" style="100" customWidth="1"/>
    <col min="1807" max="2048" width="7.75" style="100"/>
    <col min="2049" max="2049" width="5.25" style="100" bestFit="1" customWidth="1"/>
    <col min="2050" max="2050" width="4.625" style="100" customWidth="1"/>
    <col min="2051" max="2051" width="12.875" style="100" customWidth="1"/>
    <col min="2052" max="2062" width="9.375" style="100" customWidth="1"/>
    <col min="2063" max="2304" width="7.75" style="100"/>
    <col min="2305" max="2305" width="5.25" style="100" bestFit="1" customWidth="1"/>
    <col min="2306" max="2306" width="4.625" style="100" customWidth="1"/>
    <col min="2307" max="2307" width="12.875" style="100" customWidth="1"/>
    <col min="2308" max="2318" width="9.375" style="100" customWidth="1"/>
    <col min="2319" max="2560" width="7.75" style="100"/>
    <col min="2561" max="2561" width="5.25" style="100" bestFit="1" customWidth="1"/>
    <col min="2562" max="2562" width="4.625" style="100" customWidth="1"/>
    <col min="2563" max="2563" width="12.875" style="100" customWidth="1"/>
    <col min="2564" max="2574" width="9.375" style="100" customWidth="1"/>
    <col min="2575" max="2816" width="7.75" style="100"/>
    <col min="2817" max="2817" width="5.25" style="100" bestFit="1" customWidth="1"/>
    <col min="2818" max="2818" width="4.625" style="100" customWidth="1"/>
    <col min="2819" max="2819" width="12.875" style="100" customWidth="1"/>
    <col min="2820" max="2830" width="9.375" style="100" customWidth="1"/>
    <col min="2831" max="3072" width="7.75" style="100"/>
    <col min="3073" max="3073" width="5.25" style="100" bestFit="1" customWidth="1"/>
    <col min="3074" max="3074" width="4.625" style="100" customWidth="1"/>
    <col min="3075" max="3075" width="12.875" style="100" customWidth="1"/>
    <col min="3076" max="3086" width="9.375" style="100" customWidth="1"/>
    <col min="3087" max="3328" width="7.75" style="100"/>
    <col min="3329" max="3329" width="5.25" style="100" bestFit="1" customWidth="1"/>
    <col min="3330" max="3330" width="4.625" style="100" customWidth="1"/>
    <col min="3331" max="3331" width="12.875" style="100" customWidth="1"/>
    <col min="3332" max="3342" width="9.375" style="100" customWidth="1"/>
    <col min="3343" max="3584" width="7.75" style="100"/>
    <col min="3585" max="3585" width="5.25" style="100" bestFit="1" customWidth="1"/>
    <col min="3586" max="3586" width="4.625" style="100" customWidth="1"/>
    <col min="3587" max="3587" width="12.875" style="100" customWidth="1"/>
    <col min="3588" max="3598" width="9.375" style="100" customWidth="1"/>
    <col min="3599" max="3840" width="7.75" style="100"/>
    <col min="3841" max="3841" width="5.25" style="100" bestFit="1" customWidth="1"/>
    <col min="3842" max="3842" width="4.625" style="100" customWidth="1"/>
    <col min="3843" max="3843" width="12.875" style="100" customWidth="1"/>
    <col min="3844" max="3854" width="9.375" style="100" customWidth="1"/>
    <col min="3855" max="4096" width="7.75" style="100"/>
    <col min="4097" max="4097" width="5.25" style="100" bestFit="1" customWidth="1"/>
    <col min="4098" max="4098" width="4.625" style="100" customWidth="1"/>
    <col min="4099" max="4099" width="12.875" style="100" customWidth="1"/>
    <col min="4100" max="4110" width="9.375" style="100" customWidth="1"/>
    <col min="4111" max="4352" width="7.75" style="100"/>
    <col min="4353" max="4353" width="5.25" style="100" bestFit="1" customWidth="1"/>
    <col min="4354" max="4354" width="4.625" style="100" customWidth="1"/>
    <col min="4355" max="4355" width="12.875" style="100" customWidth="1"/>
    <col min="4356" max="4366" width="9.375" style="100" customWidth="1"/>
    <col min="4367" max="4608" width="7.75" style="100"/>
    <col min="4609" max="4609" width="5.25" style="100" bestFit="1" customWidth="1"/>
    <col min="4610" max="4610" width="4.625" style="100" customWidth="1"/>
    <col min="4611" max="4611" width="12.875" style="100" customWidth="1"/>
    <col min="4612" max="4622" width="9.375" style="100" customWidth="1"/>
    <col min="4623" max="4864" width="7.75" style="100"/>
    <col min="4865" max="4865" width="5.25" style="100" bestFit="1" customWidth="1"/>
    <col min="4866" max="4866" width="4.625" style="100" customWidth="1"/>
    <col min="4867" max="4867" width="12.875" style="100" customWidth="1"/>
    <col min="4868" max="4878" width="9.375" style="100" customWidth="1"/>
    <col min="4879" max="5120" width="7.75" style="100"/>
    <col min="5121" max="5121" width="5.25" style="100" bestFit="1" customWidth="1"/>
    <col min="5122" max="5122" width="4.625" style="100" customWidth="1"/>
    <col min="5123" max="5123" width="12.875" style="100" customWidth="1"/>
    <col min="5124" max="5134" width="9.375" style="100" customWidth="1"/>
    <col min="5135" max="5376" width="7.75" style="100"/>
    <col min="5377" max="5377" width="5.25" style="100" bestFit="1" customWidth="1"/>
    <col min="5378" max="5378" width="4.625" style="100" customWidth="1"/>
    <col min="5379" max="5379" width="12.875" style="100" customWidth="1"/>
    <col min="5380" max="5390" width="9.375" style="100" customWidth="1"/>
    <col min="5391" max="5632" width="7.75" style="100"/>
    <col min="5633" max="5633" width="5.25" style="100" bestFit="1" customWidth="1"/>
    <col min="5634" max="5634" width="4.625" style="100" customWidth="1"/>
    <col min="5635" max="5635" width="12.875" style="100" customWidth="1"/>
    <col min="5636" max="5646" width="9.375" style="100" customWidth="1"/>
    <col min="5647" max="5888" width="7.75" style="100"/>
    <col min="5889" max="5889" width="5.25" style="100" bestFit="1" customWidth="1"/>
    <col min="5890" max="5890" width="4.625" style="100" customWidth="1"/>
    <col min="5891" max="5891" width="12.875" style="100" customWidth="1"/>
    <col min="5892" max="5902" width="9.375" style="100" customWidth="1"/>
    <col min="5903" max="6144" width="7.75" style="100"/>
    <col min="6145" max="6145" width="5.25" style="100" bestFit="1" customWidth="1"/>
    <col min="6146" max="6146" width="4.625" style="100" customWidth="1"/>
    <col min="6147" max="6147" width="12.875" style="100" customWidth="1"/>
    <col min="6148" max="6158" width="9.375" style="100" customWidth="1"/>
    <col min="6159" max="6400" width="7.75" style="100"/>
    <col min="6401" max="6401" width="5.25" style="100" bestFit="1" customWidth="1"/>
    <col min="6402" max="6402" width="4.625" style="100" customWidth="1"/>
    <col min="6403" max="6403" width="12.875" style="100" customWidth="1"/>
    <col min="6404" max="6414" width="9.375" style="100" customWidth="1"/>
    <col min="6415" max="6656" width="7.75" style="100"/>
    <col min="6657" max="6657" width="5.25" style="100" bestFit="1" customWidth="1"/>
    <col min="6658" max="6658" width="4.625" style="100" customWidth="1"/>
    <col min="6659" max="6659" width="12.875" style="100" customWidth="1"/>
    <col min="6660" max="6670" width="9.375" style="100" customWidth="1"/>
    <col min="6671" max="6912" width="7.75" style="100"/>
    <col min="6913" max="6913" width="5.25" style="100" bestFit="1" customWidth="1"/>
    <col min="6914" max="6914" width="4.625" style="100" customWidth="1"/>
    <col min="6915" max="6915" width="12.875" style="100" customWidth="1"/>
    <col min="6916" max="6926" width="9.375" style="100" customWidth="1"/>
    <col min="6927" max="7168" width="7.75" style="100"/>
    <col min="7169" max="7169" width="5.25" style="100" bestFit="1" customWidth="1"/>
    <col min="7170" max="7170" width="4.625" style="100" customWidth="1"/>
    <col min="7171" max="7171" width="12.875" style="100" customWidth="1"/>
    <col min="7172" max="7182" width="9.375" style="100" customWidth="1"/>
    <col min="7183" max="7424" width="7.75" style="100"/>
    <col min="7425" max="7425" width="5.25" style="100" bestFit="1" customWidth="1"/>
    <col min="7426" max="7426" width="4.625" style="100" customWidth="1"/>
    <col min="7427" max="7427" width="12.875" style="100" customWidth="1"/>
    <col min="7428" max="7438" width="9.375" style="100" customWidth="1"/>
    <col min="7439" max="7680" width="7.75" style="100"/>
    <col min="7681" max="7681" width="5.25" style="100" bestFit="1" customWidth="1"/>
    <col min="7682" max="7682" width="4.625" style="100" customWidth="1"/>
    <col min="7683" max="7683" width="12.875" style="100" customWidth="1"/>
    <col min="7684" max="7694" width="9.375" style="100" customWidth="1"/>
    <col min="7695" max="7936" width="7.75" style="100"/>
    <col min="7937" max="7937" width="5.25" style="100" bestFit="1" customWidth="1"/>
    <col min="7938" max="7938" width="4.625" style="100" customWidth="1"/>
    <col min="7939" max="7939" width="12.875" style="100" customWidth="1"/>
    <col min="7940" max="7950" width="9.375" style="100" customWidth="1"/>
    <col min="7951" max="8192" width="7.75" style="100"/>
    <col min="8193" max="8193" width="5.25" style="100" bestFit="1" customWidth="1"/>
    <col min="8194" max="8194" width="4.625" style="100" customWidth="1"/>
    <col min="8195" max="8195" width="12.875" style="100" customWidth="1"/>
    <col min="8196" max="8206" width="9.375" style="100" customWidth="1"/>
    <col min="8207" max="8448" width="7.75" style="100"/>
    <col min="8449" max="8449" width="5.25" style="100" bestFit="1" customWidth="1"/>
    <col min="8450" max="8450" width="4.625" style="100" customWidth="1"/>
    <col min="8451" max="8451" width="12.875" style="100" customWidth="1"/>
    <col min="8452" max="8462" width="9.375" style="100" customWidth="1"/>
    <col min="8463" max="8704" width="7.75" style="100"/>
    <col min="8705" max="8705" width="5.25" style="100" bestFit="1" customWidth="1"/>
    <col min="8706" max="8706" width="4.625" style="100" customWidth="1"/>
    <col min="8707" max="8707" width="12.875" style="100" customWidth="1"/>
    <col min="8708" max="8718" width="9.375" style="100" customWidth="1"/>
    <col min="8719" max="8960" width="7.75" style="100"/>
    <col min="8961" max="8961" width="5.25" style="100" bestFit="1" customWidth="1"/>
    <col min="8962" max="8962" width="4.625" style="100" customWidth="1"/>
    <col min="8963" max="8963" width="12.875" style="100" customWidth="1"/>
    <col min="8964" max="8974" width="9.375" style="100" customWidth="1"/>
    <col min="8975" max="9216" width="7.75" style="100"/>
    <col min="9217" max="9217" width="5.25" style="100" bestFit="1" customWidth="1"/>
    <col min="9218" max="9218" width="4.625" style="100" customWidth="1"/>
    <col min="9219" max="9219" width="12.875" style="100" customWidth="1"/>
    <col min="9220" max="9230" width="9.375" style="100" customWidth="1"/>
    <col min="9231" max="9472" width="7.75" style="100"/>
    <col min="9473" max="9473" width="5.25" style="100" bestFit="1" customWidth="1"/>
    <col min="9474" max="9474" width="4.625" style="100" customWidth="1"/>
    <col min="9475" max="9475" width="12.875" style="100" customWidth="1"/>
    <col min="9476" max="9486" width="9.375" style="100" customWidth="1"/>
    <col min="9487" max="9728" width="7.75" style="100"/>
    <col min="9729" max="9729" width="5.25" style="100" bestFit="1" customWidth="1"/>
    <col min="9730" max="9730" width="4.625" style="100" customWidth="1"/>
    <col min="9731" max="9731" width="12.875" style="100" customWidth="1"/>
    <col min="9732" max="9742" width="9.375" style="100" customWidth="1"/>
    <col min="9743" max="9984" width="7.75" style="100"/>
    <col min="9985" max="9985" width="5.25" style="100" bestFit="1" customWidth="1"/>
    <col min="9986" max="9986" width="4.625" style="100" customWidth="1"/>
    <col min="9987" max="9987" width="12.875" style="100" customWidth="1"/>
    <col min="9988" max="9998" width="9.375" style="100" customWidth="1"/>
    <col min="9999" max="10240" width="7.75" style="100"/>
    <col min="10241" max="10241" width="5.25" style="100" bestFit="1" customWidth="1"/>
    <col min="10242" max="10242" width="4.625" style="100" customWidth="1"/>
    <col min="10243" max="10243" width="12.875" style="100" customWidth="1"/>
    <col min="10244" max="10254" width="9.375" style="100" customWidth="1"/>
    <col min="10255" max="10496" width="7.75" style="100"/>
    <col min="10497" max="10497" width="5.25" style="100" bestFit="1" customWidth="1"/>
    <col min="10498" max="10498" width="4.625" style="100" customWidth="1"/>
    <col min="10499" max="10499" width="12.875" style="100" customWidth="1"/>
    <col min="10500" max="10510" width="9.375" style="100" customWidth="1"/>
    <col min="10511" max="10752" width="7.75" style="100"/>
    <col min="10753" max="10753" width="5.25" style="100" bestFit="1" customWidth="1"/>
    <col min="10754" max="10754" width="4.625" style="100" customWidth="1"/>
    <col min="10755" max="10755" width="12.875" style="100" customWidth="1"/>
    <col min="10756" max="10766" width="9.375" style="100" customWidth="1"/>
    <col min="10767" max="11008" width="7.75" style="100"/>
    <col min="11009" max="11009" width="5.25" style="100" bestFit="1" customWidth="1"/>
    <col min="11010" max="11010" width="4.625" style="100" customWidth="1"/>
    <col min="11011" max="11011" width="12.875" style="100" customWidth="1"/>
    <col min="11012" max="11022" width="9.375" style="100" customWidth="1"/>
    <col min="11023" max="11264" width="7.75" style="100"/>
    <col min="11265" max="11265" width="5.25" style="100" bestFit="1" customWidth="1"/>
    <col min="11266" max="11266" width="4.625" style="100" customWidth="1"/>
    <col min="11267" max="11267" width="12.875" style="100" customWidth="1"/>
    <col min="11268" max="11278" width="9.375" style="100" customWidth="1"/>
    <col min="11279" max="11520" width="7.75" style="100"/>
    <col min="11521" max="11521" width="5.25" style="100" bestFit="1" customWidth="1"/>
    <col min="11522" max="11522" width="4.625" style="100" customWidth="1"/>
    <col min="11523" max="11523" width="12.875" style="100" customWidth="1"/>
    <col min="11524" max="11534" width="9.375" style="100" customWidth="1"/>
    <col min="11535" max="11776" width="7.75" style="100"/>
    <col min="11777" max="11777" width="5.25" style="100" bestFit="1" customWidth="1"/>
    <col min="11778" max="11778" width="4.625" style="100" customWidth="1"/>
    <col min="11779" max="11779" width="12.875" style="100" customWidth="1"/>
    <col min="11780" max="11790" width="9.375" style="100" customWidth="1"/>
    <col min="11791" max="12032" width="7.75" style="100"/>
    <col min="12033" max="12033" width="5.25" style="100" bestFit="1" customWidth="1"/>
    <col min="12034" max="12034" width="4.625" style="100" customWidth="1"/>
    <col min="12035" max="12035" width="12.875" style="100" customWidth="1"/>
    <col min="12036" max="12046" width="9.375" style="100" customWidth="1"/>
    <col min="12047" max="12288" width="7.75" style="100"/>
    <col min="12289" max="12289" width="5.25" style="100" bestFit="1" customWidth="1"/>
    <col min="12290" max="12290" width="4.625" style="100" customWidth="1"/>
    <col min="12291" max="12291" width="12.875" style="100" customWidth="1"/>
    <col min="12292" max="12302" width="9.375" style="100" customWidth="1"/>
    <col min="12303" max="12544" width="7.75" style="100"/>
    <col min="12545" max="12545" width="5.25" style="100" bestFit="1" customWidth="1"/>
    <col min="12546" max="12546" width="4.625" style="100" customWidth="1"/>
    <col min="12547" max="12547" width="12.875" style="100" customWidth="1"/>
    <col min="12548" max="12558" width="9.375" style="100" customWidth="1"/>
    <col min="12559" max="12800" width="7.75" style="100"/>
    <col min="12801" max="12801" width="5.25" style="100" bestFit="1" customWidth="1"/>
    <col min="12802" max="12802" width="4.625" style="100" customWidth="1"/>
    <col min="12803" max="12803" width="12.875" style="100" customWidth="1"/>
    <col min="12804" max="12814" width="9.375" style="100" customWidth="1"/>
    <col min="12815" max="13056" width="7.75" style="100"/>
    <col min="13057" max="13057" width="5.25" style="100" bestFit="1" customWidth="1"/>
    <col min="13058" max="13058" width="4.625" style="100" customWidth="1"/>
    <col min="13059" max="13059" width="12.875" style="100" customWidth="1"/>
    <col min="13060" max="13070" width="9.375" style="100" customWidth="1"/>
    <col min="13071" max="13312" width="7.75" style="100"/>
    <col min="13313" max="13313" width="5.25" style="100" bestFit="1" customWidth="1"/>
    <col min="13314" max="13314" width="4.625" style="100" customWidth="1"/>
    <col min="13315" max="13315" width="12.875" style="100" customWidth="1"/>
    <col min="13316" max="13326" width="9.375" style="100" customWidth="1"/>
    <col min="13327" max="13568" width="7.75" style="100"/>
    <col min="13569" max="13569" width="5.25" style="100" bestFit="1" customWidth="1"/>
    <col min="13570" max="13570" width="4.625" style="100" customWidth="1"/>
    <col min="13571" max="13571" width="12.875" style="100" customWidth="1"/>
    <col min="13572" max="13582" width="9.375" style="100" customWidth="1"/>
    <col min="13583" max="13824" width="7.75" style="100"/>
    <col min="13825" max="13825" width="5.25" style="100" bestFit="1" customWidth="1"/>
    <col min="13826" max="13826" width="4.625" style="100" customWidth="1"/>
    <col min="13827" max="13827" width="12.875" style="100" customWidth="1"/>
    <col min="13828" max="13838" width="9.375" style="100" customWidth="1"/>
    <col min="13839" max="14080" width="7.75" style="100"/>
    <col min="14081" max="14081" width="5.25" style="100" bestFit="1" customWidth="1"/>
    <col min="14082" max="14082" width="4.625" style="100" customWidth="1"/>
    <col min="14083" max="14083" width="12.875" style="100" customWidth="1"/>
    <col min="14084" max="14094" width="9.375" style="100" customWidth="1"/>
    <col min="14095" max="14336" width="7.75" style="100"/>
    <col min="14337" max="14337" width="5.25" style="100" bestFit="1" customWidth="1"/>
    <col min="14338" max="14338" width="4.625" style="100" customWidth="1"/>
    <col min="14339" max="14339" width="12.875" style="100" customWidth="1"/>
    <col min="14340" max="14350" width="9.375" style="100" customWidth="1"/>
    <col min="14351" max="14592" width="7.75" style="100"/>
    <col min="14593" max="14593" width="5.25" style="100" bestFit="1" customWidth="1"/>
    <col min="14594" max="14594" width="4.625" style="100" customWidth="1"/>
    <col min="14595" max="14595" width="12.875" style="100" customWidth="1"/>
    <col min="14596" max="14606" width="9.375" style="100" customWidth="1"/>
    <col min="14607" max="14848" width="7.75" style="100"/>
    <col min="14849" max="14849" width="5.25" style="100" bestFit="1" customWidth="1"/>
    <col min="14850" max="14850" width="4.625" style="100" customWidth="1"/>
    <col min="14851" max="14851" width="12.875" style="100" customWidth="1"/>
    <col min="14852" max="14862" width="9.375" style="100" customWidth="1"/>
    <col min="14863" max="15104" width="7.75" style="100"/>
    <col min="15105" max="15105" width="5.25" style="100" bestFit="1" customWidth="1"/>
    <col min="15106" max="15106" width="4.625" style="100" customWidth="1"/>
    <col min="15107" max="15107" width="12.875" style="100" customWidth="1"/>
    <col min="15108" max="15118" width="9.375" style="100" customWidth="1"/>
    <col min="15119" max="15360" width="7.75" style="100"/>
    <col min="15361" max="15361" width="5.25" style="100" bestFit="1" customWidth="1"/>
    <col min="15362" max="15362" width="4.625" style="100" customWidth="1"/>
    <col min="15363" max="15363" width="12.875" style="100" customWidth="1"/>
    <col min="15364" max="15374" width="9.375" style="100" customWidth="1"/>
    <col min="15375" max="15616" width="7.75" style="100"/>
    <col min="15617" max="15617" width="5.25" style="100" bestFit="1" customWidth="1"/>
    <col min="15618" max="15618" width="4.625" style="100" customWidth="1"/>
    <col min="15619" max="15619" width="12.875" style="100" customWidth="1"/>
    <col min="15620" max="15630" width="9.375" style="100" customWidth="1"/>
    <col min="15631" max="15872" width="7.75" style="100"/>
    <col min="15873" max="15873" width="5.25" style="100" bestFit="1" customWidth="1"/>
    <col min="15874" max="15874" width="4.625" style="100" customWidth="1"/>
    <col min="15875" max="15875" width="12.875" style="100" customWidth="1"/>
    <col min="15876" max="15886" width="9.375" style="100" customWidth="1"/>
    <col min="15887" max="16128" width="7.75" style="100"/>
    <col min="16129" max="16129" width="5.25" style="100" bestFit="1" customWidth="1"/>
    <col min="16130" max="16130" width="4.625" style="100" customWidth="1"/>
    <col min="16131" max="16131" width="12.875" style="100" customWidth="1"/>
    <col min="16132" max="16142" width="9.375" style="100" customWidth="1"/>
    <col min="16143" max="16384" width="7.75" style="100"/>
  </cols>
  <sheetData>
    <row r="1" spans="1:16">
      <c r="B1" s="100" t="s">
        <v>808</v>
      </c>
    </row>
    <row r="2" spans="1:16" ht="14.25" thickBo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 t="s">
        <v>281</v>
      </c>
    </row>
    <row r="3" spans="1:16">
      <c r="A3" s="99" t="s">
        <v>192</v>
      </c>
      <c r="B3" s="348"/>
      <c r="C3" s="349" t="s">
        <v>155</v>
      </c>
      <c r="D3" s="113" t="s">
        <v>44</v>
      </c>
      <c r="E3" s="114" t="s">
        <v>0</v>
      </c>
      <c r="F3" s="114" t="s">
        <v>156</v>
      </c>
      <c r="G3" s="114" t="s">
        <v>157</v>
      </c>
      <c r="H3" s="114" t="s">
        <v>158</v>
      </c>
      <c r="I3" s="114" t="s">
        <v>1</v>
      </c>
      <c r="J3" s="114" t="s">
        <v>159</v>
      </c>
      <c r="K3" s="114" t="s">
        <v>160</v>
      </c>
      <c r="L3" s="114" t="s">
        <v>161</v>
      </c>
      <c r="M3" s="114" t="s">
        <v>162</v>
      </c>
      <c r="N3" s="125" t="s">
        <v>163</v>
      </c>
    </row>
    <row r="4" spans="1:16" hidden="1">
      <c r="C4" s="105" t="s">
        <v>388</v>
      </c>
      <c r="D4" s="106">
        <v>97579</v>
      </c>
      <c r="E4" s="106">
        <v>12711</v>
      </c>
      <c r="F4" s="106">
        <v>345</v>
      </c>
      <c r="G4" s="106">
        <v>1048</v>
      </c>
      <c r="H4" s="106">
        <v>70791</v>
      </c>
      <c r="I4" s="106">
        <v>1265</v>
      </c>
      <c r="J4" s="106">
        <v>785</v>
      </c>
      <c r="K4" s="106">
        <v>2387</v>
      </c>
      <c r="L4" s="106">
        <v>1359</v>
      </c>
      <c r="M4" s="100">
        <v>138</v>
      </c>
      <c r="N4" s="107">
        <v>6750</v>
      </c>
    </row>
    <row r="5" spans="1:16" hidden="1">
      <c r="C5" s="105" t="s">
        <v>389</v>
      </c>
      <c r="D5" s="106">
        <v>99176</v>
      </c>
      <c r="E5" s="106">
        <v>13378</v>
      </c>
      <c r="F5" s="106">
        <v>373</v>
      </c>
      <c r="G5" s="106">
        <v>1096</v>
      </c>
      <c r="H5" s="106">
        <v>70495</v>
      </c>
      <c r="I5" s="106">
        <v>1367</v>
      </c>
      <c r="J5" s="106">
        <v>783</v>
      </c>
      <c r="K5" s="106">
        <v>2357</v>
      </c>
      <c r="L5" s="106">
        <v>1569</v>
      </c>
      <c r="M5" s="100">
        <v>127</v>
      </c>
      <c r="N5" s="107">
        <v>7631</v>
      </c>
    </row>
    <row r="6" spans="1:16" hidden="1">
      <c r="C6" s="105" t="s">
        <v>390</v>
      </c>
      <c r="D6" s="106">
        <v>97542</v>
      </c>
      <c r="E6" s="106">
        <v>12958</v>
      </c>
      <c r="F6" s="106">
        <v>323</v>
      </c>
      <c r="G6" s="106">
        <v>1056</v>
      </c>
      <c r="H6" s="106">
        <v>68632</v>
      </c>
      <c r="I6" s="106">
        <v>1592</v>
      </c>
      <c r="J6" s="106">
        <v>668</v>
      </c>
      <c r="K6" s="106">
        <v>2095</v>
      </c>
      <c r="L6" s="106">
        <v>1793</v>
      </c>
      <c r="M6" s="100">
        <v>117</v>
      </c>
      <c r="N6" s="107">
        <v>8308</v>
      </c>
    </row>
    <row r="7" spans="1:16" hidden="1">
      <c r="C7" s="105" t="s">
        <v>391</v>
      </c>
      <c r="D7" s="106">
        <v>98168</v>
      </c>
      <c r="E7" s="106">
        <v>13014</v>
      </c>
      <c r="F7" s="106">
        <v>314</v>
      </c>
      <c r="G7" s="106">
        <v>1054</v>
      </c>
      <c r="H7" s="106">
        <v>67933</v>
      </c>
      <c r="I7" s="106">
        <v>1760</v>
      </c>
      <c r="J7" s="106">
        <v>665</v>
      </c>
      <c r="K7" s="106">
        <v>2225</v>
      </c>
      <c r="L7" s="106">
        <v>1909</v>
      </c>
      <c r="M7" s="106">
        <v>120</v>
      </c>
      <c r="N7" s="106">
        <v>9174</v>
      </c>
    </row>
    <row r="8" spans="1:16" hidden="1">
      <c r="C8" s="105" t="s">
        <v>392</v>
      </c>
      <c r="D8" s="106">
        <v>99530</v>
      </c>
      <c r="E8" s="106">
        <v>13544</v>
      </c>
      <c r="F8" s="106">
        <v>310</v>
      </c>
      <c r="G8" s="106">
        <v>1088</v>
      </c>
      <c r="H8" s="106">
        <v>67150</v>
      </c>
      <c r="I8" s="106">
        <v>1938</v>
      </c>
      <c r="J8" s="106">
        <v>684</v>
      </c>
      <c r="K8" s="106">
        <v>2320</v>
      </c>
      <c r="L8" s="106">
        <v>2322</v>
      </c>
      <c r="M8" s="106">
        <v>122</v>
      </c>
      <c r="N8" s="106">
        <v>10052</v>
      </c>
    </row>
    <row r="9" spans="1:16" hidden="1">
      <c r="C9" s="105" t="s">
        <v>387</v>
      </c>
      <c r="D9" s="106">
        <v>99839</v>
      </c>
      <c r="E9" s="106">
        <v>14264</v>
      </c>
      <c r="F9" s="106">
        <v>308</v>
      </c>
      <c r="G9" s="106">
        <v>1151</v>
      </c>
      <c r="H9" s="106">
        <v>66641</v>
      </c>
      <c r="I9" s="106">
        <v>2035</v>
      </c>
      <c r="J9" s="106">
        <v>675</v>
      </c>
      <c r="K9" s="106">
        <v>2345</v>
      </c>
      <c r="L9" s="106">
        <v>2188</v>
      </c>
      <c r="M9" s="106">
        <v>125</v>
      </c>
      <c r="N9" s="106">
        <v>10107</v>
      </c>
    </row>
    <row r="10" spans="1:16" hidden="1">
      <c r="C10" s="105" t="s">
        <v>385</v>
      </c>
      <c r="D10" s="106">
        <v>99654</v>
      </c>
      <c r="E10" s="106">
        <v>14898</v>
      </c>
      <c r="F10" s="106">
        <v>281</v>
      </c>
      <c r="G10" s="106">
        <v>1204</v>
      </c>
      <c r="H10" s="106">
        <v>65824</v>
      </c>
      <c r="I10" s="106">
        <v>2262</v>
      </c>
      <c r="J10" s="106">
        <v>687</v>
      </c>
      <c r="K10" s="106">
        <v>2405</v>
      </c>
      <c r="L10" s="106">
        <v>2344</v>
      </c>
      <c r="M10" s="106">
        <v>119</v>
      </c>
      <c r="N10" s="106">
        <v>9630</v>
      </c>
      <c r="P10" s="107"/>
    </row>
    <row r="11" spans="1:16">
      <c r="C11" s="105" t="s">
        <v>373</v>
      </c>
      <c r="D11" s="108">
        <v>99753</v>
      </c>
      <c r="E11" s="108">
        <v>15791</v>
      </c>
      <c r="F11" s="108">
        <v>278</v>
      </c>
      <c r="G11" s="108">
        <v>1160</v>
      </c>
      <c r="H11" s="108">
        <v>64703</v>
      </c>
      <c r="I11" s="108">
        <v>2533</v>
      </c>
      <c r="J11" s="108">
        <v>700</v>
      </c>
      <c r="K11" s="108">
        <v>2389</v>
      </c>
      <c r="L11" s="108">
        <v>2447</v>
      </c>
      <c r="M11" s="108">
        <v>104</v>
      </c>
      <c r="N11" s="108">
        <v>9648</v>
      </c>
      <c r="P11" s="107"/>
    </row>
    <row r="12" spans="1:16" ht="15" customHeight="1">
      <c r="C12" s="105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P12" s="107"/>
    </row>
    <row r="13" spans="1:16" ht="15" customHeight="1">
      <c r="A13" s="99">
        <v>11</v>
      </c>
      <c r="C13" s="105" t="s">
        <v>128</v>
      </c>
      <c r="D13" s="108">
        <v>21364</v>
      </c>
      <c r="E13" s="108">
        <v>2081</v>
      </c>
      <c r="F13" s="108">
        <v>72</v>
      </c>
      <c r="G13" s="108">
        <v>56</v>
      </c>
      <c r="H13" s="108">
        <v>16162</v>
      </c>
      <c r="I13" s="108">
        <v>468</v>
      </c>
      <c r="J13" s="108">
        <v>150</v>
      </c>
      <c r="K13" s="108">
        <v>564</v>
      </c>
      <c r="L13" s="108">
        <v>199</v>
      </c>
      <c r="M13" s="108">
        <v>21</v>
      </c>
      <c r="N13" s="108">
        <v>1591</v>
      </c>
      <c r="P13" s="107"/>
    </row>
    <row r="14" spans="1:16" ht="15" customHeight="1">
      <c r="A14" s="99">
        <v>15</v>
      </c>
      <c r="C14" s="105" t="s">
        <v>129</v>
      </c>
      <c r="D14" s="108">
        <v>9794</v>
      </c>
      <c r="E14" s="108">
        <v>880</v>
      </c>
      <c r="F14" s="108">
        <v>12</v>
      </c>
      <c r="G14" s="108">
        <v>14</v>
      </c>
      <c r="H14" s="108">
        <v>7641</v>
      </c>
      <c r="I14" s="108">
        <v>132</v>
      </c>
      <c r="J14" s="108">
        <v>52</v>
      </c>
      <c r="K14" s="108">
        <v>153</v>
      </c>
      <c r="L14" s="108">
        <v>65</v>
      </c>
      <c r="M14" s="108">
        <v>5</v>
      </c>
      <c r="N14" s="108">
        <v>840</v>
      </c>
      <c r="P14" s="107"/>
    </row>
    <row r="15" spans="1:16" ht="15" customHeight="1">
      <c r="A15" s="99">
        <v>21</v>
      </c>
      <c r="C15" s="105" t="s">
        <v>285</v>
      </c>
      <c r="D15" s="108">
        <v>7289</v>
      </c>
      <c r="E15" s="108">
        <v>893</v>
      </c>
      <c r="F15" s="108">
        <v>6</v>
      </c>
      <c r="G15" s="108">
        <v>47</v>
      </c>
      <c r="H15" s="108">
        <v>4558</v>
      </c>
      <c r="I15" s="108">
        <v>385</v>
      </c>
      <c r="J15" s="108">
        <v>27</v>
      </c>
      <c r="K15" s="108">
        <v>83</v>
      </c>
      <c r="L15" s="108">
        <v>129</v>
      </c>
      <c r="M15" s="108">
        <v>10</v>
      </c>
      <c r="N15" s="108">
        <v>1151</v>
      </c>
      <c r="P15" s="107"/>
    </row>
    <row r="16" spans="1:16" ht="15" customHeight="1">
      <c r="A16" s="99">
        <v>27</v>
      </c>
      <c r="C16" s="105" t="s">
        <v>131</v>
      </c>
      <c r="D16" s="108">
        <v>2950</v>
      </c>
      <c r="E16" s="108">
        <v>497</v>
      </c>
      <c r="F16" s="108">
        <v>2</v>
      </c>
      <c r="G16" s="108">
        <v>4</v>
      </c>
      <c r="H16" s="108">
        <v>1321</v>
      </c>
      <c r="I16" s="108">
        <v>92</v>
      </c>
      <c r="J16" s="108">
        <v>10</v>
      </c>
      <c r="K16" s="108">
        <v>53</v>
      </c>
      <c r="L16" s="108">
        <v>92</v>
      </c>
      <c r="M16" s="108">
        <v>1</v>
      </c>
      <c r="N16" s="108">
        <v>878</v>
      </c>
      <c r="P16" s="107"/>
    </row>
    <row r="17" spans="1:16" ht="15" customHeight="1">
      <c r="A17" s="99">
        <v>40</v>
      </c>
      <c r="C17" s="105" t="s">
        <v>132</v>
      </c>
      <c r="D17" s="108">
        <v>10990</v>
      </c>
      <c r="E17" s="108">
        <v>880</v>
      </c>
      <c r="F17" s="108">
        <v>3</v>
      </c>
      <c r="G17" s="108">
        <v>1</v>
      </c>
      <c r="H17" s="108">
        <v>7879</v>
      </c>
      <c r="I17" s="108">
        <v>358</v>
      </c>
      <c r="J17" s="108">
        <v>25</v>
      </c>
      <c r="K17" s="108">
        <v>95</v>
      </c>
      <c r="L17" s="108">
        <v>932</v>
      </c>
      <c r="M17" s="108">
        <v>4</v>
      </c>
      <c r="N17" s="108">
        <v>813</v>
      </c>
      <c r="P17" s="107"/>
    </row>
    <row r="18" spans="1:16" ht="15" customHeight="1">
      <c r="A18" s="99">
        <v>49</v>
      </c>
      <c r="C18" s="105" t="s">
        <v>133</v>
      </c>
      <c r="D18" s="108">
        <v>1693</v>
      </c>
      <c r="E18" s="108">
        <v>129</v>
      </c>
      <c r="F18" s="108">
        <v>1</v>
      </c>
      <c r="G18" s="108">
        <v>7</v>
      </c>
      <c r="H18" s="108">
        <v>973</v>
      </c>
      <c r="I18" s="108">
        <v>71</v>
      </c>
      <c r="J18" s="108">
        <v>13</v>
      </c>
      <c r="K18" s="108">
        <v>32</v>
      </c>
      <c r="L18" s="108">
        <v>36</v>
      </c>
      <c r="M18" s="108">
        <v>0</v>
      </c>
      <c r="N18" s="108">
        <v>431</v>
      </c>
      <c r="P18" s="107"/>
    </row>
    <row r="19" spans="1:16" ht="15" customHeight="1">
      <c r="A19" s="99">
        <v>67</v>
      </c>
      <c r="C19" s="105" t="s">
        <v>217</v>
      </c>
      <c r="D19" s="108">
        <v>973</v>
      </c>
      <c r="E19" s="108">
        <v>299</v>
      </c>
      <c r="F19" s="108">
        <v>3</v>
      </c>
      <c r="G19" s="108">
        <v>0</v>
      </c>
      <c r="H19" s="108">
        <v>255</v>
      </c>
      <c r="I19" s="108">
        <v>135</v>
      </c>
      <c r="J19" s="108">
        <v>5</v>
      </c>
      <c r="K19" s="108">
        <v>31</v>
      </c>
      <c r="L19" s="108">
        <v>5</v>
      </c>
      <c r="M19" s="108">
        <v>0</v>
      </c>
      <c r="N19" s="108">
        <v>240</v>
      </c>
      <c r="P19" s="107"/>
    </row>
    <row r="20" spans="1:16" ht="15" customHeight="1">
      <c r="A20" s="99">
        <v>87</v>
      </c>
      <c r="C20" s="105" t="s">
        <v>219</v>
      </c>
      <c r="D20" s="108">
        <v>1069</v>
      </c>
      <c r="E20" s="108">
        <v>105</v>
      </c>
      <c r="F20" s="108">
        <v>3</v>
      </c>
      <c r="G20" s="108">
        <v>0</v>
      </c>
      <c r="H20" s="108">
        <v>270</v>
      </c>
      <c r="I20" s="108">
        <v>190</v>
      </c>
      <c r="J20" s="108">
        <v>5</v>
      </c>
      <c r="K20" s="108">
        <v>14</v>
      </c>
      <c r="L20" s="108">
        <v>10</v>
      </c>
      <c r="M20" s="108">
        <v>0</v>
      </c>
      <c r="N20" s="108">
        <v>472</v>
      </c>
      <c r="P20" s="107"/>
    </row>
    <row r="21" spans="1:16" ht="15" customHeight="1">
      <c r="A21" s="99">
        <v>95</v>
      </c>
      <c r="C21" s="105" t="s">
        <v>221</v>
      </c>
      <c r="D21" s="108">
        <v>549</v>
      </c>
      <c r="E21" s="108">
        <v>64</v>
      </c>
      <c r="F21" s="108">
        <v>0</v>
      </c>
      <c r="G21" s="108">
        <v>1</v>
      </c>
      <c r="H21" s="108">
        <v>224</v>
      </c>
      <c r="I21" s="108">
        <v>93</v>
      </c>
      <c r="J21" s="108">
        <v>15</v>
      </c>
      <c r="K21" s="108">
        <v>15</v>
      </c>
      <c r="L21" s="108">
        <v>0</v>
      </c>
      <c r="M21" s="108">
        <v>1</v>
      </c>
      <c r="N21" s="108">
        <v>136</v>
      </c>
      <c r="P21" s="107"/>
    </row>
    <row r="22" spans="1:16" ht="15" customHeight="1">
      <c r="C22" s="105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P22" s="107"/>
    </row>
    <row r="23" spans="1:16" ht="15" customHeight="1">
      <c r="A23" s="99">
        <v>1</v>
      </c>
      <c r="B23" s="100">
        <v>100</v>
      </c>
      <c r="C23" s="105" t="s">
        <v>223</v>
      </c>
      <c r="D23" s="108">
        <v>43082</v>
      </c>
      <c r="E23" s="108">
        <v>9963</v>
      </c>
      <c r="F23" s="108">
        <v>176</v>
      </c>
      <c r="G23" s="108">
        <v>1030</v>
      </c>
      <c r="H23" s="108">
        <v>25420</v>
      </c>
      <c r="I23" s="108">
        <v>609</v>
      </c>
      <c r="J23" s="108">
        <v>398</v>
      </c>
      <c r="K23" s="108">
        <v>1349</v>
      </c>
      <c r="L23" s="108">
        <v>979</v>
      </c>
      <c r="M23" s="108">
        <v>62</v>
      </c>
      <c r="N23" s="108">
        <v>3096</v>
      </c>
      <c r="P23" s="107"/>
    </row>
    <row r="24" spans="1:16" ht="15" customHeight="1">
      <c r="A24" s="99">
        <v>2</v>
      </c>
      <c r="B24" s="100">
        <v>101</v>
      </c>
      <c r="C24" s="105" t="s">
        <v>286</v>
      </c>
      <c r="D24" s="108">
        <v>4766</v>
      </c>
      <c r="E24" s="108">
        <v>778</v>
      </c>
      <c r="F24" s="108">
        <v>69</v>
      </c>
      <c r="G24" s="108">
        <v>185</v>
      </c>
      <c r="H24" s="108">
        <v>1730</v>
      </c>
      <c r="I24" s="108">
        <v>233</v>
      </c>
      <c r="J24" s="108">
        <v>91</v>
      </c>
      <c r="K24" s="108">
        <v>607</v>
      </c>
      <c r="L24" s="108">
        <v>16</v>
      </c>
      <c r="M24" s="108">
        <v>9</v>
      </c>
      <c r="N24" s="108">
        <v>1048</v>
      </c>
      <c r="P24" s="107"/>
    </row>
    <row r="25" spans="1:16" ht="15" customHeight="1">
      <c r="A25" s="99">
        <v>3</v>
      </c>
      <c r="B25" s="100">
        <v>102</v>
      </c>
      <c r="C25" s="105" t="s">
        <v>287</v>
      </c>
      <c r="D25" s="108">
        <v>3632</v>
      </c>
      <c r="E25" s="108">
        <v>885</v>
      </c>
      <c r="F25" s="108">
        <v>55</v>
      </c>
      <c r="G25" s="108">
        <v>151</v>
      </c>
      <c r="H25" s="108">
        <v>1857</v>
      </c>
      <c r="I25" s="108">
        <v>52</v>
      </c>
      <c r="J25" s="108">
        <v>76</v>
      </c>
      <c r="K25" s="108">
        <v>195</v>
      </c>
      <c r="L25" s="108">
        <v>6</v>
      </c>
      <c r="M25" s="108">
        <v>10</v>
      </c>
      <c r="N25" s="108">
        <v>345</v>
      </c>
      <c r="P25" s="107"/>
    </row>
    <row r="26" spans="1:16" ht="15" customHeight="1">
      <c r="A26" s="99">
        <v>5</v>
      </c>
      <c r="B26" s="100">
        <v>105</v>
      </c>
      <c r="C26" s="105" t="s">
        <v>288</v>
      </c>
      <c r="D26" s="108">
        <v>3315</v>
      </c>
      <c r="E26" s="108">
        <v>1028</v>
      </c>
      <c r="F26" s="108">
        <v>1</v>
      </c>
      <c r="G26" s="108">
        <v>4</v>
      </c>
      <c r="H26" s="108">
        <v>1886</v>
      </c>
      <c r="I26" s="108">
        <v>35</v>
      </c>
      <c r="J26" s="108">
        <v>9</v>
      </c>
      <c r="K26" s="108">
        <v>14</v>
      </c>
      <c r="L26" s="108">
        <v>148</v>
      </c>
      <c r="M26" s="108">
        <v>2</v>
      </c>
      <c r="N26" s="108">
        <v>188</v>
      </c>
      <c r="P26" s="107"/>
    </row>
    <row r="27" spans="1:16" ht="15" customHeight="1">
      <c r="A27" s="99">
        <v>7</v>
      </c>
      <c r="B27" s="100">
        <v>106</v>
      </c>
      <c r="C27" s="105" t="s">
        <v>289</v>
      </c>
      <c r="D27" s="108">
        <v>8397</v>
      </c>
      <c r="E27" s="108">
        <v>444</v>
      </c>
      <c r="F27" s="108">
        <v>1</v>
      </c>
      <c r="G27" s="108">
        <v>0</v>
      </c>
      <c r="H27" s="108">
        <v>7246</v>
      </c>
      <c r="I27" s="108">
        <v>29</v>
      </c>
      <c r="J27" s="108">
        <v>10</v>
      </c>
      <c r="K27" s="108">
        <v>29</v>
      </c>
      <c r="L27" s="108">
        <v>532</v>
      </c>
      <c r="M27" s="108">
        <v>5</v>
      </c>
      <c r="N27" s="108">
        <v>101</v>
      </c>
      <c r="P27" s="107"/>
    </row>
    <row r="28" spans="1:16" ht="15" customHeight="1">
      <c r="A28" s="99">
        <v>8</v>
      </c>
      <c r="B28" s="100">
        <v>107</v>
      </c>
      <c r="C28" s="105" t="s">
        <v>290</v>
      </c>
      <c r="D28" s="108">
        <v>5021</v>
      </c>
      <c r="E28" s="108">
        <v>385</v>
      </c>
      <c r="F28" s="108">
        <v>2</v>
      </c>
      <c r="G28" s="108">
        <v>5</v>
      </c>
      <c r="H28" s="108">
        <v>4242</v>
      </c>
      <c r="I28" s="108">
        <v>31</v>
      </c>
      <c r="J28" s="108">
        <v>21</v>
      </c>
      <c r="K28" s="108">
        <v>48</v>
      </c>
      <c r="L28" s="108">
        <v>135</v>
      </c>
      <c r="M28" s="108">
        <v>3</v>
      </c>
      <c r="N28" s="108">
        <v>149</v>
      </c>
      <c r="P28" s="107"/>
    </row>
    <row r="29" spans="1:16" ht="15" customHeight="1">
      <c r="A29" s="99">
        <v>9</v>
      </c>
      <c r="B29" s="100">
        <v>108</v>
      </c>
      <c r="C29" s="105" t="s">
        <v>291</v>
      </c>
      <c r="D29" s="108">
        <v>2920</v>
      </c>
      <c r="E29" s="108">
        <v>800</v>
      </c>
      <c r="F29" s="108">
        <v>10</v>
      </c>
      <c r="G29" s="108">
        <v>13</v>
      </c>
      <c r="H29" s="108">
        <v>1711</v>
      </c>
      <c r="I29" s="108">
        <v>44</v>
      </c>
      <c r="J29" s="108">
        <v>15</v>
      </c>
      <c r="K29" s="108">
        <v>129</v>
      </c>
      <c r="L29" s="108">
        <v>8</v>
      </c>
      <c r="M29" s="108">
        <v>3</v>
      </c>
      <c r="N29" s="108">
        <v>187</v>
      </c>
      <c r="P29" s="107"/>
    </row>
    <row r="30" spans="1:16" ht="15" customHeight="1">
      <c r="A30" s="99">
        <v>6</v>
      </c>
      <c r="B30" s="100">
        <v>109</v>
      </c>
      <c r="C30" s="105" t="s">
        <v>292</v>
      </c>
      <c r="D30" s="108">
        <v>2297</v>
      </c>
      <c r="E30" s="108">
        <v>459</v>
      </c>
      <c r="F30" s="108">
        <v>13</v>
      </c>
      <c r="G30" s="108">
        <v>36</v>
      </c>
      <c r="H30" s="108">
        <v>1536</v>
      </c>
      <c r="I30" s="108">
        <v>12</v>
      </c>
      <c r="J30" s="108">
        <v>25</v>
      </c>
      <c r="K30" s="108">
        <v>74</v>
      </c>
      <c r="L30" s="108">
        <v>4</v>
      </c>
      <c r="M30" s="108">
        <v>8</v>
      </c>
      <c r="N30" s="108">
        <v>130</v>
      </c>
      <c r="P30" s="107"/>
    </row>
    <row r="31" spans="1:16" ht="15" customHeight="1">
      <c r="A31" s="99">
        <v>4</v>
      </c>
      <c r="B31" s="100">
        <v>110</v>
      </c>
      <c r="C31" s="105" t="s">
        <v>293</v>
      </c>
      <c r="D31" s="108">
        <v>10223</v>
      </c>
      <c r="E31" s="108">
        <v>4655</v>
      </c>
      <c r="F31" s="108">
        <v>23</v>
      </c>
      <c r="G31" s="108">
        <v>634</v>
      </c>
      <c r="H31" s="108">
        <v>3542</v>
      </c>
      <c r="I31" s="108">
        <v>113</v>
      </c>
      <c r="J31" s="108">
        <v>139</v>
      </c>
      <c r="K31" s="108">
        <v>216</v>
      </c>
      <c r="L31" s="108">
        <v>94</v>
      </c>
      <c r="M31" s="108">
        <v>21</v>
      </c>
      <c r="N31" s="108">
        <v>786</v>
      </c>
      <c r="P31" s="107"/>
    </row>
    <row r="32" spans="1:16" ht="15" customHeight="1">
      <c r="A32" s="99">
        <v>10</v>
      </c>
      <c r="B32" s="100">
        <v>111</v>
      </c>
      <c r="C32" s="105" t="s">
        <v>294</v>
      </c>
      <c r="D32" s="108">
        <v>2511</v>
      </c>
      <c r="E32" s="108">
        <v>529</v>
      </c>
      <c r="F32" s="108">
        <v>2</v>
      </c>
      <c r="G32" s="108">
        <v>2</v>
      </c>
      <c r="H32" s="108">
        <v>1670</v>
      </c>
      <c r="I32" s="108">
        <v>60</v>
      </c>
      <c r="J32" s="108">
        <v>12</v>
      </c>
      <c r="K32" s="108">
        <v>37</v>
      </c>
      <c r="L32" s="108">
        <v>36</v>
      </c>
      <c r="M32" s="108">
        <v>1</v>
      </c>
      <c r="N32" s="108">
        <v>162</v>
      </c>
      <c r="P32" s="107"/>
    </row>
    <row r="33" spans="1:16" ht="15" customHeight="1">
      <c r="A33" s="99">
        <v>41</v>
      </c>
      <c r="B33" s="100">
        <v>201</v>
      </c>
      <c r="C33" s="105" t="s">
        <v>233</v>
      </c>
      <c r="D33" s="108">
        <v>10417</v>
      </c>
      <c r="E33" s="108">
        <v>672</v>
      </c>
      <c r="F33" s="108">
        <v>3</v>
      </c>
      <c r="G33" s="108">
        <v>1</v>
      </c>
      <c r="H33" s="108">
        <v>7701</v>
      </c>
      <c r="I33" s="108">
        <v>333</v>
      </c>
      <c r="J33" s="108">
        <v>24</v>
      </c>
      <c r="K33" s="108">
        <v>87</v>
      </c>
      <c r="L33" s="108">
        <v>909</v>
      </c>
      <c r="M33" s="108">
        <v>3</v>
      </c>
      <c r="N33" s="108">
        <v>684</v>
      </c>
      <c r="P33" s="107"/>
    </row>
    <row r="34" spans="1:16" ht="15" customHeight="1">
      <c r="A34" s="99">
        <v>12</v>
      </c>
      <c r="B34" s="100">
        <v>202</v>
      </c>
      <c r="C34" s="105" t="s">
        <v>295</v>
      </c>
      <c r="D34" s="108">
        <v>12901</v>
      </c>
      <c r="E34" s="108">
        <v>1005</v>
      </c>
      <c r="F34" s="108">
        <v>1</v>
      </c>
      <c r="G34" s="108">
        <v>12</v>
      </c>
      <c r="H34" s="108">
        <v>10747</v>
      </c>
      <c r="I34" s="108">
        <v>191</v>
      </c>
      <c r="J34" s="108">
        <v>31</v>
      </c>
      <c r="K34" s="108">
        <v>73</v>
      </c>
      <c r="L34" s="108">
        <v>165</v>
      </c>
      <c r="M34" s="108">
        <v>12</v>
      </c>
      <c r="N34" s="108">
        <v>664</v>
      </c>
      <c r="P34" s="107"/>
    </row>
    <row r="35" spans="1:16" ht="15" customHeight="1">
      <c r="A35" s="99">
        <v>22</v>
      </c>
      <c r="B35" s="100">
        <v>203</v>
      </c>
      <c r="C35" s="105" t="s">
        <v>296</v>
      </c>
      <c r="D35" s="108">
        <v>3247</v>
      </c>
      <c r="E35" s="108">
        <v>573</v>
      </c>
      <c r="F35" s="108">
        <v>3</v>
      </c>
      <c r="G35" s="108">
        <v>18</v>
      </c>
      <c r="H35" s="108">
        <v>1824</v>
      </c>
      <c r="I35" s="108">
        <v>111</v>
      </c>
      <c r="J35" s="108">
        <v>19</v>
      </c>
      <c r="K35" s="108">
        <v>47</v>
      </c>
      <c r="L35" s="108">
        <v>23</v>
      </c>
      <c r="M35" s="108">
        <v>6</v>
      </c>
      <c r="N35" s="108">
        <v>623</v>
      </c>
      <c r="P35" s="107"/>
    </row>
    <row r="36" spans="1:16" ht="15" customHeight="1">
      <c r="A36" s="99">
        <v>13</v>
      </c>
      <c r="B36" s="100">
        <v>204</v>
      </c>
      <c r="C36" s="105" t="s">
        <v>297</v>
      </c>
      <c r="D36" s="108">
        <v>6750</v>
      </c>
      <c r="E36" s="108">
        <v>804</v>
      </c>
      <c r="F36" s="108">
        <v>42</v>
      </c>
      <c r="G36" s="108">
        <v>10</v>
      </c>
      <c r="H36" s="108">
        <v>4717</v>
      </c>
      <c r="I36" s="108">
        <v>122</v>
      </c>
      <c r="J36" s="108">
        <v>82</v>
      </c>
      <c r="K36" s="108">
        <v>316</v>
      </c>
      <c r="L36" s="108">
        <v>7</v>
      </c>
      <c r="M36" s="108">
        <v>5</v>
      </c>
      <c r="N36" s="108">
        <v>645</v>
      </c>
      <c r="P36" s="107"/>
    </row>
    <row r="37" spans="1:16" ht="15" customHeight="1">
      <c r="A37" s="99">
        <v>96</v>
      </c>
      <c r="B37" s="100">
        <v>205</v>
      </c>
      <c r="C37" s="105" t="s">
        <v>298</v>
      </c>
      <c r="D37" s="108">
        <v>167</v>
      </c>
      <c r="E37" s="108">
        <v>26</v>
      </c>
      <c r="F37" s="108">
        <v>0</v>
      </c>
      <c r="G37" s="108">
        <v>0</v>
      </c>
      <c r="H37" s="108">
        <v>58</v>
      </c>
      <c r="I37" s="108">
        <v>36</v>
      </c>
      <c r="J37" s="108">
        <v>3</v>
      </c>
      <c r="K37" s="108">
        <v>7</v>
      </c>
      <c r="L37" s="108">
        <v>0</v>
      </c>
      <c r="M37" s="108">
        <v>0</v>
      </c>
      <c r="N37" s="108">
        <v>37</v>
      </c>
      <c r="P37" s="107"/>
    </row>
    <row r="38" spans="1:16" ht="15" customHeight="1">
      <c r="A38" s="99">
        <v>14</v>
      </c>
      <c r="B38" s="100">
        <v>206</v>
      </c>
      <c r="C38" s="105" t="s">
        <v>299</v>
      </c>
      <c r="D38" s="108">
        <v>1713</v>
      </c>
      <c r="E38" s="108">
        <v>272</v>
      </c>
      <c r="F38" s="108">
        <v>29</v>
      </c>
      <c r="G38" s="108">
        <v>34</v>
      </c>
      <c r="H38" s="108">
        <v>698</v>
      </c>
      <c r="I38" s="108">
        <v>155</v>
      </c>
      <c r="J38" s="108">
        <v>37</v>
      </c>
      <c r="K38" s="108">
        <v>175</v>
      </c>
      <c r="L38" s="108">
        <v>27</v>
      </c>
      <c r="M38" s="108">
        <v>4</v>
      </c>
      <c r="N38" s="108">
        <v>282</v>
      </c>
      <c r="P38" s="107"/>
    </row>
    <row r="39" spans="1:16" ht="15" customHeight="1">
      <c r="A39" s="99">
        <v>16</v>
      </c>
      <c r="B39" s="100">
        <v>207</v>
      </c>
      <c r="C39" s="105" t="s">
        <v>300</v>
      </c>
      <c r="D39" s="108">
        <v>3603</v>
      </c>
      <c r="E39" s="108">
        <v>431</v>
      </c>
      <c r="F39" s="108">
        <v>0</v>
      </c>
      <c r="G39" s="108">
        <v>0</v>
      </c>
      <c r="H39" s="108">
        <v>2825</v>
      </c>
      <c r="I39" s="108">
        <v>54</v>
      </c>
      <c r="J39" s="108">
        <v>6</v>
      </c>
      <c r="K39" s="108">
        <v>14</v>
      </c>
      <c r="L39" s="108">
        <v>46</v>
      </c>
      <c r="M39" s="108">
        <v>0</v>
      </c>
      <c r="N39" s="108">
        <v>227</v>
      </c>
      <c r="P39" s="107"/>
    </row>
    <row r="40" spans="1:16" ht="15" customHeight="1">
      <c r="A40" s="99">
        <v>50</v>
      </c>
      <c r="B40" s="100">
        <v>208</v>
      </c>
      <c r="C40" s="105" t="s">
        <v>301</v>
      </c>
      <c r="D40" s="108">
        <v>418</v>
      </c>
      <c r="E40" s="108">
        <v>16</v>
      </c>
      <c r="F40" s="108">
        <v>0</v>
      </c>
      <c r="G40" s="108">
        <v>3</v>
      </c>
      <c r="H40" s="108">
        <v>363</v>
      </c>
      <c r="I40" s="108">
        <v>6</v>
      </c>
      <c r="J40" s="108">
        <v>2</v>
      </c>
      <c r="K40" s="108">
        <v>8</v>
      </c>
      <c r="L40" s="108">
        <v>0</v>
      </c>
      <c r="M40" s="108">
        <v>0</v>
      </c>
      <c r="N40" s="108">
        <v>20</v>
      </c>
      <c r="P40" s="107"/>
    </row>
    <row r="41" spans="1:16" ht="15" customHeight="1">
      <c r="A41" s="99">
        <v>68</v>
      </c>
      <c r="B41" s="100">
        <v>209</v>
      </c>
      <c r="C41" s="105" t="s">
        <v>302</v>
      </c>
      <c r="D41" s="108">
        <v>317</v>
      </c>
      <c r="E41" s="108">
        <v>34</v>
      </c>
      <c r="F41" s="108">
        <v>0</v>
      </c>
      <c r="G41" s="108">
        <v>0</v>
      </c>
      <c r="H41" s="108">
        <v>143</v>
      </c>
      <c r="I41" s="108">
        <v>46</v>
      </c>
      <c r="J41" s="108">
        <v>2</v>
      </c>
      <c r="K41" s="108">
        <v>11</v>
      </c>
      <c r="L41" s="108">
        <v>0</v>
      </c>
      <c r="M41" s="108">
        <v>0</v>
      </c>
      <c r="N41" s="108">
        <v>81</v>
      </c>
      <c r="P41" s="107"/>
    </row>
    <row r="42" spans="1:16" ht="15" customHeight="1">
      <c r="A42" s="99">
        <v>23</v>
      </c>
      <c r="B42" s="100">
        <v>210</v>
      </c>
      <c r="C42" s="105" t="s">
        <v>303</v>
      </c>
      <c r="D42" s="108">
        <v>2309</v>
      </c>
      <c r="E42" s="108">
        <v>234</v>
      </c>
      <c r="F42" s="108">
        <v>1</v>
      </c>
      <c r="G42" s="108">
        <v>27</v>
      </c>
      <c r="H42" s="108">
        <v>1476</v>
      </c>
      <c r="I42" s="108">
        <v>185</v>
      </c>
      <c r="J42" s="108">
        <v>4</v>
      </c>
      <c r="K42" s="108">
        <v>23</v>
      </c>
      <c r="L42" s="108">
        <v>76</v>
      </c>
      <c r="M42" s="108">
        <v>3</v>
      </c>
      <c r="N42" s="108">
        <v>280</v>
      </c>
      <c r="P42" s="107"/>
    </row>
    <row r="43" spans="1:16" ht="15" customHeight="1">
      <c r="A43" s="99">
        <v>51</v>
      </c>
      <c r="B43" s="100">
        <v>211</v>
      </c>
      <c r="C43" s="105" t="s">
        <v>304</v>
      </c>
      <c r="D43" s="108">
        <v>188</v>
      </c>
      <c r="E43" s="108">
        <v>11</v>
      </c>
      <c r="F43" s="108">
        <v>0</v>
      </c>
      <c r="G43" s="108">
        <v>0</v>
      </c>
      <c r="H43" s="108">
        <v>50</v>
      </c>
      <c r="I43" s="108">
        <v>8</v>
      </c>
      <c r="J43" s="108">
        <v>0</v>
      </c>
      <c r="K43" s="108">
        <v>4</v>
      </c>
      <c r="L43" s="108">
        <v>5</v>
      </c>
      <c r="M43" s="108">
        <v>0</v>
      </c>
      <c r="N43" s="108">
        <v>110</v>
      </c>
      <c r="P43" s="107"/>
    </row>
    <row r="44" spans="1:16" ht="15" customHeight="1">
      <c r="A44" s="99">
        <v>52</v>
      </c>
      <c r="B44" s="100">
        <v>212</v>
      </c>
      <c r="C44" s="105" t="s">
        <v>305</v>
      </c>
      <c r="D44" s="108">
        <v>334</v>
      </c>
      <c r="E44" s="108">
        <v>24</v>
      </c>
      <c r="F44" s="108">
        <v>0</v>
      </c>
      <c r="G44" s="108">
        <v>0</v>
      </c>
      <c r="H44" s="108">
        <v>204</v>
      </c>
      <c r="I44" s="108">
        <v>17</v>
      </c>
      <c r="J44" s="108">
        <v>2</v>
      </c>
      <c r="K44" s="108">
        <v>4</v>
      </c>
      <c r="L44" s="108">
        <v>0</v>
      </c>
      <c r="M44" s="108">
        <v>0</v>
      </c>
      <c r="N44" s="108">
        <v>83</v>
      </c>
      <c r="P44" s="107"/>
    </row>
    <row r="45" spans="1:16" ht="15" customHeight="1">
      <c r="A45" s="99">
        <v>28</v>
      </c>
      <c r="B45" s="100">
        <v>213</v>
      </c>
      <c r="C45" s="105" t="s">
        <v>306</v>
      </c>
      <c r="D45" s="108">
        <v>530</v>
      </c>
      <c r="E45" s="108">
        <v>53</v>
      </c>
      <c r="F45" s="108">
        <v>0</v>
      </c>
      <c r="G45" s="108">
        <v>1</v>
      </c>
      <c r="H45" s="108">
        <v>373</v>
      </c>
      <c r="I45" s="108">
        <v>18</v>
      </c>
      <c r="J45" s="108">
        <v>1</v>
      </c>
      <c r="K45" s="108">
        <v>14</v>
      </c>
      <c r="L45" s="108">
        <v>0</v>
      </c>
      <c r="M45" s="108">
        <v>0</v>
      </c>
      <c r="N45" s="108">
        <v>70</v>
      </c>
      <c r="P45" s="107"/>
    </row>
    <row r="46" spans="1:16" ht="15" customHeight="1">
      <c r="A46" s="99">
        <v>17</v>
      </c>
      <c r="B46" s="100">
        <v>214</v>
      </c>
      <c r="C46" s="105" t="s">
        <v>307</v>
      </c>
      <c r="D46" s="108">
        <v>3450</v>
      </c>
      <c r="E46" s="108">
        <v>305</v>
      </c>
      <c r="F46" s="108">
        <v>5</v>
      </c>
      <c r="G46" s="108">
        <v>11</v>
      </c>
      <c r="H46" s="108">
        <v>2693</v>
      </c>
      <c r="I46" s="108">
        <v>39</v>
      </c>
      <c r="J46" s="108">
        <v>20</v>
      </c>
      <c r="K46" s="108">
        <v>71</v>
      </c>
      <c r="L46" s="108">
        <v>8</v>
      </c>
      <c r="M46" s="108">
        <v>4</v>
      </c>
      <c r="N46" s="108">
        <v>294</v>
      </c>
      <c r="P46" s="107"/>
    </row>
    <row r="47" spans="1:16" ht="15" customHeight="1">
      <c r="A47" s="99">
        <v>29</v>
      </c>
      <c r="B47" s="100">
        <v>215</v>
      </c>
      <c r="C47" s="105" t="s">
        <v>308</v>
      </c>
      <c r="D47" s="108">
        <v>657</v>
      </c>
      <c r="E47" s="108">
        <v>54</v>
      </c>
      <c r="F47" s="108">
        <v>0</v>
      </c>
      <c r="G47" s="108">
        <v>1</v>
      </c>
      <c r="H47" s="108">
        <v>460</v>
      </c>
      <c r="I47" s="108">
        <v>7</v>
      </c>
      <c r="J47" s="108">
        <v>4</v>
      </c>
      <c r="K47" s="108">
        <v>12</v>
      </c>
      <c r="L47" s="108">
        <v>0</v>
      </c>
      <c r="M47" s="108">
        <v>0</v>
      </c>
      <c r="N47" s="108">
        <v>119</v>
      </c>
      <c r="P47" s="107"/>
    </row>
    <row r="48" spans="1:16" ht="15" customHeight="1">
      <c r="A48" s="99">
        <v>24</v>
      </c>
      <c r="B48" s="100">
        <v>216</v>
      </c>
      <c r="C48" s="105" t="s">
        <v>309</v>
      </c>
      <c r="D48" s="108">
        <v>1243</v>
      </c>
      <c r="E48" s="108">
        <v>43</v>
      </c>
      <c r="F48" s="108">
        <v>2</v>
      </c>
      <c r="G48" s="108">
        <v>0</v>
      </c>
      <c r="H48" s="108">
        <v>999</v>
      </c>
      <c r="I48" s="108">
        <v>26</v>
      </c>
      <c r="J48" s="108">
        <v>4</v>
      </c>
      <c r="K48" s="108">
        <v>6</v>
      </c>
      <c r="L48" s="108">
        <v>19</v>
      </c>
      <c r="M48" s="108">
        <v>0</v>
      </c>
      <c r="N48" s="108">
        <v>144</v>
      </c>
      <c r="P48" s="107"/>
    </row>
    <row r="49" spans="1:16" ht="15" customHeight="1">
      <c r="A49" s="99">
        <v>18</v>
      </c>
      <c r="B49" s="100">
        <v>217</v>
      </c>
      <c r="C49" s="105" t="s">
        <v>310</v>
      </c>
      <c r="D49" s="108">
        <v>1658</v>
      </c>
      <c r="E49" s="108">
        <v>81</v>
      </c>
      <c r="F49" s="108">
        <v>4</v>
      </c>
      <c r="G49" s="108">
        <v>1</v>
      </c>
      <c r="H49" s="108">
        <v>1301</v>
      </c>
      <c r="I49" s="108">
        <v>23</v>
      </c>
      <c r="J49" s="108">
        <v>14</v>
      </c>
      <c r="K49" s="108">
        <v>29</v>
      </c>
      <c r="L49" s="108">
        <v>11</v>
      </c>
      <c r="M49" s="108">
        <v>0</v>
      </c>
      <c r="N49" s="108">
        <v>194</v>
      </c>
      <c r="P49" s="107"/>
    </row>
    <row r="50" spans="1:16" ht="15" customHeight="1">
      <c r="A50" s="99">
        <v>30</v>
      </c>
      <c r="B50" s="100">
        <v>218</v>
      </c>
      <c r="C50" s="105" t="s">
        <v>311</v>
      </c>
      <c r="D50" s="108">
        <v>521</v>
      </c>
      <c r="E50" s="108">
        <v>56</v>
      </c>
      <c r="F50" s="108">
        <v>0</v>
      </c>
      <c r="G50" s="108">
        <v>0</v>
      </c>
      <c r="H50" s="108">
        <v>229</v>
      </c>
      <c r="I50" s="108">
        <v>15</v>
      </c>
      <c r="J50" s="108">
        <v>2</v>
      </c>
      <c r="K50" s="108">
        <v>6</v>
      </c>
      <c r="L50" s="108">
        <v>38</v>
      </c>
      <c r="M50" s="108">
        <v>0</v>
      </c>
      <c r="N50" s="108">
        <v>175</v>
      </c>
      <c r="P50" s="107"/>
    </row>
    <row r="51" spans="1:16" ht="15" customHeight="1">
      <c r="A51" s="99">
        <v>19</v>
      </c>
      <c r="B51" s="100">
        <v>219</v>
      </c>
      <c r="C51" s="105" t="s">
        <v>312</v>
      </c>
      <c r="D51" s="108">
        <v>962</v>
      </c>
      <c r="E51" s="108">
        <v>59</v>
      </c>
      <c r="F51" s="108">
        <v>2</v>
      </c>
      <c r="G51" s="108">
        <v>2</v>
      </c>
      <c r="H51" s="108">
        <v>730</v>
      </c>
      <c r="I51" s="108">
        <v>11</v>
      </c>
      <c r="J51" s="108">
        <v>10</v>
      </c>
      <c r="K51" s="108">
        <v>30</v>
      </c>
      <c r="L51" s="108">
        <v>0</v>
      </c>
      <c r="M51" s="108">
        <v>1</v>
      </c>
      <c r="N51" s="108">
        <v>117</v>
      </c>
      <c r="P51" s="107"/>
    </row>
    <row r="52" spans="1:16" ht="15" customHeight="1">
      <c r="A52" s="99">
        <v>31</v>
      </c>
      <c r="B52" s="100">
        <v>220</v>
      </c>
      <c r="C52" s="105" t="s">
        <v>313</v>
      </c>
      <c r="D52" s="108">
        <v>696</v>
      </c>
      <c r="E52" s="108">
        <v>255</v>
      </c>
      <c r="F52" s="108">
        <v>2</v>
      </c>
      <c r="G52" s="108">
        <v>0</v>
      </c>
      <c r="H52" s="108">
        <v>108</v>
      </c>
      <c r="I52" s="108">
        <v>17</v>
      </c>
      <c r="J52" s="108">
        <v>0</v>
      </c>
      <c r="K52" s="108">
        <v>5</v>
      </c>
      <c r="L52" s="108">
        <v>51</v>
      </c>
      <c r="M52" s="108">
        <v>0</v>
      </c>
      <c r="N52" s="108">
        <v>258</v>
      </c>
      <c r="P52" s="107"/>
    </row>
    <row r="53" spans="1:16" ht="15" customHeight="1">
      <c r="A53" s="99">
        <v>88</v>
      </c>
      <c r="B53" s="100">
        <v>221</v>
      </c>
      <c r="C53" s="105" t="s">
        <v>314</v>
      </c>
      <c r="D53" s="108">
        <v>426</v>
      </c>
      <c r="E53" s="108">
        <v>24</v>
      </c>
      <c r="F53" s="108">
        <v>2</v>
      </c>
      <c r="G53" s="108">
        <v>0</v>
      </c>
      <c r="H53" s="108">
        <v>166</v>
      </c>
      <c r="I53" s="108">
        <v>46</v>
      </c>
      <c r="J53" s="108">
        <v>3</v>
      </c>
      <c r="K53" s="108">
        <v>6</v>
      </c>
      <c r="L53" s="108">
        <v>9</v>
      </c>
      <c r="M53" s="108">
        <v>0</v>
      </c>
      <c r="N53" s="108">
        <v>170</v>
      </c>
      <c r="P53" s="107"/>
    </row>
    <row r="54" spans="1:16" ht="15" customHeight="1">
      <c r="A54" s="99">
        <v>20</v>
      </c>
      <c r="B54" s="100">
        <v>301</v>
      </c>
      <c r="C54" s="105" t="s">
        <v>260</v>
      </c>
      <c r="D54" s="108">
        <v>121</v>
      </c>
      <c r="E54" s="108">
        <v>4</v>
      </c>
      <c r="F54" s="108">
        <v>1</v>
      </c>
      <c r="G54" s="108">
        <v>0</v>
      </c>
      <c r="H54" s="108">
        <v>92</v>
      </c>
      <c r="I54" s="108">
        <v>5</v>
      </c>
      <c r="J54" s="108">
        <v>2</v>
      </c>
      <c r="K54" s="108">
        <v>9</v>
      </c>
      <c r="L54" s="108">
        <v>0</v>
      </c>
      <c r="M54" s="108">
        <v>0</v>
      </c>
      <c r="N54" s="108">
        <v>8</v>
      </c>
      <c r="P54" s="107"/>
    </row>
    <row r="55" spans="1:16" ht="15" customHeight="1">
      <c r="A55" s="99">
        <v>32</v>
      </c>
      <c r="B55" s="100">
        <v>321</v>
      </c>
      <c r="C55" s="105" t="s">
        <v>317</v>
      </c>
      <c r="D55" s="108">
        <v>85</v>
      </c>
      <c r="E55" s="108">
        <v>2</v>
      </c>
      <c r="F55" s="108">
        <v>0</v>
      </c>
      <c r="G55" s="108">
        <v>0</v>
      </c>
      <c r="H55" s="108">
        <v>9</v>
      </c>
      <c r="I55" s="108">
        <v>1</v>
      </c>
      <c r="J55" s="108">
        <v>0</v>
      </c>
      <c r="K55" s="108">
        <v>2</v>
      </c>
      <c r="L55" s="108">
        <v>0</v>
      </c>
      <c r="M55" s="108">
        <v>0</v>
      </c>
      <c r="N55" s="108">
        <v>71</v>
      </c>
      <c r="P55" s="107"/>
    </row>
    <row r="56" spans="1:16" ht="15" customHeight="1">
      <c r="A56" s="99">
        <v>33</v>
      </c>
      <c r="B56" s="100">
        <v>341</v>
      </c>
      <c r="C56" s="105" t="s">
        <v>318</v>
      </c>
      <c r="D56" s="108">
        <v>225</v>
      </c>
      <c r="E56" s="108">
        <v>37</v>
      </c>
      <c r="F56" s="108">
        <v>0</v>
      </c>
      <c r="G56" s="108">
        <v>2</v>
      </c>
      <c r="H56" s="108">
        <v>84</v>
      </c>
      <c r="I56" s="108">
        <v>9</v>
      </c>
      <c r="J56" s="108">
        <v>0</v>
      </c>
      <c r="K56" s="108">
        <v>7</v>
      </c>
      <c r="L56" s="108">
        <v>1</v>
      </c>
      <c r="M56" s="108">
        <v>1</v>
      </c>
      <c r="N56" s="108">
        <v>84</v>
      </c>
      <c r="P56" s="107"/>
    </row>
    <row r="57" spans="1:16" ht="15" customHeight="1">
      <c r="A57" s="99">
        <v>34</v>
      </c>
      <c r="B57" s="100">
        <v>342</v>
      </c>
      <c r="C57" s="105" t="s">
        <v>319</v>
      </c>
      <c r="D57" s="108">
        <v>52</v>
      </c>
      <c r="E57" s="108">
        <v>4</v>
      </c>
      <c r="F57" s="108">
        <v>0</v>
      </c>
      <c r="G57" s="108">
        <v>0</v>
      </c>
      <c r="H57" s="108">
        <v>23</v>
      </c>
      <c r="I57" s="108">
        <v>2</v>
      </c>
      <c r="J57" s="108">
        <v>1</v>
      </c>
      <c r="K57" s="108">
        <v>2</v>
      </c>
      <c r="L57" s="108">
        <v>0</v>
      </c>
      <c r="M57" s="108">
        <v>0</v>
      </c>
      <c r="N57" s="108">
        <v>20</v>
      </c>
      <c r="P57" s="107"/>
    </row>
    <row r="58" spans="1:16" ht="15" customHeight="1">
      <c r="A58" s="99">
        <v>35</v>
      </c>
      <c r="B58" s="100">
        <v>343</v>
      </c>
      <c r="C58" s="105" t="s">
        <v>320</v>
      </c>
      <c r="D58" s="108">
        <v>72</v>
      </c>
      <c r="E58" s="108">
        <v>10</v>
      </c>
      <c r="F58" s="108">
        <v>0</v>
      </c>
      <c r="G58" s="108">
        <v>0</v>
      </c>
      <c r="H58" s="108">
        <v>9</v>
      </c>
      <c r="I58" s="108">
        <v>2</v>
      </c>
      <c r="J58" s="108">
        <v>2</v>
      </c>
      <c r="K58" s="108">
        <v>0</v>
      </c>
      <c r="L58" s="108">
        <v>0</v>
      </c>
      <c r="M58" s="108">
        <v>0</v>
      </c>
      <c r="N58" s="108">
        <v>49</v>
      </c>
      <c r="P58" s="107"/>
    </row>
    <row r="59" spans="1:16" ht="15" customHeight="1">
      <c r="A59" s="99">
        <v>36</v>
      </c>
      <c r="B59" s="100">
        <v>361</v>
      </c>
      <c r="C59" s="105" t="s">
        <v>321</v>
      </c>
      <c r="D59" s="108">
        <v>66</v>
      </c>
      <c r="E59" s="108">
        <v>18</v>
      </c>
      <c r="F59" s="108">
        <v>0</v>
      </c>
      <c r="G59" s="108">
        <v>0</v>
      </c>
      <c r="H59" s="108">
        <v>13</v>
      </c>
      <c r="I59" s="108">
        <v>10</v>
      </c>
      <c r="J59" s="108">
        <v>0</v>
      </c>
      <c r="K59" s="108">
        <v>2</v>
      </c>
      <c r="L59" s="108">
        <v>0</v>
      </c>
      <c r="M59" s="108">
        <v>0</v>
      </c>
      <c r="N59" s="108">
        <v>23</v>
      </c>
      <c r="P59" s="107"/>
    </row>
    <row r="60" spans="1:16" ht="15" customHeight="1">
      <c r="A60" s="99">
        <v>37</v>
      </c>
      <c r="B60" s="100">
        <v>362</v>
      </c>
      <c r="C60" s="105" t="s">
        <v>322</v>
      </c>
      <c r="D60" s="108">
        <v>10</v>
      </c>
      <c r="E60" s="108">
        <v>4</v>
      </c>
      <c r="F60" s="108">
        <v>0</v>
      </c>
      <c r="G60" s="108">
        <v>0</v>
      </c>
      <c r="H60" s="108">
        <v>1</v>
      </c>
      <c r="I60" s="108">
        <v>1</v>
      </c>
      <c r="J60" s="108">
        <v>0</v>
      </c>
      <c r="K60" s="108">
        <v>2</v>
      </c>
      <c r="L60" s="108">
        <v>0</v>
      </c>
      <c r="M60" s="108">
        <v>0</v>
      </c>
      <c r="N60" s="108">
        <v>2</v>
      </c>
      <c r="P60" s="107"/>
    </row>
    <row r="61" spans="1:16" ht="15" customHeight="1">
      <c r="A61" s="99">
        <v>38</v>
      </c>
      <c r="B61" s="100">
        <v>363</v>
      </c>
      <c r="C61" s="105" t="s">
        <v>323</v>
      </c>
      <c r="D61" s="108">
        <v>20</v>
      </c>
      <c r="E61" s="108">
        <v>4</v>
      </c>
      <c r="F61" s="108">
        <v>0</v>
      </c>
      <c r="G61" s="108">
        <v>0</v>
      </c>
      <c r="H61" s="108">
        <v>3</v>
      </c>
      <c r="I61" s="108">
        <v>7</v>
      </c>
      <c r="J61" s="108">
        <v>0</v>
      </c>
      <c r="K61" s="108">
        <v>1</v>
      </c>
      <c r="L61" s="108">
        <v>2</v>
      </c>
      <c r="M61" s="108">
        <v>0</v>
      </c>
      <c r="N61" s="108">
        <v>3</v>
      </c>
      <c r="P61" s="107"/>
    </row>
    <row r="62" spans="1:16" ht="15" customHeight="1">
      <c r="A62" s="99">
        <v>39</v>
      </c>
      <c r="B62" s="100">
        <v>364</v>
      </c>
      <c r="C62" s="105" t="s">
        <v>324</v>
      </c>
      <c r="D62" s="108">
        <v>16</v>
      </c>
      <c r="E62" s="108">
        <v>0</v>
      </c>
      <c r="F62" s="108">
        <v>0</v>
      </c>
      <c r="G62" s="108">
        <v>0</v>
      </c>
      <c r="H62" s="108">
        <v>9</v>
      </c>
      <c r="I62" s="108">
        <v>3</v>
      </c>
      <c r="J62" s="108">
        <v>0</v>
      </c>
      <c r="K62" s="108">
        <v>0</v>
      </c>
      <c r="L62" s="108">
        <v>0</v>
      </c>
      <c r="M62" s="108">
        <v>0</v>
      </c>
      <c r="N62" s="108">
        <v>4</v>
      </c>
      <c r="P62" s="107"/>
    </row>
    <row r="63" spans="1:16" ht="15" customHeight="1">
      <c r="A63" s="99">
        <v>25</v>
      </c>
      <c r="B63" s="100">
        <v>381</v>
      </c>
      <c r="C63" s="105" t="s">
        <v>325</v>
      </c>
      <c r="D63" s="108">
        <v>191</v>
      </c>
      <c r="E63" s="108">
        <v>22</v>
      </c>
      <c r="F63" s="108">
        <v>0</v>
      </c>
      <c r="G63" s="108">
        <v>0</v>
      </c>
      <c r="H63" s="108">
        <v>80</v>
      </c>
      <c r="I63" s="108">
        <v>42</v>
      </c>
      <c r="J63" s="108">
        <v>0</v>
      </c>
      <c r="K63" s="108">
        <v>0</v>
      </c>
      <c r="L63" s="108">
        <v>2</v>
      </c>
      <c r="M63" s="108">
        <v>1</v>
      </c>
      <c r="N63" s="108">
        <v>44</v>
      </c>
      <c r="P63" s="107"/>
    </row>
    <row r="64" spans="1:16" ht="15" customHeight="1">
      <c r="A64" s="99">
        <v>26</v>
      </c>
      <c r="B64" s="100">
        <v>382</v>
      </c>
      <c r="C64" s="105" t="s">
        <v>326</v>
      </c>
      <c r="D64" s="108">
        <v>299</v>
      </c>
      <c r="E64" s="108">
        <v>21</v>
      </c>
      <c r="F64" s="108">
        <v>0</v>
      </c>
      <c r="G64" s="108">
        <v>2</v>
      </c>
      <c r="H64" s="108">
        <v>179</v>
      </c>
      <c r="I64" s="108">
        <v>21</v>
      </c>
      <c r="J64" s="108">
        <v>0</v>
      </c>
      <c r="K64" s="108">
        <v>7</v>
      </c>
      <c r="L64" s="108">
        <v>9</v>
      </c>
      <c r="M64" s="108">
        <v>0</v>
      </c>
      <c r="N64" s="108">
        <v>60</v>
      </c>
      <c r="P64" s="107"/>
    </row>
    <row r="65" spans="1:16" ht="15" customHeight="1">
      <c r="A65" s="99">
        <v>42</v>
      </c>
      <c r="B65" s="100">
        <v>421</v>
      </c>
      <c r="C65" s="105" t="s">
        <v>327</v>
      </c>
      <c r="D65" s="108">
        <v>44</v>
      </c>
      <c r="E65" s="108">
        <v>4</v>
      </c>
      <c r="F65" s="108">
        <v>0</v>
      </c>
      <c r="G65" s="108">
        <v>0</v>
      </c>
      <c r="H65" s="108">
        <v>19</v>
      </c>
      <c r="I65" s="108">
        <v>2</v>
      </c>
      <c r="J65" s="108">
        <v>0</v>
      </c>
      <c r="K65" s="108">
        <v>1</v>
      </c>
      <c r="L65" s="108">
        <v>0</v>
      </c>
      <c r="M65" s="108">
        <v>0</v>
      </c>
      <c r="N65" s="108">
        <v>18</v>
      </c>
      <c r="P65" s="107"/>
    </row>
    <row r="66" spans="1:16" ht="15" customHeight="1">
      <c r="A66" s="99">
        <v>43</v>
      </c>
      <c r="B66" s="100">
        <v>422</v>
      </c>
      <c r="C66" s="105" t="s">
        <v>328</v>
      </c>
      <c r="D66" s="108">
        <v>72</v>
      </c>
      <c r="E66" s="108">
        <v>7</v>
      </c>
      <c r="F66" s="108">
        <v>0</v>
      </c>
      <c r="G66" s="108">
        <v>0</v>
      </c>
      <c r="H66" s="108">
        <v>26</v>
      </c>
      <c r="I66" s="108">
        <v>11</v>
      </c>
      <c r="J66" s="108">
        <v>1</v>
      </c>
      <c r="K66" s="108">
        <v>0</v>
      </c>
      <c r="L66" s="108">
        <v>0</v>
      </c>
      <c r="M66" s="108">
        <v>0</v>
      </c>
      <c r="N66" s="108">
        <v>27</v>
      </c>
      <c r="P66" s="107"/>
    </row>
    <row r="67" spans="1:16" ht="15" customHeight="1">
      <c r="A67" s="99">
        <v>44</v>
      </c>
      <c r="B67" s="100">
        <v>441</v>
      </c>
      <c r="C67" s="105" t="s">
        <v>329</v>
      </c>
      <c r="D67" s="108">
        <v>21</v>
      </c>
      <c r="E67" s="108">
        <v>10</v>
      </c>
      <c r="F67" s="108">
        <v>0</v>
      </c>
      <c r="G67" s="108">
        <v>0</v>
      </c>
      <c r="H67" s="108">
        <v>3</v>
      </c>
      <c r="I67" s="108">
        <v>2</v>
      </c>
      <c r="J67" s="108">
        <v>0</v>
      </c>
      <c r="K67" s="108">
        <v>2</v>
      </c>
      <c r="L67" s="108">
        <v>0</v>
      </c>
      <c r="M67" s="108">
        <v>0</v>
      </c>
      <c r="N67" s="108">
        <v>4</v>
      </c>
      <c r="P67" s="107"/>
    </row>
    <row r="68" spans="1:16" ht="15" customHeight="1">
      <c r="A68" s="99">
        <v>45</v>
      </c>
      <c r="B68" s="100">
        <v>442</v>
      </c>
      <c r="C68" s="105" t="s">
        <v>330</v>
      </c>
      <c r="D68" s="108">
        <v>58</v>
      </c>
      <c r="E68" s="108">
        <v>36</v>
      </c>
      <c r="F68" s="108">
        <v>0</v>
      </c>
      <c r="G68" s="108">
        <v>0</v>
      </c>
      <c r="H68" s="108">
        <v>11</v>
      </c>
      <c r="I68" s="108">
        <v>2</v>
      </c>
      <c r="J68" s="108">
        <v>0</v>
      </c>
      <c r="K68" s="108">
        <v>1</v>
      </c>
      <c r="L68" s="108">
        <v>4</v>
      </c>
      <c r="M68" s="108">
        <v>0</v>
      </c>
      <c r="N68" s="108">
        <v>4</v>
      </c>
      <c r="P68" s="107"/>
    </row>
    <row r="69" spans="1:16" ht="15" customHeight="1">
      <c r="A69" s="99">
        <v>46</v>
      </c>
      <c r="B69" s="100">
        <v>443</v>
      </c>
      <c r="C69" s="105" t="s">
        <v>331</v>
      </c>
      <c r="D69" s="108">
        <v>220</v>
      </c>
      <c r="E69" s="108">
        <v>89</v>
      </c>
      <c r="F69" s="108">
        <v>0</v>
      </c>
      <c r="G69" s="108">
        <v>0</v>
      </c>
      <c r="H69" s="108">
        <v>55</v>
      </c>
      <c r="I69" s="108">
        <v>4</v>
      </c>
      <c r="J69" s="108">
        <v>0</v>
      </c>
      <c r="K69" s="108">
        <v>1</v>
      </c>
      <c r="L69" s="108">
        <v>14</v>
      </c>
      <c r="M69" s="108">
        <v>0</v>
      </c>
      <c r="N69" s="108">
        <v>57</v>
      </c>
      <c r="P69" s="107"/>
    </row>
    <row r="70" spans="1:16" ht="15" customHeight="1">
      <c r="A70" s="99">
        <v>47</v>
      </c>
      <c r="B70" s="100">
        <v>444</v>
      </c>
      <c r="C70" s="105" t="s">
        <v>332</v>
      </c>
      <c r="D70" s="108">
        <v>147</v>
      </c>
      <c r="E70" s="108">
        <v>61</v>
      </c>
      <c r="F70" s="108">
        <v>0</v>
      </c>
      <c r="G70" s="108">
        <v>0</v>
      </c>
      <c r="H70" s="108">
        <v>62</v>
      </c>
      <c r="I70" s="108">
        <v>3</v>
      </c>
      <c r="J70" s="108">
        <v>0</v>
      </c>
      <c r="K70" s="108">
        <v>3</v>
      </c>
      <c r="L70" s="108">
        <v>5</v>
      </c>
      <c r="M70" s="108">
        <v>1</v>
      </c>
      <c r="N70" s="108">
        <v>12</v>
      </c>
      <c r="P70" s="107"/>
    </row>
    <row r="71" spans="1:16" ht="15" customHeight="1">
      <c r="A71" s="99">
        <v>48</v>
      </c>
      <c r="B71" s="100">
        <v>445</v>
      </c>
      <c r="C71" s="105" t="s">
        <v>333</v>
      </c>
      <c r="D71" s="108">
        <v>11</v>
      </c>
      <c r="E71" s="108">
        <v>1</v>
      </c>
      <c r="F71" s="108">
        <v>0</v>
      </c>
      <c r="G71" s="108">
        <v>0</v>
      </c>
      <c r="H71" s="108">
        <v>2</v>
      </c>
      <c r="I71" s="108">
        <v>1</v>
      </c>
      <c r="J71" s="108">
        <v>0</v>
      </c>
      <c r="K71" s="108">
        <v>0</v>
      </c>
      <c r="L71" s="108">
        <v>0</v>
      </c>
      <c r="M71" s="108">
        <v>0</v>
      </c>
      <c r="N71" s="108">
        <v>7</v>
      </c>
      <c r="P71" s="107"/>
    </row>
    <row r="72" spans="1:16" ht="15" customHeight="1">
      <c r="A72" s="99">
        <v>53</v>
      </c>
      <c r="B72" s="100">
        <v>461</v>
      </c>
      <c r="C72" s="105" t="s">
        <v>334</v>
      </c>
      <c r="D72" s="108">
        <v>67</v>
      </c>
      <c r="E72" s="108">
        <v>6</v>
      </c>
      <c r="F72" s="108">
        <v>0</v>
      </c>
      <c r="G72" s="108">
        <v>0</v>
      </c>
      <c r="H72" s="108">
        <v>32</v>
      </c>
      <c r="I72" s="108">
        <v>1</v>
      </c>
      <c r="J72" s="108">
        <v>0</v>
      </c>
      <c r="K72" s="108">
        <v>4</v>
      </c>
      <c r="L72" s="108">
        <v>0</v>
      </c>
      <c r="M72" s="108">
        <v>0</v>
      </c>
      <c r="N72" s="108">
        <v>24</v>
      </c>
      <c r="P72" s="107"/>
    </row>
    <row r="73" spans="1:16" ht="15" customHeight="1">
      <c r="A73" s="99">
        <v>54</v>
      </c>
      <c r="B73" s="100">
        <v>462</v>
      </c>
      <c r="C73" s="105" t="s">
        <v>335</v>
      </c>
      <c r="D73" s="108">
        <v>58</v>
      </c>
      <c r="E73" s="108">
        <v>0</v>
      </c>
      <c r="F73" s="108">
        <v>0</v>
      </c>
      <c r="G73" s="108">
        <v>0</v>
      </c>
      <c r="H73" s="108">
        <v>26</v>
      </c>
      <c r="I73" s="108">
        <v>5</v>
      </c>
      <c r="J73" s="108">
        <v>3</v>
      </c>
      <c r="K73" s="108">
        <v>1</v>
      </c>
      <c r="L73" s="108">
        <v>0</v>
      </c>
      <c r="M73" s="108">
        <v>0</v>
      </c>
      <c r="N73" s="108">
        <v>23</v>
      </c>
    </row>
    <row r="74" spans="1:16" ht="15" customHeight="1">
      <c r="A74" s="99">
        <v>55</v>
      </c>
      <c r="B74" s="100">
        <v>463</v>
      </c>
      <c r="C74" s="105" t="s">
        <v>336</v>
      </c>
      <c r="D74" s="108">
        <v>90</v>
      </c>
      <c r="E74" s="108">
        <v>1</v>
      </c>
      <c r="F74" s="108">
        <v>0</v>
      </c>
      <c r="G74" s="108">
        <v>0</v>
      </c>
      <c r="H74" s="108">
        <v>84</v>
      </c>
      <c r="I74" s="108">
        <v>1</v>
      </c>
      <c r="J74" s="108">
        <v>0</v>
      </c>
      <c r="K74" s="108">
        <v>1</v>
      </c>
      <c r="L74" s="108">
        <v>0</v>
      </c>
      <c r="M74" s="108">
        <v>0</v>
      </c>
      <c r="N74" s="108">
        <v>3</v>
      </c>
    </row>
    <row r="75" spans="1:16" ht="15" customHeight="1">
      <c r="A75" s="99">
        <v>56</v>
      </c>
      <c r="B75" s="100">
        <v>464</v>
      </c>
      <c r="C75" s="105" t="s">
        <v>337</v>
      </c>
      <c r="D75" s="108">
        <v>193</v>
      </c>
      <c r="E75" s="108">
        <v>17</v>
      </c>
      <c r="F75" s="108">
        <v>0</v>
      </c>
      <c r="G75" s="108">
        <v>0</v>
      </c>
      <c r="H75" s="108">
        <v>108</v>
      </c>
      <c r="I75" s="108">
        <v>6</v>
      </c>
      <c r="J75" s="108">
        <v>1</v>
      </c>
      <c r="K75" s="108">
        <v>1</v>
      </c>
      <c r="L75" s="108">
        <v>25</v>
      </c>
      <c r="M75" s="108">
        <v>0</v>
      </c>
      <c r="N75" s="108">
        <v>35</v>
      </c>
    </row>
    <row r="76" spans="1:16" ht="15" customHeight="1">
      <c r="A76" s="99">
        <v>57</v>
      </c>
      <c r="B76" s="100">
        <v>481</v>
      </c>
      <c r="C76" s="105" t="s">
        <v>338</v>
      </c>
      <c r="D76" s="108">
        <v>109</v>
      </c>
      <c r="E76" s="108">
        <v>7</v>
      </c>
      <c r="F76" s="108">
        <v>0</v>
      </c>
      <c r="G76" s="108">
        <v>4</v>
      </c>
      <c r="H76" s="108">
        <v>45</v>
      </c>
      <c r="I76" s="108">
        <v>18</v>
      </c>
      <c r="J76" s="108">
        <v>0</v>
      </c>
      <c r="K76" s="108">
        <v>1</v>
      </c>
      <c r="L76" s="108">
        <v>6</v>
      </c>
      <c r="M76" s="108">
        <v>0</v>
      </c>
      <c r="N76" s="108">
        <v>28</v>
      </c>
    </row>
    <row r="77" spans="1:16" ht="15" customHeight="1">
      <c r="A77" s="99">
        <v>58</v>
      </c>
      <c r="B77" s="100">
        <v>501</v>
      </c>
      <c r="C77" s="105" t="s">
        <v>339</v>
      </c>
      <c r="D77" s="108">
        <v>48</v>
      </c>
      <c r="E77" s="108">
        <v>10</v>
      </c>
      <c r="F77" s="108">
        <v>0</v>
      </c>
      <c r="G77" s="108">
        <v>0</v>
      </c>
      <c r="H77" s="108">
        <v>15</v>
      </c>
      <c r="I77" s="108">
        <v>1</v>
      </c>
      <c r="J77" s="108">
        <v>0</v>
      </c>
      <c r="K77" s="108">
        <v>0</v>
      </c>
      <c r="L77" s="108">
        <v>0</v>
      </c>
      <c r="M77" s="108">
        <v>0</v>
      </c>
      <c r="N77" s="108">
        <v>22</v>
      </c>
    </row>
    <row r="78" spans="1:16" ht="15" customHeight="1">
      <c r="A78" s="99">
        <v>59</v>
      </c>
      <c r="B78" s="100">
        <v>502</v>
      </c>
      <c r="C78" s="105" t="s">
        <v>340</v>
      </c>
      <c r="D78" s="108">
        <v>9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9</v>
      </c>
    </row>
    <row r="79" spans="1:16" ht="15" customHeight="1">
      <c r="A79" s="99">
        <v>60</v>
      </c>
      <c r="B79" s="100">
        <v>503</v>
      </c>
      <c r="C79" s="105" t="s">
        <v>341</v>
      </c>
      <c r="D79" s="108">
        <v>6</v>
      </c>
      <c r="E79" s="108">
        <v>0</v>
      </c>
      <c r="F79" s="108">
        <v>0</v>
      </c>
      <c r="G79" s="108">
        <v>0</v>
      </c>
      <c r="H79" s="108">
        <v>4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2</v>
      </c>
    </row>
    <row r="80" spans="1:16" ht="15" customHeight="1">
      <c r="A80" s="99">
        <v>61</v>
      </c>
      <c r="B80" s="100">
        <v>504</v>
      </c>
      <c r="C80" s="105" t="s">
        <v>342</v>
      </c>
      <c r="D80" s="108">
        <v>2</v>
      </c>
      <c r="E80" s="108">
        <v>0</v>
      </c>
      <c r="F80" s="108">
        <v>0</v>
      </c>
      <c r="G80" s="108">
        <v>0</v>
      </c>
      <c r="H80" s="108">
        <v>1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  <c r="N80" s="108">
        <v>1</v>
      </c>
    </row>
    <row r="81" spans="1:14" ht="15" customHeight="1">
      <c r="A81" s="99">
        <v>62</v>
      </c>
      <c r="B81" s="100">
        <v>521</v>
      </c>
      <c r="C81" s="105" t="s">
        <v>343</v>
      </c>
      <c r="D81" s="108">
        <v>83</v>
      </c>
      <c r="E81" s="108">
        <v>12</v>
      </c>
      <c r="F81" s="108">
        <v>1</v>
      </c>
      <c r="G81" s="108">
        <v>0</v>
      </c>
      <c r="H81" s="108">
        <v>28</v>
      </c>
      <c r="I81" s="108">
        <v>6</v>
      </c>
      <c r="J81" s="108">
        <v>1</v>
      </c>
      <c r="K81" s="108">
        <v>3</v>
      </c>
      <c r="L81" s="108">
        <v>0</v>
      </c>
      <c r="M81" s="108">
        <v>0</v>
      </c>
      <c r="N81" s="108">
        <v>32</v>
      </c>
    </row>
    <row r="82" spans="1:14" ht="15" customHeight="1">
      <c r="A82" s="99">
        <v>63</v>
      </c>
      <c r="B82" s="100">
        <v>522</v>
      </c>
      <c r="C82" s="105" t="s">
        <v>344</v>
      </c>
      <c r="D82" s="108">
        <v>33</v>
      </c>
      <c r="E82" s="108">
        <v>1</v>
      </c>
      <c r="F82" s="108">
        <v>0</v>
      </c>
      <c r="G82" s="108">
        <v>0</v>
      </c>
      <c r="H82" s="108">
        <v>6</v>
      </c>
      <c r="I82" s="108">
        <v>1</v>
      </c>
      <c r="J82" s="108">
        <v>0</v>
      </c>
      <c r="K82" s="108">
        <v>1</v>
      </c>
      <c r="L82" s="108">
        <v>0</v>
      </c>
      <c r="M82" s="108">
        <v>0</v>
      </c>
      <c r="N82" s="108">
        <v>24</v>
      </c>
    </row>
    <row r="83" spans="1:14" ht="15" customHeight="1">
      <c r="A83" s="99">
        <v>64</v>
      </c>
      <c r="B83" s="100">
        <v>523</v>
      </c>
      <c r="C83" s="105" t="s">
        <v>345</v>
      </c>
      <c r="D83" s="108">
        <v>28</v>
      </c>
      <c r="E83" s="108">
        <v>5</v>
      </c>
      <c r="F83" s="108">
        <v>0</v>
      </c>
      <c r="G83" s="108">
        <v>0</v>
      </c>
      <c r="H83" s="108">
        <v>5</v>
      </c>
      <c r="I83" s="108">
        <v>0</v>
      </c>
      <c r="J83" s="108">
        <v>2</v>
      </c>
      <c r="K83" s="108">
        <v>4</v>
      </c>
      <c r="L83" s="108">
        <v>0</v>
      </c>
      <c r="M83" s="108">
        <v>0</v>
      </c>
      <c r="N83" s="108">
        <v>12</v>
      </c>
    </row>
    <row r="84" spans="1:14" ht="15" customHeight="1">
      <c r="A84" s="99">
        <v>65</v>
      </c>
      <c r="B84" s="100">
        <v>524</v>
      </c>
      <c r="C84" s="105" t="s">
        <v>346</v>
      </c>
      <c r="D84" s="108">
        <v>15</v>
      </c>
      <c r="E84" s="108">
        <v>9</v>
      </c>
      <c r="F84" s="108">
        <v>0</v>
      </c>
      <c r="G84" s="108">
        <v>0</v>
      </c>
      <c r="H84" s="108">
        <v>2</v>
      </c>
      <c r="I84" s="108">
        <v>0</v>
      </c>
      <c r="J84" s="108">
        <v>2</v>
      </c>
      <c r="K84" s="108">
        <v>0</v>
      </c>
      <c r="L84" s="108">
        <v>0</v>
      </c>
      <c r="M84" s="108">
        <v>0</v>
      </c>
      <c r="N84" s="108">
        <v>2</v>
      </c>
    </row>
    <row r="85" spans="1:14" ht="15" customHeight="1">
      <c r="A85" s="99">
        <v>66</v>
      </c>
      <c r="B85" s="100">
        <v>525</v>
      </c>
      <c r="C85" s="105" t="s">
        <v>347</v>
      </c>
      <c r="D85" s="108">
        <v>12</v>
      </c>
      <c r="E85" s="108">
        <v>10</v>
      </c>
      <c r="F85" s="108">
        <v>0</v>
      </c>
      <c r="G85" s="108">
        <v>0</v>
      </c>
      <c r="H85" s="108">
        <v>0</v>
      </c>
      <c r="I85" s="108">
        <v>1</v>
      </c>
      <c r="J85" s="108">
        <v>0</v>
      </c>
      <c r="K85" s="108">
        <v>0</v>
      </c>
      <c r="L85" s="108">
        <v>0</v>
      </c>
      <c r="M85" s="108">
        <v>0</v>
      </c>
      <c r="N85" s="108">
        <v>1</v>
      </c>
    </row>
    <row r="86" spans="1:14" ht="15" customHeight="1">
      <c r="A86" s="99">
        <v>69</v>
      </c>
      <c r="B86" s="100">
        <v>541</v>
      </c>
      <c r="C86" s="105" t="s">
        <v>348</v>
      </c>
      <c r="D86" s="108">
        <v>24</v>
      </c>
      <c r="E86" s="108">
        <v>1</v>
      </c>
      <c r="F86" s="108">
        <v>0</v>
      </c>
      <c r="G86" s="108">
        <v>0</v>
      </c>
      <c r="H86" s="108">
        <v>3</v>
      </c>
      <c r="I86" s="108">
        <v>2</v>
      </c>
      <c r="J86" s="108">
        <v>1</v>
      </c>
      <c r="K86" s="108">
        <v>0</v>
      </c>
      <c r="L86" s="108">
        <v>0</v>
      </c>
      <c r="M86" s="108">
        <v>0</v>
      </c>
      <c r="N86" s="108">
        <v>17</v>
      </c>
    </row>
    <row r="87" spans="1:14" ht="15" customHeight="1">
      <c r="A87" s="99">
        <v>70</v>
      </c>
      <c r="B87" s="100">
        <v>542</v>
      </c>
      <c r="C87" s="105" t="s">
        <v>349</v>
      </c>
      <c r="D87" s="108">
        <v>10</v>
      </c>
      <c r="E87" s="108">
        <v>0</v>
      </c>
      <c r="F87" s="108">
        <v>0</v>
      </c>
      <c r="G87" s="108">
        <v>0</v>
      </c>
      <c r="H87" s="108">
        <v>1</v>
      </c>
      <c r="I87" s="108">
        <v>8</v>
      </c>
      <c r="J87" s="108">
        <v>0</v>
      </c>
      <c r="K87" s="108">
        <v>1</v>
      </c>
      <c r="L87" s="108">
        <v>0</v>
      </c>
      <c r="M87" s="108">
        <v>0</v>
      </c>
      <c r="N87" s="108">
        <v>0</v>
      </c>
    </row>
    <row r="88" spans="1:14" ht="15" customHeight="1">
      <c r="A88" s="99">
        <v>71</v>
      </c>
      <c r="B88" s="100">
        <v>543</v>
      </c>
      <c r="C88" s="105" t="s">
        <v>350</v>
      </c>
      <c r="D88" s="108">
        <v>42</v>
      </c>
      <c r="E88" s="108">
        <v>7</v>
      </c>
      <c r="F88" s="108">
        <v>0</v>
      </c>
      <c r="G88" s="108">
        <v>0</v>
      </c>
      <c r="H88" s="108">
        <v>25</v>
      </c>
      <c r="I88" s="108">
        <v>3</v>
      </c>
      <c r="J88" s="108">
        <v>1</v>
      </c>
      <c r="K88" s="108">
        <v>1</v>
      </c>
      <c r="L88" s="108">
        <v>0</v>
      </c>
      <c r="M88" s="108">
        <v>0</v>
      </c>
      <c r="N88" s="108">
        <v>5</v>
      </c>
    </row>
    <row r="89" spans="1:14" ht="15" customHeight="1">
      <c r="A89" s="99">
        <v>72</v>
      </c>
      <c r="B89" s="100">
        <v>544</v>
      </c>
      <c r="C89" s="105" t="s">
        <v>351</v>
      </c>
      <c r="D89" s="108">
        <v>99</v>
      </c>
      <c r="E89" s="108">
        <v>27</v>
      </c>
      <c r="F89" s="108">
        <v>0</v>
      </c>
      <c r="G89" s="108">
        <v>0</v>
      </c>
      <c r="H89" s="108">
        <v>15</v>
      </c>
      <c r="I89" s="108">
        <v>34</v>
      </c>
      <c r="J89" s="108">
        <v>1</v>
      </c>
      <c r="K89" s="108">
        <v>2</v>
      </c>
      <c r="L89" s="108">
        <v>0</v>
      </c>
      <c r="M89" s="108">
        <v>0</v>
      </c>
      <c r="N89" s="108">
        <v>20</v>
      </c>
    </row>
    <row r="90" spans="1:14" ht="15" customHeight="1">
      <c r="A90" s="99">
        <v>73</v>
      </c>
      <c r="B90" s="100">
        <v>561</v>
      </c>
      <c r="C90" s="105" t="s">
        <v>352</v>
      </c>
      <c r="D90" s="108">
        <v>30</v>
      </c>
      <c r="E90" s="108">
        <v>5</v>
      </c>
      <c r="F90" s="108">
        <v>0</v>
      </c>
      <c r="G90" s="108">
        <v>0</v>
      </c>
      <c r="H90" s="108">
        <v>8</v>
      </c>
      <c r="I90" s="108">
        <v>5</v>
      </c>
      <c r="J90" s="108">
        <v>0</v>
      </c>
      <c r="K90" s="108">
        <v>2</v>
      </c>
      <c r="L90" s="108">
        <v>0</v>
      </c>
      <c r="M90" s="108">
        <v>0</v>
      </c>
      <c r="N90" s="108">
        <v>10</v>
      </c>
    </row>
    <row r="91" spans="1:14" ht="15" customHeight="1">
      <c r="A91" s="99">
        <v>74</v>
      </c>
      <c r="B91" s="100">
        <v>562</v>
      </c>
      <c r="C91" s="105" t="s">
        <v>353</v>
      </c>
      <c r="D91" s="108">
        <v>27</v>
      </c>
      <c r="E91" s="108">
        <v>20</v>
      </c>
      <c r="F91" s="108">
        <v>0</v>
      </c>
      <c r="G91" s="108">
        <v>0</v>
      </c>
      <c r="H91" s="108">
        <v>1</v>
      </c>
      <c r="I91" s="108">
        <v>1</v>
      </c>
      <c r="J91" s="108">
        <v>0</v>
      </c>
      <c r="K91" s="108">
        <v>0</v>
      </c>
      <c r="L91" s="108">
        <v>0</v>
      </c>
      <c r="M91" s="108">
        <v>0</v>
      </c>
      <c r="N91" s="108">
        <v>5</v>
      </c>
    </row>
    <row r="92" spans="1:14" ht="15" customHeight="1">
      <c r="A92" s="99">
        <v>75</v>
      </c>
      <c r="B92" s="100">
        <v>581</v>
      </c>
      <c r="C92" s="105" t="s">
        <v>354</v>
      </c>
      <c r="D92" s="108">
        <v>9</v>
      </c>
      <c r="E92" s="108">
        <v>0</v>
      </c>
      <c r="F92" s="108">
        <v>0</v>
      </c>
      <c r="G92" s="108">
        <v>0</v>
      </c>
      <c r="H92" s="108">
        <v>3</v>
      </c>
      <c r="I92" s="108">
        <v>1</v>
      </c>
      <c r="J92" s="108">
        <v>0</v>
      </c>
      <c r="K92" s="108">
        <v>1</v>
      </c>
      <c r="L92" s="108">
        <v>2</v>
      </c>
      <c r="M92" s="108">
        <v>0</v>
      </c>
      <c r="N92" s="108">
        <v>2</v>
      </c>
    </row>
    <row r="93" spans="1:14" ht="15" customHeight="1">
      <c r="A93" s="99">
        <v>76</v>
      </c>
      <c r="B93" s="100">
        <v>582</v>
      </c>
      <c r="C93" s="105" t="s">
        <v>355</v>
      </c>
      <c r="D93" s="108">
        <v>34</v>
      </c>
      <c r="E93" s="108">
        <v>5</v>
      </c>
      <c r="F93" s="108">
        <v>2</v>
      </c>
      <c r="G93" s="108">
        <v>0</v>
      </c>
      <c r="H93" s="108">
        <v>22</v>
      </c>
      <c r="I93" s="108">
        <v>0</v>
      </c>
      <c r="J93" s="108">
        <v>0</v>
      </c>
      <c r="K93" s="108">
        <v>2</v>
      </c>
      <c r="L93" s="108">
        <v>0</v>
      </c>
      <c r="M93" s="108">
        <v>0</v>
      </c>
      <c r="N93" s="108">
        <v>3</v>
      </c>
    </row>
    <row r="94" spans="1:14" ht="15" customHeight="1">
      <c r="A94" s="99">
        <v>77</v>
      </c>
      <c r="B94" s="100">
        <v>583</v>
      </c>
      <c r="C94" s="105" t="s">
        <v>356</v>
      </c>
      <c r="D94" s="108">
        <v>3</v>
      </c>
      <c r="E94" s="108">
        <v>0</v>
      </c>
      <c r="F94" s="108">
        <v>0</v>
      </c>
      <c r="G94" s="108">
        <v>0</v>
      </c>
      <c r="H94" s="108">
        <v>1</v>
      </c>
      <c r="I94" s="108">
        <v>1</v>
      </c>
      <c r="J94" s="108">
        <v>0</v>
      </c>
      <c r="K94" s="108">
        <v>0</v>
      </c>
      <c r="L94" s="108">
        <v>0</v>
      </c>
      <c r="M94" s="108">
        <v>0</v>
      </c>
      <c r="N94" s="108">
        <v>1</v>
      </c>
    </row>
    <row r="95" spans="1:14" ht="15" customHeight="1">
      <c r="A95" s="99">
        <v>78</v>
      </c>
      <c r="B95" s="100">
        <v>584</v>
      </c>
      <c r="C95" s="105" t="s">
        <v>357</v>
      </c>
      <c r="D95" s="108">
        <v>16</v>
      </c>
      <c r="E95" s="108">
        <v>9</v>
      </c>
      <c r="F95" s="108">
        <v>0</v>
      </c>
      <c r="G95" s="108">
        <v>0</v>
      </c>
      <c r="H95" s="108">
        <v>4</v>
      </c>
      <c r="I95" s="108">
        <v>1</v>
      </c>
      <c r="J95" s="108">
        <v>0</v>
      </c>
      <c r="K95" s="108">
        <v>0</v>
      </c>
      <c r="L95" s="108">
        <v>0</v>
      </c>
      <c r="M95" s="108">
        <v>0</v>
      </c>
      <c r="N95" s="108">
        <v>2</v>
      </c>
    </row>
    <row r="96" spans="1:14" ht="15" customHeight="1">
      <c r="A96" s="99">
        <v>79</v>
      </c>
      <c r="B96" s="100">
        <v>601</v>
      </c>
      <c r="C96" s="105" t="s">
        <v>374</v>
      </c>
      <c r="D96" s="108">
        <v>43</v>
      </c>
      <c r="E96" s="108">
        <v>6</v>
      </c>
      <c r="F96" s="108">
        <v>1</v>
      </c>
      <c r="G96" s="108">
        <v>0</v>
      </c>
      <c r="H96" s="108">
        <v>3</v>
      </c>
      <c r="I96" s="108">
        <v>22</v>
      </c>
      <c r="J96" s="108">
        <v>0</v>
      </c>
      <c r="K96" s="108">
        <v>2</v>
      </c>
      <c r="L96" s="108">
        <v>0</v>
      </c>
      <c r="M96" s="108">
        <v>0</v>
      </c>
      <c r="N96" s="108">
        <v>9</v>
      </c>
    </row>
    <row r="97" spans="1:14" ht="15" customHeight="1">
      <c r="A97" s="99">
        <v>80</v>
      </c>
      <c r="B97" s="100">
        <v>602</v>
      </c>
      <c r="C97" s="105" t="s">
        <v>375</v>
      </c>
      <c r="D97" s="108">
        <v>28</v>
      </c>
      <c r="E97" s="108">
        <v>20</v>
      </c>
      <c r="F97" s="108">
        <v>0</v>
      </c>
      <c r="G97" s="108">
        <v>0</v>
      </c>
      <c r="H97" s="108">
        <v>2</v>
      </c>
      <c r="I97" s="108">
        <v>5</v>
      </c>
      <c r="J97" s="108">
        <v>0</v>
      </c>
      <c r="K97" s="108">
        <v>1</v>
      </c>
      <c r="L97" s="108">
        <v>0</v>
      </c>
      <c r="M97" s="108">
        <v>0</v>
      </c>
      <c r="N97" s="108">
        <v>0</v>
      </c>
    </row>
    <row r="98" spans="1:14" ht="15" customHeight="1">
      <c r="A98" s="99">
        <v>81</v>
      </c>
      <c r="B98" s="100">
        <v>603</v>
      </c>
      <c r="C98" s="105" t="s">
        <v>376</v>
      </c>
      <c r="D98" s="108">
        <v>9</v>
      </c>
      <c r="E98" s="108">
        <v>4</v>
      </c>
      <c r="F98" s="108">
        <v>0</v>
      </c>
      <c r="G98" s="108">
        <v>0</v>
      </c>
      <c r="H98" s="108">
        <v>0</v>
      </c>
      <c r="I98" s="108">
        <v>3</v>
      </c>
      <c r="J98" s="108">
        <v>0</v>
      </c>
      <c r="K98" s="108">
        <v>0</v>
      </c>
      <c r="L98" s="108">
        <v>0</v>
      </c>
      <c r="M98" s="108">
        <v>0</v>
      </c>
      <c r="N98" s="108">
        <v>2</v>
      </c>
    </row>
    <row r="99" spans="1:14" ht="15" customHeight="1">
      <c r="A99" s="99">
        <v>82</v>
      </c>
      <c r="B99" s="100">
        <v>604</v>
      </c>
      <c r="C99" s="105" t="s">
        <v>377</v>
      </c>
      <c r="D99" s="108">
        <v>7</v>
      </c>
      <c r="E99" s="108">
        <v>4</v>
      </c>
      <c r="F99" s="108">
        <v>0</v>
      </c>
      <c r="G99" s="108">
        <v>0</v>
      </c>
      <c r="H99" s="108">
        <v>2</v>
      </c>
      <c r="I99" s="108">
        <v>0</v>
      </c>
      <c r="J99" s="108">
        <v>0</v>
      </c>
      <c r="K99" s="108">
        <v>1</v>
      </c>
      <c r="L99" s="108">
        <v>0</v>
      </c>
      <c r="M99" s="108">
        <v>0</v>
      </c>
      <c r="N99" s="108">
        <v>0</v>
      </c>
    </row>
    <row r="100" spans="1:14" ht="15" customHeight="1">
      <c r="A100" s="99">
        <v>83</v>
      </c>
      <c r="B100" s="100">
        <v>621</v>
      </c>
      <c r="C100" s="105" t="s">
        <v>358</v>
      </c>
      <c r="D100" s="108">
        <v>44</v>
      </c>
      <c r="E100" s="108">
        <v>5</v>
      </c>
      <c r="F100" s="108">
        <v>0</v>
      </c>
      <c r="G100" s="108">
        <v>0</v>
      </c>
      <c r="H100" s="108">
        <v>12</v>
      </c>
      <c r="I100" s="108">
        <v>0</v>
      </c>
      <c r="J100" s="108">
        <v>0</v>
      </c>
      <c r="K100" s="108">
        <v>1</v>
      </c>
      <c r="L100" s="108">
        <v>2</v>
      </c>
      <c r="M100" s="108">
        <v>0</v>
      </c>
      <c r="N100" s="108">
        <v>24</v>
      </c>
    </row>
    <row r="101" spans="1:14" ht="15" customHeight="1">
      <c r="A101" s="99">
        <v>84</v>
      </c>
      <c r="B101" s="100">
        <v>622</v>
      </c>
      <c r="C101" s="105" t="s">
        <v>359</v>
      </c>
      <c r="D101" s="108">
        <v>131</v>
      </c>
      <c r="E101" s="108">
        <v>79</v>
      </c>
      <c r="F101" s="108">
        <v>0</v>
      </c>
      <c r="G101" s="108">
        <v>0</v>
      </c>
      <c r="H101" s="108">
        <v>6</v>
      </c>
      <c r="I101" s="108">
        <v>2</v>
      </c>
      <c r="J101" s="108">
        <v>0</v>
      </c>
      <c r="K101" s="108">
        <v>5</v>
      </c>
      <c r="L101" s="108">
        <v>0</v>
      </c>
      <c r="M101" s="108">
        <v>0</v>
      </c>
      <c r="N101" s="108">
        <v>39</v>
      </c>
    </row>
    <row r="102" spans="1:14" ht="15" customHeight="1">
      <c r="A102" s="99">
        <v>85</v>
      </c>
      <c r="B102" s="100">
        <v>623</v>
      </c>
      <c r="C102" s="105" t="s">
        <v>360</v>
      </c>
      <c r="D102" s="108">
        <v>37</v>
      </c>
      <c r="E102" s="108">
        <v>33</v>
      </c>
      <c r="F102" s="108">
        <v>0</v>
      </c>
      <c r="G102" s="108">
        <v>0</v>
      </c>
      <c r="H102" s="108">
        <v>2</v>
      </c>
      <c r="I102" s="108">
        <v>0</v>
      </c>
      <c r="J102" s="108">
        <v>0</v>
      </c>
      <c r="K102" s="108">
        <v>1</v>
      </c>
      <c r="L102" s="108">
        <v>0</v>
      </c>
      <c r="M102" s="108">
        <v>0</v>
      </c>
      <c r="N102" s="108">
        <v>1</v>
      </c>
    </row>
    <row r="103" spans="1:14" ht="15" customHeight="1">
      <c r="A103" s="99">
        <v>86</v>
      </c>
      <c r="B103" s="100">
        <v>624</v>
      </c>
      <c r="C103" s="105" t="s">
        <v>361</v>
      </c>
      <c r="D103" s="108">
        <v>63</v>
      </c>
      <c r="E103" s="108">
        <v>40</v>
      </c>
      <c r="F103" s="108">
        <v>0</v>
      </c>
      <c r="G103" s="108">
        <v>0</v>
      </c>
      <c r="H103" s="108">
        <v>2</v>
      </c>
      <c r="I103" s="108">
        <v>1</v>
      </c>
      <c r="J103" s="108">
        <v>0</v>
      </c>
      <c r="K103" s="108">
        <v>0</v>
      </c>
      <c r="L103" s="108">
        <v>1</v>
      </c>
      <c r="M103" s="108">
        <v>0</v>
      </c>
      <c r="N103" s="108">
        <v>19</v>
      </c>
    </row>
    <row r="104" spans="1:14" ht="15" customHeight="1">
      <c r="A104" s="99">
        <v>89</v>
      </c>
      <c r="B104" s="100">
        <v>641</v>
      </c>
      <c r="C104" s="105" t="s">
        <v>378</v>
      </c>
      <c r="D104" s="108">
        <v>123</v>
      </c>
      <c r="E104" s="108">
        <v>8</v>
      </c>
      <c r="F104" s="108">
        <v>0</v>
      </c>
      <c r="G104" s="108">
        <v>0</v>
      </c>
      <c r="H104" s="108">
        <v>20</v>
      </c>
      <c r="I104" s="108">
        <v>26</v>
      </c>
      <c r="J104" s="108">
        <v>2</v>
      </c>
      <c r="K104" s="108">
        <v>4</v>
      </c>
      <c r="L104" s="108">
        <v>0</v>
      </c>
      <c r="M104" s="108">
        <v>0</v>
      </c>
      <c r="N104" s="108">
        <v>63</v>
      </c>
    </row>
    <row r="105" spans="1:14" ht="15" customHeight="1">
      <c r="A105" s="99">
        <v>90</v>
      </c>
      <c r="B105" s="100">
        <v>642</v>
      </c>
      <c r="C105" s="105" t="s">
        <v>379</v>
      </c>
      <c r="D105" s="108">
        <v>237</v>
      </c>
      <c r="E105" s="108">
        <v>28</v>
      </c>
      <c r="F105" s="108">
        <v>1</v>
      </c>
      <c r="G105" s="108">
        <v>0</v>
      </c>
      <c r="H105" s="108">
        <v>17</v>
      </c>
      <c r="I105" s="108">
        <v>78</v>
      </c>
      <c r="J105" s="108">
        <v>0</v>
      </c>
      <c r="K105" s="108">
        <v>0</v>
      </c>
      <c r="L105" s="108">
        <v>0</v>
      </c>
      <c r="M105" s="108">
        <v>0</v>
      </c>
      <c r="N105" s="108">
        <v>113</v>
      </c>
    </row>
    <row r="106" spans="1:14" ht="15" customHeight="1">
      <c r="A106" s="99">
        <v>91</v>
      </c>
      <c r="B106" s="100">
        <v>643</v>
      </c>
      <c r="C106" s="105" t="s">
        <v>380</v>
      </c>
      <c r="D106" s="108">
        <v>44</v>
      </c>
      <c r="E106" s="108">
        <v>23</v>
      </c>
      <c r="F106" s="108">
        <v>0</v>
      </c>
      <c r="G106" s="108">
        <v>0</v>
      </c>
      <c r="H106" s="108">
        <v>2</v>
      </c>
      <c r="I106" s="108">
        <v>3</v>
      </c>
      <c r="J106" s="108">
        <v>0</v>
      </c>
      <c r="K106" s="108">
        <v>2</v>
      </c>
      <c r="L106" s="108">
        <v>0</v>
      </c>
      <c r="M106" s="108">
        <v>0</v>
      </c>
      <c r="N106" s="108">
        <v>14</v>
      </c>
    </row>
    <row r="107" spans="1:14" ht="15" customHeight="1">
      <c r="A107" s="99">
        <v>92</v>
      </c>
      <c r="B107" s="100">
        <v>644</v>
      </c>
      <c r="C107" s="105" t="s">
        <v>381</v>
      </c>
      <c r="D107" s="108">
        <v>82</v>
      </c>
      <c r="E107" s="108">
        <v>6</v>
      </c>
      <c r="F107" s="108">
        <v>0</v>
      </c>
      <c r="G107" s="108">
        <v>0</v>
      </c>
      <c r="H107" s="108">
        <v>39</v>
      </c>
      <c r="I107" s="108">
        <v>10</v>
      </c>
      <c r="J107" s="108">
        <v>0</v>
      </c>
      <c r="K107" s="108">
        <v>2</v>
      </c>
      <c r="L107" s="108">
        <v>1</v>
      </c>
      <c r="M107" s="108">
        <v>0</v>
      </c>
      <c r="N107" s="108">
        <v>24</v>
      </c>
    </row>
    <row r="108" spans="1:14" ht="15" customHeight="1">
      <c r="A108" s="99">
        <v>93</v>
      </c>
      <c r="B108" s="100">
        <v>645</v>
      </c>
      <c r="C108" s="105" t="s">
        <v>382</v>
      </c>
      <c r="D108" s="108">
        <v>90</v>
      </c>
      <c r="E108" s="108">
        <v>9</v>
      </c>
      <c r="F108" s="108">
        <v>0</v>
      </c>
      <c r="G108" s="108">
        <v>0</v>
      </c>
      <c r="H108" s="108">
        <v>6</v>
      </c>
      <c r="I108" s="108">
        <v>26</v>
      </c>
      <c r="J108" s="108">
        <v>0</v>
      </c>
      <c r="K108" s="108">
        <v>0</v>
      </c>
      <c r="L108" s="108">
        <v>0</v>
      </c>
      <c r="M108" s="108">
        <v>0</v>
      </c>
      <c r="N108" s="108">
        <v>49</v>
      </c>
    </row>
    <row r="109" spans="1:14" ht="15" customHeight="1">
      <c r="A109" s="99">
        <v>94</v>
      </c>
      <c r="B109" s="100">
        <v>646</v>
      </c>
      <c r="C109" s="105" t="s">
        <v>383</v>
      </c>
      <c r="D109" s="108">
        <v>67</v>
      </c>
      <c r="E109" s="108">
        <v>7</v>
      </c>
      <c r="F109" s="108">
        <v>0</v>
      </c>
      <c r="G109" s="108">
        <v>0</v>
      </c>
      <c r="H109" s="108">
        <v>20</v>
      </c>
      <c r="I109" s="108">
        <v>1</v>
      </c>
      <c r="J109" s="108">
        <v>0</v>
      </c>
      <c r="K109" s="108">
        <v>0</v>
      </c>
      <c r="L109" s="108">
        <v>0</v>
      </c>
      <c r="M109" s="108">
        <v>0</v>
      </c>
      <c r="N109" s="108">
        <v>39</v>
      </c>
    </row>
    <row r="110" spans="1:14" ht="15" customHeight="1">
      <c r="A110" s="99">
        <v>97</v>
      </c>
      <c r="B110" s="100">
        <v>681</v>
      </c>
      <c r="C110" s="105" t="s">
        <v>362</v>
      </c>
      <c r="D110" s="108">
        <v>51</v>
      </c>
      <c r="E110" s="108">
        <v>6</v>
      </c>
      <c r="F110" s="108">
        <v>0</v>
      </c>
      <c r="G110" s="108">
        <v>0</v>
      </c>
      <c r="H110" s="108">
        <v>19</v>
      </c>
      <c r="I110" s="108">
        <v>7</v>
      </c>
      <c r="J110" s="108">
        <v>0</v>
      </c>
      <c r="K110" s="108">
        <v>2</v>
      </c>
      <c r="L110" s="108">
        <v>0</v>
      </c>
      <c r="M110" s="108">
        <v>0</v>
      </c>
      <c r="N110" s="108">
        <v>17</v>
      </c>
    </row>
    <row r="111" spans="1:14" ht="15" customHeight="1">
      <c r="A111" s="99">
        <v>98</v>
      </c>
      <c r="B111" s="100">
        <v>682</v>
      </c>
      <c r="C111" s="105" t="s">
        <v>363</v>
      </c>
      <c r="D111" s="108">
        <v>57</v>
      </c>
      <c r="E111" s="108">
        <v>5</v>
      </c>
      <c r="F111" s="108">
        <v>0</v>
      </c>
      <c r="G111" s="108">
        <v>1</v>
      </c>
      <c r="H111" s="108">
        <v>21</v>
      </c>
      <c r="I111" s="108">
        <v>25</v>
      </c>
      <c r="J111" s="108">
        <v>1</v>
      </c>
      <c r="K111" s="108">
        <v>0</v>
      </c>
      <c r="L111" s="108">
        <v>0</v>
      </c>
      <c r="M111" s="108">
        <v>1</v>
      </c>
      <c r="N111" s="108">
        <v>3</v>
      </c>
    </row>
    <row r="112" spans="1:14" ht="15" customHeight="1">
      <c r="A112" s="99">
        <v>99</v>
      </c>
      <c r="B112" s="100">
        <v>683</v>
      </c>
      <c r="C112" s="105" t="s">
        <v>364</v>
      </c>
      <c r="D112" s="108">
        <v>20</v>
      </c>
      <c r="E112" s="108">
        <v>0</v>
      </c>
      <c r="F112" s="108">
        <v>0</v>
      </c>
      <c r="G112" s="108">
        <v>0</v>
      </c>
      <c r="H112" s="108">
        <v>18</v>
      </c>
      <c r="I112" s="108">
        <v>0</v>
      </c>
      <c r="J112" s="108">
        <v>0</v>
      </c>
      <c r="K112" s="108">
        <v>0</v>
      </c>
      <c r="L112" s="108">
        <v>0</v>
      </c>
      <c r="M112" s="108">
        <v>0</v>
      </c>
      <c r="N112" s="108">
        <v>2</v>
      </c>
    </row>
    <row r="113" spans="1:14" ht="15" customHeight="1">
      <c r="A113" s="99">
        <v>100</v>
      </c>
      <c r="B113" s="100">
        <v>684</v>
      </c>
      <c r="C113" s="105" t="s">
        <v>365</v>
      </c>
      <c r="D113" s="108">
        <v>18</v>
      </c>
      <c r="E113" s="108">
        <v>1</v>
      </c>
      <c r="F113" s="108">
        <v>0</v>
      </c>
      <c r="G113" s="108">
        <v>0</v>
      </c>
      <c r="H113" s="108">
        <v>12</v>
      </c>
      <c r="I113" s="108">
        <v>0</v>
      </c>
      <c r="J113" s="108">
        <v>0</v>
      </c>
      <c r="K113" s="108">
        <v>1</v>
      </c>
      <c r="L113" s="108">
        <v>0</v>
      </c>
      <c r="M113" s="108">
        <v>0</v>
      </c>
      <c r="N113" s="108">
        <v>4</v>
      </c>
    </row>
    <row r="114" spans="1:14" ht="15" customHeight="1">
      <c r="A114" s="99">
        <v>101</v>
      </c>
      <c r="B114" s="100">
        <v>685</v>
      </c>
      <c r="C114" s="105" t="s">
        <v>366</v>
      </c>
      <c r="D114" s="108">
        <v>25</v>
      </c>
      <c r="E114" s="108">
        <v>6</v>
      </c>
      <c r="F114" s="108">
        <v>0</v>
      </c>
      <c r="G114" s="108">
        <v>0</v>
      </c>
      <c r="H114" s="108">
        <v>12</v>
      </c>
      <c r="I114" s="108">
        <v>3</v>
      </c>
      <c r="J114" s="108">
        <v>1</v>
      </c>
      <c r="K114" s="108">
        <v>2</v>
      </c>
      <c r="L114" s="108">
        <v>0</v>
      </c>
      <c r="M114" s="108">
        <v>0</v>
      </c>
      <c r="N114" s="108">
        <v>1</v>
      </c>
    </row>
    <row r="115" spans="1:14" ht="15" customHeight="1">
      <c r="A115" s="99">
        <v>102</v>
      </c>
      <c r="B115" s="100">
        <v>686</v>
      </c>
      <c r="C115" s="105" t="s">
        <v>367</v>
      </c>
      <c r="D115" s="108">
        <v>70</v>
      </c>
      <c r="E115" s="108">
        <v>11</v>
      </c>
      <c r="F115" s="108">
        <v>0</v>
      </c>
      <c r="G115" s="108">
        <v>0</v>
      </c>
      <c r="H115" s="108">
        <v>40</v>
      </c>
      <c r="I115" s="108">
        <v>1</v>
      </c>
      <c r="J115" s="108">
        <v>7</v>
      </c>
      <c r="K115" s="108">
        <v>0</v>
      </c>
      <c r="L115" s="108">
        <v>0</v>
      </c>
      <c r="M115" s="108">
        <v>0</v>
      </c>
      <c r="N115" s="108">
        <v>11</v>
      </c>
    </row>
    <row r="116" spans="1:14" ht="15" customHeight="1">
      <c r="A116" s="99">
        <v>103</v>
      </c>
      <c r="B116" s="100">
        <v>701</v>
      </c>
      <c r="C116" s="105" t="s">
        <v>368</v>
      </c>
      <c r="D116" s="108">
        <v>14</v>
      </c>
      <c r="E116" s="108">
        <v>1</v>
      </c>
      <c r="F116" s="108">
        <v>0</v>
      </c>
      <c r="G116" s="108">
        <v>0</v>
      </c>
      <c r="H116" s="108">
        <v>4</v>
      </c>
      <c r="I116" s="108">
        <v>5</v>
      </c>
      <c r="J116" s="108">
        <v>1</v>
      </c>
      <c r="K116" s="108">
        <v>1</v>
      </c>
      <c r="L116" s="108">
        <v>0</v>
      </c>
      <c r="M116" s="108">
        <v>0</v>
      </c>
      <c r="N116" s="108">
        <v>2</v>
      </c>
    </row>
    <row r="117" spans="1:14" ht="15" customHeight="1">
      <c r="A117" s="99">
        <v>104</v>
      </c>
      <c r="B117" s="100">
        <v>702</v>
      </c>
      <c r="C117" s="105" t="s">
        <v>369</v>
      </c>
      <c r="D117" s="108">
        <v>59</v>
      </c>
      <c r="E117" s="108">
        <v>3</v>
      </c>
      <c r="F117" s="108">
        <v>0</v>
      </c>
      <c r="G117" s="108">
        <v>0</v>
      </c>
      <c r="H117" s="108">
        <v>20</v>
      </c>
      <c r="I117" s="108">
        <v>8</v>
      </c>
      <c r="J117" s="108">
        <v>0</v>
      </c>
      <c r="K117" s="108">
        <v>1</v>
      </c>
      <c r="L117" s="108">
        <v>0</v>
      </c>
      <c r="M117" s="108">
        <v>0</v>
      </c>
      <c r="N117" s="108">
        <v>27</v>
      </c>
    </row>
    <row r="118" spans="1:14" ht="15" customHeight="1">
      <c r="A118" s="99">
        <v>105</v>
      </c>
      <c r="B118" s="100">
        <v>703</v>
      </c>
      <c r="C118" s="105" t="s">
        <v>370</v>
      </c>
      <c r="D118" s="108">
        <v>33</v>
      </c>
      <c r="E118" s="108">
        <v>2</v>
      </c>
      <c r="F118" s="108">
        <v>0</v>
      </c>
      <c r="G118" s="108">
        <v>0</v>
      </c>
      <c r="H118" s="108">
        <v>14</v>
      </c>
      <c r="I118" s="108">
        <v>6</v>
      </c>
      <c r="J118" s="108">
        <v>1</v>
      </c>
      <c r="K118" s="108">
        <v>0</v>
      </c>
      <c r="L118" s="108">
        <v>0</v>
      </c>
      <c r="M118" s="108">
        <v>0</v>
      </c>
      <c r="N118" s="108">
        <v>10</v>
      </c>
    </row>
    <row r="119" spans="1:14" ht="15" customHeight="1">
      <c r="A119" s="99">
        <v>106</v>
      </c>
      <c r="B119" s="104">
        <v>704</v>
      </c>
      <c r="C119" s="103" t="s">
        <v>371</v>
      </c>
      <c r="D119" s="109">
        <v>35</v>
      </c>
      <c r="E119" s="109">
        <v>3</v>
      </c>
      <c r="F119" s="109">
        <v>0</v>
      </c>
      <c r="G119" s="109">
        <v>0</v>
      </c>
      <c r="H119" s="109">
        <v>6</v>
      </c>
      <c r="I119" s="109">
        <v>2</v>
      </c>
      <c r="J119" s="109">
        <v>1</v>
      </c>
      <c r="K119" s="109">
        <v>1</v>
      </c>
      <c r="L119" s="109">
        <v>0</v>
      </c>
      <c r="M119" s="109">
        <v>0</v>
      </c>
      <c r="N119" s="109">
        <v>22</v>
      </c>
    </row>
    <row r="120" spans="1:14"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</row>
    <row r="121" spans="1:14"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</row>
    <row r="122" spans="1:14"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</row>
    <row r="123" spans="1:14"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1:14"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</row>
    <row r="125" spans="1:14"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</row>
    <row r="126" spans="1:14"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1:14"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</row>
    <row r="128" spans="1:14"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</row>
    <row r="129" spans="4:14"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</row>
    <row r="130" spans="4:14"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</row>
    <row r="131" spans="4:14"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</row>
    <row r="132" spans="4:14"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</row>
    <row r="133" spans="4:14"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</row>
    <row r="134" spans="4:14"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</row>
    <row r="135" spans="4:14"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</row>
    <row r="136" spans="4:14"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</row>
    <row r="137" spans="4:14"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</row>
    <row r="138" spans="4:14"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</row>
    <row r="139" spans="4:14"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</row>
    <row r="140" spans="4:14"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</row>
    <row r="141" spans="4:14"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</row>
    <row r="142" spans="4:14"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</row>
    <row r="143" spans="4:14"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</row>
    <row r="144" spans="4:14"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</row>
    <row r="145" spans="4:14"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</row>
    <row r="146" spans="4:14"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</row>
    <row r="147" spans="4:14"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</row>
    <row r="148" spans="4:14"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</row>
    <row r="149" spans="4:14"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</row>
    <row r="150" spans="4:14"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</row>
    <row r="151" spans="4:14"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</row>
    <row r="152" spans="4:14"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</row>
    <row r="153" spans="4:14"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</row>
    <row r="154" spans="4:14"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</row>
    <row r="155" spans="4:14"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</row>
    <row r="156" spans="4:14"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</row>
    <row r="157" spans="4:14"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</row>
    <row r="158" spans="4:14"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</row>
    <row r="159" spans="4:14"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</row>
    <row r="160" spans="4:14"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</row>
    <row r="161" spans="4:14"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</row>
    <row r="162" spans="4:14"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</row>
    <row r="163" spans="4:14"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</row>
    <row r="164" spans="4:14"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</row>
    <row r="165" spans="4:14"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</row>
    <row r="166" spans="4:14"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998D4-C093-413B-8A4D-BDB310376471}">
  <sheetPr>
    <tabColor theme="7" tint="0.79998168889431442"/>
  </sheetPr>
  <dimension ref="B1:Q118"/>
  <sheetViews>
    <sheetView topLeftCell="C2" workbookViewId="0">
      <pane xSplit="2" ySplit="3" topLeftCell="E9" activePane="bottomRight" state="frozen"/>
      <selection activeCell="C2" sqref="C2"/>
      <selection pane="topRight" activeCell="E2" sqref="E2"/>
      <selection pane="bottomLeft" activeCell="C5" sqref="C5"/>
      <selection pane="bottomRight" activeCell="C3" sqref="C3"/>
    </sheetView>
  </sheetViews>
  <sheetFormatPr defaultColWidth="7.75" defaultRowHeight="13.5"/>
  <cols>
    <col min="1" max="1" width="0" style="100" hidden="1" customWidth="1"/>
    <col min="2" max="2" width="3.25" style="99" hidden="1" customWidth="1"/>
    <col min="3" max="3" width="3.75" style="100" customWidth="1"/>
    <col min="4" max="4" width="12.375" style="100" customWidth="1"/>
    <col min="5" max="15" width="10.125" style="100" customWidth="1"/>
    <col min="16" max="256" width="7.75" style="100"/>
    <col min="257" max="258" width="0" style="100" hidden="1" customWidth="1"/>
    <col min="259" max="259" width="3.75" style="100" customWidth="1"/>
    <col min="260" max="260" width="8.25" style="100" customWidth="1"/>
    <col min="261" max="271" width="6.75" style="100" customWidth="1"/>
    <col min="272" max="512" width="7.75" style="100"/>
    <col min="513" max="514" width="0" style="100" hidden="1" customWidth="1"/>
    <col min="515" max="515" width="3.75" style="100" customWidth="1"/>
    <col min="516" max="516" width="8.25" style="100" customWidth="1"/>
    <col min="517" max="527" width="6.75" style="100" customWidth="1"/>
    <col min="528" max="768" width="7.75" style="100"/>
    <col min="769" max="770" width="0" style="100" hidden="1" customWidth="1"/>
    <col min="771" max="771" width="3.75" style="100" customWidth="1"/>
    <col min="772" max="772" width="8.25" style="100" customWidth="1"/>
    <col min="773" max="783" width="6.75" style="100" customWidth="1"/>
    <col min="784" max="1024" width="7.75" style="100"/>
    <col min="1025" max="1026" width="0" style="100" hidden="1" customWidth="1"/>
    <col min="1027" max="1027" width="3.75" style="100" customWidth="1"/>
    <col min="1028" max="1028" width="8.25" style="100" customWidth="1"/>
    <col min="1029" max="1039" width="6.75" style="100" customWidth="1"/>
    <col min="1040" max="1280" width="7.75" style="100"/>
    <col min="1281" max="1282" width="0" style="100" hidden="1" customWidth="1"/>
    <col min="1283" max="1283" width="3.75" style="100" customWidth="1"/>
    <col min="1284" max="1284" width="8.25" style="100" customWidth="1"/>
    <col min="1285" max="1295" width="6.75" style="100" customWidth="1"/>
    <col min="1296" max="1536" width="7.75" style="100"/>
    <col min="1537" max="1538" width="0" style="100" hidden="1" customWidth="1"/>
    <col min="1539" max="1539" width="3.75" style="100" customWidth="1"/>
    <col min="1540" max="1540" width="8.25" style="100" customWidth="1"/>
    <col min="1541" max="1551" width="6.75" style="100" customWidth="1"/>
    <col min="1552" max="1792" width="7.75" style="100"/>
    <col min="1793" max="1794" width="0" style="100" hidden="1" customWidth="1"/>
    <col min="1795" max="1795" width="3.75" style="100" customWidth="1"/>
    <col min="1796" max="1796" width="8.25" style="100" customWidth="1"/>
    <col min="1797" max="1807" width="6.75" style="100" customWidth="1"/>
    <col min="1808" max="2048" width="7.75" style="100"/>
    <col min="2049" max="2050" width="0" style="100" hidden="1" customWidth="1"/>
    <col min="2051" max="2051" width="3.75" style="100" customWidth="1"/>
    <col min="2052" max="2052" width="8.25" style="100" customWidth="1"/>
    <col min="2053" max="2063" width="6.75" style="100" customWidth="1"/>
    <col min="2064" max="2304" width="7.75" style="100"/>
    <col min="2305" max="2306" width="0" style="100" hidden="1" customWidth="1"/>
    <col min="2307" max="2307" width="3.75" style="100" customWidth="1"/>
    <col min="2308" max="2308" width="8.25" style="100" customWidth="1"/>
    <col min="2309" max="2319" width="6.75" style="100" customWidth="1"/>
    <col min="2320" max="2560" width="7.75" style="100"/>
    <col min="2561" max="2562" width="0" style="100" hidden="1" customWidth="1"/>
    <col min="2563" max="2563" width="3.75" style="100" customWidth="1"/>
    <col min="2564" max="2564" width="8.25" style="100" customWidth="1"/>
    <col min="2565" max="2575" width="6.75" style="100" customWidth="1"/>
    <col min="2576" max="2816" width="7.75" style="100"/>
    <col min="2817" max="2818" width="0" style="100" hidden="1" customWidth="1"/>
    <col min="2819" max="2819" width="3.75" style="100" customWidth="1"/>
    <col min="2820" max="2820" width="8.25" style="100" customWidth="1"/>
    <col min="2821" max="2831" width="6.75" style="100" customWidth="1"/>
    <col min="2832" max="3072" width="7.75" style="100"/>
    <col min="3073" max="3074" width="0" style="100" hidden="1" customWidth="1"/>
    <col min="3075" max="3075" width="3.75" style="100" customWidth="1"/>
    <col min="3076" max="3076" width="8.25" style="100" customWidth="1"/>
    <col min="3077" max="3087" width="6.75" style="100" customWidth="1"/>
    <col min="3088" max="3328" width="7.75" style="100"/>
    <col min="3329" max="3330" width="0" style="100" hidden="1" customWidth="1"/>
    <col min="3331" max="3331" width="3.75" style="100" customWidth="1"/>
    <col min="3332" max="3332" width="8.25" style="100" customWidth="1"/>
    <col min="3333" max="3343" width="6.75" style="100" customWidth="1"/>
    <col min="3344" max="3584" width="7.75" style="100"/>
    <col min="3585" max="3586" width="0" style="100" hidden="1" customWidth="1"/>
    <col min="3587" max="3587" width="3.75" style="100" customWidth="1"/>
    <col min="3588" max="3588" width="8.25" style="100" customWidth="1"/>
    <col min="3589" max="3599" width="6.75" style="100" customWidth="1"/>
    <col min="3600" max="3840" width="7.75" style="100"/>
    <col min="3841" max="3842" width="0" style="100" hidden="1" customWidth="1"/>
    <col min="3843" max="3843" width="3.75" style="100" customWidth="1"/>
    <col min="3844" max="3844" width="8.25" style="100" customWidth="1"/>
    <col min="3845" max="3855" width="6.75" style="100" customWidth="1"/>
    <col min="3856" max="4096" width="7.75" style="100"/>
    <col min="4097" max="4098" width="0" style="100" hidden="1" customWidth="1"/>
    <col min="4099" max="4099" width="3.75" style="100" customWidth="1"/>
    <col min="4100" max="4100" width="8.25" style="100" customWidth="1"/>
    <col min="4101" max="4111" width="6.75" style="100" customWidth="1"/>
    <col min="4112" max="4352" width="7.75" style="100"/>
    <col min="4353" max="4354" width="0" style="100" hidden="1" customWidth="1"/>
    <col min="4355" max="4355" width="3.75" style="100" customWidth="1"/>
    <col min="4356" max="4356" width="8.25" style="100" customWidth="1"/>
    <col min="4357" max="4367" width="6.75" style="100" customWidth="1"/>
    <col min="4368" max="4608" width="7.75" style="100"/>
    <col min="4609" max="4610" width="0" style="100" hidden="1" customWidth="1"/>
    <col min="4611" max="4611" width="3.75" style="100" customWidth="1"/>
    <col min="4612" max="4612" width="8.25" style="100" customWidth="1"/>
    <col min="4613" max="4623" width="6.75" style="100" customWidth="1"/>
    <col min="4624" max="4864" width="7.75" style="100"/>
    <col min="4865" max="4866" width="0" style="100" hidden="1" customWidth="1"/>
    <col min="4867" max="4867" width="3.75" style="100" customWidth="1"/>
    <col min="4868" max="4868" width="8.25" style="100" customWidth="1"/>
    <col min="4869" max="4879" width="6.75" style="100" customWidth="1"/>
    <col min="4880" max="5120" width="7.75" style="100"/>
    <col min="5121" max="5122" width="0" style="100" hidden="1" customWidth="1"/>
    <col min="5123" max="5123" width="3.75" style="100" customWidth="1"/>
    <col min="5124" max="5124" width="8.25" style="100" customWidth="1"/>
    <col min="5125" max="5135" width="6.75" style="100" customWidth="1"/>
    <col min="5136" max="5376" width="7.75" style="100"/>
    <col min="5377" max="5378" width="0" style="100" hidden="1" customWidth="1"/>
    <col min="5379" max="5379" width="3.75" style="100" customWidth="1"/>
    <col min="5380" max="5380" width="8.25" style="100" customWidth="1"/>
    <col min="5381" max="5391" width="6.75" style="100" customWidth="1"/>
    <col min="5392" max="5632" width="7.75" style="100"/>
    <col min="5633" max="5634" width="0" style="100" hidden="1" customWidth="1"/>
    <col min="5635" max="5635" width="3.75" style="100" customWidth="1"/>
    <col min="5636" max="5636" width="8.25" style="100" customWidth="1"/>
    <col min="5637" max="5647" width="6.75" style="100" customWidth="1"/>
    <col min="5648" max="5888" width="7.75" style="100"/>
    <col min="5889" max="5890" width="0" style="100" hidden="1" customWidth="1"/>
    <col min="5891" max="5891" width="3.75" style="100" customWidth="1"/>
    <col min="5892" max="5892" width="8.25" style="100" customWidth="1"/>
    <col min="5893" max="5903" width="6.75" style="100" customWidth="1"/>
    <col min="5904" max="6144" width="7.75" style="100"/>
    <col min="6145" max="6146" width="0" style="100" hidden="1" customWidth="1"/>
    <col min="6147" max="6147" width="3.75" style="100" customWidth="1"/>
    <col min="6148" max="6148" width="8.25" style="100" customWidth="1"/>
    <col min="6149" max="6159" width="6.75" style="100" customWidth="1"/>
    <col min="6160" max="6400" width="7.75" style="100"/>
    <col min="6401" max="6402" width="0" style="100" hidden="1" customWidth="1"/>
    <col min="6403" max="6403" width="3.75" style="100" customWidth="1"/>
    <col min="6404" max="6404" width="8.25" style="100" customWidth="1"/>
    <col min="6405" max="6415" width="6.75" style="100" customWidth="1"/>
    <col min="6416" max="6656" width="7.75" style="100"/>
    <col min="6657" max="6658" width="0" style="100" hidden="1" customWidth="1"/>
    <col min="6659" max="6659" width="3.75" style="100" customWidth="1"/>
    <col min="6660" max="6660" width="8.25" style="100" customWidth="1"/>
    <col min="6661" max="6671" width="6.75" style="100" customWidth="1"/>
    <col min="6672" max="6912" width="7.75" style="100"/>
    <col min="6913" max="6914" width="0" style="100" hidden="1" customWidth="1"/>
    <col min="6915" max="6915" width="3.75" style="100" customWidth="1"/>
    <col min="6916" max="6916" width="8.25" style="100" customWidth="1"/>
    <col min="6917" max="6927" width="6.75" style="100" customWidth="1"/>
    <col min="6928" max="7168" width="7.75" style="100"/>
    <col min="7169" max="7170" width="0" style="100" hidden="1" customWidth="1"/>
    <col min="7171" max="7171" width="3.75" style="100" customWidth="1"/>
    <col min="7172" max="7172" width="8.25" style="100" customWidth="1"/>
    <col min="7173" max="7183" width="6.75" style="100" customWidth="1"/>
    <col min="7184" max="7424" width="7.75" style="100"/>
    <col min="7425" max="7426" width="0" style="100" hidden="1" customWidth="1"/>
    <col min="7427" max="7427" width="3.75" style="100" customWidth="1"/>
    <col min="7428" max="7428" width="8.25" style="100" customWidth="1"/>
    <col min="7429" max="7439" width="6.75" style="100" customWidth="1"/>
    <col min="7440" max="7680" width="7.75" style="100"/>
    <col min="7681" max="7682" width="0" style="100" hidden="1" customWidth="1"/>
    <col min="7683" max="7683" width="3.75" style="100" customWidth="1"/>
    <col min="7684" max="7684" width="8.25" style="100" customWidth="1"/>
    <col min="7685" max="7695" width="6.75" style="100" customWidth="1"/>
    <col min="7696" max="7936" width="7.75" style="100"/>
    <col min="7937" max="7938" width="0" style="100" hidden="1" customWidth="1"/>
    <col min="7939" max="7939" width="3.75" style="100" customWidth="1"/>
    <col min="7940" max="7940" width="8.25" style="100" customWidth="1"/>
    <col min="7941" max="7951" width="6.75" style="100" customWidth="1"/>
    <col min="7952" max="8192" width="7.75" style="100"/>
    <col min="8193" max="8194" width="0" style="100" hidden="1" customWidth="1"/>
    <col min="8195" max="8195" width="3.75" style="100" customWidth="1"/>
    <col min="8196" max="8196" width="8.25" style="100" customWidth="1"/>
    <col min="8197" max="8207" width="6.75" style="100" customWidth="1"/>
    <col min="8208" max="8448" width="7.75" style="100"/>
    <col min="8449" max="8450" width="0" style="100" hidden="1" customWidth="1"/>
    <col min="8451" max="8451" width="3.75" style="100" customWidth="1"/>
    <col min="8452" max="8452" width="8.25" style="100" customWidth="1"/>
    <col min="8453" max="8463" width="6.75" style="100" customWidth="1"/>
    <col min="8464" max="8704" width="7.75" style="100"/>
    <col min="8705" max="8706" width="0" style="100" hidden="1" customWidth="1"/>
    <col min="8707" max="8707" width="3.75" style="100" customWidth="1"/>
    <col min="8708" max="8708" width="8.25" style="100" customWidth="1"/>
    <col min="8709" max="8719" width="6.75" style="100" customWidth="1"/>
    <col min="8720" max="8960" width="7.75" style="100"/>
    <col min="8961" max="8962" width="0" style="100" hidden="1" customWidth="1"/>
    <col min="8963" max="8963" width="3.75" style="100" customWidth="1"/>
    <col min="8964" max="8964" width="8.25" style="100" customWidth="1"/>
    <col min="8965" max="8975" width="6.75" style="100" customWidth="1"/>
    <col min="8976" max="9216" width="7.75" style="100"/>
    <col min="9217" max="9218" width="0" style="100" hidden="1" customWidth="1"/>
    <col min="9219" max="9219" width="3.75" style="100" customWidth="1"/>
    <col min="9220" max="9220" width="8.25" style="100" customWidth="1"/>
    <col min="9221" max="9231" width="6.75" style="100" customWidth="1"/>
    <col min="9232" max="9472" width="7.75" style="100"/>
    <col min="9473" max="9474" width="0" style="100" hidden="1" customWidth="1"/>
    <col min="9475" max="9475" width="3.75" style="100" customWidth="1"/>
    <col min="9476" max="9476" width="8.25" style="100" customWidth="1"/>
    <col min="9477" max="9487" width="6.75" style="100" customWidth="1"/>
    <col min="9488" max="9728" width="7.75" style="100"/>
    <col min="9729" max="9730" width="0" style="100" hidden="1" customWidth="1"/>
    <col min="9731" max="9731" width="3.75" style="100" customWidth="1"/>
    <col min="9732" max="9732" width="8.25" style="100" customWidth="1"/>
    <col min="9733" max="9743" width="6.75" style="100" customWidth="1"/>
    <col min="9744" max="9984" width="7.75" style="100"/>
    <col min="9985" max="9986" width="0" style="100" hidden="1" customWidth="1"/>
    <col min="9987" max="9987" width="3.75" style="100" customWidth="1"/>
    <col min="9988" max="9988" width="8.25" style="100" customWidth="1"/>
    <col min="9989" max="9999" width="6.75" style="100" customWidth="1"/>
    <col min="10000" max="10240" width="7.75" style="100"/>
    <col min="10241" max="10242" width="0" style="100" hidden="1" customWidth="1"/>
    <col min="10243" max="10243" width="3.75" style="100" customWidth="1"/>
    <col min="10244" max="10244" width="8.25" style="100" customWidth="1"/>
    <col min="10245" max="10255" width="6.75" style="100" customWidth="1"/>
    <col min="10256" max="10496" width="7.75" style="100"/>
    <col min="10497" max="10498" width="0" style="100" hidden="1" customWidth="1"/>
    <col min="10499" max="10499" width="3.75" style="100" customWidth="1"/>
    <col min="10500" max="10500" width="8.25" style="100" customWidth="1"/>
    <col min="10501" max="10511" width="6.75" style="100" customWidth="1"/>
    <col min="10512" max="10752" width="7.75" style="100"/>
    <col min="10753" max="10754" width="0" style="100" hidden="1" customWidth="1"/>
    <col min="10755" max="10755" width="3.75" style="100" customWidth="1"/>
    <col min="10756" max="10756" width="8.25" style="100" customWidth="1"/>
    <col min="10757" max="10767" width="6.75" style="100" customWidth="1"/>
    <col min="10768" max="11008" width="7.75" style="100"/>
    <col min="11009" max="11010" width="0" style="100" hidden="1" customWidth="1"/>
    <col min="11011" max="11011" width="3.75" style="100" customWidth="1"/>
    <col min="11012" max="11012" width="8.25" style="100" customWidth="1"/>
    <col min="11013" max="11023" width="6.75" style="100" customWidth="1"/>
    <col min="11024" max="11264" width="7.75" style="100"/>
    <col min="11265" max="11266" width="0" style="100" hidden="1" customWidth="1"/>
    <col min="11267" max="11267" width="3.75" style="100" customWidth="1"/>
    <col min="11268" max="11268" width="8.25" style="100" customWidth="1"/>
    <col min="11269" max="11279" width="6.75" style="100" customWidth="1"/>
    <col min="11280" max="11520" width="7.75" style="100"/>
    <col min="11521" max="11522" width="0" style="100" hidden="1" customWidth="1"/>
    <col min="11523" max="11523" width="3.75" style="100" customWidth="1"/>
    <col min="11524" max="11524" width="8.25" style="100" customWidth="1"/>
    <col min="11525" max="11535" width="6.75" style="100" customWidth="1"/>
    <col min="11536" max="11776" width="7.75" style="100"/>
    <col min="11777" max="11778" width="0" style="100" hidden="1" customWidth="1"/>
    <col min="11779" max="11779" width="3.75" style="100" customWidth="1"/>
    <col min="11780" max="11780" width="8.25" style="100" customWidth="1"/>
    <col min="11781" max="11791" width="6.75" style="100" customWidth="1"/>
    <col min="11792" max="12032" width="7.75" style="100"/>
    <col min="12033" max="12034" width="0" style="100" hidden="1" customWidth="1"/>
    <col min="12035" max="12035" width="3.75" style="100" customWidth="1"/>
    <col min="12036" max="12036" width="8.25" style="100" customWidth="1"/>
    <col min="12037" max="12047" width="6.75" style="100" customWidth="1"/>
    <col min="12048" max="12288" width="7.75" style="100"/>
    <col min="12289" max="12290" width="0" style="100" hidden="1" customWidth="1"/>
    <col min="12291" max="12291" width="3.75" style="100" customWidth="1"/>
    <col min="12292" max="12292" width="8.25" style="100" customWidth="1"/>
    <col min="12293" max="12303" width="6.75" style="100" customWidth="1"/>
    <col min="12304" max="12544" width="7.75" style="100"/>
    <col min="12545" max="12546" width="0" style="100" hidden="1" customWidth="1"/>
    <col min="12547" max="12547" width="3.75" style="100" customWidth="1"/>
    <col min="12548" max="12548" width="8.25" style="100" customWidth="1"/>
    <col min="12549" max="12559" width="6.75" style="100" customWidth="1"/>
    <col min="12560" max="12800" width="7.75" style="100"/>
    <col min="12801" max="12802" width="0" style="100" hidden="1" customWidth="1"/>
    <col min="12803" max="12803" width="3.75" style="100" customWidth="1"/>
    <col min="12804" max="12804" width="8.25" style="100" customWidth="1"/>
    <col min="12805" max="12815" width="6.75" style="100" customWidth="1"/>
    <col min="12816" max="13056" width="7.75" style="100"/>
    <col min="13057" max="13058" width="0" style="100" hidden="1" customWidth="1"/>
    <col min="13059" max="13059" width="3.75" style="100" customWidth="1"/>
    <col min="13060" max="13060" width="8.25" style="100" customWidth="1"/>
    <col min="13061" max="13071" width="6.75" style="100" customWidth="1"/>
    <col min="13072" max="13312" width="7.75" style="100"/>
    <col min="13313" max="13314" width="0" style="100" hidden="1" customWidth="1"/>
    <col min="13315" max="13315" width="3.75" style="100" customWidth="1"/>
    <col min="13316" max="13316" width="8.25" style="100" customWidth="1"/>
    <col min="13317" max="13327" width="6.75" style="100" customWidth="1"/>
    <col min="13328" max="13568" width="7.75" style="100"/>
    <col min="13569" max="13570" width="0" style="100" hidden="1" customWidth="1"/>
    <col min="13571" max="13571" width="3.75" style="100" customWidth="1"/>
    <col min="13572" max="13572" width="8.25" style="100" customWidth="1"/>
    <col min="13573" max="13583" width="6.75" style="100" customWidth="1"/>
    <col min="13584" max="13824" width="7.75" style="100"/>
    <col min="13825" max="13826" width="0" style="100" hidden="1" customWidth="1"/>
    <col min="13827" max="13827" width="3.75" style="100" customWidth="1"/>
    <col min="13828" max="13828" width="8.25" style="100" customWidth="1"/>
    <col min="13829" max="13839" width="6.75" style="100" customWidth="1"/>
    <col min="13840" max="14080" width="7.75" style="100"/>
    <col min="14081" max="14082" width="0" style="100" hidden="1" customWidth="1"/>
    <col min="14083" max="14083" width="3.75" style="100" customWidth="1"/>
    <col min="14084" max="14084" width="8.25" style="100" customWidth="1"/>
    <col min="14085" max="14095" width="6.75" style="100" customWidth="1"/>
    <col min="14096" max="14336" width="7.75" style="100"/>
    <col min="14337" max="14338" width="0" style="100" hidden="1" customWidth="1"/>
    <col min="14339" max="14339" width="3.75" style="100" customWidth="1"/>
    <col min="14340" max="14340" width="8.25" style="100" customWidth="1"/>
    <col min="14341" max="14351" width="6.75" style="100" customWidth="1"/>
    <col min="14352" max="14592" width="7.75" style="100"/>
    <col min="14593" max="14594" width="0" style="100" hidden="1" customWidth="1"/>
    <col min="14595" max="14595" width="3.75" style="100" customWidth="1"/>
    <col min="14596" max="14596" width="8.25" style="100" customWidth="1"/>
    <col min="14597" max="14607" width="6.75" style="100" customWidth="1"/>
    <col min="14608" max="14848" width="7.75" style="100"/>
    <col min="14849" max="14850" width="0" style="100" hidden="1" customWidth="1"/>
    <col min="14851" max="14851" width="3.75" style="100" customWidth="1"/>
    <col min="14852" max="14852" width="8.25" style="100" customWidth="1"/>
    <col min="14853" max="14863" width="6.75" style="100" customWidth="1"/>
    <col min="14864" max="15104" width="7.75" style="100"/>
    <col min="15105" max="15106" width="0" style="100" hidden="1" customWidth="1"/>
    <col min="15107" max="15107" width="3.75" style="100" customWidth="1"/>
    <col min="15108" max="15108" width="8.25" style="100" customWidth="1"/>
    <col min="15109" max="15119" width="6.75" style="100" customWidth="1"/>
    <col min="15120" max="15360" width="7.75" style="100"/>
    <col min="15361" max="15362" width="0" style="100" hidden="1" customWidth="1"/>
    <col min="15363" max="15363" width="3.75" style="100" customWidth="1"/>
    <col min="15364" max="15364" width="8.25" style="100" customWidth="1"/>
    <col min="15365" max="15375" width="6.75" style="100" customWidth="1"/>
    <col min="15376" max="15616" width="7.75" style="100"/>
    <col min="15617" max="15618" width="0" style="100" hidden="1" customWidth="1"/>
    <col min="15619" max="15619" width="3.75" style="100" customWidth="1"/>
    <col min="15620" max="15620" width="8.25" style="100" customWidth="1"/>
    <col min="15621" max="15631" width="6.75" style="100" customWidth="1"/>
    <col min="15632" max="15872" width="7.75" style="100"/>
    <col min="15873" max="15874" width="0" style="100" hidden="1" customWidth="1"/>
    <col min="15875" max="15875" width="3.75" style="100" customWidth="1"/>
    <col min="15876" max="15876" width="8.25" style="100" customWidth="1"/>
    <col min="15877" max="15887" width="6.75" style="100" customWidth="1"/>
    <col min="15888" max="16128" width="7.75" style="100"/>
    <col min="16129" max="16130" width="0" style="100" hidden="1" customWidth="1"/>
    <col min="16131" max="16131" width="3.75" style="100" customWidth="1"/>
    <col min="16132" max="16132" width="8.25" style="100" customWidth="1"/>
    <col min="16133" max="16143" width="6.75" style="100" customWidth="1"/>
    <col min="16144" max="16384" width="7.75" style="100"/>
  </cols>
  <sheetData>
    <row r="1" spans="2:16" ht="16.149999999999999" hidden="1" customHeight="1"/>
    <row r="2" spans="2:16" ht="16.149999999999999" customHeight="1">
      <c r="C2" s="100" t="s">
        <v>809</v>
      </c>
    </row>
    <row r="3" spans="2:16" ht="4.9000000000000004" customHeight="1">
      <c r="O3" s="110"/>
    </row>
    <row r="4" spans="2:16" ht="15" customHeight="1">
      <c r="B4" s="99" t="s">
        <v>192</v>
      </c>
      <c r="C4" s="111"/>
      <c r="D4" s="350" t="s">
        <v>155</v>
      </c>
      <c r="E4" s="113" t="s">
        <v>44</v>
      </c>
      <c r="F4" s="114" t="s">
        <v>0</v>
      </c>
      <c r="G4" s="114" t="s">
        <v>156</v>
      </c>
      <c r="H4" s="114" t="s">
        <v>157</v>
      </c>
      <c r="I4" s="114" t="s">
        <v>158</v>
      </c>
      <c r="J4" s="114" t="s">
        <v>1</v>
      </c>
      <c r="K4" s="114" t="s">
        <v>159</v>
      </c>
      <c r="L4" s="114" t="s">
        <v>160</v>
      </c>
      <c r="M4" s="114" t="s">
        <v>161</v>
      </c>
      <c r="N4" s="114" t="s">
        <v>162</v>
      </c>
      <c r="O4" s="115" t="s">
        <v>163</v>
      </c>
      <c r="P4" s="116"/>
    </row>
    <row r="5" spans="2:16" ht="13.9" hidden="1" customHeight="1">
      <c r="D5" s="117" t="s">
        <v>386</v>
      </c>
      <c r="E5" s="118">
        <v>99530</v>
      </c>
      <c r="F5" s="116">
        <v>13544</v>
      </c>
      <c r="G5" s="116">
        <v>310</v>
      </c>
      <c r="H5" s="116">
        <v>1088</v>
      </c>
      <c r="I5" s="116">
        <v>67150</v>
      </c>
      <c r="J5" s="116">
        <v>1938</v>
      </c>
      <c r="K5" s="116">
        <v>684</v>
      </c>
      <c r="L5" s="116">
        <v>2320</v>
      </c>
      <c r="M5" s="116">
        <v>2322</v>
      </c>
      <c r="N5" s="116">
        <v>122</v>
      </c>
      <c r="O5" s="116">
        <v>10052</v>
      </c>
      <c r="P5" s="116"/>
    </row>
    <row r="6" spans="2:16" ht="13.9" hidden="1" customHeight="1">
      <c r="D6" s="117" t="s">
        <v>387</v>
      </c>
      <c r="E6" s="119">
        <v>99839</v>
      </c>
      <c r="F6" s="116">
        <v>14264</v>
      </c>
      <c r="G6" s="116">
        <v>308</v>
      </c>
      <c r="H6" s="116">
        <v>1151</v>
      </c>
      <c r="I6" s="116">
        <v>66641</v>
      </c>
      <c r="J6" s="116">
        <v>2035</v>
      </c>
      <c r="K6" s="116">
        <v>675</v>
      </c>
      <c r="L6" s="116">
        <v>2345</v>
      </c>
      <c r="M6" s="116">
        <v>2188</v>
      </c>
      <c r="N6" s="116">
        <v>125</v>
      </c>
      <c r="O6" s="116">
        <v>10107</v>
      </c>
      <c r="P6" s="116"/>
    </row>
    <row r="7" spans="2:16" ht="13.9" hidden="1" customHeight="1">
      <c r="D7" s="117" t="s">
        <v>385</v>
      </c>
      <c r="E7" s="119">
        <v>99654</v>
      </c>
      <c r="F7" s="116">
        <v>14898</v>
      </c>
      <c r="G7" s="116">
        <v>281</v>
      </c>
      <c r="H7" s="116">
        <v>1204</v>
      </c>
      <c r="I7" s="116">
        <v>65824</v>
      </c>
      <c r="J7" s="116">
        <v>2262</v>
      </c>
      <c r="K7" s="116">
        <v>687</v>
      </c>
      <c r="L7" s="116">
        <v>2405</v>
      </c>
      <c r="M7" s="116">
        <v>2344</v>
      </c>
      <c r="N7" s="116">
        <v>119</v>
      </c>
      <c r="O7" s="116">
        <v>9630</v>
      </c>
      <c r="P7" s="116"/>
    </row>
    <row r="8" spans="2:16" ht="13.9" hidden="1" customHeight="1">
      <c r="D8" s="117" t="s">
        <v>373</v>
      </c>
      <c r="E8" s="119">
        <v>99753</v>
      </c>
      <c r="F8" s="116">
        <v>15791</v>
      </c>
      <c r="G8" s="116">
        <v>278</v>
      </c>
      <c r="H8" s="116">
        <v>1160</v>
      </c>
      <c r="I8" s="116">
        <v>64703</v>
      </c>
      <c r="J8" s="116">
        <v>2533</v>
      </c>
      <c r="K8" s="116">
        <v>700</v>
      </c>
      <c r="L8" s="116">
        <v>2389</v>
      </c>
      <c r="M8" s="116">
        <v>2447</v>
      </c>
      <c r="N8" s="116">
        <v>104</v>
      </c>
      <c r="O8" s="116">
        <v>9648</v>
      </c>
      <c r="P8" s="116"/>
    </row>
    <row r="9" spans="2:16" ht="13.9" customHeight="1">
      <c r="D9" s="117" t="s">
        <v>284</v>
      </c>
      <c r="E9" s="120">
        <v>101931</v>
      </c>
      <c r="F9" s="108">
        <v>17477</v>
      </c>
      <c r="G9" s="108">
        <v>322</v>
      </c>
      <c r="H9" s="108">
        <v>1169</v>
      </c>
      <c r="I9" s="108">
        <v>63567</v>
      </c>
      <c r="J9" s="108">
        <v>2769</v>
      </c>
      <c r="K9" s="108">
        <v>757</v>
      </c>
      <c r="L9" s="108">
        <v>2339</v>
      </c>
      <c r="M9" s="108">
        <v>2650</v>
      </c>
      <c r="N9" s="108">
        <v>96</v>
      </c>
      <c r="O9" s="108">
        <v>10785</v>
      </c>
      <c r="P9" s="116"/>
    </row>
    <row r="10" spans="2:16" ht="15.75" customHeight="1">
      <c r="D10" s="121"/>
      <c r="E10" s="122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16"/>
    </row>
    <row r="11" spans="2:16" ht="15.75" customHeight="1">
      <c r="B11" s="99">
        <v>11</v>
      </c>
      <c r="D11" s="124" t="s">
        <v>128</v>
      </c>
      <c r="E11" s="120">
        <v>21474</v>
      </c>
      <c r="F11" s="108">
        <v>2296</v>
      </c>
      <c r="G11" s="108">
        <v>90</v>
      </c>
      <c r="H11" s="108">
        <v>68</v>
      </c>
      <c r="I11" s="108">
        <v>15958</v>
      </c>
      <c r="J11" s="108">
        <v>448</v>
      </c>
      <c r="K11" s="108">
        <v>153</v>
      </c>
      <c r="L11" s="108">
        <v>548</v>
      </c>
      <c r="M11" s="108">
        <v>220</v>
      </c>
      <c r="N11" s="108">
        <v>18</v>
      </c>
      <c r="O11" s="108">
        <v>1675</v>
      </c>
      <c r="P11" s="116"/>
    </row>
    <row r="12" spans="2:16" ht="15.75" customHeight="1">
      <c r="B12" s="99">
        <v>15</v>
      </c>
      <c r="D12" s="124" t="s">
        <v>129</v>
      </c>
      <c r="E12" s="120">
        <v>9880</v>
      </c>
      <c r="F12" s="108">
        <v>985</v>
      </c>
      <c r="G12" s="108">
        <v>19</v>
      </c>
      <c r="H12" s="108">
        <v>12</v>
      </c>
      <c r="I12" s="108">
        <v>7492</v>
      </c>
      <c r="J12" s="108">
        <v>134</v>
      </c>
      <c r="K12" s="108">
        <v>64</v>
      </c>
      <c r="L12" s="108">
        <v>153</v>
      </c>
      <c r="M12" s="108">
        <v>63</v>
      </c>
      <c r="N12" s="108">
        <v>4</v>
      </c>
      <c r="O12" s="108">
        <v>954</v>
      </c>
      <c r="P12" s="116"/>
    </row>
    <row r="13" spans="2:16" ht="15.75" customHeight="1">
      <c r="B13" s="99">
        <v>21</v>
      </c>
      <c r="D13" s="124" t="s">
        <v>285</v>
      </c>
      <c r="E13" s="120">
        <v>7315</v>
      </c>
      <c r="F13" s="108">
        <v>943</v>
      </c>
      <c r="G13" s="108">
        <v>2</v>
      </c>
      <c r="H13" s="108">
        <v>58</v>
      </c>
      <c r="I13" s="108">
        <v>4444</v>
      </c>
      <c r="J13" s="108">
        <v>399</v>
      </c>
      <c r="K13" s="108">
        <v>32</v>
      </c>
      <c r="L13" s="108">
        <v>88</v>
      </c>
      <c r="M13" s="108">
        <v>139</v>
      </c>
      <c r="N13" s="108">
        <v>9</v>
      </c>
      <c r="O13" s="108">
        <v>1201</v>
      </c>
      <c r="P13" s="116"/>
    </row>
    <row r="14" spans="2:16" ht="15.75" customHeight="1">
      <c r="B14" s="99">
        <v>27</v>
      </c>
      <c r="D14" s="124" t="s">
        <v>131</v>
      </c>
      <c r="E14" s="120">
        <v>3214</v>
      </c>
      <c r="F14" s="108">
        <v>594</v>
      </c>
      <c r="G14" s="108">
        <v>1</v>
      </c>
      <c r="H14" s="108">
        <v>3</v>
      </c>
      <c r="I14" s="108">
        <v>1265</v>
      </c>
      <c r="J14" s="108">
        <v>139</v>
      </c>
      <c r="K14" s="108">
        <v>12</v>
      </c>
      <c r="L14" s="108">
        <v>55</v>
      </c>
      <c r="M14" s="108">
        <v>118</v>
      </c>
      <c r="N14" s="108">
        <v>2</v>
      </c>
      <c r="O14" s="108">
        <v>1025</v>
      </c>
      <c r="P14" s="116"/>
    </row>
    <row r="15" spans="2:16" ht="15.75" customHeight="1">
      <c r="B15" s="99">
        <v>40</v>
      </c>
      <c r="D15" s="124" t="s">
        <v>132</v>
      </c>
      <c r="E15" s="120">
        <v>11374</v>
      </c>
      <c r="F15" s="108">
        <v>1135</v>
      </c>
      <c r="G15" s="108">
        <v>5</v>
      </c>
      <c r="H15" s="108">
        <v>2</v>
      </c>
      <c r="I15" s="108">
        <v>7745</v>
      </c>
      <c r="J15" s="108">
        <v>388</v>
      </c>
      <c r="K15" s="108">
        <v>29</v>
      </c>
      <c r="L15" s="108">
        <v>106</v>
      </c>
      <c r="M15" s="108">
        <v>1021</v>
      </c>
      <c r="N15" s="108">
        <v>4</v>
      </c>
      <c r="O15" s="108">
        <v>939</v>
      </c>
      <c r="P15" s="116"/>
    </row>
    <row r="16" spans="2:16" ht="15.75" customHeight="1">
      <c r="B16" s="99">
        <v>49</v>
      </c>
      <c r="D16" s="124" t="s">
        <v>133</v>
      </c>
      <c r="E16" s="120">
        <v>1777</v>
      </c>
      <c r="F16" s="108">
        <v>190</v>
      </c>
      <c r="G16" s="108">
        <v>3</v>
      </c>
      <c r="H16" s="108">
        <v>3</v>
      </c>
      <c r="I16" s="108">
        <v>932</v>
      </c>
      <c r="J16" s="108">
        <v>84</v>
      </c>
      <c r="K16" s="108">
        <v>15</v>
      </c>
      <c r="L16" s="108">
        <v>35</v>
      </c>
      <c r="M16" s="108">
        <v>36</v>
      </c>
      <c r="N16" s="108">
        <v>0</v>
      </c>
      <c r="O16" s="108">
        <v>479</v>
      </c>
      <c r="P16" s="116"/>
    </row>
    <row r="17" spans="2:17" ht="15.75" customHeight="1">
      <c r="B17" s="99">
        <v>67</v>
      </c>
      <c r="D17" s="124" t="s">
        <v>217</v>
      </c>
      <c r="E17" s="120">
        <v>1071</v>
      </c>
      <c r="F17" s="108">
        <v>354</v>
      </c>
      <c r="G17" s="108">
        <v>3</v>
      </c>
      <c r="H17" s="108">
        <v>1</v>
      </c>
      <c r="I17" s="108">
        <v>243</v>
      </c>
      <c r="J17" s="108">
        <v>213</v>
      </c>
      <c r="K17" s="108">
        <v>5</v>
      </c>
      <c r="L17" s="108">
        <v>32</v>
      </c>
      <c r="M17" s="108">
        <v>2</v>
      </c>
      <c r="N17" s="108">
        <v>0</v>
      </c>
      <c r="O17" s="108">
        <v>218</v>
      </c>
      <c r="P17" s="116"/>
    </row>
    <row r="18" spans="2:17" ht="15.75" customHeight="1">
      <c r="B18" s="99">
        <v>87</v>
      </c>
      <c r="D18" s="124" t="s">
        <v>219</v>
      </c>
      <c r="E18" s="120">
        <v>1189</v>
      </c>
      <c r="F18" s="108">
        <v>140</v>
      </c>
      <c r="G18" s="108">
        <v>3</v>
      </c>
      <c r="H18" s="108">
        <v>0</v>
      </c>
      <c r="I18" s="108">
        <v>245</v>
      </c>
      <c r="J18" s="108">
        <v>210</v>
      </c>
      <c r="K18" s="108">
        <v>6</v>
      </c>
      <c r="L18" s="108">
        <v>11</v>
      </c>
      <c r="M18" s="108">
        <v>11</v>
      </c>
      <c r="N18" s="108">
        <v>1</v>
      </c>
      <c r="O18" s="108">
        <v>562</v>
      </c>
      <c r="P18" s="116"/>
    </row>
    <row r="19" spans="2:17" ht="15.75" customHeight="1">
      <c r="B19" s="99">
        <v>95</v>
      </c>
      <c r="D19" s="124" t="s">
        <v>221</v>
      </c>
      <c r="E19" s="120">
        <v>555</v>
      </c>
      <c r="F19" s="108">
        <v>75</v>
      </c>
      <c r="G19" s="108">
        <v>0</v>
      </c>
      <c r="H19" s="108">
        <v>0</v>
      </c>
      <c r="I19" s="108">
        <v>203</v>
      </c>
      <c r="J19" s="108">
        <v>97</v>
      </c>
      <c r="K19" s="108">
        <v>10</v>
      </c>
      <c r="L19" s="108">
        <v>17</v>
      </c>
      <c r="M19" s="108">
        <v>11</v>
      </c>
      <c r="N19" s="108">
        <v>1</v>
      </c>
      <c r="O19" s="108">
        <v>141</v>
      </c>
      <c r="P19" s="116"/>
    </row>
    <row r="20" spans="2:17" ht="15.75" customHeight="1">
      <c r="D20" s="121"/>
      <c r="E20" s="122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16"/>
    </row>
    <row r="21" spans="2:17" ht="15.75" customHeight="1">
      <c r="B21" s="99">
        <v>1</v>
      </c>
      <c r="C21" s="100">
        <v>100</v>
      </c>
      <c r="D21" s="124" t="s">
        <v>223</v>
      </c>
      <c r="E21" s="120">
        <v>44082</v>
      </c>
      <c r="F21" s="108">
        <v>10765</v>
      </c>
      <c r="G21" s="108">
        <v>196</v>
      </c>
      <c r="H21" s="108">
        <v>1022</v>
      </c>
      <c r="I21" s="108">
        <v>25040</v>
      </c>
      <c r="J21" s="108">
        <v>657</v>
      </c>
      <c r="K21" s="108">
        <v>431</v>
      </c>
      <c r="L21" s="108">
        <v>1294</v>
      </c>
      <c r="M21" s="108">
        <v>1029</v>
      </c>
      <c r="N21" s="108">
        <v>57</v>
      </c>
      <c r="O21" s="108">
        <v>3591</v>
      </c>
      <c r="P21" s="116"/>
    </row>
    <row r="22" spans="2:17" ht="15.75" customHeight="1">
      <c r="B22" s="99">
        <v>2</v>
      </c>
      <c r="C22" s="100">
        <v>101</v>
      </c>
      <c r="D22" s="117" t="s">
        <v>286</v>
      </c>
      <c r="E22" s="120">
        <v>5055</v>
      </c>
      <c r="F22" s="108">
        <v>844</v>
      </c>
      <c r="G22" s="108">
        <v>83</v>
      </c>
      <c r="H22" s="108">
        <v>179</v>
      </c>
      <c r="I22" s="108">
        <v>1773</v>
      </c>
      <c r="J22" s="108">
        <v>256</v>
      </c>
      <c r="K22" s="108">
        <v>93</v>
      </c>
      <c r="L22" s="108">
        <v>567</v>
      </c>
      <c r="M22" s="108">
        <v>24</v>
      </c>
      <c r="N22" s="108">
        <v>6</v>
      </c>
      <c r="O22" s="108">
        <v>1230</v>
      </c>
      <c r="P22" s="116"/>
    </row>
    <row r="23" spans="2:17" ht="15.75" customHeight="1">
      <c r="B23" s="99">
        <v>3</v>
      </c>
      <c r="C23" s="100">
        <v>102</v>
      </c>
      <c r="D23" s="117" t="s">
        <v>287</v>
      </c>
      <c r="E23" s="120">
        <v>3761</v>
      </c>
      <c r="F23" s="108">
        <v>939</v>
      </c>
      <c r="G23" s="108">
        <v>52</v>
      </c>
      <c r="H23" s="108">
        <v>141</v>
      </c>
      <c r="I23" s="108">
        <v>1891</v>
      </c>
      <c r="J23" s="108">
        <v>54</v>
      </c>
      <c r="K23" s="108">
        <v>75</v>
      </c>
      <c r="L23" s="108">
        <v>187</v>
      </c>
      <c r="M23" s="108">
        <v>7</v>
      </c>
      <c r="N23" s="108">
        <v>9</v>
      </c>
      <c r="O23" s="108">
        <v>406</v>
      </c>
      <c r="P23" s="116"/>
    </row>
    <row r="24" spans="2:17" ht="15.75" customHeight="1">
      <c r="B24" s="99">
        <v>5</v>
      </c>
      <c r="C24" s="100">
        <v>105</v>
      </c>
      <c r="D24" s="117" t="s">
        <v>288</v>
      </c>
      <c r="E24" s="120">
        <v>3517</v>
      </c>
      <c r="F24" s="108">
        <v>1209</v>
      </c>
      <c r="G24" s="108">
        <v>2</v>
      </c>
      <c r="H24" s="108">
        <v>5</v>
      </c>
      <c r="I24" s="108">
        <v>1845</v>
      </c>
      <c r="J24" s="108">
        <v>53</v>
      </c>
      <c r="K24" s="108">
        <v>10</v>
      </c>
      <c r="L24" s="108">
        <v>22</v>
      </c>
      <c r="M24" s="108">
        <v>164</v>
      </c>
      <c r="N24" s="108">
        <v>3</v>
      </c>
      <c r="O24" s="108">
        <v>204</v>
      </c>
      <c r="P24" s="116"/>
    </row>
    <row r="25" spans="2:17" ht="15.75" customHeight="1">
      <c r="B25" s="99">
        <v>7</v>
      </c>
      <c r="C25" s="100">
        <v>106</v>
      </c>
      <c r="D25" s="117" t="s">
        <v>289</v>
      </c>
      <c r="E25" s="120">
        <v>8345</v>
      </c>
      <c r="F25" s="108">
        <v>437</v>
      </c>
      <c r="G25" s="108">
        <v>2</v>
      </c>
      <c r="H25" s="108">
        <v>0</v>
      </c>
      <c r="I25" s="108">
        <v>7118</v>
      </c>
      <c r="J25" s="108">
        <v>36</v>
      </c>
      <c r="K25" s="108">
        <v>14</v>
      </c>
      <c r="L25" s="108">
        <v>31</v>
      </c>
      <c r="M25" s="108">
        <v>571</v>
      </c>
      <c r="N25" s="108">
        <v>4</v>
      </c>
      <c r="O25" s="108">
        <v>132</v>
      </c>
      <c r="P25" s="116"/>
      <c r="Q25" s="107"/>
    </row>
    <row r="26" spans="2:17" ht="15.75" customHeight="1">
      <c r="B26" s="99">
        <v>8</v>
      </c>
      <c r="C26" s="100">
        <v>107</v>
      </c>
      <c r="D26" s="117" t="s">
        <v>290</v>
      </c>
      <c r="E26" s="120">
        <v>4970</v>
      </c>
      <c r="F26" s="108">
        <v>397</v>
      </c>
      <c r="G26" s="108">
        <v>2</v>
      </c>
      <c r="H26" s="108">
        <v>7</v>
      </c>
      <c r="I26" s="108">
        <v>4150</v>
      </c>
      <c r="J26" s="108">
        <v>33</v>
      </c>
      <c r="K26" s="108">
        <v>19</v>
      </c>
      <c r="L26" s="108">
        <v>47</v>
      </c>
      <c r="M26" s="108">
        <v>131</v>
      </c>
      <c r="N26" s="108">
        <v>3</v>
      </c>
      <c r="O26" s="108">
        <v>181</v>
      </c>
      <c r="P26" s="116"/>
      <c r="Q26" s="107"/>
    </row>
    <row r="27" spans="2:17" ht="15.75" customHeight="1">
      <c r="B27" s="99">
        <v>9</v>
      </c>
      <c r="C27" s="100">
        <v>108</v>
      </c>
      <c r="D27" s="117" t="s">
        <v>291</v>
      </c>
      <c r="E27" s="120">
        <v>2937</v>
      </c>
      <c r="F27" s="108">
        <v>838</v>
      </c>
      <c r="G27" s="108">
        <v>12</v>
      </c>
      <c r="H27" s="108">
        <v>12</v>
      </c>
      <c r="I27" s="108">
        <v>1662</v>
      </c>
      <c r="J27" s="108">
        <v>39</v>
      </c>
      <c r="K27" s="108">
        <v>22</v>
      </c>
      <c r="L27" s="108">
        <v>132</v>
      </c>
      <c r="M27" s="108">
        <v>7</v>
      </c>
      <c r="N27" s="108">
        <v>3</v>
      </c>
      <c r="O27" s="108">
        <v>210</v>
      </c>
      <c r="P27" s="116"/>
      <c r="Q27" s="107"/>
    </row>
    <row r="28" spans="2:17" ht="15.75" customHeight="1">
      <c r="B28" s="99">
        <v>6</v>
      </c>
      <c r="C28" s="100">
        <v>109</v>
      </c>
      <c r="D28" s="117" t="s">
        <v>292</v>
      </c>
      <c r="E28" s="120">
        <v>2252</v>
      </c>
      <c r="F28" s="108">
        <v>489</v>
      </c>
      <c r="G28" s="108">
        <v>13</v>
      </c>
      <c r="H28" s="108">
        <v>35</v>
      </c>
      <c r="I28" s="108">
        <v>1452</v>
      </c>
      <c r="J28" s="108">
        <v>18</v>
      </c>
      <c r="K28" s="108">
        <v>28</v>
      </c>
      <c r="L28" s="108">
        <v>77</v>
      </c>
      <c r="M28" s="108">
        <v>5</v>
      </c>
      <c r="N28" s="108">
        <v>9</v>
      </c>
      <c r="O28" s="108">
        <v>126</v>
      </c>
      <c r="P28" s="116"/>
    </row>
    <row r="29" spans="2:17" ht="15.75" customHeight="1">
      <c r="B29" s="99">
        <v>4</v>
      </c>
      <c r="C29" s="100">
        <v>110</v>
      </c>
      <c r="D29" s="117" t="s">
        <v>293</v>
      </c>
      <c r="E29" s="120">
        <v>10709</v>
      </c>
      <c r="F29" s="108">
        <v>5043</v>
      </c>
      <c r="G29" s="108">
        <v>26</v>
      </c>
      <c r="H29" s="108">
        <v>640</v>
      </c>
      <c r="I29" s="108">
        <v>3521</v>
      </c>
      <c r="J29" s="108">
        <v>121</v>
      </c>
      <c r="K29" s="108">
        <v>152</v>
      </c>
      <c r="L29" s="108">
        <v>200</v>
      </c>
      <c r="M29" s="108">
        <v>91</v>
      </c>
      <c r="N29" s="108">
        <v>19</v>
      </c>
      <c r="O29" s="108">
        <v>896</v>
      </c>
      <c r="P29" s="116"/>
    </row>
    <row r="30" spans="2:17" ht="15.75" customHeight="1">
      <c r="B30" s="99">
        <v>10</v>
      </c>
      <c r="C30" s="100">
        <v>111</v>
      </c>
      <c r="D30" s="117" t="s">
        <v>294</v>
      </c>
      <c r="E30" s="120">
        <v>2536</v>
      </c>
      <c r="F30" s="108">
        <v>569</v>
      </c>
      <c r="G30" s="108">
        <v>4</v>
      </c>
      <c r="H30" s="108">
        <v>3</v>
      </c>
      <c r="I30" s="108">
        <v>1628</v>
      </c>
      <c r="J30" s="108">
        <v>47</v>
      </c>
      <c r="K30" s="108">
        <v>18</v>
      </c>
      <c r="L30" s="108">
        <v>31</v>
      </c>
      <c r="M30" s="108">
        <v>29</v>
      </c>
      <c r="N30" s="108">
        <v>1</v>
      </c>
      <c r="O30" s="108">
        <v>206</v>
      </c>
      <c r="P30" s="116"/>
    </row>
    <row r="31" spans="2:17" ht="15.75" customHeight="1">
      <c r="B31" s="99">
        <v>41</v>
      </c>
      <c r="C31" s="100">
        <v>201</v>
      </c>
      <c r="D31" s="124" t="s">
        <v>233</v>
      </c>
      <c r="E31" s="120">
        <v>10675</v>
      </c>
      <c r="F31" s="108">
        <v>796</v>
      </c>
      <c r="G31" s="108">
        <v>5</v>
      </c>
      <c r="H31" s="108">
        <v>2</v>
      </c>
      <c r="I31" s="108">
        <v>7575</v>
      </c>
      <c r="J31" s="108">
        <v>368</v>
      </c>
      <c r="K31" s="108">
        <v>29</v>
      </c>
      <c r="L31" s="108">
        <v>94</v>
      </c>
      <c r="M31" s="108">
        <v>1000</v>
      </c>
      <c r="N31" s="108">
        <v>4</v>
      </c>
      <c r="O31" s="108">
        <v>802</v>
      </c>
      <c r="P31" s="116"/>
    </row>
    <row r="32" spans="2:17" ht="15.75" customHeight="1">
      <c r="B32" s="99">
        <v>12</v>
      </c>
      <c r="C32" s="100">
        <v>202</v>
      </c>
      <c r="D32" s="124" t="s">
        <v>295</v>
      </c>
      <c r="E32" s="120">
        <v>12955</v>
      </c>
      <c r="F32" s="108">
        <v>1155</v>
      </c>
      <c r="G32" s="108">
        <v>2</v>
      </c>
      <c r="H32" s="108">
        <v>16</v>
      </c>
      <c r="I32" s="108">
        <v>10568</v>
      </c>
      <c r="J32" s="108">
        <v>216</v>
      </c>
      <c r="K32" s="108">
        <v>25</v>
      </c>
      <c r="L32" s="108">
        <v>85</v>
      </c>
      <c r="M32" s="108">
        <v>182</v>
      </c>
      <c r="N32" s="108">
        <v>9</v>
      </c>
      <c r="O32" s="108">
        <v>697</v>
      </c>
      <c r="P32" s="116"/>
    </row>
    <row r="33" spans="2:17" ht="15.75" customHeight="1">
      <c r="B33" s="99">
        <v>22</v>
      </c>
      <c r="C33" s="100">
        <v>203</v>
      </c>
      <c r="D33" s="124" t="s">
        <v>296</v>
      </c>
      <c r="E33" s="120">
        <v>3220</v>
      </c>
      <c r="F33" s="108">
        <v>583</v>
      </c>
      <c r="G33" s="108">
        <v>1</v>
      </c>
      <c r="H33" s="108">
        <v>15</v>
      </c>
      <c r="I33" s="108">
        <v>1794</v>
      </c>
      <c r="J33" s="108">
        <v>77</v>
      </c>
      <c r="K33" s="108">
        <v>22</v>
      </c>
      <c r="L33" s="108">
        <v>44</v>
      </c>
      <c r="M33" s="108">
        <v>21</v>
      </c>
      <c r="N33" s="108">
        <v>6</v>
      </c>
      <c r="O33" s="108">
        <v>657</v>
      </c>
      <c r="P33" s="116"/>
    </row>
    <row r="34" spans="2:17" ht="15.75" customHeight="1">
      <c r="B34" s="99">
        <v>13</v>
      </c>
      <c r="C34" s="100">
        <v>204</v>
      </c>
      <c r="D34" s="124" t="s">
        <v>297</v>
      </c>
      <c r="E34" s="120">
        <v>6770</v>
      </c>
      <c r="F34" s="108">
        <v>859</v>
      </c>
      <c r="G34" s="108">
        <v>43</v>
      </c>
      <c r="H34" s="108">
        <v>11</v>
      </c>
      <c r="I34" s="108">
        <v>4654</v>
      </c>
      <c r="J34" s="108">
        <v>103</v>
      </c>
      <c r="K34" s="108">
        <v>90</v>
      </c>
      <c r="L34" s="108">
        <v>314</v>
      </c>
      <c r="M34" s="108">
        <v>7</v>
      </c>
      <c r="N34" s="108">
        <v>5</v>
      </c>
      <c r="O34" s="108">
        <v>684</v>
      </c>
      <c r="P34" s="116"/>
    </row>
    <row r="35" spans="2:17" ht="15.75" customHeight="1">
      <c r="B35" s="99">
        <v>96</v>
      </c>
      <c r="C35" s="100">
        <v>205</v>
      </c>
      <c r="D35" s="124" t="s">
        <v>298</v>
      </c>
      <c r="E35" s="120">
        <v>177</v>
      </c>
      <c r="F35" s="108">
        <v>21</v>
      </c>
      <c r="G35" s="108">
        <v>0</v>
      </c>
      <c r="H35" s="108">
        <v>0</v>
      </c>
      <c r="I35" s="108">
        <v>57</v>
      </c>
      <c r="J35" s="108">
        <v>38</v>
      </c>
      <c r="K35" s="108">
        <v>1</v>
      </c>
      <c r="L35" s="108">
        <v>8</v>
      </c>
      <c r="M35" s="108">
        <v>8</v>
      </c>
      <c r="N35" s="108">
        <v>0</v>
      </c>
      <c r="O35" s="108">
        <v>44</v>
      </c>
      <c r="P35" s="116"/>
    </row>
    <row r="36" spans="2:17" ht="15.75" customHeight="1">
      <c r="B36" s="99">
        <v>14</v>
      </c>
      <c r="C36" s="100">
        <v>206</v>
      </c>
      <c r="D36" s="124" t="s">
        <v>299</v>
      </c>
      <c r="E36" s="120">
        <v>1749</v>
      </c>
      <c r="F36" s="108">
        <v>282</v>
      </c>
      <c r="G36" s="108">
        <v>45</v>
      </c>
      <c r="H36" s="108">
        <v>41</v>
      </c>
      <c r="I36" s="108">
        <v>736</v>
      </c>
      <c r="J36" s="108">
        <v>129</v>
      </c>
      <c r="K36" s="108">
        <v>38</v>
      </c>
      <c r="L36" s="108">
        <v>149</v>
      </c>
      <c r="M36" s="108">
        <v>31</v>
      </c>
      <c r="N36" s="108">
        <v>4</v>
      </c>
      <c r="O36" s="108">
        <v>294</v>
      </c>
      <c r="P36" s="116"/>
    </row>
    <row r="37" spans="2:17" ht="15.75" customHeight="1">
      <c r="B37" s="99">
        <v>16</v>
      </c>
      <c r="C37" s="100">
        <v>207</v>
      </c>
      <c r="D37" s="124" t="s">
        <v>300</v>
      </c>
      <c r="E37" s="120">
        <v>3601</v>
      </c>
      <c r="F37" s="108">
        <v>469</v>
      </c>
      <c r="G37" s="108">
        <v>1</v>
      </c>
      <c r="H37" s="108">
        <v>1</v>
      </c>
      <c r="I37" s="108">
        <v>2773</v>
      </c>
      <c r="J37" s="108">
        <v>54</v>
      </c>
      <c r="K37" s="108">
        <v>8</v>
      </c>
      <c r="L37" s="108">
        <v>16</v>
      </c>
      <c r="M37" s="108">
        <v>33</v>
      </c>
      <c r="N37" s="108">
        <v>0</v>
      </c>
      <c r="O37" s="108">
        <v>246</v>
      </c>
      <c r="P37" s="116"/>
      <c r="Q37" s="107"/>
    </row>
    <row r="38" spans="2:17" ht="15.75" customHeight="1">
      <c r="B38" s="99">
        <v>50</v>
      </c>
      <c r="C38" s="100">
        <v>208</v>
      </c>
      <c r="D38" s="124" t="s">
        <v>301</v>
      </c>
      <c r="E38" s="120">
        <v>404</v>
      </c>
      <c r="F38" s="108">
        <v>19</v>
      </c>
      <c r="G38" s="108">
        <v>0</v>
      </c>
      <c r="H38" s="108">
        <v>0</v>
      </c>
      <c r="I38" s="108">
        <v>349</v>
      </c>
      <c r="J38" s="108">
        <v>6</v>
      </c>
      <c r="K38" s="108">
        <v>1</v>
      </c>
      <c r="L38" s="108">
        <v>11</v>
      </c>
      <c r="M38" s="108">
        <v>0</v>
      </c>
      <c r="N38" s="108">
        <v>0</v>
      </c>
      <c r="O38" s="108">
        <v>18</v>
      </c>
      <c r="P38" s="116"/>
      <c r="Q38" s="107"/>
    </row>
    <row r="39" spans="2:17" ht="15.75" customHeight="1">
      <c r="B39" s="99">
        <v>68</v>
      </c>
      <c r="C39" s="100">
        <v>209</v>
      </c>
      <c r="D39" s="124" t="s">
        <v>302</v>
      </c>
      <c r="E39" s="120">
        <v>327</v>
      </c>
      <c r="F39" s="108">
        <v>50</v>
      </c>
      <c r="G39" s="108">
        <v>0</v>
      </c>
      <c r="H39" s="108">
        <v>1</v>
      </c>
      <c r="I39" s="108">
        <v>140</v>
      </c>
      <c r="J39" s="108">
        <v>77</v>
      </c>
      <c r="K39" s="108">
        <v>2</v>
      </c>
      <c r="L39" s="108">
        <v>13</v>
      </c>
      <c r="M39" s="108">
        <v>0</v>
      </c>
      <c r="N39" s="108">
        <v>0</v>
      </c>
      <c r="O39" s="108">
        <v>44</v>
      </c>
      <c r="P39" s="116"/>
      <c r="Q39" s="107"/>
    </row>
    <row r="40" spans="2:17" ht="15.75" customHeight="1">
      <c r="B40" s="99">
        <v>23</v>
      </c>
      <c r="C40" s="100">
        <v>210</v>
      </c>
      <c r="D40" s="124" t="s">
        <v>303</v>
      </c>
      <c r="E40" s="120">
        <v>2326</v>
      </c>
      <c r="F40" s="108">
        <v>258</v>
      </c>
      <c r="G40" s="108">
        <v>1</v>
      </c>
      <c r="H40" s="108">
        <v>38</v>
      </c>
      <c r="I40" s="108">
        <v>1414</v>
      </c>
      <c r="J40" s="108">
        <v>174</v>
      </c>
      <c r="K40" s="108">
        <v>6</v>
      </c>
      <c r="L40" s="108">
        <v>30</v>
      </c>
      <c r="M40" s="108">
        <v>87</v>
      </c>
      <c r="N40" s="108">
        <v>1</v>
      </c>
      <c r="O40" s="108">
        <v>317</v>
      </c>
      <c r="P40" s="116"/>
      <c r="Q40" s="107"/>
    </row>
    <row r="41" spans="2:17" ht="15.75" customHeight="1">
      <c r="B41" s="99">
        <v>51</v>
      </c>
      <c r="C41" s="100">
        <v>211</v>
      </c>
      <c r="D41" s="124" t="s">
        <v>304</v>
      </c>
      <c r="E41" s="120">
        <v>196</v>
      </c>
      <c r="F41" s="108">
        <v>19</v>
      </c>
      <c r="G41" s="108">
        <v>0</v>
      </c>
      <c r="H41" s="108">
        <v>0</v>
      </c>
      <c r="I41" s="108">
        <v>47</v>
      </c>
      <c r="J41" s="108">
        <v>6</v>
      </c>
      <c r="K41" s="108">
        <v>1</v>
      </c>
      <c r="L41" s="108">
        <v>3</v>
      </c>
      <c r="M41" s="108">
        <v>9</v>
      </c>
      <c r="N41" s="108">
        <v>0</v>
      </c>
      <c r="O41" s="108">
        <v>111</v>
      </c>
      <c r="P41" s="116"/>
      <c r="Q41" s="107"/>
    </row>
    <row r="42" spans="2:17" ht="15.75" customHeight="1">
      <c r="B42" s="99">
        <v>52</v>
      </c>
      <c r="C42" s="100">
        <v>212</v>
      </c>
      <c r="D42" s="124" t="s">
        <v>305</v>
      </c>
      <c r="E42" s="120">
        <v>325</v>
      </c>
      <c r="F42" s="108">
        <v>24</v>
      </c>
      <c r="G42" s="108">
        <v>0</v>
      </c>
      <c r="H42" s="108">
        <v>0</v>
      </c>
      <c r="I42" s="108">
        <v>197</v>
      </c>
      <c r="J42" s="108">
        <v>13</v>
      </c>
      <c r="K42" s="108">
        <v>1</v>
      </c>
      <c r="L42" s="108">
        <v>4</v>
      </c>
      <c r="M42" s="108">
        <v>0</v>
      </c>
      <c r="N42" s="108">
        <v>0</v>
      </c>
      <c r="O42" s="108">
        <v>86</v>
      </c>
      <c r="P42" s="116"/>
      <c r="Q42" s="107"/>
    </row>
    <row r="43" spans="2:17" ht="15.75" customHeight="1">
      <c r="B43" s="99">
        <v>28</v>
      </c>
      <c r="C43" s="100">
        <v>213</v>
      </c>
      <c r="D43" s="124" t="s">
        <v>306</v>
      </c>
      <c r="E43" s="120">
        <v>544</v>
      </c>
      <c r="F43" s="108">
        <v>67</v>
      </c>
      <c r="G43" s="108">
        <v>0</v>
      </c>
      <c r="H43" s="108">
        <v>1</v>
      </c>
      <c r="I43" s="108">
        <v>357</v>
      </c>
      <c r="J43" s="108">
        <v>18</v>
      </c>
      <c r="K43" s="108">
        <v>2</v>
      </c>
      <c r="L43" s="108">
        <v>13</v>
      </c>
      <c r="M43" s="108">
        <v>0</v>
      </c>
      <c r="N43" s="108">
        <v>0</v>
      </c>
      <c r="O43" s="108">
        <v>86</v>
      </c>
      <c r="P43" s="116"/>
      <c r="Q43" s="107"/>
    </row>
    <row r="44" spans="2:17" ht="15.75" customHeight="1">
      <c r="B44" s="99">
        <v>17</v>
      </c>
      <c r="C44" s="100">
        <v>214</v>
      </c>
      <c r="D44" s="124" t="s">
        <v>307</v>
      </c>
      <c r="E44" s="120">
        <v>3495</v>
      </c>
      <c r="F44" s="108">
        <v>334</v>
      </c>
      <c r="G44" s="108">
        <v>5</v>
      </c>
      <c r="H44" s="108">
        <v>8</v>
      </c>
      <c r="I44" s="108">
        <v>2632</v>
      </c>
      <c r="J44" s="108">
        <v>40</v>
      </c>
      <c r="K44" s="108">
        <v>29</v>
      </c>
      <c r="L44" s="108">
        <v>70</v>
      </c>
      <c r="M44" s="108">
        <v>10</v>
      </c>
      <c r="N44" s="108">
        <v>3</v>
      </c>
      <c r="O44" s="108">
        <v>364</v>
      </c>
      <c r="P44" s="116"/>
      <c r="Q44" s="107"/>
    </row>
    <row r="45" spans="2:17" ht="15.75" customHeight="1">
      <c r="B45" s="99">
        <v>29</v>
      </c>
      <c r="C45" s="100">
        <v>215</v>
      </c>
      <c r="D45" s="124" t="s">
        <v>308</v>
      </c>
      <c r="E45" s="120">
        <v>666</v>
      </c>
      <c r="F45" s="108">
        <v>54</v>
      </c>
      <c r="G45" s="108">
        <v>0</v>
      </c>
      <c r="H45" s="108">
        <v>1</v>
      </c>
      <c r="I45" s="108">
        <v>440</v>
      </c>
      <c r="J45" s="108">
        <v>18</v>
      </c>
      <c r="K45" s="108">
        <v>3</v>
      </c>
      <c r="L45" s="108">
        <v>11</v>
      </c>
      <c r="M45" s="108">
        <v>7</v>
      </c>
      <c r="N45" s="108">
        <v>0</v>
      </c>
      <c r="O45" s="108">
        <v>132</v>
      </c>
      <c r="P45" s="116"/>
      <c r="Q45" s="107"/>
    </row>
    <row r="46" spans="2:17" ht="15.75" customHeight="1">
      <c r="B46" s="99">
        <v>24</v>
      </c>
      <c r="C46" s="100">
        <v>216</v>
      </c>
      <c r="D46" s="124" t="s">
        <v>309</v>
      </c>
      <c r="E46" s="120">
        <v>1216</v>
      </c>
      <c r="F46" s="108">
        <v>46</v>
      </c>
      <c r="G46" s="108">
        <v>0</v>
      </c>
      <c r="H46" s="108">
        <v>3</v>
      </c>
      <c r="I46" s="108">
        <v>974</v>
      </c>
      <c r="J46" s="108">
        <v>33</v>
      </c>
      <c r="K46" s="108">
        <v>4</v>
      </c>
      <c r="L46" s="108">
        <v>8</v>
      </c>
      <c r="M46" s="108">
        <v>19</v>
      </c>
      <c r="N46" s="108">
        <v>1</v>
      </c>
      <c r="O46" s="108">
        <v>128</v>
      </c>
      <c r="P46" s="116"/>
      <c r="Q46" s="107"/>
    </row>
    <row r="47" spans="2:17" ht="15.75" customHeight="1">
      <c r="B47" s="99">
        <v>18</v>
      </c>
      <c r="C47" s="100">
        <v>217</v>
      </c>
      <c r="D47" s="124" t="s">
        <v>310</v>
      </c>
      <c r="E47" s="120">
        <v>1656</v>
      </c>
      <c r="F47" s="108">
        <v>95</v>
      </c>
      <c r="G47" s="108">
        <v>8</v>
      </c>
      <c r="H47" s="108">
        <v>0</v>
      </c>
      <c r="I47" s="108">
        <v>1265</v>
      </c>
      <c r="J47" s="108">
        <v>26</v>
      </c>
      <c r="K47" s="108">
        <v>15</v>
      </c>
      <c r="L47" s="108">
        <v>30</v>
      </c>
      <c r="M47" s="108">
        <v>20</v>
      </c>
      <c r="N47" s="108">
        <v>0</v>
      </c>
      <c r="O47" s="108">
        <v>197</v>
      </c>
      <c r="P47" s="116"/>
      <c r="Q47" s="107"/>
    </row>
    <row r="48" spans="2:17" ht="15.75" customHeight="1">
      <c r="B48" s="99">
        <v>30</v>
      </c>
      <c r="C48" s="100">
        <v>218</v>
      </c>
      <c r="D48" s="124" t="s">
        <v>311</v>
      </c>
      <c r="E48" s="120">
        <v>599</v>
      </c>
      <c r="F48" s="108">
        <v>51</v>
      </c>
      <c r="G48" s="108">
        <v>0</v>
      </c>
      <c r="H48" s="108">
        <v>0</v>
      </c>
      <c r="I48" s="108">
        <v>223</v>
      </c>
      <c r="J48" s="108">
        <v>18</v>
      </c>
      <c r="K48" s="108">
        <v>4</v>
      </c>
      <c r="L48" s="108">
        <v>6</v>
      </c>
      <c r="M48" s="108">
        <v>48</v>
      </c>
      <c r="N48" s="108">
        <v>0</v>
      </c>
      <c r="O48" s="108">
        <v>249</v>
      </c>
      <c r="P48" s="116"/>
      <c r="Q48" s="107"/>
    </row>
    <row r="49" spans="2:17" ht="15.75" customHeight="1">
      <c r="B49" s="99">
        <v>19</v>
      </c>
      <c r="C49" s="100">
        <v>219</v>
      </c>
      <c r="D49" s="124" t="s">
        <v>312</v>
      </c>
      <c r="E49" s="120">
        <v>1023</v>
      </c>
      <c r="F49" s="108">
        <v>82</v>
      </c>
      <c r="G49" s="108">
        <v>4</v>
      </c>
      <c r="H49" s="108">
        <v>3</v>
      </c>
      <c r="I49" s="108">
        <v>740</v>
      </c>
      <c r="J49" s="108">
        <v>11</v>
      </c>
      <c r="K49" s="108">
        <v>10</v>
      </c>
      <c r="L49" s="108">
        <v>33</v>
      </c>
      <c r="M49" s="108">
        <v>0</v>
      </c>
      <c r="N49" s="108">
        <v>1</v>
      </c>
      <c r="O49" s="108">
        <v>139</v>
      </c>
      <c r="P49" s="116"/>
      <c r="Q49" s="107"/>
    </row>
    <row r="50" spans="2:17" ht="15.75" customHeight="1">
      <c r="B50" s="99">
        <v>31</v>
      </c>
      <c r="C50" s="100">
        <v>220</v>
      </c>
      <c r="D50" s="124" t="s">
        <v>313</v>
      </c>
      <c r="E50" s="120">
        <v>840</v>
      </c>
      <c r="F50" s="108">
        <v>324</v>
      </c>
      <c r="G50" s="108">
        <v>1</v>
      </c>
      <c r="H50" s="108">
        <v>0</v>
      </c>
      <c r="I50" s="108">
        <v>107</v>
      </c>
      <c r="J50" s="108">
        <v>53</v>
      </c>
      <c r="K50" s="108">
        <v>0</v>
      </c>
      <c r="L50" s="108">
        <v>6</v>
      </c>
      <c r="M50" s="108">
        <v>61</v>
      </c>
      <c r="N50" s="108">
        <v>0</v>
      </c>
      <c r="O50" s="108">
        <v>288</v>
      </c>
      <c r="P50" s="116"/>
      <c r="Q50" s="107"/>
    </row>
    <row r="51" spans="2:17" ht="15.75" customHeight="1">
      <c r="B51" s="99">
        <v>88</v>
      </c>
      <c r="C51" s="100">
        <v>221</v>
      </c>
      <c r="D51" s="124" t="s">
        <v>314</v>
      </c>
      <c r="E51" s="120">
        <v>506</v>
      </c>
      <c r="F51" s="108">
        <v>50</v>
      </c>
      <c r="G51" s="108">
        <v>2</v>
      </c>
      <c r="H51" s="108">
        <v>0</v>
      </c>
      <c r="I51" s="108">
        <v>150</v>
      </c>
      <c r="J51" s="108">
        <v>60</v>
      </c>
      <c r="K51" s="108">
        <v>5</v>
      </c>
      <c r="L51" s="108">
        <v>3</v>
      </c>
      <c r="M51" s="108">
        <v>8</v>
      </c>
      <c r="N51" s="108">
        <v>1</v>
      </c>
      <c r="O51" s="108">
        <v>227</v>
      </c>
      <c r="P51" s="116"/>
      <c r="Q51" s="107"/>
    </row>
    <row r="52" spans="2:17" ht="15.75" customHeight="1">
      <c r="B52" s="99">
        <v>20</v>
      </c>
      <c r="C52" s="100">
        <v>301</v>
      </c>
      <c r="D52" s="124" t="s">
        <v>260</v>
      </c>
      <c r="E52" s="120">
        <v>105</v>
      </c>
      <c r="F52" s="108">
        <v>5</v>
      </c>
      <c r="G52" s="108">
        <v>1</v>
      </c>
      <c r="H52" s="108">
        <v>0</v>
      </c>
      <c r="I52" s="108">
        <v>82</v>
      </c>
      <c r="J52" s="108">
        <v>3</v>
      </c>
      <c r="K52" s="108">
        <v>2</v>
      </c>
      <c r="L52" s="108">
        <v>4</v>
      </c>
      <c r="M52" s="108">
        <v>0</v>
      </c>
      <c r="N52" s="108">
        <v>0</v>
      </c>
      <c r="O52" s="108">
        <v>8</v>
      </c>
      <c r="P52" s="116"/>
      <c r="Q52" s="107"/>
    </row>
    <row r="53" spans="2:17" ht="15.75" customHeight="1">
      <c r="B53" s="99">
        <v>32</v>
      </c>
      <c r="C53" s="100">
        <v>321</v>
      </c>
      <c r="D53" s="124" t="s">
        <v>317</v>
      </c>
      <c r="E53" s="120">
        <v>92</v>
      </c>
      <c r="F53" s="108">
        <v>4</v>
      </c>
      <c r="G53" s="108">
        <v>0</v>
      </c>
      <c r="H53" s="108">
        <v>0</v>
      </c>
      <c r="I53" s="108">
        <v>10</v>
      </c>
      <c r="J53" s="108">
        <v>2</v>
      </c>
      <c r="K53" s="108">
        <v>0</v>
      </c>
      <c r="L53" s="108">
        <v>2</v>
      </c>
      <c r="M53" s="108">
        <v>0</v>
      </c>
      <c r="N53" s="108">
        <v>0</v>
      </c>
      <c r="O53" s="108">
        <v>74</v>
      </c>
      <c r="P53" s="116"/>
      <c r="Q53" s="107"/>
    </row>
    <row r="54" spans="2:17" ht="15.75" customHeight="1">
      <c r="B54" s="99">
        <v>33</v>
      </c>
      <c r="C54" s="100">
        <v>341</v>
      </c>
      <c r="D54" s="124" t="s">
        <v>318</v>
      </c>
      <c r="E54" s="120">
        <v>229</v>
      </c>
      <c r="F54" s="108">
        <v>42</v>
      </c>
      <c r="G54" s="108">
        <v>0</v>
      </c>
      <c r="H54" s="108">
        <v>1</v>
      </c>
      <c r="I54" s="108">
        <v>75</v>
      </c>
      <c r="J54" s="108">
        <v>5</v>
      </c>
      <c r="K54" s="108">
        <v>0</v>
      </c>
      <c r="L54" s="108">
        <v>10</v>
      </c>
      <c r="M54" s="108">
        <v>1</v>
      </c>
      <c r="N54" s="108">
        <v>2</v>
      </c>
      <c r="O54" s="108">
        <v>93</v>
      </c>
      <c r="P54" s="116"/>
      <c r="Q54" s="107"/>
    </row>
    <row r="55" spans="2:17" ht="15.75" customHeight="1">
      <c r="B55" s="99">
        <v>34</v>
      </c>
      <c r="C55" s="100">
        <v>342</v>
      </c>
      <c r="D55" s="124" t="s">
        <v>319</v>
      </c>
      <c r="E55" s="120">
        <v>60</v>
      </c>
      <c r="F55" s="108">
        <v>6</v>
      </c>
      <c r="G55" s="108">
        <v>0</v>
      </c>
      <c r="H55" s="108">
        <v>0</v>
      </c>
      <c r="I55" s="108">
        <v>21</v>
      </c>
      <c r="J55" s="108">
        <v>2</v>
      </c>
      <c r="K55" s="108">
        <v>1</v>
      </c>
      <c r="L55" s="108">
        <v>1</v>
      </c>
      <c r="M55" s="108">
        <v>0</v>
      </c>
      <c r="N55" s="108">
        <v>0</v>
      </c>
      <c r="O55" s="108">
        <v>29</v>
      </c>
      <c r="P55" s="116"/>
      <c r="Q55" s="107"/>
    </row>
    <row r="56" spans="2:17" ht="15.75" customHeight="1">
      <c r="B56" s="99">
        <v>35</v>
      </c>
      <c r="C56" s="100">
        <v>343</v>
      </c>
      <c r="D56" s="124" t="s">
        <v>320</v>
      </c>
      <c r="E56" s="120">
        <v>61</v>
      </c>
      <c r="F56" s="108">
        <v>9</v>
      </c>
      <c r="G56" s="108">
        <v>0</v>
      </c>
      <c r="H56" s="108">
        <v>0</v>
      </c>
      <c r="I56" s="108">
        <v>8</v>
      </c>
      <c r="J56" s="108">
        <v>3</v>
      </c>
      <c r="K56" s="108">
        <v>2</v>
      </c>
      <c r="L56" s="108">
        <v>0</v>
      </c>
      <c r="M56" s="108">
        <v>0</v>
      </c>
      <c r="N56" s="108">
        <v>0</v>
      </c>
      <c r="O56" s="108">
        <v>39</v>
      </c>
      <c r="P56" s="116"/>
      <c r="Q56" s="107"/>
    </row>
    <row r="57" spans="2:17" ht="15.75" customHeight="1">
      <c r="B57" s="99">
        <v>36</v>
      </c>
      <c r="C57" s="100">
        <v>361</v>
      </c>
      <c r="D57" s="124" t="s">
        <v>321</v>
      </c>
      <c r="E57" s="120">
        <v>59</v>
      </c>
      <c r="F57" s="108">
        <v>18</v>
      </c>
      <c r="G57" s="108">
        <v>0</v>
      </c>
      <c r="H57" s="108">
        <v>0</v>
      </c>
      <c r="I57" s="108">
        <v>10</v>
      </c>
      <c r="J57" s="108">
        <v>4</v>
      </c>
      <c r="K57" s="108">
        <v>0</v>
      </c>
      <c r="L57" s="108">
        <v>3</v>
      </c>
      <c r="M57" s="108">
        <v>0</v>
      </c>
      <c r="N57" s="108">
        <v>0</v>
      </c>
      <c r="O57" s="108">
        <v>24</v>
      </c>
      <c r="P57" s="116"/>
      <c r="Q57" s="107"/>
    </row>
    <row r="58" spans="2:17" ht="15.75" customHeight="1">
      <c r="B58" s="99">
        <v>37</v>
      </c>
      <c r="C58" s="100">
        <v>362</v>
      </c>
      <c r="D58" s="124" t="s">
        <v>322</v>
      </c>
      <c r="E58" s="120">
        <v>22</v>
      </c>
      <c r="F58" s="108">
        <v>14</v>
      </c>
      <c r="G58" s="108">
        <v>0</v>
      </c>
      <c r="H58" s="108">
        <v>0</v>
      </c>
      <c r="I58" s="108">
        <v>0</v>
      </c>
      <c r="J58" s="108">
        <v>3</v>
      </c>
      <c r="K58" s="108">
        <v>0</v>
      </c>
      <c r="L58" s="108">
        <v>1</v>
      </c>
      <c r="M58" s="108">
        <v>0</v>
      </c>
      <c r="N58" s="108">
        <v>0</v>
      </c>
      <c r="O58" s="108">
        <v>4</v>
      </c>
      <c r="P58" s="116"/>
      <c r="Q58" s="107"/>
    </row>
    <row r="59" spans="2:17" ht="15.75" customHeight="1">
      <c r="B59" s="99">
        <v>38</v>
      </c>
      <c r="C59" s="100">
        <v>363</v>
      </c>
      <c r="D59" s="124" t="s">
        <v>323</v>
      </c>
      <c r="E59" s="120">
        <v>24</v>
      </c>
      <c r="F59" s="108">
        <v>4</v>
      </c>
      <c r="G59" s="108">
        <v>0</v>
      </c>
      <c r="H59" s="108">
        <v>0</v>
      </c>
      <c r="I59" s="108">
        <v>5</v>
      </c>
      <c r="J59" s="108">
        <v>10</v>
      </c>
      <c r="K59" s="108">
        <v>0</v>
      </c>
      <c r="L59" s="108">
        <v>1</v>
      </c>
      <c r="M59" s="108">
        <v>1</v>
      </c>
      <c r="N59" s="108">
        <v>0</v>
      </c>
      <c r="O59" s="108">
        <v>3</v>
      </c>
      <c r="P59" s="116"/>
      <c r="Q59" s="107"/>
    </row>
    <row r="60" spans="2:17" ht="15.75" customHeight="1">
      <c r="B60" s="99">
        <v>39</v>
      </c>
      <c r="C60" s="100">
        <v>364</v>
      </c>
      <c r="D60" s="124" t="s">
        <v>324</v>
      </c>
      <c r="E60" s="120">
        <v>18</v>
      </c>
      <c r="F60" s="108">
        <v>1</v>
      </c>
      <c r="G60" s="108">
        <v>0</v>
      </c>
      <c r="H60" s="108">
        <v>0</v>
      </c>
      <c r="I60" s="108">
        <v>9</v>
      </c>
      <c r="J60" s="108">
        <v>3</v>
      </c>
      <c r="K60" s="108">
        <v>0</v>
      </c>
      <c r="L60" s="108">
        <v>1</v>
      </c>
      <c r="M60" s="108">
        <v>0</v>
      </c>
      <c r="N60" s="108">
        <v>0</v>
      </c>
      <c r="O60" s="108">
        <v>4</v>
      </c>
      <c r="P60" s="116"/>
      <c r="Q60" s="107"/>
    </row>
    <row r="61" spans="2:17" ht="15.75" customHeight="1">
      <c r="B61" s="99">
        <v>25</v>
      </c>
      <c r="C61" s="104">
        <v>381</v>
      </c>
      <c r="D61" s="125" t="s">
        <v>325</v>
      </c>
      <c r="E61" s="126">
        <v>226</v>
      </c>
      <c r="F61" s="109">
        <v>29</v>
      </c>
      <c r="G61" s="109">
        <v>0</v>
      </c>
      <c r="H61" s="109">
        <v>0</v>
      </c>
      <c r="I61" s="109">
        <v>85</v>
      </c>
      <c r="J61" s="109">
        <v>67</v>
      </c>
      <c r="K61" s="109">
        <v>0</v>
      </c>
      <c r="L61" s="109">
        <v>0</v>
      </c>
      <c r="M61" s="109">
        <v>3</v>
      </c>
      <c r="N61" s="109">
        <v>1</v>
      </c>
      <c r="O61" s="109">
        <v>41</v>
      </c>
      <c r="P61" s="116"/>
      <c r="Q61" s="107"/>
    </row>
    <row r="62" spans="2:17" ht="15.75" customHeight="1">
      <c r="B62" s="99">
        <v>26</v>
      </c>
      <c r="C62" s="100">
        <v>382</v>
      </c>
      <c r="D62" s="124" t="s">
        <v>326</v>
      </c>
      <c r="E62" s="120">
        <v>327</v>
      </c>
      <c r="F62" s="108">
        <v>27</v>
      </c>
      <c r="G62" s="108">
        <v>0</v>
      </c>
      <c r="H62" s="108">
        <v>2</v>
      </c>
      <c r="I62" s="108">
        <v>177</v>
      </c>
      <c r="J62" s="108">
        <v>48</v>
      </c>
      <c r="K62" s="108">
        <v>0</v>
      </c>
      <c r="L62" s="108">
        <v>6</v>
      </c>
      <c r="M62" s="108">
        <v>9</v>
      </c>
      <c r="N62" s="108">
        <v>0</v>
      </c>
      <c r="O62" s="108">
        <v>58</v>
      </c>
      <c r="P62" s="116"/>
      <c r="Q62" s="107"/>
    </row>
    <row r="63" spans="2:17" ht="15.75" customHeight="1">
      <c r="B63" s="99">
        <v>42</v>
      </c>
      <c r="C63" s="100">
        <v>421</v>
      </c>
      <c r="D63" s="124" t="s">
        <v>327</v>
      </c>
      <c r="E63" s="120">
        <v>46</v>
      </c>
      <c r="F63" s="108">
        <v>3</v>
      </c>
      <c r="G63" s="108">
        <v>0</v>
      </c>
      <c r="H63" s="108">
        <v>0</v>
      </c>
      <c r="I63" s="108">
        <v>19</v>
      </c>
      <c r="J63" s="108">
        <v>2</v>
      </c>
      <c r="K63" s="108">
        <v>0</v>
      </c>
      <c r="L63" s="108">
        <v>1</v>
      </c>
      <c r="M63" s="108">
        <v>0</v>
      </c>
      <c r="N63" s="108">
        <v>0</v>
      </c>
      <c r="O63" s="108">
        <v>21</v>
      </c>
      <c r="P63" s="116"/>
      <c r="Q63" s="107"/>
    </row>
    <row r="64" spans="2:17" ht="15.75" customHeight="1">
      <c r="B64" s="99">
        <v>43</v>
      </c>
      <c r="C64" s="100">
        <v>422</v>
      </c>
      <c r="D64" s="124" t="s">
        <v>328</v>
      </c>
      <c r="E64" s="120">
        <v>83</v>
      </c>
      <c r="F64" s="108">
        <v>17</v>
      </c>
      <c r="G64" s="108">
        <v>0</v>
      </c>
      <c r="H64" s="108">
        <v>0</v>
      </c>
      <c r="I64" s="108">
        <v>27</v>
      </c>
      <c r="J64" s="108">
        <v>6</v>
      </c>
      <c r="K64" s="108">
        <v>0</v>
      </c>
      <c r="L64" s="108">
        <v>1</v>
      </c>
      <c r="M64" s="108">
        <v>1</v>
      </c>
      <c r="N64" s="108">
        <v>0</v>
      </c>
      <c r="O64" s="108">
        <v>31</v>
      </c>
      <c r="P64" s="116"/>
      <c r="Q64" s="107"/>
    </row>
    <row r="65" spans="2:17" ht="15.75" customHeight="1">
      <c r="B65" s="99">
        <v>44</v>
      </c>
      <c r="C65" s="100">
        <v>441</v>
      </c>
      <c r="D65" s="124" t="s">
        <v>329</v>
      </c>
      <c r="E65" s="120">
        <v>26</v>
      </c>
      <c r="F65" s="108">
        <v>10</v>
      </c>
      <c r="G65" s="108">
        <v>0</v>
      </c>
      <c r="H65" s="108">
        <v>0</v>
      </c>
      <c r="I65" s="108">
        <v>3</v>
      </c>
      <c r="J65" s="108">
        <v>3</v>
      </c>
      <c r="K65" s="108">
        <v>0</v>
      </c>
      <c r="L65" s="108">
        <v>2</v>
      </c>
      <c r="M65" s="108">
        <v>0</v>
      </c>
      <c r="N65" s="108">
        <v>0</v>
      </c>
      <c r="O65" s="108">
        <v>8</v>
      </c>
      <c r="P65" s="116"/>
      <c r="Q65" s="107"/>
    </row>
    <row r="66" spans="2:17" ht="15.75" customHeight="1">
      <c r="B66" s="99">
        <v>45</v>
      </c>
      <c r="C66" s="100">
        <v>442</v>
      </c>
      <c r="D66" s="124" t="s">
        <v>330</v>
      </c>
      <c r="E66" s="120">
        <v>70</v>
      </c>
      <c r="F66" s="108">
        <v>47</v>
      </c>
      <c r="G66" s="108">
        <v>0</v>
      </c>
      <c r="H66" s="108">
        <v>0</v>
      </c>
      <c r="I66" s="108">
        <v>10</v>
      </c>
      <c r="J66" s="108">
        <v>1</v>
      </c>
      <c r="K66" s="108">
        <v>0</v>
      </c>
      <c r="L66" s="108">
        <v>2</v>
      </c>
      <c r="M66" s="108">
        <v>3</v>
      </c>
      <c r="N66" s="108">
        <v>0</v>
      </c>
      <c r="O66" s="108">
        <v>7</v>
      </c>
      <c r="P66" s="116"/>
      <c r="Q66" s="107"/>
    </row>
    <row r="67" spans="2:17" ht="15.75" customHeight="1">
      <c r="B67" s="99">
        <v>46</v>
      </c>
      <c r="C67" s="100">
        <v>443</v>
      </c>
      <c r="D67" s="124" t="s">
        <v>331</v>
      </c>
      <c r="E67" s="120">
        <v>306</v>
      </c>
      <c r="F67" s="108">
        <v>187</v>
      </c>
      <c r="G67" s="108">
        <v>0</v>
      </c>
      <c r="H67" s="108">
        <v>0</v>
      </c>
      <c r="I67" s="108">
        <v>53</v>
      </c>
      <c r="J67" s="108">
        <v>3</v>
      </c>
      <c r="K67" s="108">
        <v>0</v>
      </c>
      <c r="L67" s="108">
        <v>0</v>
      </c>
      <c r="M67" s="108">
        <v>13</v>
      </c>
      <c r="N67" s="108">
        <v>0</v>
      </c>
      <c r="O67" s="108">
        <v>50</v>
      </c>
      <c r="P67" s="116"/>
      <c r="Q67" s="107"/>
    </row>
    <row r="68" spans="2:17" ht="15.75" customHeight="1">
      <c r="B68" s="99">
        <v>47</v>
      </c>
      <c r="C68" s="100">
        <v>444</v>
      </c>
      <c r="D68" s="124" t="s">
        <v>332</v>
      </c>
      <c r="E68" s="120">
        <v>159</v>
      </c>
      <c r="F68" s="108">
        <v>74</v>
      </c>
      <c r="G68" s="108">
        <v>0</v>
      </c>
      <c r="H68" s="108">
        <v>0</v>
      </c>
      <c r="I68" s="108">
        <v>57</v>
      </c>
      <c r="J68" s="108">
        <v>4</v>
      </c>
      <c r="K68" s="108">
        <v>0</v>
      </c>
      <c r="L68" s="108">
        <v>6</v>
      </c>
      <c r="M68" s="108">
        <v>4</v>
      </c>
      <c r="N68" s="108">
        <v>0</v>
      </c>
      <c r="O68" s="108">
        <v>14</v>
      </c>
      <c r="P68" s="116"/>
      <c r="Q68" s="107"/>
    </row>
    <row r="69" spans="2:17" ht="15.75" customHeight="1">
      <c r="B69" s="99">
        <v>48</v>
      </c>
      <c r="C69" s="100">
        <v>445</v>
      </c>
      <c r="D69" s="124" t="s">
        <v>333</v>
      </c>
      <c r="E69" s="120">
        <v>9</v>
      </c>
      <c r="F69" s="108">
        <v>1</v>
      </c>
      <c r="G69" s="108">
        <v>0</v>
      </c>
      <c r="H69" s="108">
        <v>0</v>
      </c>
      <c r="I69" s="108">
        <v>1</v>
      </c>
      <c r="J69" s="108">
        <v>1</v>
      </c>
      <c r="K69" s="108">
        <v>0</v>
      </c>
      <c r="L69" s="108">
        <v>0</v>
      </c>
      <c r="M69" s="108">
        <v>0</v>
      </c>
      <c r="N69" s="108">
        <v>0</v>
      </c>
      <c r="O69" s="108">
        <v>6</v>
      </c>
      <c r="P69" s="116"/>
      <c r="Q69" s="107"/>
    </row>
    <row r="70" spans="2:17" ht="15.75" customHeight="1">
      <c r="B70" s="99">
        <v>53</v>
      </c>
      <c r="C70" s="100">
        <v>461</v>
      </c>
      <c r="D70" s="124" t="s">
        <v>334</v>
      </c>
      <c r="E70" s="120">
        <v>77</v>
      </c>
      <c r="F70" s="108">
        <v>16</v>
      </c>
      <c r="G70" s="108">
        <v>1</v>
      </c>
      <c r="H70" s="108">
        <v>0</v>
      </c>
      <c r="I70" s="108">
        <v>27</v>
      </c>
      <c r="J70" s="108">
        <v>2</v>
      </c>
      <c r="K70" s="108">
        <v>0</v>
      </c>
      <c r="L70" s="108">
        <v>4</v>
      </c>
      <c r="M70" s="108">
        <v>0</v>
      </c>
      <c r="N70" s="108">
        <v>0</v>
      </c>
      <c r="O70" s="108">
        <v>27</v>
      </c>
      <c r="P70" s="116"/>
      <c r="Q70" s="107"/>
    </row>
    <row r="71" spans="2:17" ht="15.75" customHeight="1">
      <c r="B71" s="99">
        <v>54</v>
      </c>
      <c r="C71" s="100">
        <v>462</v>
      </c>
      <c r="D71" s="124" t="s">
        <v>335</v>
      </c>
      <c r="E71" s="120">
        <v>61</v>
      </c>
      <c r="F71" s="108">
        <v>4</v>
      </c>
      <c r="G71" s="108">
        <v>0</v>
      </c>
      <c r="H71" s="108">
        <v>0</v>
      </c>
      <c r="I71" s="108">
        <v>26</v>
      </c>
      <c r="J71" s="108">
        <v>4</v>
      </c>
      <c r="K71" s="108">
        <v>2</v>
      </c>
      <c r="L71" s="108">
        <v>2</v>
      </c>
      <c r="M71" s="108">
        <v>0</v>
      </c>
      <c r="N71" s="108">
        <v>0</v>
      </c>
      <c r="O71" s="108">
        <v>23</v>
      </c>
      <c r="P71" s="116"/>
      <c r="Q71" s="107"/>
    </row>
    <row r="72" spans="2:17" ht="15.75" customHeight="1">
      <c r="B72" s="99">
        <v>55</v>
      </c>
      <c r="C72" s="100">
        <v>463</v>
      </c>
      <c r="D72" s="124" t="s">
        <v>336</v>
      </c>
      <c r="E72" s="120">
        <v>91</v>
      </c>
      <c r="F72" s="108">
        <v>11</v>
      </c>
      <c r="G72" s="108">
        <v>0</v>
      </c>
      <c r="H72" s="108">
        <v>0</v>
      </c>
      <c r="I72" s="108">
        <v>75</v>
      </c>
      <c r="J72" s="108">
        <v>1</v>
      </c>
      <c r="K72" s="108">
        <v>0</v>
      </c>
      <c r="L72" s="108">
        <v>1</v>
      </c>
      <c r="M72" s="108">
        <v>0</v>
      </c>
      <c r="N72" s="108">
        <v>0</v>
      </c>
      <c r="O72" s="108">
        <v>3</v>
      </c>
      <c r="P72" s="116"/>
      <c r="Q72" s="107"/>
    </row>
    <row r="73" spans="2:17" ht="15.75" customHeight="1">
      <c r="B73" s="99">
        <v>56</v>
      </c>
      <c r="C73" s="100">
        <v>464</v>
      </c>
      <c r="D73" s="124" t="s">
        <v>337</v>
      </c>
      <c r="E73" s="120">
        <v>207</v>
      </c>
      <c r="F73" s="108">
        <v>21</v>
      </c>
      <c r="G73" s="108">
        <v>0</v>
      </c>
      <c r="H73" s="108">
        <v>0</v>
      </c>
      <c r="I73" s="108">
        <v>110</v>
      </c>
      <c r="J73" s="108">
        <v>6</v>
      </c>
      <c r="K73" s="108">
        <v>2</v>
      </c>
      <c r="L73" s="108">
        <v>0</v>
      </c>
      <c r="M73" s="108">
        <v>21</v>
      </c>
      <c r="N73" s="108">
        <v>0</v>
      </c>
      <c r="O73" s="108">
        <v>47</v>
      </c>
      <c r="P73" s="116"/>
      <c r="Q73" s="107"/>
    </row>
    <row r="74" spans="2:17" ht="15.75" customHeight="1">
      <c r="B74" s="99">
        <v>57</v>
      </c>
      <c r="C74" s="100">
        <v>481</v>
      </c>
      <c r="D74" s="124" t="s">
        <v>338</v>
      </c>
      <c r="E74" s="120">
        <v>134</v>
      </c>
      <c r="F74" s="108">
        <v>7</v>
      </c>
      <c r="G74" s="108">
        <v>1</v>
      </c>
      <c r="H74" s="108">
        <v>3</v>
      </c>
      <c r="I74" s="108">
        <v>49</v>
      </c>
      <c r="J74" s="108">
        <v>37</v>
      </c>
      <c r="K74" s="108">
        <v>0</v>
      </c>
      <c r="L74" s="108">
        <v>2</v>
      </c>
      <c r="M74" s="108">
        <v>6</v>
      </c>
      <c r="N74" s="108">
        <v>0</v>
      </c>
      <c r="O74" s="108">
        <v>29</v>
      </c>
      <c r="P74" s="116"/>
      <c r="Q74" s="107"/>
    </row>
    <row r="75" spans="2:17" ht="15.75" customHeight="1">
      <c r="B75" s="99">
        <v>58</v>
      </c>
      <c r="C75" s="100">
        <v>501</v>
      </c>
      <c r="D75" s="124" t="s">
        <v>339</v>
      </c>
      <c r="E75" s="120">
        <v>52</v>
      </c>
      <c r="F75" s="108">
        <v>14</v>
      </c>
      <c r="G75" s="108">
        <v>0</v>
      </c>
      <c r="H75" s="108">
        <v>0</v>
      </c>
      <c r="I75" s="108">
        <v>10</v>
      </c>
      <c r="J75" s="108">
        <v>2</v>
      </c>
      <c r="K75" s="108">
        <v>0</v>
      </c>
      <c r="L75" s="108">
        <v>0</v>
      </c>
      <c r="M75" s="108">
        <v>0</v>
      </c>
      <c r="N75" s="108">
        <v>0</v>
      </c>
      <c r="O75" s="108">
        <v>26</v>
      </c>
      <c r="P75" s="116"/>
      <c r="Q75" s="107"/>
    </row>
    <row r="76" spans="2:17" ht="15.75" customHeight="1">
      <c r="B76" s="99">
        <v>59</v>
      </c>
      <c r="C76" s="100">
        <v>502</v>
      </c>
      <c r="D76" s="124" t="s">
        <v>340</v>
      </c>
      <c r="E76" s="120">
        <v>16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16</v>
      </c>
      <c r="P76" s="116"/>
      <c r="Q76" s="107"/>
    </row>
    <row r="77" spans="2:17" ht="15.75" customHeight="1">
      <c r="B77" s="99">
        <v>60</v>
      </c>
      <c r="C77" s="100">
        <v>503</v>
      </c>
      <c r="D77" s="124" t="s">
        <v>341</v>
      </c>
      <c r="E77" s="120">
        <v>9</v>
      </c>
      <c r="F77" s="108">
        <v>0</v>
      </c>
      <c r="G77" s="108">
        <v>0</v>
      </c>
      <c r="H77" s="108">
        <v>0</v>
      </c>
      <c r="I77" s="108">
        <v>4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5</v>
      </c>
      <c r="P77" s="116"/>
      <c r="Q77" s="107"/>
    </row>
    <row r="78" spans="2:17" ht="15.75" customHeight="1">
      <c r="B78" s="99">
        <v>61</v>
      </c>
      <c r="C78" s="100">
        <v>504</v>
      </c>
      <c r="D78" s="124" t="s">
        <v>342</v>
      </c>
      <c r="E78" s="120">
        <v>1</v>
      </c>
      <c r="F78" s="108">
        <v>0</v>
      </c>
      <c r="G78" s="108">
        <v>0</v>
      </c>
      <c r="H78" s="108">
        <v>0</v>
      </c>
      <c r="I78" s="108">
        <v>1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16"/>
      <c r="Q78" s="107"/>
    </row>
    <row r="79" spans="2:17" ht="15.75" customHeight="1">
      <c r="B79" s="99">
        <v>62</v>
      </c>
      <c r="C79" s="100">
        <v>521</v>
      </c>
      <c r="D79" s="124" t="s">
        <v>343</v>
      </c>
      <c r="E79" s="120">
        <v>101</v>
      </c>
      <c r="F79" s="108">
        <v>20</v>
      </c>
      <c r="G79" s="108">
        <v>1</v>
      </c>
      <c r="H79" s="108">
        <v>0</v>
      </c>
      <c r="I79" s="108">
        <v>23</v>
      </c>
      <c r="J79" s="108">
        <v>6</v>
      </c>
      <c r="K79" s="108">
        <v>2</v>
      </c>
      <c r="L79" s="108">
        <v>3</v>
      </c>
      <c r="M79" s="108">
        <v>0</v>
      </c>
      <c r="N79" s="108">
        <v>0</v>
      </c>
      <c r="O79" s="108">
        <v>46</v>
      </c>
      <c r="P79" s="116"/>
      <c r="Q79" s="107"/>
    </row>
    <row r="80" spans="2:17" ht="15.75" customHeight="1">
      <c r="B80" s="99">
        <v>63</v>
      </c>
      <c r="C80" s="100">
        <v>522</v>
      </c>
      <c r="D80" s="124" t="s">
        <v>344</v>
      </c>
      <c r="E80" s="120">
        <v>33</v>
      </c>
      <c r="F80" s="108">
        <v>1</v>
      </c>
      <c r="G80" s="108">
        <v>0</v>
      </c>
      <c r="H80" s="108">
        <v>0</v>
      </c>
      <c r="I80" s="108">
        <v>6</v>
      </c>
      <c r="J80" s="108">
        <v>1</v>
      </c>
      <c r="K80" s="108">
        <v>0</v>
      </c>
      <c r="L80" s="108">
        <v>1</v>
      </c>
      <c r="M80" s="108">
        <v>0</v>
      </c>
      <c r="N80" s="108">
        <v>0</v>
      </c>
      <c r="O80" s="108">
        <v>24</v>
      </c>
      <c r="P80" s="116"/>
      <c r="Q80" s="107"/>
    </row>
    <row r="81" spans="2:17" ht="15.75" customHeight="1">
      <c r="B81" s="99">
        <v>64</v>
      </c>
      <c r="C81" s="100">
        <v>523</v>
      </c>
      <c r="D81" s="124" t="s">
        <v>345</v>
      </c>
      <c r="E81" s="120">
        <v>33</v>
      </c>
      <c r="F81" s="108">
        <v>7</v>
      </c>
      <c r="G81" s="108">
        <v>0</v>
      </c>
      <c r="H81" s="108">
        <v>0</v>
      </c>
      <c r="I81" s="108">
        <v>5</v>
      </c>
      <c r="J81" s="108">
        <v>0</v>
      </c>
      <c r="K81" s="108">
        <v>3</v>
      </c>
      <c r="L81" s="108">
        <v>3</v>
      </c>
      <c r="M81" s="108">
        <v>0</v>
      </c>
      <c r="N81" s="108">
        <v>0</v>
      </c>
      <c r="O81" s="108">
        <v>15</v>
      </c>
      <c r="P81" s="116"/>
      <c r="Q81" s="107"/>
    </row>
    <row r="82" spans="2:17" ht="15.75" customHeight="1">
      <c r="B82" s="99">
        <v>65</v>
      </c>
      <c r="C82" s="100">
        <v>524</v>
      </c>
      <c r="D82" s="124" t="s">
        <v>346</v>
      </c>
      <c r="E82" s="120">
        <v>22</v>
      </c>
      <c r="F82" s="108">
        <v>15</v>
      </c>
      <c r="G82" s="108">
        <v>0</v>
      </c>
      <c r="H82" s="108">
        <v>0</v>
      </c>
      <c r="I82" s="108">
        <v>2</v>
      </c>
      <c r="J82" s="108">
        <v>0</v>
      </c>
      <c r="K82" s="108">
        <v>3</v>
      </c>
      <c r="L82" s="108">
        <v>0</v>
      </c>
      <c r="M82" s="108">
        <v>0</v>
      </c>
      <c r="N82" s="108">
        <v>0</v>
      </c>
      <c r="O82" s="108">
        <v>2</v>
      </c>
      <c r="P82" s="116"/>
      <c r="Q82" s="107"/>
    </row>
    <row r="83" spans="2:17" ht="15.75" customHeight="1">
      <c r="B83" s="99">
        <v>66</v>
      </c>
      <c r="C83" s="100">
        <v>525</v>
      </c>
      <c r="D83" s="124" t="s">
        <v>347</v>
      </c>
      <c r="E83" s="120">
        <v>15</v>
      </c>
      <c r="F83" s="108">
        <v>12</v>
      </c>
      <c r="G83" s="108">
        <v>0</v>
      </c>
      <c r="H83" s="108">
        <v>0</v>
      </c>
      <c r="I83" s="108">
        <v>1</v>
      </c>
      <c r="J83" s="108">
        <v>0</v>
      </c>
      <c r="K83" s="108">
        <v>0</v>
      </c>
      <c r="L83" s="108">
        <v>1</v>
      </c>
      <c r="M83" s="108">
        <v>0</v>
      </c>
      <c r="N83" s="108">
        <v>0</v>
      </c>
      <c r="O83" s="108">
        <v>1</v>
      </c>
      <c r="P83" s="116"/>
      <c r="Q83" s="107"/>
    </row>
    <row r="84" spans="2:17" ht="15.75" customHeight="1">
      <c r="B84" s="99">
        <v>69</v>
      </c>
      <c r="C84" s="100">
        <v>541</v>
      </c>
      <c r="D84" s="124" t="s">
        <v>348</v>
      </c>
      <c r="E84" s="120">
        <v>23</v>
      </c>
      <c r="F84" s="108">
        <v>1</v>
      </c>
      <c r="G84" s="108">
        <v>0</v>
      </c>
      <c r="H84" s="108">
        <v>0</v>
      </c>
      <c r="I84" s="108">
        <v>3</v>
      </c>
      <c r="J84" s="108">
        <v>3</v>
      </c>
      <c r="K84" s="108">
        <v>1</v>
      </c>
      <c r="L84" s="108">
        <v>0</v>
      </c>
      <c r="M84" s="108">
        <v>0</v>
      </c>
      <c r="N84" s="108">
        <v>0</v>
      </c>
      <c r="O84" s="108">
        <v>15</v>
      </c>
      <c r="P84" s="116"/>
      <c r="Q84" s="107"/>
    </row>
    <row r="85" spans="2:17" ht="15.75" customHeight="1">
      <c r="B85" s="99">
        <v>70</v>
      </c>
      <c r="C85" s="100">
        <v>542</v>
      </c>
      <c r="D85" s="124" t="s">
        <v>349</v>
      </c>
      <c r="E85" s="120">
        <v>10</v>
      </c>
      <c r="F85" s="108">
        <v>0</v>
      </c>
      <c r="G85" s="108">
        <v>0</v>
      </c>
      <c r="H85" s="108">
        <v>0</v>
      </c>
      <c r="I85" s="108">
        <v>1</v>
      </c>
      <c r="J85" s="108">
        <v>8</v>
      </c>
      <c r="K85" s="108">
        <v>0</v>
      </c>
      <c r="L85" s="108">
        <v>1</v>
      </c>
      <c r="M85" s="108">
        <v>0</v>
      </c>
      <c r="N85" s="108">
        <v>0</v>
      </c>
      <c r="O85" s="108">
        <v>0</v>
      </c>
      <c r="P85" s="116"/>
      <c r="Q85" s="107"/>
    </row>
    <row r="86" spans="2:17" ht="15.75" customHeight="1">
      <c r="B86" s="99">
        <v>71</v>
      </c>
      <c r="C86" s="100">
        <v>543</v>
      </c>
      <c r="D86" s="124" t="s">
        <v>350</v>
      </c>
      <c r="E86" s="120">
        <v>49</v>
      </c>
      <c r="F86" s="108">
        <v>16</v>
      </c>
      <c r="G86" s="108">
        <v>0</v>
      </c>
      <c r="H86" s="108">
        <v>0</v>
      </c>
      <c r="I86" s="108">
        <v>25</v>
      </c>
      <c r="J86" s="108">
        <v>4</v>
      </c>
      <c r="K86" s="108">
        <v>1</v>
      </c>
      <c r="L86" s="108">
        <v>2</v>
      </c>
      <c r="M86" s="108">
        <v>0</v>
      </c>
      <c r="N86" s="108">
        <v>0</v>
      </c>
      <c r="O86" s="108">
        <v>1</v>
      </c>
      <c r="P86" s="116"/>
      <c r="Q86" s="107"/>
    </row>
    <row r="87" spans="2:17" ht="15.75" customHeight="1">
      <c r="B87" s="99">
        <v>72</v>
      </c>
      <c r="C87" s="100">
        <v>544</v>
      </c>
      <c r="D87" s="124" t="s">
        <v>351</v>
      </c>
      <c r="E87" s="120">
        <v>112</v>
      </c>
      <c r="F87" s="108">
        <v>30</v>
      </c>
      <c r="G87" s="108">
        <v>0</v>
      </c>
      <c r="H87" s="108">
        <v>0</v>
      </c>
      <c r="I87" s="108">
        <v>15</v>
      </c>
      <c r="J87" s="108">
        <v>42</v>
      </c>
      <c r="K87" s="108">
        <v>1</v>
      </c>
      <c r="L87" s="108">
        <v>2</v>
      </c>
      <c r="M87" s="108">
        <v>0</v>
      </c>
      <c r="N87" s="108">
        <v>0</v>
      </c>
      <c r="O87" s="108">
        <v>22</v>
      </c>
      <c r="P87" s="116"/>
      <c r="Q87" s="107"/>
    </row>
    <row r="88" spans="2:17" ht="15.75" customHeight="1">
      <c r="B88" s="99">
        <v>73</v>
      </c>
      <c r="C88" s="100">
        <v>561</v>
      </c>
      <c r="D88" s="124" t="s">
        <v>352</v>
      </c>
      <c r="E88" s="120">
        <v>35</v>
      </c>
      <c r="F88" s="108">
        <v>3</v>
      </c>
      <c r="G88" s="108">
        <v>0</v>
      </c>
      <c r="H88" s="108">
        <v>0</v>
      </c>
      <c r="I88" s="108">
        <v>7</v>
      </c>
      <c r="J88" s="108">
        <v>6</v>
      </c>
      <c r="K88" s="108">
        <v>0</v>
      </c>
      <c r="L88" s="108">
        <v>3</v>
      </c>
      <c r="M88" s="108">
        <v>0</v>
      </c>
      <c r="N88" s="108">
        <v>0</v>
      </c>
      <c r="O88" s="108">
        <v>16</v>
      </c>
      <c r="P88" s="116"/>
      <c r="Q88" s="107"/>
    </row>
    <row r="89" spans="2:17" ht="15.75" customHeight="1">
      <c r="B89" s="99">
        <v>74</v>
      </c>
      <c r="C89" s="100">
        <v>562</v>
      </c>
      <c r="D89" s="124" t="s">
        <v>353</v>
      </c>
      <c r="E89" s="120">
        <v>30</v>
      </c>
      <c r="F89" s="108">
        <v>23</v>
      </c>
      <c r="G89" s="108">
        <v>0</v>
      </c>
      <c r="H89" s="108">
        <v>0</v>
      </c>
      <c r="I89" s="108">
        <v>1</v>
      </c>
      <c r="J89" s="108">
        <v>1</v>
      </c>
      <c r="K89" s="108">
        <v>0</v>
      </c>
      <c r="L89" s="108">
        <v>0</v>
      </c>
      <c r="M89" s="108">
        <v>0</v>
      </c>
      <c r="N89" s="108">
        <v>0</v>
      </c>
      <c r="O89" s="108">
        <v>5</v>
      </c>
      <c r="P89" s="116"/>
      <c r="Q89" s="107"/>
    </row>
    <row r="90" spans="2:17" ht="15.75" customHeight="1">
      <c r="B90" s="99">
        <v>75</v>
      </c>
      <c r="C90" s="100">
        <v>581</v>
      </c>
      <c r="D90" s="124" t="s">
        <v>354</v>
      </c>
      <c r="E90" s="120">
        <v>11</v>
      </c>
      <c r="F90" s="108">
        <v>4</v>
      </c>
      <c r="G90" s="108">
        <v>0</v>
      </c>
      <c r="H90" s="108">
        <v>0</v>
      </c>
      <c r="I90" s="108">
        <v>2</v>
      </c>
      <c r="J90" s="108">
        <v>1</v>
      </c>
      <c r="K90" s="108">
        <v>0</v>
      </c>
      <c r="L90" s="108">
        <v>0</v>
      </c>
      <c r="M90" s="108">
        <v>1</v>
      </c>
      <c r="N90" s="108">
        <v>0</v>
      </c>
      <c r="O90" s="108">
        <v>3</v>
      </c>
      <c r="P90" s="116"/>
      <c r="Q90" s="107"/>
    </row>
    <row r="91" spans="2:17" ht="15.75" customHeight="1">
      <c r="B91" s="99">
        <v>76</v>
      </c>
      <c r="C91" s="100">
        <v>582</v>
      </c>
      <c r="D91" s="124" t="s">
        <v>355</v>
      </c>
      <c r="E91" s="120">
        <v>46</v>
      </c>
      <c r="F91" s="108">
        <v>5</v>
      </c>
      <c r="G91" s="108">
        <v>2</v>
      </c>
      <c r="H91" s="108">
        <v>0</v>
      </c>
      <c r="I91" s="108">
        <v>19</v>
      </c>
      <c r="J91" s="108">
        <v>15</v>
      </c>
      <c r="K91" s="108">
        <v>0</v>
      </c>
      <c r="L91" s="108">
        <v>1</v>
      </c>
      <c r="M91" s="108">
        <v>0</v>
      </c>
      <c r="N91" s="108">
        <v>0</v>
      </c>
      <c r="O91" s="108">
        <v>4</v>
      </c>
      <c r="P91" s="116"/>
      <c r="Q91" s="107"/>
    </row>
    <row r="92" spans="2:17" ht="15.75" customHeight="1">
      <c r="B92" s="99">
        <v>77</v>
      </c>
      <c r="C92" s="100">
        <v>583</v>
      </c>
      <c r="D92" s="124" t="s">
        <v>356</v>
      </c>
      <c r="E92" s="120">
        <v>4</v>
      </c>
      <c r="F92" s="108">
        <v>0</v>
      </c>
      <c r="G92" s="108">
        <v>0</v>
      </c>
      <c r="H92" s="108">
        <v>0</v>
      </c>
      <c r="I92" s="108">
        <v>2</v>
      </c>
      <c r="J92" s="108">
        <v>1</v>
      </c>
      <c r="K92" s="108">
        <v>0</v>
      </c>
      <c r="L92" s="108">
        <v>0</v>
      </c>
      <c r="M92" s="108">
        <v>0</v>
      </c>
      <c r="N92" s="108">
        <v>0</v>
      </c>
      <c r="O92" s="108">
        <v>1</v>
      </c>
      <c r="P92" s="116"/>
      <c r="Q92" s="107"/>
    </row>
    <row r="93" spans="2:17" ht="15.75" customHeight="1">
      <c r="B93" s="99">
        <v>78</v>
      </c>
      <c r="C93" s="100">
        <v>584</v>
      </c>
      <c r="D93" s="124" t="s">
        <v>357</v>
      </c>
      <c r="E93" s="120">
        <v>19</v>
      </c>
      <c r="F93" s="108">
        <v>7</v>
      </c>
      <c r="G93" s="108">
        <v>0</v>
      </c>
      <c r="H93" s="108">
        <v>0</v>
      </c>
      <c r="I93" s="108">
        <v>3</v>
      </c>
      <c r="J93" s="108">
        <v>8</v>
      </c>
      <c r="K93" s="108">
        <v>0</v>
      </c>
      <c r="L93" s="108">
        <v>0</v>
      </c>
      <c r="M93" s="108">
        <v>0</v>
      </c>
      <c r="N93" s="108">
        <v>0</v>
      </c>
      <c r="O93" s="108">
        <v>1</v>
      </c>
      <c r="P93" s="116"/>
      <c r="Q93" s="107"/>
    </row>
    <row r="94" spans="2:17" ht="15.75" customHeight="1">
      <c r="B94" s="99">
        <v>79</v>
      </c>
      <c r="C94" s="100">
        <v>601</v>
      </c>
      <c r="D94" s="124" t="s">
        <v>374</v>
      </c>
      <c r="E94" s="120">
        <v>44</v>
      </c>
      <c r="F94" s="108">
        <v>3</v>
      </c>
      <c r="G94" s="108">
        <v>1</v>
      </c>
      <c r="H94" s="108">
        <v>0</v>
      </c>
      <c r="I94" s="108">
        <v>4</v>
      </c>
      <c r="J94" s="108">
        <v>15</v>
      </c>
      <c r="K94" s="108">
        <v>0</v>
      </c>
      <c r="L94" s="108">
        <v>2</v>
      </c>
      <c r="M94" s="108">
        <v>0</v>
      </c>
      <c r="N94" s="108">
        <v>0</v>
      </c>
      <c r="O94" s="108">
        <v>19</v>
      </c>
      <c r="P94" s="116"/>
      <c r="Q94" s="107"/>
    </row>
    <row r="95" spans="2:17" ht="15.75" customHeight="1">
      <c r="B95" s="99">
        <v>80</v>
      </c>
      <c r="C95" s="100">
        <v>602</v>
      </c>
      <c r="D95" s="124" t="s">
        <v>375</v>
      </c>
      <c r="E95" s="120">
        <v>17</v>
      </c>
      <c r="F95" s="108">
        <v>10</v>
      </c>
      <c r="G95" s="108">
        <v>0</v>
      </c>
      <c r="H95" s="108">
        <v>0</v>
      </c>
      <c r="I95" s="108">
        <v>1</v>
      </c>
      <c r="J95" s="108">
        <v>5</v>
      </c>
      <c r="K95" s="108">
        <v>0</v>
      </c>
      <c r="L95" s="108">
        <v>1</v>
      </c>
      <c r="M95" s="108">
        <v>0</v>
      </c>
      <c r="N95" s="108">
        <v>0</v>
      </c>
      <c r="O95" s="108">
        <v>0</v>
      </c>
      <c r="P95" s="116"/>
      <c r="Q95" s="107"/>
    </row>
    <row r="96" spans="2:17" ht="15.75" customHeight="1">
      <c r="B96" s="99">
        <v>81</v>
      </c>
      <c r="C96" s="100">
        <v>603</v>
      </c>
      <c r="D96" s="124" t="s">
        <v>376</v>
      </c>
      <c r="E96" s="120">
        <v>14</v>
      </c>
      <c r="F96" s="108">
        <v>9</v>
      </c>
      <c r="G96" s="108">
        <v>0</v>
      </c>
      <c r="H96" s="108">
        <v>0</v>
      </c>
      <c r="I96" s="108">
        <v>0</v>
      </c>
      <c r="J96" s="108">
        <v>3</v>
      </c>
      <c r="K96" s="108">
        <v>0</v>
      </c>
      <c r="L96" s="108">
        <v>0</v>
      </c>
      <c r="M96" s="108">
        <v>0</v>
      </c>
      <c r="N96" s="108">
        <v>0</v>
      </c>
      <c r="O96" s="108">
        <v>2</v>
      </c>
      <c r="P96" s="116"/>
      <c r="Q96" s="107"/>
    </row>
    <row r="97" spans="2:17" ht="15.75" customHeight="1">
      <c r="B97" s="99">
        <v>82</v>
      </c>
      <c r="C97" s="100">
        <v>604</v>
      </c>
      <c r="D97" s="124" t="s">
        <v>377</v>
      </c>
      <c r="E97" s="120">
        <v>8</v>
      </c>
      <c r="F97" s="108">
        <v>4</v>
      </c>
      <c r="G97" s="108">
        <v>0</v>
      </c>
      <c r="H97" s="108">
        <v>0</v>
      </c>
      <c r="I97" s="108">
        <v>2</v>
      </c>
      <c r="J97" s="108">
        <v>0</v>
      </c>
      <c r="K97" s="108">
        <v>0</v>
      </c>
      <c r="L97" s="108">
        <v>1</v>
      </c>
      <c r="M97" s="108">
        <v>0</v>
      </c>
      <c r="N97" s="108">
        <v>0</v>
      </c>
      <c r="O97" s="108">
        <v>1</v>
      </c>
      <c r="P97" s="116"/>
      <c r="Q97" s="107"/>
    </row>
    <row r="98" spans="2:17" ht="15.75" customHeight="1">
      <c r="B98" s="99">
        <v>83</v>
      </c>
      <c r="C98" s="100">
        <v>621</v>
      </c>
      <c r="D98" s="124" t="s">
        <v>358</v>
      </c>
      <c r="E98" s="120">
        <v>37</v>
      </c>
      <c r="F98" s="108">
        <v>5</v>
      </c>
      <c r="G98" s="108">
        <v>0</v>
      </c>
      <c r="H98" s="108">
        <v>0</v>
      </c>
      <c r="I98" s="108">
        <v>7</v>
      </c>
      <c r="J98" s="108">
        <v>0</v>
      </c>
      <c r="K98" s="108">
        <v>0</v>
      </c>
      <c r="L98" s="108">
        <v>1</v>
      </c>
      <c r="M98" s="108">
        <v>0</v>
      </c>
      <c r="N98" s="108">
        <v>0</v>
      </c>
      <c r="O98" s="108">
        <v>24</v>
      </c>
      <c r="P98" s="116"/>
    </row>
    <row r="99" spans="2:17" ht="15.75" customHeight="1">
      <c r="B99" s="99">
        <v>84</v>
      </c>
      <c r="C99" s="100">
        <v>622</v>
      </c>
      <c r="D99" s="124" t="s">
        <v>359</v>
      </c>
      <c r="E99" s="120">
        <v>145</v>
      </c>
      <c r="F99" s="108">
        <v>87</v>
      </c>
      <c r="G99" s="108">
        <v>0</v>
      </c>
      <c r="H99" s="108">
        <v>0</v>
      </c>
      <c r="I99" s="108">
        <v>7</v>
      </c>
      <c r="J99" s="108">
        <v>7</v>
      </c>
      <c r="K99" s="108">
        <v>0</v>
      </c>
      <c r="L99" s="108">
        <v>4</v>
      </c>
      <c r="M99" s="108">
        <v>0</v>
      </c>
      <c r="N99" s="108">
        <v>0</v>
      </c>
      <c r="O99" s="108">
        <v>40</v>
      </c>
      <c r="P99" s="116"/>
    </row>
    <row r="100" spans="2:17" ht="15.75" customHeight="1">
      <c r="B100" s="99">
        <v>85</v>
      </c>
      <c r="C100" s="100">
        <v>623</v>
      </c>
      <c r="D100" s="124" t="s">
        <v>360</v>
      </c>
      <c r="E100" s="120">
        <v>45</v>
      </c>
      <c r="F100" s="108">
        <v>42</v>
      </c>
      <c r="G100" s="108">
        <v>0</v>
      </c>
      <c r="H100" s="108">
        <v>0</v>
      </c>
      <c r="I100" s="108">
        <v>2</v>
      </c>
      <c r="J100" s="108">
        <v>0</v>
      </c>
      <c r="K100" s="108">
        <v>0</v>
      </c>
      <c r="L100" s="108">
        <v>1</v>
      </c>
      <c r="M100" s="108">
        <v>0</v>
      </c>
      <c r="N100" s="108">
        <v>0</v>
      </c>
      <c r="O100" s="108">
        <v>0</v>
      </c>
      <c r="P100" s="116"/>
    </row>
    <row r="101" spans="2:17" ht="15.75" customHeight="1">
      <c r="B101" s="99">
        <v>86</v>
      </c>
      <c r="C101" s="100">
        <v>624</v>
      </c>
      <c r="D101" s="124" t="s">
        <v>361</v>
      </c>
      <c r="E101" s="120">
        <v>95</v>
      </c>
      <c r="F101" s="108">
        <v>55</v>
      </c>
      <c r="G101" s="108">
        <v>0</v>
      </c>
      <c r="H101" s="108">
        <v>0</v>
      </c>
      <c r="I101" s="108">
        <v>2</v>
      </c>
      <c r="J101" s="108">
        <v>17</v>
      </c>
      <c r="K101" s="108">
        <v>0</v>
      </c>
      <c r="L101" s="108">
        <v>0</v>
      </c>
      <c r="M101" s="108">
        <v>1</v>
      </c>
      <c r="N101" s="108">
        <v>0</v>
      </c>
      <c r="O101" s="108">
        <v>20</v>
      </c>
      <c r="P101" s="116"/>
    </row>
    <row r="102" spans="2:17" ht="15.75" customHeight="1">
      <c r="B102" s="99">
        <v>89</v>
      </c>
      <c r="C102" s="100">
        <v>641</v>
      </c>
      <c r="D102" s="124" t="s">
        <v>378</v>
      </c>
      <c r="E102" s="120">
        <v>151</v>
      </c>
      <c r="F102" s="108">
        <v>11</v>
      </c>
      <c r="G102" s="108">
        <v>0</v>
      </c>
      <c r="H102" s="108">
        <v>0</v>
      </c>
      <c r="I102" s="108">
        <v>20</v>
      </c>
      <c r="J102" s="108">
        <v>15</v>
      </c>
      <c r="K102" s="108">
        <v>1</v>
      </c>
      <c r="L102" s="108">
        <v>4</v>
      </c>
      <c r="M102" s="108">
        <v>0</v>
      </c>
      <c r="N102" s="108">
        <v>0</v>
      </c>
      <c r="O102" s="108">
        <v>100</v>
      </c>
      <c r="P102" s="116"/>
    </row>
    <row r="103" spans="2:17" ht="15.75" customHeight="1">
      <c r="B103" s="99">
        <v>90</v>
      </c>
      <c r="C103" s="100">
        <v>642</v>
      </c>
      <c r="D103" s="124" t="s">
        <v>379</v>
      </c>
      <c r="E103" s="120">
        <v>203</v>
      </c>
      <c r="F103" s="108">
        <v>28</v>
      </c>
      <c r="G103" s="108">
        <v>1</v>
      </c>
      <c r="H103" s="108">
        <v>0</v>
      </c>
      <c r="I103" s="108">
        <v>12</v>
      </c>
      <c r="J103" s="108">
        <v>79</v>
      </c>
      <c r="K103" s="108">
        <v>0</v>
      </c>
      <c r="L103" s="108">
        <v>1</v>
      </c>
      <c r="M103" s="108">
        <v>0</v>
      </c>
      <c r="N103" s="108">
        <v>0</v>
      </c>
      <c r="O103" s="108">
        <v>82</v>
      </c>
      <c r="P103" s="116"/>
    </row>
    <row r="104" spans="2:17" ht="15.75" customHeight="1">
      <c r="B104" s="99">
        <v>91</v>
      </c>
      <c r="C104" s="100">
        <v>643</v>
      </c>
      <c r="D104" s="124" t="s">
        <v>380</v>
      </c>
      <c r="E104" s="120">
        <v>43</v>
      </c>
      <c r="F104" s="108">
        <v>24</v>
      </c>
      <c r="G104" s="108">
        <v>0</v>
      </c>
      <c r="H104" s="108">
        <v>0</v>
      </c>
      <c r="I104" s="108">
        <v>2</v>
      </c>
      <c r="J104" s="108">
        <v>3</v>
      </c>
      <c r="K104" s="108">
        <v>0</v>
      </c>
      <c r="L104" s="108">
        <v>1</v>
      </c>
      <c r="M104" s="108">
        <v>0</v>
      </c>
      <c r="N104" s="108">
        <v>0</v>
      </c>
      <c r="O104" s="108">
        <v>13</v>
      </c>
      <c r="P104" s="116"/>
    </row>
    <row r="105" spans="2:17" ht="15.75" customHeight="1">
      <c r="B105" s="99">
        <v>92</v>
      </c>
      <c r="C105" s="100">
        <v>644</v>
      </c>
      <c r="D105" s="124" t="s">
        <v>381</v>
      </c>
      <c r="E105" s="120">
        <v>87</v>
      </c>
      <c r="F105" s="108">
        <v>9</v>
      </c>
      <c r="G105" s="108">
        <v>0</v>
      </c>
      <c r="H105" s="108">
        <v>0</v>
      </c>
      <c r="I105" s="108">
        <v>37</v>
      </c>
      <c r="J105" s="108">
        <v>16</v>
      </c>
      <c r="K105" s="108">
        <v>0</v>
      </c>
      <c r="L105" s="108">
        <v>2</v>
      </c>
      <c r="M105" s="108">
        <v>0</v>
      </c>
      <c r="N105" s="108">
        <v>0</v>
      </c>
      <c r="O105" s="108">
        <v>23</v>
      </c>
      <c r="P105" s="116"/>
    </row>
    <row r="106" spans="2:17" ht="15.75" customHeight="1">
      <c r="B106" s="99">
        <v>93</v>
      </c>
      <c r="C106" s="100">
        <v>645</v>
      </c>
      <c r="D106" s="124" t="s">
        <v>382</v>
      </c>
      <c r="E106" s="120">
        <v>124</v>
      </c>
      <c r="F106" s="108">
        <v>8</v>
      </c>
      <c r="G106" s="108">
        <v>0</v>
      </c>
      <c r="H106" s="108">
        <v>0</v>
      </c>
      <c r="I106" s="108">
        <v>7</v>
      </c>
      <c r="J106" s="108">
        <v>34</v>
      </c>
      <c r="K106" s="108">
        <v>0</v>
      </c>
      <c r="L106" s="108">
        <v>0</v>
      </c>
      <c r="M106" s="108">
        <v>3</v>
      </c>
      <c r="N106" s="108">
        <v>0</v>
      </c>
      <c r="O106" s="108">
        <v>72</v>
      </c>
      <c r="P106" s="116"/>
    </row>
    <row r="107" spans="2:17" ht="15.75" customHeight="1">
      <c r="B107" s="99">
        <v>94</v>
      </c>
      <c r="C107" s="100">
        <v>646</v>
      </c>
      <c r="D107" s="124" t="s">
        <v>383</v>
      </c>
      <c r="E107" s="120">
        <v>75</v>
      </c>
      <c r="F107" s="108">
        <v>10</v>
      </c>
      <c r="G107" s="108">
        <v>0</v>
      </c>
      <c r="H107" s="108">
        <v>0</v>
      </c>
      <c r="I107" s="108">
        <v>17</v>
      </c>
      <c r="J107" s="108">
        <v>3</v>
      </c>
      <c r="K107" s="108">
        <v>0</v>
      </c>
      <c r="L107" s="108">
        <v>0</v>
      </c>
      <c r="M107" s="108">
        <v>0</v>
      </c>
      <c r="N107" s="108">
        <v>0</v>
      </c>
      <c r="O107" s="108">
        <v>45</v>
      </c>
      <c r="P107" s="116"/>
    </row>
    <row r="108" spans="2:17" ht="15.75" customHeight="1">
      <c r="B108" s="99">
        <v>97</v>
      </c>
      <c r="C108" s="100">
        <v>681</v>
      </c>
      <c r="D108" s="124" t="s">
        <v>362</v>
      </c>
      <c r="E108" s="120">
        <v>55</v>
      </c>
      <c r="F108" s="108">
        <v>6</v>
      </c>
      <c r="G108" s="108">
        <v>0</v>
      </c>
      <c r="H108" s="108">
        <v>0</v>
      </c>
      <c r="I108" s="108">
        <v>19</v>
      </c>
      <c r="J108" s="108">
        <v>9</v>
      </c>
      <c r="K108" s="108">
        <v>0</v>
      </c>
      <c r="L108" s="108">
        <v>1</v>
      </c>
      <c r="M108" s="108">
        <v>3</v>
      </c>
      <c r="N108" s="108">
        <v>0</v>
      </c>
      <c r="O108" s="108">
        <v>17</v>
      </c>
      <c r="P108" s="116"/>
    </row>
    <row r="109" spans="2:17" ht="15.75" customHeight="1">
      <c r="B109" s="99">
        <v>98</v>
      </c>
      <c r="C109" s="100">
        <v>682</v>
      </c>
      <c r="D109" s="124" t="s">
        <v>363</v>
      </c>
      <c r="E109" s="120">
        <v>45</v>
      </c>
      <c r="F109" s="108">
        <v>4</v>
      </c>
      <c r="G109" s="108">
        <v>0</v>
      </c>
      <c r="H109" s="108">
        <v>0</v>
      </c>
      <c r="I109" s="108">
        <v>19</v>
      </c>
      <c r="J109" s="108">
        <v>17</v>
      </c>
      <c r="K109" s="108">
        <v>1</v>
      </c>
      <c r="L109" s="108">
        <v>0</v>
      </c>
      <c r="M109" s="108">
        <v>0</v>
      </c>
      <c r="N109" s="108">
        <v>1</v>
      </c>
      <c r="O109" s="108">
        <v>3</v>
      </c>
      <c r="P109" s="116"/>
    </row>
    <row r="110" spans="2:17" ht="15.75" customHeight="1">
      <c r="B110" s="99">
        <v>99</v>
      </c>
      <c r="C110" s="100">
        <v>683</v>
      </c>
      <c r="D110" s="124" t="s">
        <v>364</v>
      </c>
      <c r="E110" s="120">
        <v>19</v>
      </c>
      <c r="F110" s="108">
        <v>1</v>
      </c>
      <c r="G110" s="108">
        <v>0</v>
      </c>
      <c r="H110" s="108">
        <v>0</v>
      </c>
      <c r="I110" s="108">
        <v>16</v>
      </c>
      <c r="J110" s="108">
        <v>0</v>
      </c>
      <c r="K110" s="108">
        <v>0</v>
      </c>
      <c r="L110" s="108">
        <v>1</v>
      </c>
      <c r="M110" s="108">
        <v>0</v>
      </c>
      <c r="N110" s="108">
        <v>0</v>
      </c>
      <c r="O110" s="108">
        <v>1</v>
      </c>
      <c r="P110" s="116"/>
    </row>
    <row r="111" spans="2:17" ht="15.75" customHeight="1">
      <c r="B111" s="99">
        <v>100</v>
      </c>
      <c r="C111" s="100">
        <v>684</v>
      </c>
      <c r="D111" s="124" t="s">
        <v>365</v>
      </c>
      <c r="E111" s="120">
        <v>24</v>
      </c>
      <c r="F111" s="108">
        <v>9</v>
      </c>
      <c r="G111" s="108">
        <v>0</v>
      </c>
      <c r="H111" s="108">
        <v>0</v>
      </c>
      <c r="I111" s="108">
        <v>11</v>
      </c>
      <c r="J111" s="108">
        <v>0</v>
      </c>
      <c r="K111" s="108">
        <v>1</v>
      </c>
      <c r="L111" s="108">
        <v>0</v>
      </c>
      <c r="M111" s="108">
        <v>0</v>
      </c>
      <c r="N111" s="108">
        <v>0</v>
      </c>
      <c r="O111" s="108">
        <v>3</v>
      </c>
      <c r="P111" s="116"/>
    </row>
    <row r="112" spans="2:17" ht="15.75" customHeight="1">
      <c r="B112" s="99">
        <v>101</v>
      </c>
      <c r="C112" s="100">
        <v>685</v>
      </c>
      <c r="D112" s="124" t="s">
        <v>366</v>
      </c>
      <c r="E112" s="120">
        <v>29</v>
      </c>
      <c r="F112" s="108">
        <v>8</v>
      </c>
      <c r="G112" s="108">
        <v>0</v>
      </c>
      <c r="H112" s="108">
        <v>0</v>
      </c>
      <c r="I112" s="108">
        <v>14</v>
      </c>
      <c r="J112" s="108">
        <v>3</v>
      </c>
      <c r="K112" s="108">
        <v>1</v>
      </c>
      <c r="L112" s="108">
        <v>2</v>
      </c>
      <c r="M112" s="108">
        <v>0</v>
      </c>
      <c r="N112" s="108">
        <v>0</v>
      </c>
      <c r="O112" s="108">
        <v>1</v>
      </c>
      <c r="P112" s="116"/>
    </row>
    <row r="113" spans="2:16" ht="15.75" customHeight="1">
      <c r="B113" s="99">
        <v>102</v>
      </c>
      <c r="C113" s="100">
        <v>686</v>
      </c>
      <c r="D113" s="124" t="s">
        <v>367</v>
      </c>
      <c r="E113" s="120">
        <v>50</v>
      </c>
      <c r="F113" s="108">
        <v>13</v>
      </c>
      <c r="G113" s="108">
        <v>0</v>
      </c>
      <c r="H113" s="108">
        <v>0</v>
      </c>
      <c r="I113" s="108">
        <v>25</v>
      </c>
      <c r="J113" s="108">
        <v>2</v>
      </c>
      <c r="K113" s="108">
        <v>3</v>
      </c>
      <c r="L113" s="108">
        <v>0</v>
      </c>
      <c r="M113" s="108">
        <v>0</v>
      </c>
      <c r="N113" s="108">
        <v>0</v>
      </c>
      <c r="O113" s="108">
        <v>7</v>
      </c>
      <c r="P113" s="116"/>
    </row>
    <row r="114" spans="2:16" ht="15.75" customHeight="1">
      <c r="B114" s="99">
        <v>103</v>
      </c>
      <c r="C114" s="100">
        <v>701</v>
      </c>
      <c r="D114" s="124" t="s">
        <v>368</v>
      </c>
      <c r="E114" s="120">
        <v>16</v>
      </c>
      <c r="F114" s="108">
        <v>1</v>
      </c>
      <c r="G114" s="108">
        <v>0</v>
      </c>
      <c r="H114" s="108">
        <v>0</v>
      </c>
      <c r="I114" s="108">
        <v>6</v>
      </c>
      <c r="J114" s="108">
        <v>6</v>
      </c>
      <c r="K114" s="108">
        <v>0</v>
      </c>
      <c r="L114" s="108">
        <v>2</v>
      </c>
      <c r="M114" s="108">
        <v>0</v>
      </c>
      <c r="N114" s="108">
        <v>0</v>
      </c>
      <c r="O114" s="108">
        <v>1</v>
      </c>
      <c r="P114" s="116"/>
    </row>
    <row r="115" spans="2:16" ht="15.75" customHeight="1">
      <c r="B115" s="99">
        <v>104</v>
      </c>
      <c r="C115" s="100">
        <v>702</v>
      </c>
      <c r="D115" s="124" t="s">
        <v>369</v>
      </c>
      <c r="E115" s="120">
        <v>58</v>
      </c>
      <c r="F115" s="108">
        <v>3</v>
      </c>
      <c r="G115" s="108">
        <v>0</v>
      </c>
      <c r="H115" s="108">
        <v>0</v>
      </c>
      <c r="I115" s="108">
        <v>17</v>
      </c>
      <c r="J115" s="108">
        <v>9</v>
      </c>
      <c r="K115" s="108">
        <v>1</v>
      </c>
      <c r="L115" s="108">
        <v>1</v>
      </c>
      <c r="M115" s="108">
        <v>0</v>
      </c>
      <c r="N115" s="108">
        <v>0</v>
      </c>
      <c r="O115" s="108">
        <v>27</v>
      </c>
      <c r="P115" s="116"/>
    </row>
    <row r="116" spans="2:16" ht="15.75" customHeight="1">
      <c r="B116" s="99">
        <v>105</v>
      </c>
      <c r="C116" s="100">
        <v>703</v>
      </c>
      <c r="D116" s="124" t="s">
        <v>370</v>
      </c>
      <c r="E116" s="120">
        <v>35</v>
      </c>
      <c r="F116" s="108">
        <v>2</v>
      </c>
      <c r="G116" s="108">
        <v>0</v>
      </c>
      <c r="H116" s="108">
        <v>0</v>
      </c>
      <c r="I116" s="108">
        <v>14</v>
      </c>
      <c r="J116" s="108">
        <v>8</v>
      </c>
      <c r="K116" s="108">
        <v>1</v>
      </c>
      <c r="L116" s="108">
        <v>1</v>
      </c>
      <c r="M116" s="108">
        <v>0</v>
      </c>
      <c r="N116" s="108">
        <v>0</v>
      </c>
      <c r="O116" s="108">
        <v>9</v>
      </c>
      <c r="P116" s="116"/>
    </row>
    <row r="117" spans="2:16" ht="15.75" customHeight="1">
      <c r="B117" s="99">
        <v>106</v>
      </c>
      <c r="C117" s="104">
        <v>704</v>
      </c>
      <c r="D117" s="125" t="s">
        <v>371</v>
      </c>
      <c r="E117" s="126">
        <v>47</v>
      </c>
      <c r="F117" s="109">
        <v>7</v>
      </c>
      <c r="G117" s="109">
        <v>0</v>
      </c>
      <c r="H117" s="109">
        <v>0</v>
      </c>
      <c r="I117" s="109">
        <v>5</v>
      </c>
      <c r="J117" s="109">
        <v>5</v>
      </c>
      <c r="K117" s="109">
        <v>1</v>
      </c>
      <c r="L117" s="109">
        <v>1</v>
      </c>
      <c r="M117" s="109">
        <v>0</v>
      </c>
      <c r="N117" s="109">
        <v>0</v>
      </c>
      <c r="O117" s="109">
        <v>28</v>
      </c>
      <c r="P117" s="116"/>
    </row>
    <row r="118" spans="2:16" ht="15.75" customHeight="1">
      <c r="C118" s="127" t="s">
        <v>281</v>
      </c>
      <c r="D118" s="12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AAB9-1A46-4D4C-A28F-9785E7EBAE63}">
  <sheetPr>
    <tabColor theme="7" tint="0.79998168889431442"/>
  </sheetPr>
  <dimension ref="B1:Q118"/>
  <sheetViews>
    <sheetView topLeftCell="C2" workbookViewId="0">
      <pane xSplit="2" ySplit="3" topLeftCell="E9" activePane="bottomRight" state="frozen"/>
      <selection activeCell="C2" sqref="C2"/>
      <selection pane="topRight" activeCell="E2" sqref="E2"/>
      <selection pane="bottomLeft" activeCell="C5" sqref="C5"/>
      <selection pane="bottomRight" activeCell="C3" sqref="C3"/>
    </sheetView>
  </sheetViews>
  <sheetFormatPr defaultColWidth="7.75" defaultRowHeight="13.5"/>
  <cols>
    <col min="1" max="1" width="0" style="100" hidden="1" customWidth="1"/>
    <col min="2" max="2" width="3.25" style="99" hidden="1" customWidth="1"/>
    <col min="3" max="3" width="3.75" style="100" customWidth="1"/>
    <col min="4" max="4" width="14.125" style="100" customWidth="1"/>
    <col min="5" max="15" width="10.25" style="100" customWidth="1"/>
    <col min="16" max="256" width="7.75" style="100"/>
    <col min="257" max="258" width="0" style="100" hidden="1" customWidth="1"/>
    <col min="259" max="259" width="3.75" style="100" customWidth="1"/>
    <col min="260" max="260" width="8.25" style="100" customWidth="1"/>
    <col min="261" max="271" width="6.75" style="100" customWidth="1"/>
    <col min="272" max="512" width="7.75" style="100"/>
    <col min="513" max="514" width="0" style="100" hidden="1" customWidth="1"/>
    <col min="515" max="515" width="3.75" style="100" customWidth="1"/>
    <col min="516" max="516" width="8.25" style="100" customWidth="1"/>
    <col min="517" max="527" width="6.75" style="100" customWidth="1"/>
    <col min="528" max="768" width="7.75" style="100"/>
    <col min="769" max="770" width="0" style="100" hidden="1" customWidth="1"/>
    <col min="771" max="771" width="3.75" style="100" customWidth="1"/>
    <col min="772" max="772" width="8.25" style="100" customWidth="1"/>
    <col min="773" max="783" width="6.75" style="100" customWidth="1"/>
    <col min="784" max="1024" width="7.75" style="100"/>
    <col min="1025" max="1026" width="0" style="100" hidden="1" customWidth="1"/>
    <col min="1027" max="1027" width="3.75" style="100" customWidth="1"/>
    <col min="1028" max="1028" width="8.25" style="100" customWidth="1"/>
    <col min="1029" max="1039" width="6.75" style="100" customWidth="1"/>
    <col min="1040" max="1280" width="7.75" style="100"/>
    <col min="1281" max="1282" width="0" style="100" hidden="1" customWidth="1"/>
    <col min="1283" max="1283" width="3.75" style="100" customWidth="1"/>
    <col min="1284" max="1284" width="8.25" style="100" customWidth="1"/>
    <col min="1285" max="1295" width="6.75" style="100" customWidth="1"/>
    <col min="1296" max="1536" width="7.75" style="100"/>
    <col min="1537" max="1538" width="0" style="100" hidden="1" customWidth="1"/>
    <col min="1539" max="1539" width="3.75" style="100" customWidth="1"/>
    <col min="1540" max="1540" width="8.25" style="100" customWidth="1"/>
    <col min="1541" max="1551" width="6.75" style="100" customWidth="1"/>
    <col min="1552" max="1792" width="7.75" style="100"/>
    <col min="1793" max="1794" width="0" style="100" hidden="1" customWidth="1"/>
    <col min="1795" max="1795" width="3.75" style="100" customWidth="1"/>
    <col min="1796" max="1796" width="8.25" style="100" customWidth="1"/>
    <col min="1797" max="1807" width="6.75" style="100" customWidth="1"/>
    <col min="1808" max="2048" width="7.75" style="100"/>
    <col min="2049" max="2050" width="0" style="100" hidden="1" customWidth="1"/>
    <col min="2051" max="2051" width="3.75" style="100" customWidth="1"/>
    <col min="2052" max="2052" width="8.25" style="100" customWidth="1"/>
    <col min="2053" max="2063" width="6.75" style="100" customWidth="1"/>
    <col min="2064" max="2304" width="7.75" style="100"/>
    <col min="2305" max="2306" width="0" style="100" hidden="1" customWidth="1"/>
    <col min="2307" max="2307" width="3.75" style="100" customWidth="1"/>
    <col min="2308" max="2308" width="8.25" style="100" customWidth="1"/>
    <col min="2309" max="2319" width="6.75" style="100" customWidth="1"/>
    <col min="2320" max="2560" width="7.75" style="100"/>
    <col min="2561" max="2562" width="0" style="100" hidden="1" customWidth="1"/>
    <col min="2563" max="2563" width="3.75" style="100" customWidth="1"/>
    <col min="2564" max="2564" width="8.25" style="100" customWidth="1"/>
    <col min="2565" max="2575" width="6.75" style="100" customWidth="1"/>
    <col min="2576" max="2816" width="7.75" style="100"/>
    <col min="2817" max="2818" width="0" style="100" hidden="1" customWidth="1"/>
    <col min="2819" max="2819" width="3.75" style="100" customWidth="1"/>
    <col min="2820" max="2820" width="8.25" style="100" customWidth="1"/>
    <col min="2821" max="2831" width="6.75" style="100" customWidth="1"/>
    <col min="2832" max="3072" width="7.75" style="100"/>
    <col min="3073" max="3074" width="0" style="100" hidden="1" customWidth="1"/>
    <col min="3075" max="3075" width="3.75" style="100" customWidth="1"/>
    <col min="3076" max="3076" width="8.25" style="100" customWidth="1"/>
    <col min="3077" max="3087" width="6.75" style="100" customWidth="1"/>
    <col min="3088" max="3328" width="7.75" style="100"/>
    <col min="3329" max="3330" width="0" style="100" hidden="1" customWidth="1"/>
    <col min="3331" max="3331" width="3.75" style="100" customWidth="1"/>
    <col min="3332" max="3332" width="8.25" style="100" customWidth="1"/>
    <col min="3333" max="3343" width="6.75" style="100" customWidth="1"/>
    <col min="3344" max="3584" width="7.75" style="100"/>
    <col min="3585" max="3586" width="0" style="100" hidden="1" customWidth="1"/>
    <col min="3587" max="3587" width="3.75" style="100" customWidth="1"/>
    <col min="3588" max="3588" width="8.25" style="100" customWidth="1"/>
    <col min="3589" max="3599" width="6.75" style="100" customWidth="1"/>
    <col min="3600" max="3840" width="7.75" style="100"/>
    <col min="3841" max="3842" width="0" style="100" hidden="1" customWidth="1"/>
    <col min="3843" max="3843" width="3.75" style="100" customWidth="1"/>
    <col min="3844" max="3844" width="8.25" style="100" customWidth="1"/>
    <col min="3845" max="3855" width="6.75" style="100" customWidth="1"/>
    <col min="3856" max="4096" width="7.75" style="100"/>
    <col min="4097" max="4098" width="0" style="100" hidden="1" customWidth="1"/>
    <col min="4099" max="4099" width="3.75" style="100" customWidth="1"/>
    <col min="4100" max="4100" width="8.25" style="100" customWidth="1"/>
    <col min="4101" max="4111" width="6.75" style="100" customWidth="1"/>
    <col min="4112" max="4352" width="7.75" style="100"/>
    <col min="4353" max="4354" width="0" style="100" hidden="1" customWidth="1"/>
    <col min="4355" max="4355" width="3.75" style="100" customWidth="1"/>
    <col min="4356" max="4356" width="8.25" style="100" customWidth="1"/>
    <col min="4357" max="4367" width="6.75" style="100" customWidth="1"/>
    <col min="4368" max="4608" width="7.75" style="100"/>
    <col min="4609" max="4610" width="0" style="100" hidden="1" customWidth="1"/>
    <col min="4611" max="4611" width="3.75" style="100" customWidth="1"/>
    <col min="4612" max="4612" width="8.25" style="100" customWidth="1"/>
    <col min="4613" max="4623" width="6.75" style="100" customWidth="1"/>
    <col min="4624" max="4864" width="7.75" style="100"/>
    <col min="4865" max="4866" width="0" style="100" hidden="1" customWidth="1"/>
    <col min="4867" max="4867" width="3.75" style="100" customWidth="1"/>
    <col min="4868" max="4868" width="8.25" style="100" customWidth="1"/>
    <col min="4869" max="4879" width="6.75" style="100" customWidth="1"/>
    <col min="4880" max="5120" width="7.75" style="100"/>
    <col min="5121" max="5122" width="0" style="100" hidden="1" customWidth="1"/>
    <col min="5123" max="5123" width="3.75" style="100" customWidth="1"/>
    <col min="5124" max="5124" width="8.25" style="100" customWidth="1"/>
    <col min="5125" max="5135" width="6.75" style="100" customWidth="1"/>
    <col min="5136" max="5376" width="7.75" style="100"/>
    <col min="5377" max="5378" width="0" style="100" hidden="1" customWidth="1"/>
    <col min="5379" max="5379" width="3.75" style="100" customWidth="1"/>
    <col min="5380" max="5380" width="8.25" style="100" customWidth="1"/>
    <col min="5381" max="5391" width="6.75" style="100" customWidth="1"/>
    <col min="5392" max="5632" width="7.75" style="100"/>
    <col min="5633" max="5634" width="0" style="100" hidden="1" customWidth="1"/>
    <col min="5635" max="5635" width="3.75" style="100" customWidth="1"/>
    <col min="5636" max="5636" width="8.25" style="100" customWidth="1"/>
    <col min="5637" max="5647" width="6.75" style="100" customWidth="1"/>
    <col min="5648" max="5888" width="7.75" style="100"/>
    <col min="5889" max="5890" width="0" style="100" hidden="1" customWidth="1"/>
    <col min="5891" max="5891" width="3.75" style="100" customWidth="1"/>
    <col min="5892" max="5892" width="8.25" style="100" customWidth="1"/>
    <col min="5893" max="5903" width="6.75" style="100" customWidth="1"/>
    <col min="5904" max="6144" width="7.75" style="100"/>
    <col min="6145" max="6146" width="0" style="100" hidden="1" customWidth="1"/>
    <col min="6147" max="6147" width="3.75" style="100" customWidth="1"/>
    <col min="6148" max="6148" width="8.25" style="100" customWidth="1"/>
    <col min="6149" max="6159" width="6.75" style="100" customWidth="1"/>
    <col min="6160" max="6400" width="7.75" style="100"/>
    <col min="6401" max="6402" width="0" style="100" hidden="1" customWidth="1"/>
    <col min="6403" max="6403" width="3.75" style="100" customWidth="1"/>
    <col min="6404" max="6404" width="8.25" style="100" customWidth="1"/>
    <col min="6405" max="6415" width="6.75" style="100" customWidth="1"/>
    <col min="6416" max="6656" width="7.75" style="100"/>
    <col min="6657" max="6658" width="0" style="100" hidden="1" customWidth="1"/>
    <col min="6659" max="6659" width="3.75" style="100" customWidth="1"/>
    <col min="6660" max="6660" width="8.25" style="100" customWidth="1"/>
    <col min="6661" max="6671" width="6.75" style="100" customWidth="1"/>
    <col min="6672" max="6912" width="7.75" style="100"/>
    <col min="6913" max="6914" width="0" style="100" hidden="1" customWidth="1"/>
    <col min="6915" max="6915" width="3.75" style="100" customWidth="1"/>
    <col min="6916" max="6916" width="8.25" style="100" customWidth="1"/>
    <col min="6917" max="6927" width="6.75" style="100" customWidth="1"/>
    <col min="6928" max="7168" width="7.75" style="100"/>
    <col min="7169" max="7170" width="0" style="100" hidden="1" customWidth="1"/>
    <col min="7171" max="7171" width="3.75" style="100" customWidth="1"/>
    <col min="7172" max="7172" width="8.25" style="100" customWidth="1"/>
    <col min="7173" max="7183" width="6.75" style="100" customWidth="1"/>
    <col min="7184" max="7424" width="7.75" style="100"/>
    <col min="7425" max="7426" width="0" style="100" hidden="1" customWidth="1"/>
    <col min="7427" max="7427" width="3.75" style="100" customWidth="1"/>
    <col min="7428" max="7428" width="8.25" style="100" customWidth="1"/>
    <col min="7429" max="7439" width="6.75" style="100" customWidth="1"/>
    <col min="7440" max="7680" width="7.75" style="100"/>
    <col min="7681" max="7682" width="0" style="100" hidden="1" customWidth="1"/>
    <col min="7683" max="7683" width="3.75" style="100" customWidth="1"/>
    <col min="7684" max="7684" width="8.25" style="100" customWidth="1"/>
    <col min="7685" max="7695" width="6.75" style="100" customWidth="1"/>
    <col min="7696" max="7936" width="7.75" style="100"/>
    <col min="7937" max="7938" width="0" style="100" hidden="1" customWidth="1"/>
    <col min="7939" max="7939" width="3.75" style="100" customWidth="1"/>
    <col min="7940" max="7940" width="8.25" style="100" customWidth="1"/>
    <col min="7941" max="7951" width="6.75" style="100" customWidth="1"/>
    <col min="7952" max="8192" width="7.75" style="100"/>
    <col min="8193" max="8194" width="0" style="100" hidden="1" customWidth="1"/>
    <col min="8195" max="8195" width="3.75" style="100" customWidth="1"/>
    <col min="8196" max="8196" width="8.25" style="100" customWidth="1"/>
    <col min="8197" max="8207" width="6.75" style="100" customWidth="1"/>
    <col min="8208" max="8448" width="7.75" style="100"/>
    <col min="8449" max="8450" width="0" style="100" hidden="1" customWidth="1"/>
    <col min="8451" max="8451" width="3.75" style="100" customWidth="1"/>
    <col min="8452" max="8452" width="8.25" style="100" customWidth="1"/>
    <col min="8453" max="8463" width="6.75" style="100" customWidth="1"/>
    <col min="8464" max="8704" width="7.75" style="100"/>
    <col min="8705" max="8706" width="0" style="100" hidden="1" customWidth="1"/>
    <col min="8707" max="8707" width="3.75" style="100" customWidth="1"/>
    <col min="8708" max="8708" width="8.25" style="100" customWidth="1"/>
    <col min="8709" max="8719" width="6.75" style="100" customWidth="1"/>
    <col min="8720" max="8960" width="7.75" style="100"/>
    <col min="8961" max="8962" width="0" style="100" hidden="1" customWidth="1"/>
    <col min="8963" max="8963" width="3.75" style="100" customWidth="1"/>
    <col min="8964" max="8964" width="8.25" style="100" customWidth="1"/>
    <col min="8965" max="8975" width="6.75" style="100" customWidth="1"/>
    <col min="8976" max="9216" width="7.75" style="100"/>
    <col min="9217" max="9218" width="0" style="100" hidden="1" customWidth="1"/>
    <col min="9219" max="9219" width="3.75" style="100" customWidth="1"/>
    <col min="9220" max="9220" width="8.25" style="100" customWidth="1"/>
    <col min="9221" max="9231" width="6.75" style="100" customWidth="1"/>
    <col min="9232" max="9472" width="7.75" style="100"/>
    <col min="9473" max="9474" width="0" style="100" hidden="1" customWidth="1"/>
    <col min="9475" max="9475" width="3.75" style="100" customWidth="1"/>
    <col min="9476" max="9476" width="8.25" style="100" customWidth="1"/>
    <col min="9477" max="9487" width="6.75" style="100" customWidth="1"/>
    <col min="9488" max="9728" width="7.75" style="100"/>
    <col min="9729" max="9730" width="0" style="100" hidden="1" customWidth="1"/>
    <col min="9731" max="9731" width="3.75" style="100" customWidth="1"/>
    <col min="9732" max="9732" width="8.25" style="100" customWidth="1"/>
    <col min="9733" max="9743" width="6.75" style="100" customWidth="1"/>
    <col min="9744" max="9984" width="7.75" style="100"/>
    <col min="9985" max="9986" width="0" style="100" hidden="1" customWidth="1"/>
    <col min="9987" max="9987" width="3.75" style="100" customWidth="1"/>
    <col min="9988" max="9988" width="8.25" style="100" customWidth="1"/>
    <col min="9989" max="9999" width="6.75" style="100" customWidth="1"/>
    <col min="10000" max="10240" width="7.75" style="100"/>
    <col min="10241" max="10242" width="0" style="100" hidden="1" customWidth="1"/>
    <col min="10243" max="10243" width="3.75" style="100" customWidth="1"/>
    <col min="10244" max="10244" width="8.25" style="100" customWidth="1"/>
    <col min="10245" max="10255" width="6.75" style="100" customWidth="1"/>
    <col min="10256" max="10496" width="7.75" style="100"/>
    <col min="10497" max="10498" width="0" style="100" hidden="1" customWidth="1"/>
    <col min="10499" max="10499" width="3.75" style="100" customWidth="1"/>
    <col min="10500" max="10500" width="8.25" style="100" customWidth="1"/>
    <col min="10501" max="10511" width="6.75" style="100" customWidth="1"/>
    <col min="10512" max="10752" width="7.75" style="100"/>
    <col min="10753" max="10754" width="0" style="100" hidden="1" customWidth="1"/>
    <col min="10755" max="10755" width="3.75" style="100" customWidth="1"/>
    <col min="10756" max="10756" width="8.25" style="100" customWidth="1"/>
    <col min="10757" max="10767" width="6.75" style="100" customWidth="1"/>
    <col min="10768" max="11008" width="7.75" style="100"/>
    <col min="11009" max="11010" width="0" style="100" hidden="1" customWidth="1"/>
    <col min="11011" max="11011" width="3.75" style="100" customWidth="1"/>
    <col min="11012" max="11012" width="8.25" style="100" customWidth="1"/>
    <col min="11013" max="11023" width="6.75" style="100" customWidth="1"/>
    <col min="11024" max="11264" width="7.75" style="100"/>
    <col min="11265" max="11266" width="0" style="100" hidden="1" customWidth="1"/>
    <col min="11267" max="11267" width="3.75" style="100" customWidth="1"/>
    <col min="11268" max="11268" width="8.25" style="100" customWidth="1"/>
    <col min="11269" max="11279" width="6.75" style="100" customWidth="1"/>
    <col min="11280" max="11520" width="7.75" style="100"/>
    <col min="11521" max="11522" width="0" style="100" hidden="1" customWidth="1"/>
    <col min="11523" max="11523" width="3.75" style="100" customWidth="1"/>
    <col min="11524" max="11524" width="8.25" style="100" customWidth="1"/>
    <col min="11525" max="11535" width="6.75" style="100" customWidth="1"/>
    <col min="11536" max="11776" width="7.75" style="100"/>
    <col min="11777" max="11778" width="0" style="100" hidden="1" customWidth="1"/>
    <col min="11779" max="11779" width="3.75" style="100" customWidth="1"/>
    <col min="11780" max="11780" width="8.25" style="100" customWidth="1"/>
    <col min="11781" max="11791" width="6.75" style="100" customWidth="1"/>
    <col min="11792" max="12032" width="7.75" style="100"/>
    <col min="12033" max="12034" width="0" style="100" hidden="1" customWidth="1"/>
    <col min="12035" max="12035" width="3.75" style="100" customWidth="1"/>
    <col min="12036" max="12036" width="8.25" style="100" customWidth="1"/>
    <col min="12037" max="12047" width="6.75" style="100" customWidth="1"/>
    <col min="12048" max="12288" width="7.75" style="100"/>
    <col min="12289" max="12290" width="0" style="100" hidden="1" customWidth="1"/>
    <col min="12291" max="12291" width="3.75" style="100" customWidth="1"/>
    <col min="12292" max="12292" width="8.25" style="100" customWidth="1"/>
    <col min="12293" max="12303" width="6.75" style="100" customWidth="1"/>
    <col min="12304" max="12544" width="7.75" style="100"/>
    <col min="12545" max="12546" width="0" style="100" hidden="1" customWidth="1"/>
    <col min="12547" max="12547" width="3.75" style="100" customWidth="1"/>
    <col min="12548" max="12548" width="8.25" style="100" customWidth="1"/>
    <col min="12549" max="12559" width="6.75" style="100" customWidth="1"/>
    <col min="12560" max="12800" width="7.75" style="100"/>
    <col min="12801" max="12802" width="0" style="100" hidden="1" customWidth="1"/>
    <col min="12803" max="12803" width="3.75" style="100" customWidth="1"/>
    <col min="12804" max="12804" width="8.25" style="100" customWidth="1"/>
    <col min="12805" max="12815" width="6.75" style="100" customWidth="1"/>
    <col min="12816" max="13056" width="7.75" style="100"/>
    <col min="13057" max="13058" width="0" style="100" hidden="1" customWidth="1"/>
    <col min="13059" max="13059" width="3.75" style="100" customWidth="1"/>
    <col min="13060" max="13060" width="8.25" style="100" customWidth="1"/>
    <col min="13061" max="13071" width="6.75" style="100" customWidth="1"/>
    <col min="13072" max="13312" width="7.75" style="100"/>
    <col min="13313" max="13314" width="0" style="100" hidden="1" customWidth="1"/>
    <col min="13315" max="13315" width="3.75" style="100" customWidth="1"/>
    <col min="13316" max="13316" width="8.25" style="100" customWidth="1"/>
    <col min="13317" max="13327" width="6.75" style="100" customWidth="1"/>
    <col min="13328" max="13568" width="7.75" style="100"/>
    <col min="13569" max="13570" width="0" style="100" hidden="1" customWidth="1"/>
    <col min="13571" max="13571" width="3.75" style="100" customWidth="1"/>
    <col min="13572" max="13572" width="8.25" style="100" customWidth="1"/>
    <col min="13573" max="13583" width="6.75" style="100" customWidth="1"/>
    <col min="13584" max="13824" width="7.75" style="100"/>
    <col min="13825" max="13826" width="0" style="100" hidden="1" customWidth="1"/>
    <col min="13827" max="13827" width="3.75" style="100" customWidth="1"/>
    <col min="13828" max="13828" width="8.25" style="100" customWidth="1"/>
    <col min="13829" max="13839" width="6.75" style="100" customWidth="1"/>
    <col min="13840" max="14080" width="7.75" style="100"/>
    <col min="14081" max="14082" width="0" style="100" hidden="1" customWidth="1"/>
    <col min="14083" max="14083" width="3.75" style="100" customWidth="1"/>
    <col min="14084" max="14084" width="8.25" style="100" customWidth="1"/>
    <col min="14085" max="14095" width="6.75" style="100" customWidth="1"/>
    <col min="14096" max="14336" width="7.75" style="100"/>
    <col min="14337" max="14338" width="0" style="100" hidden="1" customWidth="1"/>
    <col min="14339" max="14339" width="3.75" style="100" customWidth="1"/>
    <col min="14340" max="14340" width="8.25" style="100" customWidth="1"/>
    <col min="14341" max="14351" width="6.75" style="100" customWidth="1"/>
    <col min="14352" max="14592" width="7.75" style="100"/>
    <col min="14593" max="14594" width="0" style="100" hidden="1" customWidth="1"/>
    <col min="14595" max="14595" width="3.75" style="100" customWidth="1"/>
    <col min="14596" max="14596" width="8.25" style="100" customWidth="1"/>
    <col min="14597" max="14607" width="6.75" style="100" customWidth="1"/>
    <col min="14608" max="14848" width="7.75" style="100"/>
    <col min="14849" max="14850" width="0" style="100" hidden="1" customWidth="1"/>
    <col min="14851" max="14851" width="3.75" style="100" customWidth="1"/>
    <col min="14852" max="14852" width="8.25" style="100" customWidth="1"/>
    <col min="14853" max="14863" width="6.75" style="100" customWidth="1"/>
    <col min="14864" max="15104" width="7.75" style="100"/>
    <col min="15105" max="15106" width="0" style="100" hidden="1" customWidth="1"/>
    <col min="15107" max="15107" width="3.75" style="100" customWidth="1"/>
    <col min="15108" max="15108" width="8.25" style="100" customWidth="1"/>
    <col min="15109" max="15119" width="6.75" style="100" customWidth="1"/>
    <col min="15120" max="15360" width="7.75" style="100"/>
    <col min="15361" max="15362" width="0" style="100" hidden="1" customWidth="1"/>
    <col min="15363" max="15363" width="3.75" style="100" customWidth="1"/>
    <col min="15364" max="15364" width="8.25" style="100" customWidth="1"/>
    <col min="15365" max="15375" width="6.75" style="100" customWidth="1"/>
    <col min="15376" max="15616" width="7.75" style="100"/>
    <col min="15617" max="15618" width="0" style="100" hidden="1" customWidth="1"/>
    <col min="15619" max="15619" width="3.75" style="100" customWidth="1"/>
    <col min="15620" max="15620" width="8.25" style="100" customWidth="1"/>
    <col min="15621" max="15631" width="6.75" style="100" customWidth="1"/>
    <col min="15632" max="15872" width="7.75" style="100"/>
    <col min="15873" max="15874" width="0" style="100" hidden="1" customWidth="1"/>
    <col min="15875" max="15875" width="3.75" style="100" customWidth="1"/>
    <col min="15876" max="15876" width="8.25" style="100" customWidth="1"/>
    <col min="15877" max="15887" width="6.75" style="100" customWidth="1"/>
    <col min="15888" max="16128" width="7.75" style="100"/>
    <col min="16129" max="16130" width="0" style="100" hidden="1" customWidth="1"/>
    <col min="16131" max="16131" width="3.75" style="100" customWidth="1"/>
    <col min="16132" max="16132" width="8.25" style="100" customWidth="1"/>
    <col min="16133" max="16143" width="6.75" style="100" customWidth="1"/>
    <col min="16144" max="16384" width="7.75" style="100"/>
  </cols>
  <sheetData>
    <row r="1" spans="2:16" ht="16.149999999999999" hidden="1" customHeight="1"/>
    <row r="2" spans="2:16" ht="16.149999999999999" customHeight="1">
      <c r="C2" s="100" t="s">
        <v>810</v>
      </c>
    </row>
    <row r="3" spans="2:16" ht="4.9000000000000004" customHeight="1">
      <c r="O3" s="110"/>
    </row>
    <row r="4" spans="2:16" ht="15" customHeight="1">
      <c r="B4" s="99" t="s">
        <v>192</v>
      </c>
      <c r="C4" s="111"/>
      <c r="D4" s="112" t="s">
        <v>155</v>
      </c>
      <c r="E4" s="113" t="s">
        <v>44</v>
      </c>
      <c r="F4" s="114" t="s">
        <v>0</v>
      </c>
      <c r="G4" s="114" t="s">
        <v>156</v>
      </c>
      <c r="H4" s="114" t="s">
        <v>157</v>
      </c>
      <c r="I4" s="114" t="s">
        <v>158</v>
      </c>
      <c r="J4" s="114" t="s">
        <v>1</v>
      </c>
      <c r="K4" s="114" t="s">
        <v>159</v>
      </c>
      <c r="L4" s="114" t="s">
        <v>160</v>
      </c>
      <c r="M4" s="114" t="s">
        <v>161</v>
      </c>
      <c r="N4" s="114" t="s">
        <v>162</v>
      </c>
      <c r="O4" s="115" t="s">
        <v>163</v>
      </c>
      <c r="P4" s="116"/>
    </row>
    <row r="5" spans="2:16" ht="13.9" hidden="1" customHeight="1">
      <c r="D5" s="117" t="s">
        <v>384</v>
      </c>
      <c r="E5" s="118">
        <v>99839</v>
      </c>
      <c r="F5" s="116">
        <v>14264</v>
      </c>
      <c r="G5" s="116">
        <v>308</v>
      </c>
      <c r="H5" s="116">
        <v>1151</v>
      </c>
      <c r="I5" s="116">
        <v>66641</v>
      </c>
      <c r="J5" s="116">
        <v>2035</v>
      </c>
      <c r="K5" s="116">
        <v>675</v>
      </c>
      <c r="L5" s="116">
        <v>2345</v>
      </c>
      <c r="M5" s="116">
        <v>2188</v>
      </c>
      <c r="N5" s="116">
        <v>125</v>
      </c>
      <c r="O5" s="116">
        <v>10107</v>
      </c>
      <c r="P5" s="116"/>
    </row>
    <row r="6" spans="2:16" ht="13.9" hidden="1" customHeight="1">
      <c r="D6" s="117" t="s">
        <v>385</v>
      </c>
      <c r="E6" s="119">
        <v>99654</v>
      </c>
      <c r="F6" s="116">
        <v>14898</v>
      </c>
      <c r="G6" s="116">
        <v>281</v>
      </c>
      <c r="H6" s="116">
        <v>1204</v>
      </c>
      <c r="I6" s="116">
        <v>65824</v>
      </c>
      <c r="J6" s="116">
        <v>2262</v>
      </c>
      <c r="K6" s="116">
        <v>687</v>
      </c>
      <c r="L6" s="116">
        <v>2405</v>
      </c>
      <c r="M6" s="116">
        <v>2344</v>
      </c>
      <c r="N6" s="116">
        <v>119</v>
      </c>
      <c r="O6" s="116">
        <v>9630</v>
      </c>
      <c r="P6" s="116"/>
    </row>
    <row r="7" spans="2:16" ht="13.9" hidden="1" customHeight="1">
      <c r="D7" s="117" t="s">
        <v>373</v>
      </c>
      <c r="E7" s="119">
        <v>99753</v>
      </c>
      <c r="F7" s="116">
        <v>15791</v>
      </c>
      <c r="G7" s="116">
        <v>278</v>
      </c>
      <c r="H7" s="116">
        <v>1160</v>
      </c>
      <c r="I7" s="116">
        <v>64703</v>
      </c>
      <c r="J7" s="116">
        <v>2533</v>
      </c>
      <c r="K7" s="116">
        <v>700</v>
      </c>
      <c r="L7" s="116">
        <v>2389</v>
      </c>
      <c r="M7" s="116">
        <v>2447</v>
      </c>
      <c r="N7" s="116">
        <v>104</v>
      </c>
      <c r="O7" s="116">
        <v>9648</v>
      </c>
      <c r="P7" s="116"/>
    </row>
    <row r="8" spans="2:16" ht="13.9" hidden="1" customHeight="1">
      <c r="D8" s="117" t="s">
        <v>284</v>
      </c>
      <c r="E8" s="119">
        <v>101931</v>
      </c>
      <c r="F8" s="116">
        <v>17477</v>
      </c>
      <c r="G8" s="116">
        <v>322</v>
      </c>
      <c r="H8" s="116">
        <v>1169</v>
      </c>
      <c r="I8" s="116">
        <v>63567</v>
      </c>
      <c r="J8" s="116">
        <v>2769</v>
      </c>
      <c r="K8" s="116">
        <v>757</v>
      </c>
      <c r="L8" s="116">
        <v>2339</v>
      </c>
      <c r="M8" s="116">
        <v>2650</v>
      </c>
      <c r="N8" s="116">
        <v>96</v>
      </c>
      <c r="O8" s="116">
        <v>10785</v>
      </c>
      <c r="P8" s="116"/>
    </row>
    <row r="9" spans="2:16" ht="13.9" customHeight="1">
      <c r="D9" s="117" t="s">
        <v>207</v>
      </c>
      <c r="E9" s="120">
        <v>102529</v>
      </c>
      <c r="F9" s="108">
        <v>18992</v>
      </c>
      <c r="G9" s="108">
        <v>322</v>
      </c>
      <c r="H9" s="108">
        <v>1195</v>
      </c>
      <c r="I9" s="108">
        <v>62407</v>
      </c>
      <c r="J9" s="108">
        <v>2926</v>
      </c>
      <c r="K9" s="108">
        <v>763</v>
      </c>
      <c r="L9" s="108">
        <v>2317</v>
      </c>
      <c r="M9" s="108">
        <v>2769</v>
      </c>
      <c r="N9" s="108">
        <v>93</v>
      </c>
      <c r="O9" s="108">
        <v>10745</v>
      </c>
      <c r="P9" s="116"/>
    </row>
    <row r="10" spans="2:16" ht="15" customHeight="1">
      <c r="D10" s="121"/>
      <c r="E10" s="122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16"/>
    </row>
    <row r="11" spans="2:16" ht="15" customHeight="1">
      <c r="B11" s="99">
        <v>11</v>
      </c>
      <c r="D11" s="124" t="s">
        <v>128</v>
      </c>
      <c r="E11" s="120">
        <v>21617</v>
      </c>
      <c r="F11" s="108">
        <v>2506</v>
      </c>
      <c r="G11" s="108">
        <v>85</v>
      </c>
      <c r="H11" s="108">
        <v>59</v>
      </c>
      <c r="I11" s="108">
        <v>15750</v>
      </c>
      <c r="J11" s="108">
        <v>442</v>
      </c>
      <c r="K11" s="108">
        <v>155</v>
      </c>
      <c r="L11" s="108">
        <v>540</v>
      </c>
      <c r="M11" s="108">
        <v>224</v>
      </c>
      <c r="N11" s="108">
        <v>17</v>
      </c>
      <c r="O11" s="108">
        <v>1839</v>
      </c>
      <c r="P11" s="116"/>
    </row>
    <row r="12" spans="2:16" ht="15" customHeight="1">
      <c r="B12" s="99">
        <v>15</v>
      </c>
      <c r="D12" s="124" t="s">
        <v>129</v>
      </c>
      <c r="E12" s="120">
        <v>9780</v>
      </c>
      <c r="F12" s="108">
        <v>1002</v>
      </c>
      <c r="G12" s="108">
        <v>17</v>
      </c>
      <c r="H12" s="108">
        <v>15</v>
      </c>
      <c r="I12" s="108">
        <v>7334</v>
      </c>
      <c r="J12" s="108">
        <v>142</v>
      </c>
      <c r="K12" s="108">
        <v>63</v>
      </c>
      <c r="L12" s="108">
        <v>170</v>
      </c>
      <c r="M12" s="108">
        <v>84</v>
      </c>
      <c r="N12" s="108">
        <v>4</v>
      </c>
      <c r="O12" s="108">
        <v>949</v>
      </c>
      <c r="P12" s="116"/>
    </row>
    <row r="13" spans="2:16" ht="15" customHeight="1">
      <c r="B13" s="99">
        <v>21</v>
      </c>
      <c r="D13" s="124" t="s">
        <v>285</v>
      </c>
      <c r="E13" s="120">
        <v>7199</v>
      </c>
      <c r="F13" s="108">
        <v>984</v>
      </c>
      <c r="G13" s="108">
        <v>3</v>
      </c>
      <c r="H13" s="108">
        <v>56</v>
      </c>
      <c r="I13" s="108">
        <v>4313</v>
      </c>
      <c r="J13" s="108">
        <v>478</v>
      </c>
      <c r="K13" s="108">
        <v>37</v>
      </c>
      <c r="L13" s="108">
        <v>99</v>
      </c>
      <c r="M13" s="108">
        <v>136</v>
      </c>
      <c r="N13" s="108">
        <v>10</v>
      </c>
      <c r="O13" s="108">
        <v>1083</v>
      </c>
      <c r="P13" s="116"/>
    </row>
    <row r="14" spans="2:16" ht="15" customHeight="1">
      <c r="B14" s="99">
        <v>27</v>
      </c>
      <c r="D14" s="124" t="s">
        <v>131</v>
      </c>
      <c r="E14" s="120">
        <v>3173</v>
      </c>
      <c r="F14" s="108">
        <v>657</v>
      </c>
      <c r="G14" s="108">
        <v>1</v>
      </c>
      <c r="H14" s="108">
        <v>4</v>
      </c>
      <c r="I14" s="108">
        <v>1197</v>
      </c>
      <c r="J14" s="108">
        <v>164</v>
      </c>
      <c r="K14" s="108">
        <v>8</v>
      </c>
      <c r="L14" s="108">
        <v>61</v>
      </c>
      <c r="M14" s="108">
        <v>122</v>
      </c>
      <c r="N14" s="108">
        <v>2</v>
      </c>
      <c r="O14" s="108">
        <v>957</v>
      </c>
      <c r="P14" s="116"/>
    </row>
    <row r="15" spans="2:16" ht="15" customHeight="1">
      <c r="B15" s="99">
        <v>40</v>
      </c>
      <c r="D15" s="124" t="s">
        <v>132</v>
      </c>
      <c r="E15" s="120">
        <v>11432</v>
      </c>
      <c r="F15" s="108">
        <v>1316</v>
      </c>
      <c r="G15" s="108">
        <v>5</v>
      </c>
      <c r="H15" s="108">
        <v>1</v>
      </c>
      <c r="I15" s="108">
        <v>7574</v>
      </c>
      <c r="J15" s="108">
        <v>402</v>
      </c>
      <c r="K15" s="108">
        <v>27</v>
      </c>
      <c r="L15" s="108">
        <v>104</v>
      </c>
      <c r="M15" s="108">
        <v>1082</v>
      </c>
      <c r="N15" s="108">
        <v>4</v>
      </c>
      <c r="O15" s="108">
        <v>917</v>
      </c>
      <c r="P15" s="116"/>
    </row>
    <row r="16" spans="2:16" ht="15" customHeight="1">
      <c r="B16" s="99">
        <v>49</v>
      </c>
      <c r="D16" s="124" t="s">
        <v>133</v>
      </c>
      <c r="E16" s="120">
        <v>1771</v>
      </c>
      <c r="F16" s="108">
        <v>236</v>
      </c>
      <c r="G16" s="108">
        <v>2</v>
      </c>
      <c r="H16" s="108">
        <v>2</v>
      </c>
      <c r="I16" s="108">
        <v>909</v>
      </c>
      <c r="J16" s="108">
        <v>100</v>
      </c>
      <c r="K16" s="108">
        <v>16</v>
      </c>
      <c r="L16" s="108">
        <v>35</v>
      </c>
      <c r="M16" s="108">
        <v>31</v>
      </c>
      <c r="N16" s="108">
        <v>0</v>
      </c>
      <c r="O16" s="108">
        <v>440</v>
      </c>
      <c r="P16" s="116"/>
    </row>
    <row r="17" spans="2:17" ht="15" customHeight="1">
      <c r="B17" s="99">
        <v>67</v>
      </c>
      <c r="D17" s="124" t="s">
        <v>217</v>
      </c>
      <c r="E17" s="120">
        <v>1085</v>
      </c>
      <c r="F17" s="108">
        <v>386</v>
      </c>
      <c r="G17" s="108">
        <v>4</v>
      </c>
      <c r="H17" s="108">
        <v>2</v>
      </c>
      <c r="I17" s="108">
        <v>227</v>
      </c>
      <c r="J17" s="108">
        <v>217</v>
      </c>
      <c r="K17" s="108">
        <v>4</v>
      </c>
      <c r="L17" s="108">
        <v>29</v>
      </c>
      <c r="M17" s="108">
        <v>3</v>
      </c>
      <c r="N17" s="108">
        <v>0</v>
      </c>
      <c r="O17" s="108">
        <v>213</v>
      </c>
      <c r="P17" s="116"/>
    </row>
    <row r="18" spans="2:17" ht="15" customHeight="1">
      <c r="B18" s="99">
        <v>87</v>
      </c>
      <c r="D18" s="124" t="s">
        <v>219</v>
      </c>
      <c r="E18" s="120">
        <v>1147</v>
      </c>
      <c r="F18" s="108">
        <v>177</v>
      </c>
      <c r="G18" s="108">
        <v>4</v>
      </c>
      <c r="H18" s="108">
        <v>0</v>
      </c>
      <c r="I18" s="108">
        <v>233</v>
      </c>
      <c r="J18" s="108">
        <v>204</v>
      </c>
      <c r="K18" s="108">
        <v>4</v>
      </c>
      <c r="L18" s="108">
        <v>10</v>
      </c>
      <c r="M18" s="108">
        <v>15</v>
      </c>
      <c r="N18" s="108">
        <v>0</v>
      </c>
      <c r="O18" s="108">
        <v>500</v>
      </c>
      <c r="P18" s="116"/>
    </row>
    <row r="19" spans="2:17" ht="15" customHeight="1">
      <c r="B19" s="99">
        <v>95</v>
      </c>
      <c r="D19" s="124" t="s">
        <v>221</v>
      </c>
      <c r="E19" s="120">
        <v>582</v>
      </c>
      <c r="F19" s="108">
        <v>93</v>
      </c>
      <c r="G19" s="108">
        <v>0</v>
      </c>
      <c r="H19" s="108">
        <v>0</v>
      </c>
      <c r="I19" s="108">
        <v>192</v>
      </c>
      <c r="J19" s="108">
        <v>114</v>
      </c>
      <c r="K19" s="108">
        <v>12</v>
      </c>
      <c r="L19" s="108">
        <v>24</v>
      </c>
      <c r="M19" s="108">
        <v>13</v>
      </c>
      <c r="N19" s="108">
        <v>1</v>
      </c>
      <c r="O19" s="108">
        <v>133</v>
      </c>
      <c r="P19" s="116"/>
    </row>
    <row r="20" spans="2:17" ht="15" customHeight="1">
      <c r="D20" s="121"/>
      <c r="E20" s="122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16"/>
    </row>
    <row r="21" spans="2:17" ht="15" customHeight="1">
      <c r="B21" s="99">
        <v>1</v>
      </c>
      <c r="C21" s="100">
        <v>100</v>
      </c>
      <c r="D21" s="124" t="s">
        <v>223</v>
      </c>
      <c r="E21" s="120">
        <v>44743</v>
      </c>
      <c r="F21" s="108">
        <v>11635</v>
      </c>
      <c r="G21" s="108">
        <v>201</v>
      </c>
      <c r="H21" s="108">
        <v>1056</v>
      </c>
      <c r="I21" s="108">
        <v>24678</v>
      </c>
      <c r="J21" s="108">
        <v>663</v>
      </c>
      <c r="K21" s="108">
        <v>437</v>
      </c>
      <c r="L21" s="108">
        <v>1245</v>
      </c>
      <c r="M21" s="108">
        <v>1059</v>
      </c>
      <c r="N21" s="108">
        <v>55</v>
      </c>
      <c r="O21" s="108">
        <v>3714</v>
      </c>
      <c r="P21" s="116"/>
    </row>
    <row r="22" spans="2:17" ht="15" customHeight="1">
      <c r="B22" s="99">
        <v>2</v>
      </c>
      <c r="C22" s="100">
        <v>101</v>
      </c>
      <c r="D22" s="117" t="s">
        <v>286</v>
      </c>
      <c r="E22" s="120">
        <v>5105</v>
      </c>
      <c r="F22" s="108">
        <v>875</v>
      </c>
      <c r="G22" s="108">
        <v>88</v>
      </c>
      <c r="H22" s="108">
        <v>181</v>
      </c>
      <c r="I22" s="108">
        <v>1755</v>
      </c>
      <c r="J22" s="108">
        <v>243</v>
      </c>
      <c r="K22" s="108">
        <v>95</v>
      </c>
      <c r="L22" s="108">
        <v>535</v>
      </c>
      <c r="M22" s="108">
        <v>28</v>
      </c>
      <c r="N22" s="108">
        <v>6</v>
      </c>
      <c r="O22" s="108">
        <v>1299</v>
      </c>
      <c r="P22" s="116"/>
    </row>
    <row r="23" spans="2:17" ht="15" customHeight="1">
      <c r="B23" s="99">
        <v>3</v>
      </c>
      <c r="C23" s="100">
        <v>102</v>
      </c>
      <c r="D23" s="117" t="s">
        <v>287</v>
      </c>
      <c r="E23" s="120">
        <v>3813</v>
      </c>
      <c r="F23" s="108">
        <v>993</v>
      </c>
      <c r="G23" s="108">
        <v>52</v>
      </c>
      <c r="H23" s="108">
        <v>142</v>
      </c>
      <c r="I23" s="108">
        <v>1886</v>
      </c>
      <c r="J23" s="108">
        <v>50</v>
      </c>
      <c r="K23" s="108">
        <v>85</v>
      </c>
      <c r="L23" s="108">
        <v>157</v>
      </c>
      <c r="M23" s="108">
        <v>8</v>
      </c>
      <c r="N23" s="108">
        <v>9</v>
      </c>
      <c r="O23" s="108">
        <v>431</v>
      </c>
      <c r="P23" s="116"/>
    </row>
    <row r="24" spans="2:17" ht="15" customHeight="1">
      <c r="B24" s="99">
        <v>5</v>
      </c>
      <c r="C24" s="100">
        <v>105</v>
      </c>
      <c r="D24" s="117" t="s">
        <v>288</v>
      </c>
      <c r="E24" s="120">
        <v>3773</v>
      </c>
      <c r="F24" s="108">
        <v>1398</v>
      </c>
      <c r="G24" s="108">
        <v>1</v>
      </c>
      <c r="H24" s="108">
        <v>6</v>
      </c>
      <c r="I24" s="108">
        <v>1877</v>
      </c>
      <c r="J24" s="108">
        <v>67</v>
      </c>
      <c r="K24" s="108">
        <v>12</v>
      </c>
      <c r="L24" s="108">
        <v>13</v>
      </c>
      <c r="M24" s="108">
        <v>162</v>
      </c>
      <c r="N24" s="108">
        <v>3</v>
      </c>
      <c r="O24" s="108">
        <v>234</v>
      </c>
      <c r="P24" s="116"/>
    </row>
    <row r="25" spans="2:17" ht="15" customHeight="1">
      <c r="B25" s="99">
        <v>7</v>
      </c>
      <c r="C25" s="100">
        <v>106</v>
      </c>
      <c r="D25" s="117" t="s">
        <v>289</v>
      </c>
      <c r="E25" s="120">
        <v>8251</v>
      </c>
      <c r="F25" s="108">
        <v>456</v>
      </c>
      <c r="G25" s="108">
        <v>1</v>
      </c>
      <c r="H25" s="108">
        <v>1</v>
      </c>
      <c r="I25" s="108">
        <v>6994</v>
      </c>
      <c r="J25" s="108">
        <v>35</v>
      </c>
      <c r="K25" s="108">
        <v>13</v>
      </c>
      <c r="L25" s="108">
        <v>38</v>
      </c>
      <c r="M25" s="108">
        <v>591</v>
      </c>
      <c r="N25" s="108">
        <v>2</v>
      </c>
      <c r="O25" s="108">
        <v>120</v>
      </c>
      <c r="P25" s="116"/>
      <c r="Q25" s="107"/>
    </row>
    <row r="26" spans="2:17" ht="15" customHeight="1">
      <c r="B26" s="99">
        <v>8</v>
      </c>
      <c r="C26" s="100">
        <v>107</v>
      </c>
      <c r="D26" s="117" t="s">
        <v>290</v>
      </c>
      <c r="E26" s="120">
        <v>4878</v>
      </c>
      <c r="F26" s="108">
        <v>496</v>
      </c>
      <c r="G26" s="108">
        <v>3</v>
      </c>
      <c r="H26" s="108">
        <v>7</v>
      </c>
      <c r="I26" s="108">
        <v>4024</v>
      </c>
      <c r="J26" s="108">
        <v>22</v>
      </c>
      <c r="K26" s="108">
        <v>16</v>
      </c>
      <c r="L26" s="108">
        <v>45</v>
      </c>
      <c r="M26" s="108">
        <v>126</v>
      </c>
      <c r="N26" s="108">
        <v>3</v>
      </c>
      <c r="O26" s="108">
        <v>136</v>
      </c>
      <c r="P26" s="116"/>
      <c r="Q26" s="107"/>
    </row>
    <row r="27" spans="2:17" ht="15" customHeight="1">
      <c r="B27" s="99">
        <v>9</v>
      </c>
      <c r="C27" s="100">
        <v>108</v>
      </c>
      <c r="D27" s="117" t="s">
        <v>291</v>
      </c>
      <c r="E27" s="120">
        <v>2988</v>
      </c>
      <c r="F27" s="108">
        <v>908</v>
      </c>
      <c r="G27" s="108">
        <v>10</v>
      </c>
      <c r="H27" s="108">
        <v>11</v>
      </c>
      <c r="I27" s="108">
        <v>1650</v>
      </c>
      <c r="J27" s="108">
        <v>39</v>
      </c>
      <c r="K27" s="108">
        <v>19</v>
      </c>
      <c r="L27" s="108">
        <v>129</v>
      </c>
      <c r="M27" s="108">
        <v>7</v>
      </c>
      <c r="N27" s="108">
        <v>4</v>
      </c>
      <c r="O27" s="108">
        <v>211</v>
      </c>
      <c r="P27" s="116"/>
      <c r="Q27" s="107"/>
    </row>
    <row r="28" spans="2:17" ht="15" customHeight="1">
      <c r="B28" s="99">
        <v>6</v>
      </c>
      <c r="C28" s="100">
        <v>109</v>
      </c>
      <c r="D28" s="117" t="s">
        <v>292</v>
      </c>
      <c r="E28" s="120">
        <v>2230</v>
      </c>
      <c r="F28" s="108">
        <v>469</v>
      </c>
      <c r="G28" s="108">
        <v>13</v>
      </c>
      <c r="H28" s="108">
        <v>34</v>
      </c>
      <c r="I28" s="108">
        <v>1434</v>
      </c>
      <c r="J28" s="108">
        <v>16</v>
      </c>
      <c r="K28" s="108">
        <v>19</v>
      </c>
      <c r="L28" s="108">
        <v>84</v>
      </c>
      <c r="M28" s="108">
        <v>10</v>
      </c>
      <c r="N28" s="108">
        <v>9</v>
      </c>
      <c r="O28" s="108">
        <v>142</v>
      </c>
      <c r="P28" s="116"/>
    </row>
    <row r="29" spans="2:17" ht="15" customHeight="1">
      <c r="B29" s="99">
        <v>4</v>
      </c>
      <c r="C29" s="100">
        <v>110</v>
      </c>
      <c r="D29" s="117" t="s">
        <v>293</v>
      </c>
      <c r="E29" s="120">
        <v>11158</v>
      </c>
      <c r="F29" s="108">
        <v>5444</v>
      </c>
      <c r="G29" s="108">
        <v>29</v>
      </c>
      <c r="H29" s="108">
        <v>665</v>
      </c>
      <c r="I29" s="108">
        <v>3454</v>
      </c>
      <c r="J29" s="108">
        <v>136</v>
      </c>
      <c r="K29" s="108">
        <v>152</v>
      </c>
      <c r="L29" s="108">
        <v>203</v>
      </c>
      <c r="M29" s="108">
        <v>102</v>
      </c>
      <c r="N29" s="108">
        <v>18</v>
      </c>
      <c r="O29" s="108">
        <v>955</v>
      </c>
      <c r="P29" s="116"/>
    </row>
    <row r="30" spans="2:17" ht="15" customHeight="1">
      <c r="B30" s="99">
        <v>10</v>
      </c>
      <c r="C30" s="100">
        <v>111</v>
      </c>
      <c r="D30" s="117" t="s">
        <v>294</v>
      </c>
      <c r="E30" s="120">
        <v>2547</v>
      </c>
      <c r="F30" s="108">
        <v>596</v>
      </c>
      <c r="G30" s="108">
        <v>4</v>
      </c>
      <c r="H30" s="108">
        <v>9</v>
      </c>
      <c r="I30" s="108">
        <v>1604</v>
      </c>
      <c r="J30" s="108">
        <v>55</v>
      </c>
      <c r="K30" s="108">
        <v>26</v>
      </c>
      <c r="L30" s="108">
        <v>41</v>
      </c>
      <c r="M30" s="108">
        <v>25</v>
      </c>
      <c r="N30" s="108">
        <v>1</v>
      </c>
      <c r="O30" s="108">
        <v>186</v>
      </c>
      <c r="P30" s="116"/>
    </row>
    <row r="31" spans="2:17" ht="15" customHeight="1">
      <c r="B31" s="99">
        <v>41</v>
      </c>
      <c r="C31" s="100">
        <v>201</v>
      </c>
      <c r="D31" s="124" t="s">
        <v>233</v>
      </c>
      <c r="E31" s="120">
        <v>10716</v>
      </c>
      <c r="F31" s="108">
        <v>933</v>
      </c>
      <c r="G31" s="108">
        <v>5</v>
      </c>
      <c r="H31" s="108">
        <v>1</v>
      </c>
      <c r="I31" s="108">
        <v>7410</v>
      </c>
      <c r="J31" s="108">
        <v>384</v>
      </c>
      <c r="K31" s="108">
        <v>26</v>
      </c>
      <c r="L31" s="108">
        <v>90</v>
      </c>
      <c r="M31" s="108">
        <v>1060</v>
      </c>
      <c r="N31" s="108">
        <v>4</v>
      </c>
      <c r="O31" s="108">
        <v>803</v>
      </c>
      <c r="P31" s="116"/>
    </row>
    <row r="32" spans="2:17" ht="15" customHeight="1">
      <c r="B32" s="99">
        <v>12</v>
      </c>
      <c r="C32" s="100">
        <v>202</v>
      </c>
      <c r="D32" s="124" t="s">
        <v>295</v>
      </c>
      <c r="E32" s="120">
        <v>12973</v>
      </c>
      <c r="F32" s="108">
        <v>1298</v>
      </c>
      <c r="G32" s="108">
        <v>5</v>
      </c>
      <c r="H32" s="108">
        <v>12</v>
      </c>
      <c r="I32" s="108">
        <v>10382</v>
      </c>
      <c r="J32" s="108">
        <v>214</v>
      </c>
      <c r="K32" s="108">
        <v>28</v>
      </c>
      <c r="L32" s="108">
        <v>88</v>
      </c>
      <c r="M32" s="108">
        <v>192</v>
      </c>
      <c r="N32" s="108">
        <v>8</v>
      </c>
      <c r="O32" s="108">
        <v>746</v>
      </c>
      <c r="P32" s="116"/>
    </row>
    <row r="33" spans="2:17" ht="15" customHeight="1">
      <c r="B33" s="99">
        <v>22</v>
      </c>
      <c r="C33" s="100">
        <v>203</v>
      </c>
      <c r="D33" s="124" t="s">
        <v>296</v>
      </c>
      <c r="E33" s="120">
        <v>3148</v>
      </c>
      <c r="F33" s="108">
        <v>587</v>
      </c>
      <c r="G33" s="108">
        <v>2</v>
      </c>
      <c r="H33" s="108">
        <v>10</v>
      </c>
      <c r="I33" s="108">
        <v>1749</v>
      </c>
      <c r="J33" s="108">
        <v>109</v>
      </c>
      <c r="K33" s="108">
        <v>25</v>
      </c>
      <c r="L33" s="108">
        <v>51</v>
      </c>
      <c r="M33" s="108">
        <v>23</v>
      </c>
      <c r="N33" s="108">
        <v>7</v>
      </c>
      <c r="O33" s="108">
        <v>585</v>
      </c>
      <c r="P33" s="116"/>
    </row>
    <row r="34" spans="2:17" ht="15" customHeight="1">
      <c r="B34" s="99">
        <v>13</v>
      </c>
      <c r="C34" s="100">
        <v>204</v>
      </c>
      <c r="D34" s="124" t="s">
        <v>297</v>
      </c>
      <c r="E34" s="120">
        <v>6847</v>
      </c>
      <c r="F34" s="108">
        <v>895</v>
      </c>
      <c r="G34" s="108">
        <v>33</v>
      </c>
      <c r="H34" s="108">
        <v>13</v>
      </c>
      <c r="I34" s="108">
        <v>4613</v>
      </c>
      <c r="J34" s="108">
        <v>115</v>
      </c>
      <c r="K34" s="108">
        <v>91</v>
      </c>
      <c r="L34" s="108">
        <v>317</v>
      </c>
      <c r="M34" s="108">
        <v>7</v>
      </c>
      <c r="N34" s="108">
        <v>5</v>
      </c>
      <c r="O34" s="108">
        <v>758</v>
      </c>
      <c r="P34" s="116"/>
    </row>
    <row r="35" spans="2:17" ht="15" customHeight="1">
      <c r="B35" s="99">
        <v>96</v>
      </c>
      <c r="C35" s="100">
        <v>205</v>
      </c>
      <c r="D35" s="124" t="s">
        <v>298</v>
      </c>
      <c r="E35" s="120">
        <v>201</v>
      </c>
      <c r="F35" s="108">
        <v>29</v>
      </c>
      <c r="G35" s="108">
        <v>0</v>
      </c>
      <c r="H35" s="108">
        <v>0</v>
      </c>
      <c r="I35" s="108">
        <v>55</v>
      </c>
      <c r="J35" s="108">
        <v>53</v>
      </c>
      <c r="K35" s="108">
        <v>2</v>
      </c>
      <c r="L35" s="108">
        <v>10</v>
      </c>
      <c r="M35" s="108">
        <v>8</v>
      </c>
      <c r="N35" s="108">
        <v>0</v>
      </c>
      <c r="O35" s="108">
        <v>44</v>
      </c>
      <c r="P35" s="116"/>
    </row>
    <row r="36" spans="2:17" ht="15" customHeight="1">
      <c r="B36" s="99">
        <v>14</v>
      </c>
      <c r="C36" s="100">
        <v>206</v>
      </c>
      <c r="D36" s="124" t="s">
        <v>299</v>
      </c>
      <c r="E36" s="120">
        <v>1797</v>
      </c>
      <c r="F36" s="108">
        <v>313</v>
      </c>
      <c r="G36" s="108">
        <v>47</v>
      </c>
      <c r="H36" s="108">
        <v>34</v>
      </c>
      <c r="I36" s="108">
        <v>755</v>
      </c>
      <c r="J36" s="108">
        <v>113</v>
      </c>
      <c r="K36" s="108">
        <v>36</v>
      </c>
      <c r="L36" s="108">
        <v>135</v>
      </c>
      <c r="M36" s="108">
        <v>25</v>
      </c>
      <c r="N36" s="108">
        <v>4</v>
      </c>
      <c r="O36" s="108">
        <v>335</v>
      </c>
      <c r="P36" s="116"/>
    </row>
    <row r="37" spans="2:17" ht="15" customHeight="1">
      <c r="B37" s="99">
        <v>16</v>
      </c>
      <c r="C37" s="100">
        <v>207</v>
      </c>
      <c r="D37" s="124" t="s">
        <v>300</v>
      </c>
      <c r="E37" s="120">
        <v>3546</v>
      </c>
      <c r="F37" s="108">
        <v>474</v>
      </c>
      <c r="G37" s="108">
        <v>0</v>
      </c>
      <c r="H37" s="108">
        <v>2</v>
      </c>
      <c r="I37" s="108">
        <v>2725</v>
      </c>
      <c r="J37" s="108">
        <v>50</v>
      </c>
      <c r="K37" s="108">
        <v>8</v>
      </c>
      <c r="L37" s="108">
        <v>19</v>
      </c>
      <c r="M37" s="108">
        <v>50</v>
      </c>
      <c r="N37" s="108">
        <v>0</v>
      </c>
      <c r="O37" s="108">
        <v>218</v>
      </c>
      <c r="P37" s="116"/>
      <c r="Q37" s="107"/>
    </row>
    <row r="38" spans="2:17" ht="15" customHeight="1">
      <c r="B38" s="99">
        <v>50</v>
      </c>
      <c r="C38" s="100">
        <v>208</v>
      </c>
      <c r="D38" s="124" t="s">
        <v>301</v>
      </c>
      <c r="E38" s="120">
        <v>411</v>
      </c>
      <c r="F38" s="108">
        <v>30</v>
      </c>
      <c r="G38" s="108">
        <v>1</v>
      </c>
      <c r="H38" s="108">
        <v>0</v>
      </c>
      <c r="I38" s="108">
        <v>329</v>
      </c>
      <c r="J38" s="108">
        <v>5</v>
      </c>
      <c r="K38" s="108">
        <v>3</v>
      </c>
      <c r="L38" s="108">
        <v>7</v>
      </c>
      <c r="M38" s="108">
        <v>0</v>
      </c>
      <c r="N38" s="108">
        <v>0</v>
      </c>
      <c r="O38" s="108">
        <v>36</v>
      </c>
      <c r="P38" s="116"/>
      <c r="Q38" s="107"/>
    </row>
    <row r="39" spans="2:17" ht="15" customHeight="1">
      <c r="B39" s="99">
        <v>68</v>
      </c>
      <c r="C39" s="100">
        <v>209</v>
      </c>
      <c r="D39" s="124" t="s">
        <v>302</v>
      </c>
      <c r="E39" s="120">
        <v>355</v>
      </c>
      <c r="F39" s="108">
        <v>63</v>
      </c>
      <c r="G39" s="108">
        <v>0</v>
      </c>
      <c r="H39" s="108">
        <v>2</v>
      </c>
      <c r="I39" s="108">
        <v>126</v>
      </c>
      <c r="J39" s="108">
        <v>92</v>
      </c>
      <c r="K39" s="108">
        <v>2</v>
      </c>
      <c r="L39" s="108">
        <v>12</v>
      </c>
      <c r="M39" s="108">
        <v>0</v>
      </c>
      <c r="N39" s="108">
        <v>0</v>
      </c>
      <c r="O39" s="108">
        <v>58</v>
      </c>
      <c r="P39" s="116"/>
      <c r="Q39" s="107"/>
    </row>
    <row r="40" spans="2:17" ht="15" customHeight="1">
      <c r="B40" s="99">
        <v>23</v>
      </c>
      <c r="C40" s="100">
        <v>210</v>
      </c>
      <c r="D40" s="124" t="s">
        <v>303</v>
      </c>
      <c r="E40" s="120">
        <v>2293</v>
      </c>
      <c r="F40" s="108">
        <v>257</v>
      </c>
      <c r="G40" s="108">
        <v>1</v>
      </c>
      <c r="H40" s="108">
        <v>40</v>
      </c>
      <c r="I40" s="108">
        <v>1390</v>
      </c>
      <c r="J40" s="108">
        <v>225</v>
      </c>
      <c r="K40" s="108">
        <v>7</v>
      </c>
      <c r="L40" s="108">
        <v>31</v>
      </c>
      <c r="M40" s="108">
        <v>78</v>
      </c>
      <c r="N40" s="108">
        <v>1</v>
      </c>
      <c r="O40" s="108">
        <v>263</v>
      </c>
      <c r="P40" s="116"/>
      <c r="Q40" s="107"/>
    </row>
    <row r="41" spans="2:17" ht="15" customHeight="1">
      <c r="B41" s="99">
        <v>51</v>
      </c>
      <c r="C41" s="100">
        <v>211</v>
      </c>
      <c r="D41" s="124" t="s">
        <v>304</v>
      </c>
      <c r="E41" s="120">
        <v>199</v>
      </c>
      <c r="F41" s="108">
        <v>24</v>
      </c>
      <c r="G41" s="108">
        <v>0</v>
      </c>
      <c r="H41" s="108">
        <v>1</v>
      </c>
      <c r="I41" s="108">
        <v>45</v>
      </c>
      <c r="J41" s="108">
        <v>7</v>
      </c>
      <c r="K41" s="108">
        <v>0</v>
      </c>
      <c r="L41" s="108">
        <v>3</v>
      </c>
      <c r="M41" s="108">
        <v>9</v>
      </c>
      <c r="N41" s="108">
        <v>0</v>
      </c>
      <c r="O41" s="108">
        <v>110</v>
      </c>
      <c r="P41" s="116"/>
      <c r="Q41" s="107"/>
    </row>
    <row r="42" spans="2:17" ht="15" customHeight="1">
      <c r="B42" s="99">
        <v>52</v>
      </c>
      <c r="C42" s="100">
        <v>212</v>
      </c>
      <c r="D42" s="124" t="s">
        <v>305</v>
      </c>
      <c r="E42" s="120">
        <v>326</v>
      </c>
      <c r="F42" s="108">
        <v>27</v>
      </c>
      <c r="G42" s="108">
        <v>0</v>
      </c>
      <c r="H42" s="108">
        <v>0</v>
      </c>
      <c r="I42" s="108">
        <v>199</v>
      </c>
      <c r="J42" s="108">
        <v>26</v>
      </c>
      <c r="K42" s="108">
        <v>0</v>
      </c>
      <c r="L42" s="108">
        <v>4</v>
      </c>
      <c r="M42" s="108">
        <v>0</v>
      </c>
      <c r="N42" s="108">
        <v>0</v>
      </c>
      <c r="O42" s="108">
        <v>70</v>
      </c>
      <c r="P42" s="116"/>
      <c r="Q42" s="107"/>
    </row>
    <row r="43" spans="2:17" ht="15" customHeight="1">
      <c r="B43" s="99">
        <v>28</v>
      </c>
      <c r="C43" s="100">
        <v>213</v>
      </c>
      <c r="D43" s="124" t="s">
        <v>306</v>
      </c>
      <c r="E43" s="120">
        <v>525</v>
      </c>
      <c r="F43" s="108">
        <v>47</v>
      </c>
      <c r="G43" s="108">
        <v>0</v>
      </c>
      <c r="H43" s="108">
        <v>1</v>
      </c>
      <c r="I43" s="108">
        <v>352</v>
      </c>
      <c r="J43" s="108">
        <v>33</v>
      </c>
      <c r="K43" s="108">
        <v>3</v>
      </c>
      <c r="L43" s="108">
        <v>14</v>
      </c>
      <c r="M43" s="108">
        <v>0</v>
      </c>
      <c r="N43" s="108">
        <v>0</v>
      </c>
      <c r="O43" s="108">
        <v>75</v>
      </c>
      <c r="P43" s="116"/>
      <c r="Q43" s="107"/>
    </row>
    <row r="44" spans="2:17" ht="15" customHeight="1">
      <c r="B44" s="99">
        <v>17</v>
      </c>
      <c r="C44" s="100">
        <v>214</v>
      </c>
      <c r="D44" s="124" t="s">
        <v>307</v>
      </c>
      <c r="E44" s="120">
        <v>3442</v>
      </c>
      <c r="F44" s="108">
        <v>333</v>
      </c>
      <c r="G44" s="108">
        <v>5</v>
      </c>
      <c r="H44" s="108">
        <v>7</v>
      </c>
      <c r="I44" s="108">
        <v>2575</v>
      </c>
      <c r="J44" s="108">
        <v>41</v>
      </c>
      <c r="K44" s="108">
        <v>28</v>
      </c>
      <c r="L44" s="108">
        <v>74</v>
      </c>
      <c r="M44" s="108">
        <v>13</v>
      </c>
      <c r="N44" s="108">
        <v>3</v>
      </c>
      <c r="O44" s="108">
        <v>363</v>
      </c>
      <c r="P44" s="116"/>
      <c r="Q44" s="107"/>
    </row>
    <row r="45" spans="2:17" ht="15" customHeight="1">
      <c r="B45" s="99">
        <v>29</v>
      </c>
      <c r="C45" s="100">
        <v>215</v>
      </c>
      <c r="D45" s="124" t="s">
        <v>308</v>
      </c>
      <c r="E45" s="120">
        <v>641</v>
      </c>
      <c r="F45" s="108">
        <v>62</v>
      </c>
      <c r="G45" s="108">
        <v>0</v>
      </c>
      <c r="H45" s="108">
        <v>1</v>
      </c>
      <c r="I45" s="108">
        <v>416</v>
      </c>
      <c r="J45" s="108">
        <v>22</v>
      </c>
      <c r="K45" s="108">
        <v>1</v>
      </c>
      <c r="L45" s="108">
        <v>17</v>
      </c>
      <c r="M45" s="108">
        <v>10</v>
      </c>
      <c r="N45" s="108">
        <v>0</v>
      </c>
      <c r="O45" s="108">
        <v>112</v>
      </c>
      <c r="P45" s="116"/>
      <c r="Q45" s="107"/>
    </row>
    <row r="46" spans="2:17" ht="15" customHeight="1">
      <c r="B46" s="99">
        <v>24</v>
      </c>
      <c r="C46" s="100">
        <v>216</v>
      </c>
      <c r="D46" s="124" t="s">
        <v>309</v>
      </c>
      <c r="E46" s="120">
        <v>1239</v>
      </c>
      <c r="F46" s="108">
        <v>82</v>
      </c>
      <c r="G46" s="108">
        <v>0</v>
      </c>
      <c r="H46" s="108">
        <v>4</v>
      </c>
      <c r="I46" s="108">
        <v>944</v>
      </c>
      <c r="J46" s="108">
        <v>29</v>
      </c>
      <c r="K46" s="108">
        <v>3</v>
      </c>
      <c r="L46" s="108">
        <v>9</v>
      </c>
      <c r="M46" s="108">
        <v>24</v>
      </c>
      <c r="N46" s="108">
        <v>1</v>
      </c>
      <c r="O46" s="108">
        <v>143</v>
      </c>
      <c r="P46" s="116"/>
      <c r="Q46" s="107"/>
    </row>
    <row r="47" spans="2:17" ht="15" customHeight="1">
      <c r="B47" s="99">
        <v>18</v>
      </c>
      <c r="C47" s="100">
        <v>217</v>
      </c>
      <c r="D47" s="124" t="s">
        <v>310</v>
      </c>
      <c r="E47" s="120">
        <v>1654</v>
      </c>
      <c r="F47" s="108">
        <v>95</v>
      </c>
      <c r="G47" s="108">
        <v>6</v>
      </c>
      <c r="H47" s="108">
        <v>3</v>
      </c>
      <c r="I47" s="108">
        <v>1266</v>
      </c>
      <c r="J47" s="108">
        <v>30</v>
      </c>
      <c r="K47" s="108">
        <v>13</v>
      </c>
      <c r="L47" s="108">
        <v>32</v>
      </c>
      <c r="M47" s="108">
        <v>20</v>
      </c>
      <c r="N47" s="108">
        <v>0</v>
      </c>
      <c r="O47" s="108">
        <v>189</v>
      </c>
      <c r="P47" s="116"/>
      <c r="Q47" s="107"/>
    </row>
    <row r="48" spans="2:17" ht="15" customHeight="1">
      <c r="B48" s="99">
        <v>30</v>
      </c>
      <c r="C48" s="100">
        <v>218</v>
      </c>
      <c r="D48" s="124" t="s">
        <v>311</v>
      </c>
      <c r="E48" s="120">
        <v>596</v>
      </c>
      <c r="F48" s="108">
        <v>67</v>
      </c>
      <c r="G48" s="108">
        <v>0</v>
      </c>
      <c r="H48" s="108">
        <v>0</v>
      </c>
      <c r="I48" s="108">
        <v>205</v>
      </c>
      <c r="J48" s="108">
        <v>17</v>
      </c>
      <c r="K48" s="108">
        <v>3</v>
      </c>
      <c r="L48" s="108">
        <v>8</v>
      </c>
      <c r="M48" s="108">
        <v>53</v>
      </c>
      <c r="N48" s="108">
        <v>0</v>
      </c>
      <c r="O48" s="108">
        <v>243</v>
      </c>
      <c r="P48" s="116"/>
      <c r="Q48" s="107"/>
    </row>
    <row r="49" spans="2:17" ht="15" customHeight="1">
      <c r="B49" s="99">
        <v>19</v>
      </c>
      <c r="C49" s="100">
        <v>219</v>
      </c>
      <c r="D49" s="124" t="s">
        <v>312</v>
      </c>
      <c r="E49" s="120">
        <v>1031</v>
      </c>
      <c r="F49" s="108">
        <v>97</v>
      </c>
      <c r="G49" s="108">
        <v>5</v>
      </c>
      <c r="H49" s="108">
        <v>3</v>
      </c>
      <c r="I49" s="108">
        <v>689</v>
      </c>
      <c r="J49" s="108">
        <v>17</v>
      </c>
      <c r="K49" s="108">
        <v>12</v>
      </c>
      <c r="L49" s="108">
        <v>37</v>
      </c>
      <c r="M49" s="108">
        <v>1</v>
      </c>
      <c r="N49" s="108">
        <v>1</v>
      </c>
      <c r="O49" s="108">
        <v>169</v>
      </c>
      <c r="P49" s="116"/>
      <c r="Q49" s="107"/>
    </row>
    <row r="50" spans="2:17" ht="15" customHeight="1">
      <c r="B50" s="99">
        <v>31</v>
      </c>
      <c r="C50" s="100">
        <v>220</v>
      </c>
      <c r="D50" s="124" t="s">
        <v>313</v>
      </c>
      <c r="E50" s="120">
        <v>870</v>
      </c>
      <c r="F50" s="108">
        <v>374</v>
      </c>
      <c r="G50" s="108">
        <v>1</v>
      </c>
      <c r="H50" s="108">
        <v>0</v>
      </c>
      <c r="I50" s="108">
        <v>102</v>
      </c>
      <c r="J50" s="108">
        <v>55</v>
      </c>
      <c r="K50" s="108">
        <v>0</v>
      </c>
      <c r="L50" s="108">
        <v>5</v>
      </c>
      <c r="M50" s="108">
        <v>57</v>
      </c>
      <c r="N50" s="108">
        <v>0</v>
      </c>
      <c r="O50" s="108">
        <v>276</v>
      </c>
      <c r="P50" s="116"/>
      <c r="Q50" s="107"/>
    </row>
    <row r="51" spans="2:17" ht="15" customHeight="1">
      <c r="B51" s="99">
        <v>88</v>
      </c>
      <c r="C51" s="100">
        <v>221</v>
      </c>
      <c r="D51" s="124" t="s">
        <v>314</v>
      </c>
      <c r="E51" s="120">
        <v>510</v>
      </c>
      <c r="F51" s="108">
        <v>67</v>
      </c>
      <c r="G51" s="108">
        <v>3</v>
      </c>
      <c r="H51" s="108">
        <v>0</v>
      </c>
      <c r="I51" s="108">
        <v>140</v>
      </c>
      <c r="J51" s="108">
        <v>53</v>
      </c>
      <c r="K51" s="108">
        <v>3</v>
      </c>
      <c r="L51" s="108">
        <v>4</v>
      </c>
      <c r="M51" s="108">
        <v>12</v>
      </c>
      <c r="N51" s="108">
        <v>0</v>
      </c>
      <c r="O51" s="108">
        <v>228</v>
      </c>
      <c r="P51" s="116"/>
      <c r="Q51" s="107"/>
    </row>
    <row r="52" spans="2:17" ht="15" customHeight="1">
      <c r="B52" s="99">
        <v>20</v>
      </c>
      <c r="C52" s="100">
        <v>301</v>
      </c>
      <c r="D52" s="124" t="s">
        <v>260</v>
      </c>
      <c r="E52" s="120">
        <v>107</v>
      </c>
      <c r="F52" s="108">
        <v>3</v>
      </c>
      <c r="G52" s="108">
        <v>1</v>
      </c>
      <c r="H52" s="108">
        <v>0</v>
      </c>
      <c r="I52" s="108">
        <v>79</v>
      </c>
      <c r="J52" s="108">
        <v>4</v>
      </c>
      <c r="K52" s="108">
        <v>2</v>
      </c>
      <c r="L52" s="108">
        <v>8</v>
      </c>
      <c r="M52" s="108">
        <v>0</v>
      </c>
      <c r="N52" s="108">
        <v>0</v>
      </c>
      <c r="O52" s="108">
        <v>10</v>
      </c>
      <c r="P52" s="116"/>
      <c r="Q52" s="107"/>
    </row>
    <row r="53" spans="2:17" ht="15" customHeight="1">
      <c r="B53" s="99">
        <v>32</v>
      </c>
      <c r="C53" s="100">
        <v>321</v>
      </c>
      <c r="D53" s="124" t="s">
        <v>317</v>
      </c>
      <c r="E53" s="120">
        <v>102</v>
      </c>
      <c r="F53" s="108">
        <v>6</v>
      </c>
      <c r="G53" s="108">
        <v>0</v>
      </c>
      <c r="H53" s="108">
        <v>0</v>
      </c>
      <c r="I53" s="108">
        <v>7</v>
      </c>
      <c r="J53" s="108">
        <v>2</v>
      </c>
      <c r="K53" s="108">
        <v>0</v>
      </c>
      <c r="L53" s="108">
        <v>3</v>
      </c>
      <c r="M53" s="108">
        <v>0</v>
      </c>
      <c r="N53" s="108">
        <v>0</v>
      </c>
      <c r="O53" s="108">
        <v>84</v>
      </c>
      <c r="P53" s="116"/>
      <c r="Q53" s="107"/>
    </row>
    <row r="54" spans="2:17" ht="15" customHeight="1">
      <c r="B54" s="99">
        <v>33</v>
      </c>
      <c r="C54" s="100">
        <v>341</v>
      </c>
      <c r="D54" s="124" t="s">
        <v>318</v>
      </c>
      <c r="E54" s="120">
        <v>203</v>
      </c>
      <c r="F54" s="108">
        <v>41</v>
      </c>
      <c r="G54" s="108">
        <v>0</v>
      </c>
      <c r="H54" s="108">
        <v>2</v>
      </c>
      <c r="I54" s="108">
        <v>65</v>
      </c>
      <c r="J54" s="108">
        <v>4</v>
      </c>
      <c r="K54" s="108">
        <v>0</v>
      </c>
      <c r="L54" s="108">
        <v>8</v>
      </c>
      <c r="M54" s="108">
        <v>1</v>
      </c>
      <c r="N54" s="108">
        <v>2</v>
      </c>
      <c r="O54" s="108">
        <v>80</v>
      </c>
      <c r="P54" s="116"/>
      <c r="Q54" s="107"/>
    </row>
    <row r="55" spans="2:17" ht="15" customHeight="1">
      <c r="B55" s="99">
        <v>34</v>
      </c>
      <c r="C55" s="100">
        <v>342</v>
      </c>
      <c r="D55" s="124" t="s">
        <v>319</v>
      </c>
      <c r="E55" s="120">
        <v>55</v>
      </c>
      <c r="F55" s="108">
        <v>5</v>
      </c>
      <c r="G55" s="108">
        <v>0</v>
      </c>
      <c r="H55" s="108">
        <v>0</v>
      </c>
      <c r="I55" s="108">
        <v>19</v>
      </c>
      <c r="J55" s="108">
        <v>3</v>
      </c>
      <c r="K55" s="108">
        <v>1</v>
      </c>
      <c r="L55" s="108">
        <v>1</v>
      </c>
      <c r="M55" s="108">
        <v>0</v>
      </c>
      <c r="N55" s="108">
        <v>0</v>
      </c>
      <c r="O55" s="108">
        <v>26</v>
      </c>
      <c r="P55" s="116"/>
      <c r="Q55" s="107"/>
    </row>
    <row r="56" spans="2:17" ht="15" customHeight="1">
      <c r="B56" s="99">
        <v>35</v>
      </c>
      <c r="C56" s="100">
        <v>343</v>
      </c>
      <c r="D56" s="124" t="s">
        <v>320</v>
      </c>
      <c r="E56" s="120">
        <v>52</v>
      </c>
      <c r="F56" s="108">
        <v>9</v>
      </c>
      <c r="G56" s="108">
        <v>0</v>
      </c>
      <c r="H56" s="108">
        <v>0</v>
      </c>
      <c r="I56" s="108">
        <v>6</v>
      </c>
      <c r="J56" s="108">
        <v>3</v>
      </c>
      <c r="K56" s="108">
        <v>0</v>
      </c>
      <c r="L56" s="108">
        <v>1</v>
      </c>
      <c r="M56" s="108">
        <v>0</v>
      </c>
      <c r="N56" s="108">
        <v>0</v>
      </c>
      <c r="O56" s="108">
        <v>33</v>
      </c>
      <c r="P56" s="116"/>
      <c r="Q56" s="107"/>
    </row>
    <row r="57" spans="2:17" ht="15" customHeight="1">
      <c r="B57" s="99">
        <v>36</v>
      </c>
      <c r="C57" s="100">
        <v>361</v>
      </c>
      <c r="D57" s="124" t="s">
        <v>321</v>
      </c>
      <c r="E57" s="120">
        <v>59</v>
      </c>
      <c r="F57" s="108">
        <v>20</v>
      </c>
      <c r="G57" s="108">
        <v>0</v>
      </c>
      <c r="H57" s="108">
        <v>0</v>
      </c>
      <c r="I57" s="108">
        <v>10</v>
      </c>
      <c r="J57" s="108">
        <v>7</v>
      </c>
      <c r="K57" s="108">
        <v>0</v>
      </c>
      <c r="L57" s="108">
        <v>2</v>
      </c>
      <c r="M57" s="108">
        <v>0</v>
      </c>
      <c r="N57" s="108">
        <v>0</v>
      </c>
      <c r="O57" s="108">
        <v>20</v>
      </c>
      <c r="P57" s="116"/>
      <c r="Q57" s="107"/>
    </row>
    <row r="58" spans="2:17" ht="15" customHeight="1">
      <c r="B58" s="99">
        <v>37</v>
      </c>
      <c r="C58" s="100">
        <v>362</v>
      </c>
      <c r="D58" s="124" t="s">
        <v>322</v>
      </c>
      <c r="E58" s="120">
        <v>31</v>
      </c>
      <c r="F58" s="108">
        <v>23</v>
      </c>
      <c r="G58" s="108">
        <v>0</v>
      </c>
      <c r="H58" s="108">
        <v>0</v>
      </c>
      <c r="I58" s="108">
        <v>1</v>
      </c>
      <c r="J58" s="108">
        <v>4</v>
      </c>
      <c r="K58" s="108">
        <v>0</v>
      </c>
      <c r="L58" s="108">
        <v>1</v>
      </c>
      <c r="M58" s="108">
        <v>0</v>
      </c>
      <c r="N58" s="108">
        <v>0</v>
      </c>
      <c r="O58" s="108">
        <v>2</v>
      </c>
      <c r="P58" s="116"/>
      <c r="Q58" s="107"/>
    </row>
    <row r="59" spans="2:17" ht="15" customHeight="1">
      <c r="B59" s="99">
        <v>38</v>
      </c>
      <c r="C59" s="100">
        <v>363</v>
      </c>
      <c r="D59" s="124" t="s">
        <v>323</v>
      </c>
      <c r="E59" s="120">
        <v>19</v>
      </c>
      <c r="F59" s="108">
        <v>1</v>
      </c>
      <c r="G59" s="108">
        <v>0</v>
      </c>
      <c r="H59" s="108">
        <v>0</v>
      </c>
      <c r="I59" s="108">
        <v>5</v>
      </c>
      <c r="J59" s="108">
        <v>10</v>
      </c>
      <c r="K59" s="108">
        <v>0</v>
      </c>
      <c r="L59" s="108">
        <v>0</v>
      </c>
      <c r="M59" s="108">
        <v>1</v>
      </c>
      <c r="N59" s="108">
        <v>0</v>
      </c>
      <c r="O59" s="108">
        <v>2</v>
      </c>
      <c r="P59" s="116"/>
      <c r="Q59" s="107"/>
    </row>
    <row r="60" spans="2:17" ht="15" customHeight="1">
      <c r="B60" s="99">
        <v>39</v>
      </c>
      <c r="C60" s="100">
        <v>364</v>
      </c>
      <c r="D60" s="124" t="s">
        <v>324</v>
      </c>
      <c r="E60" s="120">
        <v>20</v>
      </c>
      <c r="F60" s="108">
        <v>2</v>
      </c>
      <c r="G60" s="108">
        <v>0</v>
      </c>
      <c r="H60" s="108">
        <v>0</v>
      </c>
      <c r="I60" s="108">
        <v>9</v>
      </c>
      <c r="J60" s="108">
        <v>4</v>
      </c>
      <c r="K60" s="108">
        <v>0</v>
      </c>
      <c r="L60" s="108">
        <v>1</v>
      </c>
      <c r="M60" s="108">
        <v>0</v>
      </c>
      <c r="N60" s="108">
        <v>0</v>
      </c>
      <c r="O60" s="108">
        <v>4</v>
      </c>
      <c r="P60" s="116"/>
      <c r="Q60" s="107"/>
    </row>
    <row r="61" spans="2:17" ht="15" customHeight="1">
      <c r="B61" s="99">
        <v>25</v>
      </c>
      <c r="C61" s="104">
        <v>381</v>
      </c>
      <c r="D61" s="125" t="s">
        <v>325</v>
      </c>
      <c r="E61" s="126">
        <v>207</v>
      </c>
      <c r="F61" s="109">
        <v>26</v>
      </c>
      <c r="G61" s="109">
        <v>0</v>
      </c>
      <c r="H61" s="109">
        <v>0</v>
      </c>
      <c r="I61" s="109">
        <v>76</v>
      </c>
      <c r="J61" s="109">
        <v>57</v>
      </c>
      <c r="K61" s="109">
        <v>0</v>
      </c>
      <c r="L61" s="109">
        <v>0</v>
      </c>
      <c r="M61" s="109">
        <v>3</v>
      </c>
      <c r="N61" s="109">
        <v>1</v>
      </c>
      <c r="O61" s="109">
        <v>44</v>
      </c>
      <c r="P61" s="116"/>
      <c r="Q61" s="107"/>
    </row>
    <row r="62" spans="2:17" ht="15" customHeight="1">
      <c r="B62" s="99">
        <v>26</v>
      </c>
      <c r="C62" s="100">
        <v>382</v>
      </c>
      <c r="D62" s="124" t="s">
        <v>326</v>
      </c>
      <c r="E62" s="120">
        <v>312</v>
      </c>
      <c r="F62" s="108">
        <v>32</v>
      </c>
      <c r="G62" s="108">
        <v>0</v>
      </c>
      <c r="H62" s="108">
        <v>2</v>
      </c>
      <c r="I62" s="108">
        <v>154</v>
      </c>
      <c r="J62" s="108">
        <v>58</v>
      </c>
      <c r="K62" s="108">
        <v>2</v>
      </c>
      <c r="L62" s="108">
        <v>8</v>
      </c>
      <c r="M62" s="108">
        <v>8</v>
      </c>
      <c r="N62" s="108">
        <v>0</v>
      </c>
      <c r="O62" s="108">
        <v>48</v>
      </c>
      <c r="P62" s="116"/>
      <c r="Q62" s="107"/>
    </row>
    <row r="63" spans="2:17" ht="15" customHeight="1">
      <c r="B63" s="99">
        <v>42</v>
      </c>
      <c r="C63" s="100">
        <v>421</v>
      </c>
      <c r="D63" s="124" t="s">
        <v>327</v>
      </c>
      <c r="E63" s="120">
        <v>42</v>
      </c>
      <c r="F63" s="108">
        <v>4</v>
      </c>
      <c r="G63" s="108">
        <v>0</v>
      </c>
      <c r="H63" s="108">
        <v>0</v>
      </c>
      <c r="I63" s="108">
        <v>19</v>
      </c>
      <c r="J63" s="108">
        <v>2</v>
      </c>
      <c r="K63" s="108">
        <v>0</v>
      </c>
      <c r="L63" s="108">
        <v>1</v>
      </c>
      <c r="M63" s="108">
        <v>0</v>
      </c>
      <c r="N63" s="108">
        <v>0</v>
      </c>
      <c r="O63" s="108">
        <v>16</v>
      </c>
      <c r="P63" s="116"/>
      <c r="Q63" s="107"/>
    </row>
    <row r="64" spans="2:17" ht="15" customHeight="1">
      <c r="B64" s="99">
        <v>43</v>
      </c>
      <c r="C64" s="100">
        <v>422</v>
      </c>
      <c r="D64" s="124" t="s">
        <v>328</v>
      </c>
      <c r="E64" s="120">
        <v>90</v>
      </c>
      <c r="F64" s="108">
        <v>32</v>
      </c>
      <c r="G64" s="108">
        <v>0</v>
      </c>
      <c r="H64" s="108">
        <v>0</v>
      </c>
      <c r="I64" s="108">
        <v>27</v>
      </c>
      <c r="J64" s="108">
        <v>5</v>
      </c>
      <c r="K64" s="108">
        <v>0</v>
      </c>
      <c r="L64" s="108">
        <v>1</v>
      </c>
      <c r="M64" s="108">
        <v>0</v>
      </c>
      <c r="N64" s="108">
        <v>0</v>
      </c>
      <c r="O64" s="108">
        <v>25</v>
      </c>
      <c r="P64" s="116"/>
      <c r="Q64" s="107"/>
    </row>
    <row r="65" spans="2:17" ht="15" customHeight="1">
      <c r="B65" s="99">
        <v>44</v>
      </c>
      <c r="C65" s="100">
        <v>441</v>
      </c>
      <c r="D65" s="124" t="s">
        <v>329</v>
      </c>
      <c r="E65" s="120">
        <v>23</v>
      </c>
      <c r="F65" s="108">
        <v>11</v>
      </c>
      <c r="G65" s="108">
        <v>0</v>
      </c>
      <c r="H65" s="108">
        <v>0</v>
      </c>
      <c r="I65" s="108">
        <v>2</v>
      </c>
      <c r="J65" s="108">
        <v>3</v>
      </c>
      <c r="K65" s="108">
        <v>0</v>
      </c>
      <c r="L65" s="108">
        <v>3</v>
      </c>
      <c r="M65" s="108">
        <v>0</v>
      </c>
      <c r="N65" s="108">
        <v>0</v>
      </c>
      <c r="O65" s="108">
        <v>4</v>
      </c>
      <c r="P65" s="116"/>
      <c r="Q65" s="107"/>
    </row>
    <row r="66" spans="2:17" ht="15" customHeight="1">
      <c r="B66" s="99">
        <v>45</v>
      </c>
      <c r="C66" s="100">
        <v>442</v>
      </c>
      <c r="D66" s="124" t="s">
        <v>330</v>
      </c>
      <c r="E66" s="120">
        <v>41</v>
      </c>
      <c r="F66" s="108">
        <v>18</v>
      </c>
      <c r="G66" s="108">
        <v>0</v>
      </c>
      <c r="H66" s="108">
        <v>0</v>
      </c>
      <c r="I66" s="108">
        <v>12</v>
      </c>
      <c r="J66" s="108">
        <v>1</v>
      </c>
      <c r="K66" s="108">
        <v>0</v>
      </c>
      <c r="L66" s="108">
        <v>2</v>
      </c>
      <c r="M66" s="108">
        <v>3</v>
      </c>
      <c r="N66" s="108">
        <v>0</v>
      </c>
      <c r="O66" s="108">
        <v>5</v>
      </c>
      <c r="P66" s="116"/>
      <c r="Q66" s="107"/>
    </row>
    <row r="67" spans="2:17" ht="15" customHeight="1">
      <c r="B67" s="99">
        <v>46</v>
      </c>
      <c r="C67" s="100">
        <v>443</v>
      </c>
      <c r="D67" s="124" t="s">
        <v>331</v>
      </c>
      <c r="E67" s="120">
        <v>355</v>
      </c>
      <c r="F67" s="108">
        <v>243</v>
      </c>
      <c r="G67" s="108">
        <v>0</v>
      </c>
      <c r="H67" s="108">
        <v>0</v>
      </c>
      <c r="I67" s="108">
        <v>48</v>
      </c>
      <c r="J67" s="108">
        <v>3</v>
      </c>
      <c r="K67" s="108">
        <v>0</v>
      </c>
      <c r="L67" s="108">
        <v>1</v>
      </c>
      <c r="M67" s="108">
        <v>15</v>
      </c>
      <c r="N67" s="108">
        <v>0</v>
      </c>
      <c r="O67" s="108">
        <v>45</v>
      </c>
      <c r="P67" s="116"/>
      <c r="Q67" s="107"/>
    </row>
    <row r="68" spans="2:17" ht="15" customHeight="1">
      <c r="B68" s="99">
        <v>47</v>
      </c>
      <c r="C68" s="100">
        <v>444</v>
      </c>
      <c r="D68" s="124" t="s">
        <v>332</v>
      </c>
      <c r="E68" s="120">
        <v>155</v>
      </c>
      <c r="F68" s="108">
        <v>75</v>
      </c>
      <c r="G68" s="108">
        <v>0</v>
      </c>
      <c r="H68" s="108">
        <v>0</v>
      </c>
      <c r="I68" s="108">
        <v>54</v>
      </c>
      <c r="J68" s="108">
        <v>3</v>
      </c>
      <c r="K68" s="108">
        <v>1</v>
      </c>
      <c r="L68" s="108">
        <v>5</v>
      </c>
      <c r="M68" s="108">
        <v>4</v>
      </c>
      <c r="N68" s="108">
        <v>0</v>
      </c>
      <c r="O68" s="108">
        <v>13</v>
      </c>
      <c r="P68" s="116"/>
      <c r="Q68" s="107"/>
    </row>
    <row r="69" spans="2:17" ht="15" customHeight="1">
      <c r="B69" s="99">
        <v>48</v>
      </c>
      <c r="C69" s="100">
        <v>445</v>
      </c>
      <c r="D69" s="124" t="s">
        <v>333</v>
      </c>
      <c r="E69" s="120">
        <v>10</v>
      </c>
      <c r="F69" s="108">
        <v>0</v>
      </c>
      <c r="G69" s="108">
        <v>0</v>
      </c>
      <c r="H69" s="108">
        <v>0</v>
      </c>
      <c r="I69" s="108">
        <v>2</v>
      </c>
      <c r="J69" s="108">
        <v>1</v>
      </c>
      <c r="K69" s="108">
        <v>0</v>
      </c>
      <c r="L69" s="108">
        <v>1</v>
      </c>
      <c r="M69" s="108">
        <v>0</v>
      </c>
      <c r="N69" s="108">
        <v>0</v>
      </c>
      <c r="O69" s="108">
        <v>6</v>
      </c>
      <c r="P69" s="116"/>
      <c r="Q69" s="107"/>
    </row>
    <row r="70" spans="2:17" ht="15" customHeight="1">
      <c r="B70" s="99">
        <v>53</v>
      </c>
      <c r="C70" s="100">
        <v>461</v>
      </c>
      <c r="D70" s="124" t="s">
        <v>334</v>
      </c>
      <c r="E70" s="120">
        <v>63</v>
      </c>
      <c r="F70" s="108">
        <v>11</v>
      </c>
      <c r="G70" s="108">
        <v>0</v>
      </c>
      <c r="H70" s="108">
        <v>0</v>
      </c>
      <c r="I70" s="108">
        <v>19</v>
      </c>
      <c r="J70" s="108">
        <v>3</v>
      </c>
      <c r="K70" s="108">
        <v>0</v>
      </c>
      <c r="L70" s="108">
        <v>4</v>
      </c>
      <c r="M70" s="108">
        <v>0</v>
      </c>
      <c r="N70" s="108">
        <v>0</v>
      </c>
      <c r="O70" s="108">
        <v>26</v>
      </c>
      <c r="P70" s="116"/>
      <c r="Q70" s="107"/>
    </row>
    <row r="71" spans="2:17" ht="15" customHeight="1">
      <c r="B71" s="99">
        <v>54</v>
      </c>
      <c r="C71" s="100">
        <v>462</v>
      </c>
      <c r="D71" s="124" t="s">
        <v>335</v>
      </c>
      <c r="E71" s="120">
        <v>58</v>
      </c>
      <c r="F71" s="108">
        <v>4</v>
      </c>
      <c r="G71" s="108">
        <v>0</v>
      </c>
      <c r="H71" s="108">
        <v>0</v>
      </c>
      <c r="I71" s="108">
        <v>27</v>
      </c>
      <c r="J71" s="108">
        <v>2</v>
      </c>
      <c r="K71" s="108">
        <v>2</v>
      </c>
      <c r="L71" s="108">
        <v>2</v>
      </c>
      <c r="M71" s="108">
        <v>0</v>
      </c>
      <c r="N71" s="108">
        <v>0</v>
      </c>
      <c r="O71" s="108">
        <v>21</v>
      </c>
      <c r="P71" s="116"/>
      <c r="Q71" s="107"/>
    </row>
    <row r="72" spans="2:17" ht="15" customHeight="1">
      <c r="B72" s="99">
        <v>55</v>
      </c>
      <c r="C72" s="100">
        <v>463</v>
      </c>
      <c r="D72" s="124" t="s">
        <v>336</v>
      </c>
      <c r="E72" s="120">
        <v>100</v>
      </c>
      <c r="F72" s="108">
        <v>17</v>
      </c>
      <c r="G72" s="108">
        <v>0</v>
      </c>
      <c r="H72" s="108">
        <v>0</v>
      </c>
      <c r="I72" s="108">
        <v>79</v>
      </c>
      <c r="J72" s="108">
        <v>1</v>
      </c>
      <c r="K72" s="108">
        <v>0</v>
      </c>
      <c r="L72" s="108">
        <v>2</v>
      </c>
      <c r="M72" s="108">
        <v>0</v>
      </c>
      <c r="N72" s="108">
        <v>0</v>
      </c>
      <c r="O72" s="108">
        <v>1</v>
      </c>
      <c r="P72" s="116"/>
      <c r="Q72" s="107"/>
    </row>
    <row r="73" spans="2:17" ht="15" customHeight="1">
      <c r="B73" s="99">
        <v>56</v>
      </c>
      <c r="C73" s="100">
        <v>464</v>
      </c>
      <c r="D73" s="124" t="s">
        <v>337</v>
      </c>
      <c r="E73" s="120">
        <v>205</v>
      </c>
      <c r="F73" s="108">
        <v>20</v>
      </c>
      <c r="G73" s="108">
        <v>0</v>
      </c>
      <c r="H73" s="108">
        <v>0</v>
      </c>
      <c r="I73" s="108">
        <v>111</v>
      </c>
      <c r="J73" s="108">
        <v>6</v>
      </c>
      <c r="K73" s="108">
        <v>2</v>
      </c>
      <c r="L73" s="108">
        <v>1</v>
      </c>
      <c r="M73" s="108">
        <v>16</v>
      </c>
      <c r="N73" s="108">
        <v>0</v>
      </c>
      <c r="O73" s="108">
        <v>49</v>
      </c>
      <c r="P73" s="116"/>
      <c r="Q73" s="107"/>
    </row>
    <row r="74" spans="2:17" ht="15" customHeight="1">
      <c r="B74" s="99">
        <v>57</v>
      </c>
      <c r="C74" s="100">
        <v>481</v>
      </c>
      <c r="D74" s="124" t="s">
        <v>338</v>
      </c>
      <c r="E74" s="120">
        <v>128</v>
      </c>
      <c r="F74" s="108">
        <v>10</v>
      </c>
      <c r="G74" s="108">
        <v>0</v>
      </c>
      <c r="H74" s="108">
        <v>1</v>
      </c>
      <c r="I74" s="108">
        <v>47</v>
      </c>
      <c r="J74" s="108">
        <v>30</v>
      </c>
      <c r="K74" s="108">
        <v>0</v>
      </c>
      <c r="L74" s="108">
        <v>2</v>
      </c>
      <c r="M74" s="108">
        <v>6</v>
      </c>
      <c r="N74" s="108">
        <v>0</v>
      </c>
      <c r="O74" s="108">
        <v>32</v>
      </c>
      <c r="P74" s="116"/>
      <c r="Q74" s="107"/>
    </row>
    <row r="75" spans="2:17" ht="15" customHeight="1">
      <c r="B75" s="99">
        <v>58</v>
      </c>
      <c r="C75" s="100">
        <v>501</v>
      </c>
      <c r="D75" s="124" t="s">
        <v>339</v>
      </c>
      <c r="E75" s="120">
        <v>53</v>
      </c>
      <c r="F75" s="108">
        <v>17</v>
      </c>
      <c r="G75" s="108">
        <v>0</v>
      </c>
      <c r="H75" s="108">
        <v>0</v>
      </c>
      <c r="I75" s="108">
        <v>10</v>
      </c>
      <c r="J75" s="108">
        <v>2</v>
      </c>
      <c r="K75" s="108">
        <v>0</v>
      </c>
      <c r="L75" s="108">
        <v>0</v>
      </c>
      <c r="M75" s="108">
        <v>0</v>
      </c>
      <c r="N75" s="108">
        <v>0</v>
      </c>
      <c r="O75" s="108">
        <v>24</v>
      </c>
      <c r="P75" s="116"/>
      <c r="Q75" s="107"/>
    </row>
    <row r="76" spans="2:17" ht="15" customHeight="1">
      <c r="B76" s="99">
        <v>59</v>
      </c>
      <c r="C76" s="100">
        <v>502</v>
      </c>
      <c r="D76" s="124" t="s">
        <v>340</v>
      </c>
      <c r="E76" s="120">
        <v>15</v>
      </c>
      <c r="F76" s="108">
        <v>0</v>
      </c>
      <c r="G76" s="108">
        <v>0</v>
      </c>
      <c r="H76" s="108">
        <v>0</v>
      </c>
      <c r="I76" s="108">
        <v>1</v>
      </c>
      <c r="J76" s="108">
        <v>3</v>
      </c>
      <c r="K76" s="108">
        <v>0</v>
      </c>
      <c r="L76" s="108">
        <v>1</v>
      </c>
      <c r="M76" s="108">
        <v>0</v>
      </c>
      <c r="N76" s="108">
        <v>0</v>
      </c>
      <c r="O76" s="108">
        <v>10</v>
      </c>
      <c r="P76" s="116"/>
      <c r="Q76" s="107"/>
    </row>
    <row r="77" spans="2:17" ht="15" customHeight="1">
      <c r="B77" s="99">
        <v>60</v>
      </c>
      <c r="C77" s="100">
        <v>503</v>
      </c>
      <c r="D77" s="124" t="s">
        <v>341</v>
      </c>
      <c r="E77" s="120">
        <v>5</v>
      </c>
      <c r="F77" s="108">
        <v>0</v>
      </c>
      <c r="G77" s="108">
        <v>0</v>
      </c>
      <c r="H77" s="108">
        <v>0</v>
      </c>
      <c r="I77" s="108">
        <v>3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2</v>
      </c>
      <c r="P77" s="116"/>
      <c r="Q77" s="107"/>
    </row>
    <row r="78" spans="2:17" ht="15" customHeight="1">
      <c r="B78" s="99">
        <v>61</v>
      </c>
      <c r="C78" s="100">
        <v>504</v>
      </c>
      <c r="D78" s="124" t="s">
        <v>342</v>
      </c>
      <c r="E78" s="120">
        <v>2</v>
      </c>
      <c r="F78" s="108">
        <v>0</v>
      </c>
      <c r="G78" s="108">
        <v>0</v>
      </c>
      <c r="H78" s="108">
        <v>0</v>
      </c>
      <c r="I78" s="108">
        <v>2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16"/>
      <c r="Q78" s="107"/>
    </row>
    <row r="79" spans="2:17" ht="15" customHeight="1">
      <c r="B79" s="99">
        <v>62</v>
      </c>
      <c r="C79" s="100">
        <v>521</v>
      </c>
      <c r="D79" s="124" t="s">
        <v>343</v>
      </c>
      <c r="E79" s="120">
        <v>92</v>
      </c>
      <c r="F79" s="108">
        <v>32</v>
      </c>
      <c r="G79" s="108">
        <v>1</v>
      </c>
      <c r="H79" s="108">
        <v>0</v>
      </c>
      <c r="I79" s="108">
        <v>25</v>
      </c>
      <c r="J79" s="108">
        <v>14</v>
      </c>
      <c r="K79" s="108">
        <v>3</v>
      </c>
      <c r="L79" s="108">
        <v>3</v>
      </c>
      <c r="M79" s="108">
        <v>0</v>
      </c>
      <c r="N79" s="108">
        <v>0</v>
      </c>
      <c r="O79" s="108">
        <v>14</v>
      </c>
      <c r="P79" s="116"/>
      <c r="Q79" s="107"/>
    </row>
    <row r="80" spans="2:17" ht="15" customHeight="1">
      <c r="B80" s="99">
        <v>63</v>
      </c>
      <c r="C80" s="100">
        <v>522</v>
      </c>
      <c r="D80" s="124" t="s">
        <v>344</v>
      </c>
      <c r="E80" s="120">
        <v>34</v>
      </c>
      <c r="F80" s="108">
        <v>2</v>
      </c>
      <c r="G80" s="108">
        <v>0</v>
      </c>
      <c r="H80" s="108">
        <v>0</v>
      </c>
      <c r="I80" s="108">
        <v>5</v>
      </c>
      <c r="J80" s="108">
        <v>1</v>
      </c>
      <c r="K80" s="108">
        <v>0</v>
      </c>
      <c r="L80" s="108">
        <v>1</v>
      </c>
      <c r="M80" s="108">
        <v>0</v>
      </c>
      <c r="N80" s="108">
        <v>0</v>
      </c>
      <c r="O80" s="108">
        <v>25</v>
      </c>
      <c r="P80" s="116"/>
      <c r="Q80" s="107"/>
    </row>
    <row r="81" spans="2:17" ht="15" customHeight="1">
      <c r="B81" s="99">
        <v>64</v>
      </c>
      <c r="C81" s="100">
        <v>523</v>
      </c>
      <c r="D81" s="124" t="s">
        <v>345</v>
      </c>
      <c r="E81" s="120">
        <v>36</v>
      </c>
      <c r="F81" s="108">
        <v>7</v>
      </c>
      <c r="G81" s="108">
        <v>0</v>
      </c>
      <c r="H81" s="108">
        <v>0</v>
      </c>
      <c r="I81" s="108">
        <v>5</v>
      </c>
      <c r="J81" s="108">
        <v>0</v>
      </c>
      <c r="K81" s="108">
        <v>3</v>
      </c>
      <c r="L81" s="108">
        <v>3</v>
      </c>
      <c r="M81" s="108">
        <v>0</v>
      </c>
      <c r="N81" s="108">
        <v>0</v>
      </c>
      <c r="O81" s="108">
        <v>18</v>
      </c>
      <c r="P81" s="116"/>
      <c r="Q81" s="107"/>
    </row>
    <row r="82" spans="2:17" ht="15" customHeight="1">
      <c r="B82" s="99">
        <v>65</v>
      </c>
      <c r="C82" s="100">
        <v>524</v>
      </c>
      <c r="D82" s="124" t="s">
        <v>346</v>
      </c>
      <c r="E82" s="120">
        <v>28</v>
      </c>
      <c r="F82" s="108">
        <v>21</v>
      </c>
      <c r="G82" s="108">
        <v>0</v>
      </c>
      <c r="H82" s="108">
        <v>0</v>
      </c>
      <c r="I82" s="108">
        <v>1</v>
      </c>
      <c r="J82" s="108">
        <v>0</v>
      </c>
      <c r="K82" s="108">
        <v>3</v>
      </c>
      <c r="L82" s="108">
        <v>1</v>
      </c>
      <c r="M82" s="108">
        <v>0</v>
      </c>
      <c r="N82" s="108">
        <v>0</v>
      </c>
      <c r="O82" s="108">
        <v>2</v>
      </c>
      <c r="P82" s="116"/>
      <c r="Q82" s="107"/>
    </row>
    <row r="83" spans="2:17" ht="15" customHeight="1">
      <c r="B83" s="99">
        <v>66</v>
      </c>
      <c r="C83" s="100">
        <v>525</v>
      </c>
      <c r="D83" s="124" t="s">
        <v>347</v>
      </c>
      <c r="E83" s="120">
        <v>16</v>
      </c>
      <c r="F83" s="108">
        <v>14</v>
      </c>
      <c r="G83" s="108">
        <v>0</v>
      </c>
      <c r="H83" s="108">
        <v>0</v>
      </c>
      <c r="I83" s="108">
        <v>1</v>
      </c>
      <c r="J83" s="108">
        <v>0</v>
      </c>
      <c r="K83" s="108">
        <v>0</v>
      </c>
      <c r="L83" s="108">
        <v>1</v>
      </c>
      <c r="M83" s="108">
        <v>0</v>
      </c>
      <c r="N83" s="108">
        <v>0</v>
      </c>
      <c r="O83" s="108">
        <v>0</v>
      </c>
      <c r="P83" s="116"/>
      <c r="Q83" s="107"/>
    </row>
    <row r="84" spans="2:17" ht="15" customHeight="1">
      <c r="B84" s="99">
        <v>69</v>
      </c>
      <c r="C84" s="100">
        <v>541</v>
      </c>
      <c r="D84" s="124" t="s">
        <v>348</v>
      </c>
      <c r="E84" s="120">
        <v>19</v>
      </c>
      <c r="F84" s="108">
        <v>1</v>
      </c>
      <c r="G84" s="108">
        <v>0</v>
      </c>
      <c r="H84" s="108">
        <v>0</v>
      </c>
      <c r="I84" s="108">
        <v>3</v>
      </c>
      <c r="J84" s="108">
        <v>2</v>
      </c>
      <c r="K84" s="108">
        <v>0</v>
      </c>
      <c r="L84" s="108">
        <v>0</v>
      </c>
      <c r="M84" s="108">
        <v>0</v>
      </c>
      <c r="N84" s="108">
        <v>0</v>
      </c>
      <c r="O84" s="108">
        <v>13</v>
      </c>
      <c r="P84" s="116"/>
      <c r="Q84" s="107"/>
    </row>
    <row r="85" spans="2:17" ht="15" customHeight="1">
      <c r="B85" s="99">
        <v>70</v>
      </c>
      <c r="C85" s="100">
        <v>542</v>
      </c>
      <c r="D85" s="124" t="s">
        <v>349</v>
      </c>
      <c r="E85" s="120">
        <v>11</v>
      </c>
      <c r="F85" s="108">
        <v>0</v>
      </c>
      <c r="G85" s="108">
        <v>0</v>
      </c>
      <c r="H85" s="108">
        <v>0</v>
      </c>
      <c r="I85" s="108">
        <v>1</v>
      </c>
      <c r="J85" s="108">
        <v>8</v>
      </c>
      <c r="K85" s="108">
        <v>0</v>
      </c>
      <c r="L85" s="108">
        <v>1</v>
      </c>
      <c r="M85" s="108">
        <v>0</v>
      </c>
      <c r="N85" s="108">
        <v>0</v>
      </c>
      <c r="O85" s="108">
        <v>1</v>
      </c>
      <c r="P85" s="116"/>
      <c r="Q85" s="107"/>
    </row>
    <row r="86" spans="2:17" ht="15" customHeight="1">
      <c r="B86" s="99">
        <v>71</v>
      </c>
      <c r="C86" s="100">
        <v>543</v>
      </c>
      <c r="D86" s="124" t="s">
        <v>350</v>
      </c>
      <c r="E86" s="120">
        <v>55</v>
      </c>
      <c r="F86" s="108">
        <v>26</v>
      </c>
      <c r="G86" s="108">
        <v>0</v>
      </c>
      <c r="H86" s="108">
        <v>0</v>
      </c>
      <c r="I86" s="108">
        <v>23</v>
      </c>
      <c r="J86" s="108">
        <v>3</v>
      </c>
      <c r="K86" s="108">
        <v>1</v>
      </c>
      <c r="L86" s="108">
        <v>1</v>
      </c>
      <c r="M86" s="108">
        <v>0</v>
      </c>
      <c r="N86" s="108">
        <v>0</v>
      </c>
      <c r="O86" s="108">
        <v>1</v>
      </c>
      <c r="P86" s="116"/>
      <c r="Q86" s="107"/>
    </row>
    <row r="87" spans="2:17" ht="15" customHeight="1">
      <c r="B87" s="99">
        <v>72</v>
      </c>
      <c r="C87" s="100">
        <v>544</v>
      </c>
      <c r="D87" s="124" t="s">
        <v>351</v>
      </c>
      <c r="E87" s="120">
        <v>121</v>
      </c>
      <c r="F87" s="108">
        <v>43</v>
      </c>
      <c r="G87" s="108">
        <v>0</v>
      </c>
      <c r="H87" s="108">
        <v>0</v>
      </c>
      <c r="I87" s="108">
        <v>15</v>
      </c>
      <c r="J87" s="108">
        <v>41</v>
      </c>
      <c r="K87" s="108">
        <v>1</v>
      </c>
      <c r="L87" s="108">
        <v>1</v>
      </c>
      <c r="M87" s="108">
        <v>0</v>
      </c>
      <c r="N87" s="108">
        <v>0</v>
      </c>
      <c r="O87" s="108">
        <v>20</v>
      </c>
      <c r="P87" s="116"/>
      <c r="Q87" s="107"/>
    </row>
    <row r="88" spans="2:17" ht="15" customHeight="1">
      <c r="B88" s="99">
        <v>73</v>
      </c>
      <c r="C88" s="100">
        <v>561</v>
      </c>
      <c r="D88" s="124" t="s">
        <v>352</v>
      </c>
      <c r="E88" s="120">
        <v>39</v>
      </c>
      <c r="F88" s="108">
        <v>8</v>
      </c>
      <c r="G88" s="108">
        <v>0</v>
      </c>
      <c r="H88" s="108">
        <v>0</v>
      </c>
      <c r="I88" s="108">
        <v>6</v>
      </c>
      <c r="J88" s="108">
        <v>6</v>
      </c>
      <c r="K88" s="108">
        <v>0</v>
      </c>
      <c r="L88" s="108">
        <v>3</v>
      </c>
      <c r="M88" s="108">
        <v>0</v>
      </c>
      <c r="N88" s="108">
        <v>0</v>
      </c>
      <c r="O88" s="108">
        <v>16</v>
      </c>
      <c r="P88" s="116"/>
      <c r="Q88" s="107"/>
    </row>
    <row r="89" spans="2:17" ht="15" customHeight="1">
      <c r="B89" s="99">
        <v>74</v>
      </c>
      <c r="C89" s="100">
        <v>562</v>
      </c>
      <c r="D89" s="124" t="s">
        <v>353</v>
      </c>
      <c r="E89" s="120">
        <v>32</v>
      </c>
      <c r="F89" s="108">
        <v>27</v>
      </c>
      <c r="G89" s="108">
        <v>0</v>
      </c>
      <c r="H89" s="108">
        <v>0</v>
      </c>
      <c r="I89" s="108">
        <v>2</v>
      </c>
      <c r="J89" s="108">
        <v>1</v>
      </c>
      <c r="K89" s="108">
        <v>0</v>
      </c>
      <c r="L89" s="108">
        <v>0</v>
      </c>
      <c r="M89" s="108">
        <v>0</v>
      </c>
      <c r="N89" s="108">
        <v>0</v>
      </c>
      <c r="O89" s="108">
        <v>2</v>
      </c>
      <c r="P89" s="116"/>
      <c r="Q89" s="107"/>
    </row>
    <row r="90" spans="2:17" ht="15" customHeight="1">
      <c r="B90" s="99">
        <v>75</v>
      </c>
      <c r="C90" s="100">
        <v>581</v>
      </c>
      <c r="D90" s="124" t="s">
        <v>354</v>
      </c>
      <c r="E90" s="120">
        <v>13</v>
      </c>
      <c r="F90" s="108">
        <v>6</v>
      </c>
      <c r="G90" s="108">
        <v>0</v>
      </c>
      <c r="H90" s="108">
        <v>0</v>
      </c>
      <c r="I90" s="108">
        <v>2</v>
      </c>
      <c r="J90" s="108">
        <v>1</v>
      </c>
      <c r="K90" s="108">
        <v>0</v>
      </c>
      <c r="L90" s="108">
        <v>1</v>
      </c>
      <c r="M90" s="108">
        <v>1</v>
      </c>
      <c r="N90" s="108">
        <v>0</v>
      </c>
      <c r="O90" s="108">
        <v>2</v>
      </c>
      <c r="P90" s="116"/>
      <c r="Q90" s="107"/>
    </row>
    <row r="91" spans="2:17" ht="15" customHeight="1">
      <c r="B91" s="99">
        <v>76</v>
      </c>
      <c r="C91" s="100">
        <v>582</v>
      </c>
      <c r="D91" s="124" t="s">
        <v>355</v>
      </c>
      <c r="E91" s="120">
        <v>33</v>
      </c>
      <c r="F91" s="108">
        <v>10</v>
      </c>
      <c r="G91" s="108">
        <v>1</v>
      </c>
      <c r="H91" s="108">
        <v>0</v>
      </c>
      <c r="I91" s="108">
        <v>18</v>
      </c>
      <c r="J91" s="108">
        <v>0</v>
      </c>
      <c r="K91" s="108">
        <v>0</v>
      </c>
      <c r="L91" s="108">
        <v>0</v>
      </c>
      <c r="M91" s="108">
        <v>0</v>
      </c>
      <c r="N91" s="108">
        <v>0</v>
      </c>
      <c r="O91" s="108">
        <v>4</v>
      </c>
      <c r="P91" s="116"/>
      <c r="Q91" s="107"/>
    </row>
    <row r="92" spans="2:17" ht="15" customHeight="1">
      <c r="B92" s="99">
        <v>77</v>
      </c>
      <c r="C92" s="100">
        <v>583</v>
      </c>
      <c r="D92" s="124" t="s">
        <v>356</v>
      </c>
      <c r="E92" s="120">
        <v>3</v>
      </c>
      <c r="F92" s="108">
        <v>0</v>
      </c>
      <c r="G92" s="108">
        <v>0</v>
      </c>
      <c r="H92" s="108">
        <v>0</v>
      </c>
      <c r="I92" s="108">
        <v>1</v>
      </c>
      <c r="J92" s="108">
        <v>1</v>
      </c>
      <c r="K92" s="108">
        <v>0</v>
      </c>
      <c r="L92" s="108">
        <v>0</v>
      </c>
      <c r="M92" s="108">
        <v>0</v>
      </c>
      <c r="N92" s="108">
        <v>0</v>
      </c>
      <c r="O92" s="108">
        <v>1</v>
      </c>
      <c r="P92" s="116"/>
      <c r="Q92" s="107"/>
    </row>
    <row r="93" spans="2:17" ht="15" customHeight="1">
      <c r="B93" s="99">
        <v>78</v>
      </c>
      <c r="C93" s="100">
        <v>584</v>
      </c>
      <c r="D93" s="124" t="s">
        <v>357</v>
      </c>
      <c r="E93" s="120">
        <v>20</v>
      </c>
      <c r="F93" s="108">
        <v>8</v>
      </c>
      <c r="G93" s="108">
        <v>0</v>
      </c>
      <c r="H93" s="108">
        <v>0</v>
      </c>
      <c r="I93" s="108">
        <v>4</v>
      </c>
      <c r="J93" s="108">
        <v>2</v>
      </c>
      <c r="K93" s="108">
        <v>0</v>
      </c>
      <c r="L93" s="108">
        <v>0</v>
      </c>
      <c r="M93" s="108">
        <v>0</v>
      </c>
      <c r="N93" s="108">
        <v>0</v>
      </c>
      <c r="O93" s="108">
        <v>6</v>
      </c>
      <c r="P93" s="116"/>
      <c r="Q93" s="107"/>
    </row>
    <row r="94" spans="2:17" ht="15" customHeight="1">
      <c r="B94" s="99">
        <v>79</v>
      </c>
      <c r="C94" s="100">
        <v>601</v>
      </c>
      <c r="D94" s="124" t="s">
        <v>374</v>
      </c>
      <c r="E94" s="120">
        <v>47</v>
      </c>
      <c r="F94" s="108">
        <v>3</v>
      </c>
      <c r="G94" s="108">
        <v>1</v>
      </c>
      <c r="H94" s="108">
        <v>0</v>
      </c>
      <c r="I94" s="108">
        <v>4</v>
      </c>
      <c r="J94" s="108">
        <v>18</v>
      </c>
      <c r="K94" s="108">
        <v>0</v>
      </c>
      <c r="L94" s="108">
        <v>3</v>
      </c>
      <c r="M94" s="108">
        <v>0</v>
      </c>
      <c r="N94" s="108">
        <v>0</v>
      </c>
      <c r="O94" s="108">
        <v>18</v>
      </c>
      <c r="P94" s="116"/>
      <c r="Q94" s="107"/>
    </row>
    <row r="95" spans="2:17" ht="15" customHeight="1">
      <c r="B95" s="99">
        <v>80</v>
      </c>
      <c r="C95" s="100">
        <v>602</v>
      </c>
      <c r="D95" s="124" t="s">
        <v>375</v>
      </c>
      <c r="E95" s="120">
        <v>8</v>
      </c>
      <c r="F95" s="108">
        <v>2</v>
      </c>
      <c r="G95" s="108">
        <v>0</v>
      </c>
      <c r="H95" s="108">
        <v>0</v>
      </c>
      <c r="I95" s="108">
        <v>1</v>
      </c>
      <c r="J95" s="108">
        <v>3</v>
      </c>
      <c r="K95" s="108">
        <v>0</v>
      </c>
      <c r="L95" s="108">
        <v>1</v>
      </c>
      <c r="M95" s="108">
        <v>0</v>
      </c>
      <c r="N95" s="108">
        <v>0</v>
      </c>
      <c r="O95" s="108">
        <v>1</v>
      </c>
      <c r="P95" s="116"/>
      <c r="Q95" s="107"/>
    </row>
    <row r="96" spans="2:17" ht="15" customHeight="1">
      <c r="B96" s="99">
        <v>81</v>
      </c>
      <c r="C96" s="100">
        <v>603</v>
      </c>
      <c r="D96" s="124" t="s">
        <v>376</v>
      </c>
      <c r="E96" s="120">
        <v>10</v>
      </c>
      <c r="F96" s="108">
        <v>5</v>
      </c>
      <c r="G96" s="108">
        <v>0</v>
      </c>
      <c r="H96" s="108">
        <v>0</v>
      </c>
      <c r="I96" s="108">
        <v>0</v>
      </c>
      <c r="J96" s="108">
        <v>3</v>
      </c>
      <c r="K96" s="108">
        <v>0</v>
      </c>
      <c r="L96" s="108">
        <v>0</v>
      </c>
      <c r="M96" s="108">
        <v>0</v>
      </c>
      <c r="N96" s="108">
        <v>0</v>
      </c>
      <c r="O96" s="108">
        <v>2</v>
      </c>
      <c r="P96" s="116"/>
      <c r="Q96" s="107"/>
    </row>
    <row r="97" spans="2:17" ht="15" customHeight="1">
      <c r="B97" s="99">
        <v>82</v>
      </c>
      <c r="C97" s="100">
        <v>604</v>
      </c>
      <c r="D97" s="124" t="s">
        <v>377</v>
      </c>
      <c r="E97" s="120">
        <v>7</v>
      </c>
      <c r="F97" s="108">
        <v>4</v>
      </c>
      <c r="G97" s="108">
        <v>0</v>
      </c>
      <c r="H97" s="108">
        <v>0</v>
      </c>
      <c r="I97" s="108">
        <v>1</v>
      </c>
      <c r="J97" s="108">
        <v>0</v>
      </c>
      <c r="K97" s="108">
        <v>0</v>
      </c>
      <c r="L97" s="108">
        <v>1</v>
      </c>
      <c r="M97" s="108">
        <v>0</v>
      </c>
      <c r="N97" s="108">
        <v>0</v>
      </c>
      <c r="O97" s="108">
        <v>1</v>
      </c>
      <c r="P97" s="116"/>
      <c r="Q97" s="107"/>
    </row>
    <row r="98" spans="2:17" ht="15" customHeight="1">
      <c r="B98" s="99">
        <v>83</v>
      </c>
      <c r="C98" s="100">
        <v>621</v>
      </c>
      <c r="D98" s="124" t="s">
        <v>358</v>
      </c>
      <c r="E98" s="120">
        <v>32</v>
      </c>
      <c r="F98" s="108">
        <v>3</v>
      </c>
      <c r="G98" s="108">
        <v>2</v>
      </c>
      <c r="H98" s="108">
        <v>0</v>
      </c>
      <c r="I98" s="108">
        <v>8</v>
      </c>
      <c r="J98" s="108">
        <v>0</v>
      </c>
      <c r="K98" s="108">
        <v>0</v>
      </c>
      <c r="L98" s="108">
        <v>0</v>
      </c>
      <c r="M98" s="108">
        <v>0</v>
      </c>
      <c r="N98" s="108">
        <v>0</v>
      </c>
      <c r="O98" s="108">
        <v>19</v>
      </c>
      <c r="P98" s="116"/>
    </row>
    <row r="99" spans="2:17" ht="15" customHeight="1">
      <c r="B99" s="99">
        <v>84</v>
      </c>
      <c r="C99" s="100">
        <v>622</v>
      </c>
      <c r="D99" s="124" t="s">
        <v>359</v>
      </c>
      <c r="E99" s="120">
        <v>131</v>
      </c>
      <c r="F99" s="108">
        <v>77</v>
      </c>
      <c r="G99" s="108">
        <v>0</v>
      </c>
      <c r="H99" s="108">
        <v>0</v>
      </c>
      <c r="I99" s="108">
        <v>9</v>
      </c>
      <c r="J99" s="108">
        <v>14</v>
      </c>
      <c r="K99" s="108">
        <v>0</v>
      </c>
      <c r="L99" s="108">
        <v>4</v>
      </c>
      <c r="M99" s="108">
        <v>0</v>
      </c>
      <c r="N99" s="108">
        <v>0</v>
      </c>
      <c r="O99" s="108">
        <v>27</v>
      </c>
      <c r="P99" s="116"/>
    </row>
    <row r="100" spans="2:17" ht="15" customHeight="1">
      <c r="B100" s="99">
        <v>85</v>
      </c>
      <c r="C100" s="100">
        <v>623</v>
      </c>
      <c r="D100" s="124" t="s">
        <v>360</v>
      </c>
      <c r="E100" s="120">
        <v>39</v>
      </c>
      <c r="F100" s="108">
        <v>34</v>
      </c>
      <c r="G100" s="108">
        <v>0</v>
      </c>
      <c r="H100" s="108">
        <v>0</v>
      </c>
      <c r="I100" s="108">
        <v>1</v>
      </c>
      <c r="J100" s="108">
        <v>1</v>
      </c>
      <c r="K100" s="108">
        <v>0</v>
      </c>
      <c r="L100" s="108">
        <v>1</v>
      </c>
      <c r="M100" s="108">
        <v>2</v>
      </c>
      <c r="N100" s="108">
        <v>0</v>
      </c>
      <c r="O100" s="108">
        <v>0</v>
      </c>
      <c r="P100" s="116"/>
    </row>
    <row r="101" spans="2:17" ht="15" customHeight="1">
      <c r="B101" s="99">
        <v>86</v>
      </c>
      <c r="C101" s="100">
        <v>624</v>
      </c>
      <c r="D101" s="124" t="s">
        <v>361</v>
      </c>
      <c r="E101" s="120">
        <v>110</v>
      </c>
      <c r="F101" s="108">
        <v>66</v>
      </c>
      <c r="G101" s="108">
        <v>0</v>
      </c>
      <c r="H101" s="108">
        <v>0</v>
      </c>
      <c r="I101" s="108">
        <v>2</v>
      </c>
      <c r="J101" s="108">
        <v>21</v>
      </c>
      <c r="K101" s="108">
        <v>0</v>
      </c>
      <c r="L101" s="108">
        <v>0</v>
      </c>
      <c r="M101" s="108">
        <v>0</v>
      </c>
      <c r="N101" s="108">
        <v>0</v>
      </c>
      <c r="O101" s="108">
        <v>21</v>
      </c>
      <c r="P101" s="116"/>
    </row>
    <row r="102" spans="2:17" ht="15" customHeight="1">
      <c r="B102" s="99">
        <v>89</v>
      </c>
      <c r="C102" s="100">
        <v>641</v>
      </c>
      <c r="D102" s="124" t="s">
        <v>378</v>
      </c>
      <c r="E102" s="120">
        <v>133</v>
      </c>
      <c r="F102" s="108">
        <v>9</v>
      </c>
      <c r="G102" s="108">
        <v>0</v>
      </c>
      <c r="H102" s="108">
        <v>0</v>
      </c>
      <c r="I102" s="108">
        <v>20</v>
      </c>
      <c r="J102" s="108">
        <v>22</v>
      </c>
      <c r="K102" s="108">
        <v>1</v>
      </c>
      <c r="L102" s="108">
        <v>4</v>
      </c>
      <c r="M102" s="108">
        <v>0</v>
      </c>
      <c r="N102" s="108">
        <v>0</v>
      </c>
      <c r="O102" s="108">
        <v>77</v>
      </c>
      <c r="P102" s="116"/>
    </row>
    <row r="103" spans="2:17" ht="15" customHeight="1">
      <c r="B103" s="99">
        <v>90</v>
      </c>
      <c r="C103" s="100">
        <v>642</v>
      </c>
      <c r="D103" s="124" t="s">
        <v>379</v>
      </c>
      <c r="E103" s="120">
        <v>186</v>
      </c>
      <c r="F103" s="108">
        <v>34</v>
      </c>
      <c r="G103" s="108">
        <v>1</v>
      </c>
      <c r="H103" s="108">
        <v>0</v>
      </c>
      <c r="I103" s="108">
        <v>17</v>
      </c>
      <c r="J103" s="108">
        <v>73</v>
      </c>
      <c r="K103" s="108">
        <v>0</v>
      </c>
      <c r="L103" s="108">
        <v>0</v>
      </c>
      <c r="M103" s="108">
        <v>0</v>
      </c>
      <c r="N103" s="108">
        <v>0</v>
      </c>
      <c r="O103" s="108">
        <v>61</v>
      </c>
      <c r="P103" s="116"/>
    </row>
    <row r="104" spans="2:17" ht="15" customHeight="1">
      <c r="B104" s="99">
        <v>91</v>
      </c>
      <c r="C104" s="100">
        <v>643</v>
      </c>
      <c r="D104" s="124" t="s">
        <v>380</v>
      </c>
      <c r="E104" s="120">
        <v>50</v>
      </c>
      <c r="F104" s="108">
        <v>29</v>
      </c>
      <c r="G104" s="108">
        <v>0</v>
      </c>
      <c r="H104" s="108">
        <v>0</v>
      </c>
      <c r="I104" s="108">
        <v>2</v>
      </c>
      <c r="J104" s="108">
        <v>6</v>
      </c>
      <c r="K104" s="108">
        <v>0</v>
      </c>
      <c r="L104" s="108">
        <v>1</v>
      </c>
      <c r="M104" s="108">
        <v>0</v>
      </c>
      <c r="N104" s="108">
        <v>0</v>
      </c>
      <c r="O104" s="108">
        <v>12</v>
      </c>
      <c r="P104" s="116"/>
    </row>
    <row r="105" spans="2:17" ht="15" customHeight="1">
      <c r="B105" s="99">
        <v>92</v>
      </c>
      <c r="C105" s="100">
        <v>644</v>
      </c>
      <c r="D105" s="124" t="s">
        <v>381</v>
      </c>
      <c r="E105" s="120">
        <v>88</v>
      </c>
      <c r="F105" s="108">
        <v>15</v>
      </c>
      <c r="G105" s="108">
        <v>0</v>
      </c>
      <c r="H105" s="108">
        <v>0</v>
      </c>
      <c r="I105" s="108">
        <v>32</v>
      </c>
      <c r="J105" s="108">
        <v>13</v>
      </c>
      <c r="K105" s="108">
        <v>0</v>
      </c>
      <c r="L105" s="108">
        <v>1</v>
      </c>
      <c r="M105" s="108">
        <v>0</v>
      </c>
      <c r="N105" s="108">
        <v>0</v>
      </c>
      <c r="O105" s="108">
        <v>27</v>
      </c>
      <c r="P105" s="116"/>
    </row>
    <row r="106" spans="2:17" ht="15" customHeight="1">
      <c r="B106" s="99">
        <v>93</v>
      </c>
      <c r="C106" s="100">
        <v>645</v>
      </c>
      <c r="D106" s="124" t="s">
        <v>382</v>
      </c>
      <c r="E106" s="120">
        <v>108</v>
      </c>
      <c r="F106" s="108">
        <v>10</v>
      </c>
      <c r="G106" s="108">
        <v>0</v>
      </c>
      <c r="H106" s="108">
        <v>0</v>
      </c>
      <c r="I106" s="108">
        <v>6</v>
      </c>
      <c r="J106" s="108">
        <v>35</v>
      </c>
      <c r="K106" s="108">
        <v>0</v>
      </c>
      <c r="L106" s="108">
        <v>0</v>
      </c>
      <c r="M106" s="108">
        <v>3</v>
      </c>
      <c r="N106" s="108">
        <v>0</v>
      </c>
      <c r="O106" s="108">
        <v>54</v>
      </c>
      <c r="P106" s="116"/>
    </row>
    <row r="107" spans="2:17" ht="15" customHeight="1">
      <c r="B107" s="99">
        <v>94</v>
      </c>
      <c r="C107" s="100">
        <v>646</v>
      </c>
      <c r="D107" s="124" t="s">
        <v>383</v>
      </c>
      <c r="E107" s="120">
        <v>72</v>
      </c>
      <c r="F107" s="108">
        <v>13</v>
      </c>
      <c r="G107" s="108">
        <v>0</v>
      </c>
      <c r="H107" s="108">
        <v>0</v>
      </c>
      <c r="I107" s="108">
        <v>16</v>
      </c>
      <c r="J107" s="108">
        <v>2</v>
      </c>
      <c r="K107" s="108">
        <v>0</v>
      </c>
      <c r="L107" s="108">
        <v>0</v>
      </c>
      <c r="M107" s="108">
        <v>0</v>
      </c>
      <c r="N107" s="108">
        <v>0</v>
      </c>
      <c r="O107" s="108">
        <v>41</v>
      </c>
      <c r="P107" s="116"/>
    </row>
    <row r="108" spans="2:17" ht="15" customHeight="1">
      <c r="B108" s="99">
        <v>97</v>
      </c>
      <c r="C108" s="100">
        <v>681</v>
      </c>
      <c r="D108" s="124" t="s">
        <v>362</v>
      </c>
      <c r="E108" s="120">
        <v>60</v>
      </c>
      <c r="F108" s="108">
        <v>6</v>
      </c>
      <c r="G108" s="108">
        <v>0</v>
      </c>
      <c r="H108" s="108">
        <v>0</v>
      </c>
      <c r="I108" s="108">
        <v>19</v>
      </c>
      <c r="J108" s="108">
        <v>10</v>
      </c>
      <c r="K108" s="108">
        <v>0</v>
      </c>
      <c r="L108" s="108">
        <v>1</v>
      </c>
      <c r="M108" s="108">
        <v>3</v>
      </c>
      <c r="N108" s="108">
        <v>0</v>
      </c>
      <c r="O108" s="108">
        <v>21</v>
      </c>
      <c r="P108" s="116"/>
    </row>
    <row r="109" spans="2:17" ht="15" customHeight="1">
      <c r="B109" s="99">
        <v>98</v>
      </c>
      <c r="C109" s="100">
        <v>682</v>
      </c>
      <c r="D109" s="124" t="s">
        <v>363</v>
      </c>
      <c r="E109" s="120">
        <v>36</v>
      </c>
      <c r="F109" s="108">
        <v>3</v>
      </c>
      <c r="G109" s="108">
        <v>0</v>
      </c>
      <c r="H109" s="108">
        <v>0</v>
      </c>
      <c r="I109" s="108">
        <v>15</v>
      </c>
      <c r="J109" s="108">
        <v>15</v>
      </c>
      <c r="K109" s="108">
        <v>1</v>
      </c>
      <c r="L109" s="108">
        <v>1</v>
      </c>
      <c r="M109" s="108">
        <v>0</v>
      </c>
      <c r="N109" s="108">
        <v>1</v>
      </c>
      <c r="O109" s="108">
        <v>0</v>
      </c>
      <c r="P109" s="116"/>
    </row>
    <row r="110" spans="2:17" ht="15" customHeight="1">
      <c r="B110" s="99">
        <v>99</v>
      </c>
      <c r="C110" s="100">
        <v>683</v>
      </c>
      <c r="D110" s="124" t="s">
        <v>364</v>
      </c>
      <c r="E110" s="120">
        <v>22</v>
      </c>
      <c r="F110" s="108">
        <v>1</v>
      </c>
      <c r="G110" s="108">
        <v>0</v>
      </c>
      <c r="H110" s="108">
        <v>0</v>
      </c>
      <c r="I110" s="108">
        <v>16</v>
      </c>
      <c r="J110" s="108">
        <v>0</v>
      </c>
      <c r="K110" s="108">
        <v>0</v>
      </c>
      <c r="L110" s="108">
        <v>2</v>
      </c>
      <c r="M110" s="108">
        <v>2</v>
      </c>
      <c r="N110" s="108">
        <v>0</v>
      </c>
      <c r="O110" s="108">
        <v>1</v>
      </c>
      <c r="P110" s="116"/>
    </row>
    <row r="111" spans="2:17" ht="15" customHeight="1">
      <c r="B111" s="99">
        <v>100</v>
      </c>
      <c r="C111" s="100">
        <v>684</v>
      </c>
      <c r="D111" s="124" t="s">
        <v>365</v>
      </c>
      <c r="E111" s="120">
        <v>27</v>
      </c>
      <c r="F111" s="108">
        <v>10</v>
      </c>
      <c r="G111" s="108">
        <v>0</v>
      </c>
      <c r="H111" s="108">
        <v>0</v>
      </c>
      <c r="I111" s="108">
        <v>11</v>
      </c>
      <c r="J111" s="108">
        <v>1</v>
      </c>
      <c r="K111" s="108">
        <v>2</v>
      </c>
      <c r="L111" s="108">
        <v>1</v>
      </c>
      <c r="M111" s="108">
        <v>0</v>
      </c>
      <c r="N111" s="108">
        <v>0</v>
      </c>
      <c r="O111" s="108">
        <v>2</v>
      </c>
      <c r="P111" s="116"/>
    </row>
    <row r="112" spans="2:17" ht="15" customHeight="1">
      <c r="B112" s="99">
        <v>101</v>
      </c>
      <c r="C112" s="100">
        <v>685</v>
      </c>
      <c r="D112" s="124" t="s">
        <v>366</v>
      </c>
      <c r="E112" s="120">
        <v>37</v>
      </c>
      <c r="F112" s="108">
        <v>7</v>
      </c>
      <c r="G112" s="108">
        <v>0</v>
      </c>
      <c r="H112" s="108">
        <v>0</v>
      </c>
      <c r="I112" s="108">
        <v>14</v>
      </c>
      <c r="J112" s="108">
        <v>6</v>
      </c>
      <c r="K112" s="108">
        <v>1</v>
      </c>
      <c r="L112" s="108">
        <v>3</v>
      </c>
      <c r="M112" s="108">
        <v>0</v>
      </c>
      <c r="N112" s="108">
        <v>0</v>
      </c>
      <c r="O112" s="108">
        <v>6</v>
      </c>
      <c r="P112" s="116"/>
    </row>
    <row r="113" spans="2:16" ht="15" customHeight="1">
      <c r="B113" s="99">
        <v>102</v>
      </c>
      <c r="C113" s="100">
        <v>686</v>
      </c>
      <c r="D113" s="124" t="s">
        <v>367</v>
      </c>
      <c r="E113" s="120">
        <v>50</v>
      </c>
      <c r="F113" s="108">
        <v>21</v>
      </c>
      <c r="G113" s="108">
        <v>0</v>
      </c>
      <c r="H113" s="108">
        <v>0</v>
      </c>
      <c r="I113" s="108">
        <v>22</v>
      </c>
      <c r="J113" s="108">
        <v>0</v>
      </c>
      <c r="K113" s="108">
        <v>2</v>
      </c>
      <c r="L113" s="108">
        <v>2</v>
      </c>
      <c r="M113" s="108">
        <v>0</v>
      </c>
      <c r="N113" s="108">
        <v>0</v>
      </c>
      <c r="O113" s="108">
        <v>3</v>
      </c>
      <c r="P113" s="116"/>
    </row>
    <row r="114" spans="2:16" ht="15" customHeight="1">
      <c r="B114" s="99">
        <v>103</v>
      </c>
      <c r="C114" s="100">
        <v>701</v>
      </c>
      <c r="D114" s="124" t="s">
        <v>368</v>
      </c>
      <c r="E114" s="120">
        <v>18</v>
      </c>
      <c r="F114" s="108">
        <v>2</v>
      </c>
      <c r="G114" s="108">
        <v>0</v>
      </c>
      <c r="H114" s="108">
        <v>0</v>
      </c>
      <c r="I114" s="108">
        <v>5</v>
      </c>
      <c r="J114" s="108">
        <v>9</v>
      </c>
      <c r="K114" s="108">
        <v>0</v>
      </c>
      <c r="L114" s="108">
        <v>1</v>
      </c>
      <c r="M114" s="108">
        <v>0</v>
      </c>
      <c r="N114" s="108">
        <v>0</v>
      </c>
      <c r="O114" s="108">
        <v>1</v>
      </c>
      <c r="P114" s="116"/>
    </row>
    <row r="115" spans="2:16" ht="15" customHeight="1">
      <c r="B115" s="99">
        <v>104</v>
      </c>
      <c r="C115" s="100">
        <v>702</v>
      </c>
      <c r="D115" s="124" t="s">
        <v>369</v>
      </c>
      <c r="E115" s="120">
        <v>60</v>
      </c>
      <c r="F115" s="108">
        <v>5</v>
      </c>
      <c r="G115" s="108">
        <v>0</v>
      </c>
      <c r="H115" s="108">
        <v>0</v>
      </c>
      <c r="I115" s="108">
        <v>17</v>
      </c>
      <c r="J115" s="108">
        <v>8</v>
      </c>
      <c r="K115" s="108">
        <v>1</v>
      </c>
      <c r="L115" s="108">
        <v>0</v>
      </c>
      <c r="M115" s="108">
        <v>0</v>
      </c>
      <c r="N115" s="108">
        <v>0</v>
      </c>
      <c r="O115" s="108">
        <v>29</v>
      </c>
      <c r="P115" s="116"/>
    </row>
    <row r="116" spans="2:16" ht="15" customHeight="1">
      <c r="B116" s="99">
        <v>105</v>
      </c>
      <c r="C116" s="100">
        <v>703</v>
      </c>
      <c r="D116" s="124" t="s">
        <v>370</v>
      </c>
      <c r="E116" s="120">
        <v>34</v>
      </c>
      <c r="F116" s="108">
        <v>2</v>
      </c>
      <c r="G116" s="108">
        <v>0</v>
      </c>
      <c r="H116" s="108">
        <v>0</v>
      </c>
      <c r="I116" s="108">
        <v>14</v>
      </c>
      <c r="J116" s="108">
        <v>7</v>
      </c>
      <c r="K116" s="108">
        <v>2</v>
      </c>
      <c r="L116" s="108">
        <v>1</v>
      </c>
      <c r="M116" s="108">
        <v>0</v>
      </c>
      <c r="N116" s="108">
        <v>0</v>
      </c>
      <c r="O116" s="108">
        <v>8</v>
      </c>
      <c r="P116" s="116"/>
    </row>
    <row r="117" spans="2:16" ht="15" customHeight="1">
      <c r="B117" s="99">
        <v>106</v>
      </c>
      <c r="C117" s="104">
        <v>704</v>
      </c>
      <c r="D117" s="125" t="s">
        <v>371</v>
      </c>
      <c r="E117" s="126">
        <v>37</v>
      </c>
      <c r="F117" s="109">
        <v>7</v>
      </c>
      <c r="G117" s="109">
        <v>0</v>
      </c>
      <c r="H117" s="109">
        <v>0</v>
      </c>
      <c r="I117" s="109">
        <v>4</v>
      </c>
      <c r="J117" s="109">
        <v>5</v>
      </c>
      <c r="K117" s="109">
        <v>1</v>
      </c>
      <c r="L117" s="109">
        <v>2</v>
      </c>
      <c r="M117" s="109">
        <v>0</v>
      </c>
      <c r="N117" s="109">
        <v>0</v>
      </c>
      <c r="O117" s="109">
        <v>18</v>
      </c>
      <c r="P117" s="116"/>
    </row>
    <row r="118" spans="2:16" ht="15" customHeight="1">
      <c r="C118" s="127" t="s">
        <v>281</v>
      </c>
      <c r="D118" s="12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2EF85-B05F-4445-AB95-6AFA65BF4718}">
  <sheetPr>
    <tabColor theme="7" tint="0.79998168889431442"/>
  </sheetPr>
  <dimension ref="B1:P118"/>
  <sheetViews>
    <sheetView topLeftCell="A2" workbookViewId="0">
      <pane xSplit="4" ySplit="3" topLeftCell="E9" activePane="bottomRight" state="frozen"/>
      <selection activeCell="C2" sqref="C2"/>
      <selection pane="topRight" activeCell="E2" sqref="E2"/>
      <selection pane="bottomLeft" activeCell="C5" sqref="C5"/>
      <selection pane="bottomRight" activeCell="C3" sqref="C3"/>
    </sheetView>
  </sheetViews>
  <sheetFormatPr defaultColWidth="7.75" defaultRowHeight="13.5"/>
  <cols>
    <col min="1" max="1" width="0" style="100" hidden="1" customWidth="1"/>
    <col min="2" max="2" width="3.25" style="99" hidden="1" customWidth="1"/>
    <col min="3" max="3" width="3.75" style="100" customWidth="1"/>
    <col min="4" max="4" width="11.375" style="100" customWidth="1"/>
    <col min="5" max="15" width="10.375" style="100" customWidth="1"/>
    <col min="16" max="256" width="7.75" style="100"/>
    <col min="257" max="258" width="0" style="100" hidden="1" customWidth="1"/>
    <col min="259" max="259" width="3.75" style="100" customWidth="1"/>
    <col min="260" max="260" width="8.25" style="100" customWidth="1"/>
    <col min="261" max="271" width="6.75" style="100" customWidth="1"/>
    <col min="272" max="512" width="7.75" style="100"/>
    <col min="513" max="514" width="0" style="100" hidden="1" customWidth="1"/>
    <col min="515" max="515" width="3.75" style="100" customWidth="1"/>
    <col min="516" max="516" width="8.25" style="100" customWidth="1"/>
    <col min="517" max="527" width="6.75" style="100" customWidth="1"/>
    <col min="528" max="768" width="7.75" style="100"/>
    <col min="769" max="770" width="0" style="100" hidden="1" customWidth="1"/>
    <col min="771" max="771" width="3.75" style="100" customWidth="1"/>
    <col min="772" max="772" width="8.25" style="100" customWidth="1"/>
    <col min="773" max="783" width="6.75" style="100" customWidth="1"/>
    <col min="784" max="1024" width="7.75" style="100"/>
    <col min="1025" max="1026" width="0" style="100" hidden="1" customWidth="1"/>
    <col min="1027" max="1027" width="3.75" style="100" customWidth="1"/>
    <col min="1028" max="1028" width="8.25" style="100" customWidth="1"/>
    <col min="1029" max="1039" width="6.75" style="100" customWidth="1"/>
    <col min="1040" max="1280" width="7.75" style="100"/>
    <col min="1281" max="1282" width="0" style="100" hidden="1" customWidth="1"/>
    <col min="1283" max="1283" width="3.75" style="100" customWidth="1"/>
    <col min="1284" max="1284" width="8.25" style="100" customWidth="1"/>
    <col min="1285" max="1295" width="6.75" style="100" customWidth="1"/>
    <col min="1296" max="1536" width="7.75" style="100"/>
    <col min="1537" max="1538" width="0" style="100" hidden="1" customWidth="1"/>
    <col min="1539" max="1539" width="3.75" style="100" customWidth="1"/>
    <col min="1540" max="1540" width="8.25" style="100" customWidth="1"/>
    <col min="1541" max="1551" width="6.75" style="100" customWidth="1"/>
    <col min="1552" max="1792" width="7.75" style="100"/>
    <col min="1793" max="1794" width="0" style="100" hidden="1" customWidth="1"/>
    <col min="1795" max="1795" width="3.75" style="100" customWidth="1"/>
    <col min="1796" max="1796" width="8.25" style="100" customWidth="1"/>
    <col min="1797" max="1807" width="6.75" style="100" customWidth="1"/>
    <col min="1808" max="2048" width="7.75" style="100"/>
    <col min="2049" max="2050" width="0" style="100" hidden="1" customWidth="1"/>
    <col min="2051" max="2051" width="3.75" style="100" customWidth="1"/>
    <col min="2052" max="2052" width="8.25" style="100" customWidth="1"/>
    <col min="2053" max="2063" width="6.75" style="100" customWidth="1"/>
    <col min="2064" max="2304" width="7.75" style="100"/>
    <col min="2305" max="2306" width="0" style="100" hidden="1" customWidth="1"/>
    <col min="2307" max="2307" width="3.75" style="100" customWidth="1"/>
    <col min="2308" max="2308" width="8.25" style="100" customWidth="1"/>
    <col min="2309" max="2319" width="6.75" style="100" customWidth="1"/>
    <col min="2320" max="2560" width="7.75" style="100"/>
    <col min="2561" max="2562" width="0" style="100" hidden="1" customWidth="1"/>
    <col min="2563" max="2563" width="3.75" style="100" customWidth="1"/>
    <col min="2564" max="2564" width="8.25" style="100" customWidth="1"/>
    <col min="2565" max="2575" width="6.75" style="100" customWidth="1"/>
    <col min="2576" max="2816" width="7.75" style="100"/>
    <col min="2817" max="2818" width="0" style="100" hidden="1" customWidth="1"/>
    <col min="2819" max="2819" width="3.75" style="100" customWidth="1"/>
    <col min="2820" max="2820" width="8.25" style="100" customWidth="1"/>
    <col min="2821" max="2831" width="6.75" style="100" customWidth="1"/>
    <col min="2832" max="3072" width="7.75" style="100"/>
    <col min="3073" max="3074" width="0" style="100" hidden="1" customWidth="1"/>
    <col min="3075" max="3075" width="3.75" style="100" customWidth="1"/>
    <col min="3076" max="3076" width="8.25" style="100" customWidth="1"/>
    <col min="3077" max="3087" width="6.75" style="100" customWidth="1"/>
    <col min="3088" max="3328" width="7.75" style="100"/>
    <col min="3329" max="3330" width="0" style="100" hidden="1" customWidth="1"/>
    <col min="3331" max="3331" width="3.75" style="100" customWidth="1"/>
    <col min="3332" max="3332" width="8.25" style="100" customWidth="1"/>
    <col min="3333" max="3343" width="6.75" style="100" customWidth="1"/>
    <col min="3344" max="3584" width="7.75" style="100"/>
    <col min="3585" max="3586" width="0" style="100" hidden="1" customWidth="1"/>
    <col min="3587" max="3587" width="3.75" style="100" customWidth="1"/>
    <col min="3588" max="3588" width="8.25" style="100" customWidth="1"/>
    <col min="3589" max="3599" width="6.75" style="100" customWidth="1"/>
    <col min="3600" max="3840" width="7.75" style="100"/>
    <col min="3841" max="3842" width="0" style="100" hidden="1" customWidth="1"/>
    <col min="3843" max="3843" width="3.75" style="100" customWidth="1"/>
    <col min="3844" max="3844" width="8.25" style="100" customWidth="1"/>
    <col min="3845" max="3855" width="6.75" style="100" customWidth="1"/>
    <col min="3856" max="4096" width="7.75" style="100"/>
    <col min="4097" max="4098" width="0" style="100" hidden="1" customWidth="1"/>
    <col min="4099" max="4099" width="3.75" style="100" customWidth="1"/>
    <col min="4100" max="4100" width="8.25" style="100" customWidth="1"/>
    <col min="4101" max="4111" width="6.75" style="100" customWidth="1"/>
    <col min="4112" max="4352" width="7.75" style="100"/>
    <col min="4353" max="4354" width="0" style="100" hidden="1" customWidth="1"/>
    <col min="4355" max="4355" width="3.75" style="100" customWidth="1"/>
    <col min="4356" max="4356" width="8.25" style="100" customWidth="1"/>
    <col min="4357" max="4367" width="6.75" style="100" customWidth="1"/>
    <col min="4368" max="4608" width="7.75" style="100"/>
    <col min="4609" max="4610" width="0" style="100" hidden="1" customWidth="1"/>
    <col min="4611" max="4611" width="3.75" style="100" customWidth="1"/>
    <col min="4612" max="4612" width="8.25" style="100" customWidth="1"/>
    <col min="4613" max="4623" width="6.75" style="100" customWidth="1"/>
    <col min="4624" max="4864" width="7.75" style="100"/>
    <col min="4865" max="4866" width="0" style="100" hidden="1" customWidth="1"/>
    <col min="4867" max="4867" width="3.75" style="100" customWidth="1"/>
    <col min="4868" max="4868" width="8.25" style="100" customWidth="1"/>
    <col min="4869" max="4879" width="6.75" style="100" customWidth="1"/>
    <col min="4880" max="5120" width="7.75" style="100"/>
    <col min="5121" max="5122" width="0" style="100" hidden="1" customWidth="1"/>
    <col min="5123" max="5123" width="3.75" style="100" customWidth="1"/>
    <col min="5124" max="5124" width="8.25" style="100" customWidth="1"/>
    <col min="5125" max="5135" width="6.75" style="100" customWidth="1"/>
    <col min="5136" max="5376" width="7.75" style="100"/>
    <col min="5377" max="5378" width="0" style="100" hidden="1" customWidth="1"/>
    <col min="5379" max="5379" width="3.75" style="100" customWidth="1"/>
    <col min="5380" max="5380" width="8.25" style="100" customWidth="1"/>
    <col min="5381" max="5391" width="6.75" style="100" customWidth="1"/>
    <col min="5392" max="5632" width="7.75" style="100"/>
    <col min="5633" max="5634" width="0" style="100" hidden="1" customWidth="1"/>
    <col min="5635" max="5635" width="3.75" style="100" customWidth="1"/>
    <col min="5636" max="5636" width="8.25" style="100" customWidth="1"/>
    <col min="5637" max="5647" width="6.75" style="100" customWidth="1"/>
    <col min="5648" max="5888" width="7.75" style="100"/>
    <col min="5889" max="5890" width="0" style="100" hidden="1" customWidth="1"/>
    <col min="5891" max="5891" width="3.75" style="100" customWidth="1"/>
    <col min="5892" max="5892" width="8.25" style="100" customWidth="1"/>
    <col min="5893" max="5903" width="6.75" style="100" customWidth="1"/>
    <col min="5904" max="6144" width="7.75" style="100"/>
    <col min="6145" max="6146" width="0" style="100" hidden="1" customWidth="1"/>
    <col min="6147" max="6147" width="3.75" style="100" customWidth="1"/>
    <col min="6148" max="6148" width="8.25" style="100" customWidth="1"/>
    <col min="6149" max="6159" width="6.75" style="100" customWidth="1"/>
    <col min="6160" max="6400" width="7.75" style="100"/>
    <col min="6401" max="6402" width="0" style="100" hidden="1" customWidth="1"/>
    <col min="6403" max="6403" width="3.75" style="100" customWidth="1"/>
    <col min="6404" max="6404" width="8.25" style="100" customWidth="1"/>
    <col min="6405" max="6415" width="6.75" style="100" customWidth="1"/>
    <col min="6416" max="6656" width="7.75" style="100"/>
    <col min="6657" max="6658" width="0" style="100" hidden="1" customWidth="1"/>
    <col min="6659" max="6659" width="3.75" style="100" customWidth="1"/>
    <col min="6660" max="6660" width="8.25" style="100" customWidth="1"/>
    <col min="6661" max="6671" width="6.75" style="100" customWidth="1"/>
    <col min="6672" max="6912" width="7.75" style="100"/>
    <col min="6913" max="6914" width="0" style="100" hidden="1" customWidth="1"/>
    <col min="6915" max="6915" width="3.75" style="100" customWidth="1"/>
    <col min="6916" max="6916" width="8.25" style="100" customWidth="1"/>
    <col min="6917" max="6927" width="6.75" style="100" customWidth="1"/>
    <col min="6928" max="7168" width="7.75" style="100"/>
    <col min="7169" max="7170" width="0" style="100" hidden="1" customWidth="1"/>
    <col min="7171" max="7171" width="3.75" style="100" customWidth="1"/>
    <col min="7172" max="7172" width="8.25" style="100" customWidth="1"/>
    <col min="7173" max="7183" width="6.75" style="100" customWidth="1"/>
    <col min="7184" max="7424" width="7.75" style="100"/>
    <col min="7425" max="7426" width="0" style="100" hidden="1" customWidth="1"/>
    <col min="7427" max="7427" width="3.75" style="100" customWidth="1"/>
    <col min="7428" max="7428" width="8.25" style="100" customWidth="1"/>
    <col min="7429" max="7439" width="6.75" style="100" customWidth="1"/>
    <col min="7440" max="7680" width="7.75" style="100"/>
    <col min="7681" max="7682" width="0" style="100" hidden="1" customWidth="1"/>
    <col min="7683" max="7683" width="3.75" style="100" customWidth="1"/>
    <col min="7684" max="7684" width="8.25" style="100" customWidth="1"/>
    <col min="7685" max="7695" width="6.75" style="100" customWidth="1"/>
    <col min="7696" max="7936" width="7.75" style="100"/>
    <col min="7937" max="7938" width="0" style="100" hidden="1" customWidth="1"/>
    <col min="7939" max="7939" width="3.75" style="100" customWidth="1"/>
    <col min="7940" max="7940" width="8.25" style="100" customWidth="1"/>
    <col min="7941" max="7951" width="6.75" style="100" customWidth="1"/>
    <col min="7952" max="8192" width="7.75" style="100"/>
    <col min="8193" max="8194" width="0" style="100" hidden="1" customWidth="1"/>
    <col min="8195" max="8195" width="3.75" style="100" customWidth="1"/>
    <col min="8196" max="8196" width="8.25" style="100" customWidth="1"/>
    <col min="8197" max="8207" width="6.75" style="100" customWidth="1"/>
    <col min="8208" max="8448" width="7.75" style="100"/>
    <col min="8449" max="8450" width="0" style="100" hidden="1" customWidth="1"/>
    <col min="8451" max="8451" width="3.75" style="100" customWidth="1"/>
    <col min="8452" max="8452" width="8.25" style="100" customWidth="1"/>
    <col min="8453" max="8463" width="6.75" style="100" customWidth="1"/>
    <col min="8464" max="8704" width="7.75" style="100"/>
    <col min="8705" max="8706" width="0" style="100" hidden="1" customWidth="1"/>
    <col min="8707" max="8707" width="3.75" style="100" customWidth="1"/>
    <col min="8708" max="8708" width="8.25" style="100" customWidth="1"/>
    <col min="8709" max="8719" width="6.75" style="100" customWidth="1"/>
    <col min="8720" max="8960" width="7.75" style="100"/>
    <col min="8961" max="8962" width="0" style="100" hidden="1" customWidth="1"/>
    <col min="8963" max="8963" width="3.75" style="100" customWidth="1"/>
    <col min="8964" max="8964" width="8.25" style="100" customWidth="1"/>
    <col min="8965" max="8975" width="6.75" style="100" customWidth="1"/>
    <col min="8976" max="9216" width="7.75" style="100"/>
    <col min="9217" max="9218" width="0" style="100" hidden="1" customWidth="1"/>
    <col min="9219" max="9219" width="3.75" style="100" customWidth="1"/>
    <col min="9220" max="9220" width="8.25" style="100" customWidth="1"/>
    <col min="9221" max="9231" width="6.75" style="100" customWidth="1"/>
    <col min="9232" max="9472" width="7.75" style="100"/>
    <col min="9473" max="9474" width="0" style="100" hidden="1" customWidth="1"/>
    <col min="9475" max="9475" width="3.75" style="100" customWidth="1"/>
    <col min="9476" max="9476" width="8.25" style="100" customWidth="1"/>
    <col min="9477" max="9487" width="6.75" style="100" customWidth="1"/>
    <col min="9488" max="9728" width="7.75" style="100"/>
    <col min="9729" max="9730" width="0" style="100" hidden="1" customWidth="1"/>
    <col min="9731" max="9731" width="3.75" style="100" customWidth="1"/>
    <col min="9732" max="9732" width="8.25" style="100" customWidth="1"/>
    <col min="9733" max="9743" width="6.75" style="100" customWidth="1"/>
    <col min="9744" max="9984" width="7.75" style="100"/>
    <col min="9985" max="9986" width="0" style="100" hidden="1" customWidth="1"/>
    <col min="9987" max="9987" width="3.75" style="100" customWidth="1"/>
    <col min="9988" max="9988" width="8.25" style="100" customWidth="1"/>
    <col min="9989" max="9999" width="6.75" style="100" customWidth="1"/>
    <col min="10000" max="10240" width="7.75" style="100"/>
    <col min="10241" max="10242" width="0" style="100" hidden="1" customWidth="1"/>
    <col min="10243" max="10243" width="3.75" style="100" customWidth="1"/>
    <col min="10244" max="10244" width="8.25" style="100" customWidth="1"/>
    <col min="10245" max="10255" width="6.75" style="100" customWidth="1"/>
    <col min="10256" max="10496" width="7.75" style="100"/>
    <col min="10497" max="10498" width="0" style="100" hidden="1" customWidth="1"/>
    <col min="10499" max="10499" width="3.75" style="100" customWidth="1"/>
    <col min="10500" max="10500" width="8.25" style="100" customWidth="1"/>
    <col min="10501" max="10511" width="6.75" style="100" customWidth="1"/>
    <col min="10512" max="10752" width="7.75" style="100"/>
    <col min="10753" max="10754" width="0" style="100" hidden="1" customWidth="1"/>
    <col min="10755" max="10755" width="3.75" style="100" customWidth="1"/>
    <col min="10756" max="10756" width="8.25" style="100" customWidth="1"/>
    <col min="10757" max="10767" width="6.75" style="100" customWidth="1"/>
    <col min="10768" max="11008" width="7.75" style="100"/>
    <col min="11009" max="11010" width="0" style="100" hidden="1" customWidth="1"/>
    <col min="11011" max="11011" width="3.75" style="100" customWidth="1"/>
    <col min="11012" max="11012" width="8.25" style="100" customWidth="1"/>
    <col min="11013" max="11023" width="6.75" style="100" customWidth="1"/>
    <col min="11024" max="11264" width="7.75" style="100"/>
    <col min="11265" max="11266" width="0" style="100" hidden="1" customWidth="1"/>
    <col min="11267" max="11267" width="3.75" style="100" customWidth="1"/>
    <col min="11268" max="11268" width="8.25" style="100" customWidth="1"/>
    <col min="11269" max="11279" width="6.75" style="100" customWidth="1"/>
    <col min="11280" max="11520" width="7.75" style="100"/>
    <col min="11521" max="11522" width="0" style="100" hidden="1" customWidth="1"/>
    <col min="11523" max="11523" width="3.75" style="100" customWidth="1"/>
    <col min="11524" max="11524" width="8.25" style="100" customWidth="1"/>
    <col min="11525" max="11535" width="6.75" style="100" customWidth="1"/>
    <col min="11536" max="11776" width="7.75" style="100"/>
    <col min="11777" max="11778" width="0" style="100" hidden="1" customWidth="1"/>
    <col min="11779" max="11779" width="3.75" style="100" customWidth="1"/>
    <col min="11780" max="11780" width="8.25" style="100" customWidth="1"/>
    <col min="11781" max="11791" width="6.75" style="100" customWidth="1"/>
    <col min="11792" max="12032" width="7.75" style="100"/>
    <col min="12033" max="12034" width="0" style="100" hidden="1" customWidth="1"/>
    <col min="12035" max="12035" width="3.75" style="100" customWidth="1"/>
    <col min="12036" max="12036" width="8.25" style="100" customWidth="1"/>
    <col min="12037" max="12047" width="6.75" style="100" customWidth="1"/>
    <col min="12048" max="12288" width="7.75" style="100"/>
    <col min="12289" max="12290" width="0" style="100" hidden="1" customWidth="1"/>
    <col min="12291" max="12291" width="3.75" style="100" customWidth="1"/>
    <col min="12292" max="12292" width="8.25" style="100" customWidth="1"/>
    <col min="12293" max="12303" width="6.75" style="100" customWidth="1"/>
    <col min="12304" max="12544" width="7.75" style="100"/>
    <col min="12545" max="12546" width="0" style="100" hidden="1" customWidth="1"/>
    <col min="12547" max="12547" width="3.75" style="100" customWidth="1"/>
    <col min="12548" max="12548" width="8.25" style="100" customWidth="1"/>
    <col min="12549" max="12559" width="6.75" style="100" customWidth="1"/>
    <col min="12560" max="12800" width="7.75" style="100"/>
    <col min="12801" max="12802" width="0" style="100" hidden="1" customWidth="1"/>
    <col min="12803" max="12803" width="3.75" style="100" customWidth="1"/>
    <col min="12804" max="12804" width="8.25" style="100" customWidth="1"/>
    <col min="12805" max="12815" width="6.75" style="100" customWidth="1"/>
    <col min="12816" max="13056" width="7.75" style="100"/>
    <col min="13057" max="13058" width="0" style="100" hidden="1" customWidth="1"/>
    <col min="13059" max="13059" width="3.75" style="100" customWidth="1"/>
    <col min="13060" max="13060" width="8.25" style="100" customWidth="1"/>
    <col min="13061" max="13071" width="6.75" style="100" customWidth="1"/>
    <col min="13072" max="13312" width="7.75" style="100"/>
    <col min="13313" max="13314" width="0" style="100" hidden="1" customWidth="1"/>
    <col min="13315" max="13315" width="3.75" style="100" customWidth="1"/>
    <col min="13316" max="13316" width="8.25" style="100" customWidth="1"/>
    <col min="13317" max="13327" width="6.75" style="100" customWidth="1"/>
    <col min="13328" max="13568" width="7.75" style="100"/>
    <col min="13569" max="13570" width="0" style="100" hidden="1" customWidth="1"/>
    <col min="13571" max="13571" width="3.75" style="100" customWidth="1"/>
    <col min="13572" max="13572" width="8.25" style="100" customWidth="1"/>
    <col min="13573" max="13583" width="6.75" style="100" customWidth="1"/>
    <col min="13584" max="13824" width="7.75" style="100"/>
    <col min="13825" max="13826" width="0" style="100" hidden="1" customWidth="1"/>
    <col min="13827" max="13827" width="3.75" style="100" customWidth="1"/>
    <col min="13828" max="13828" width="8.25" style="100" customWidth="1"/>
    <col min="13829" max="13839" width="6.75" style="100" customWidth="1"/>
    <col min="13840" max="14080" width="7.75" style="100"/>
    <col min="14081" max="14082" width="0" style="100" hidden="1" customWidth="1"/>
    <col min="14083" max="14083" width="3.75" style="100" customWidth="1"/>
    <col min="14084" max="14084" width="8.25" style="100" customWidth="1"/>
    <col min="14085" max="14095" width="6.75" style="100" customWidth="1"/>
    <col min="14096" max="14336" width="7.75" style="100"/>
    <col min="14337" max="14338" width="0" style="100" hidden="1" customWidth="1"/>
    <col min="14339" max="14339" width="3.75" style="100" customWidth="1"/>
    <col min="14340" max="14340" width="8.25" style="100" customWidth="1"/>
    <col min="14341" max="14351" width="6.75" style="100" customWidth="1"/>
    <col min="14352" max="14592" width="7.75" style="100"/>
    <col min="14593" max="14594" width="0" style="100" hidden="1" customWidth="1"/>
    <col min="14595" max="14595" width="3.75" style="100" customWidth="1"/>
    <col min="14596" max="14596" width="8.25" style="100" customWidth="1"/>
    <col min="14597" max="14607" width="6.75" style="100" customWidth="1"/>
    <col min="14608" max="14848" width="7.75" style="100"/>
    <col min="14849" max="14850" width="0" style="100" hidden="1" customWidth="1"/>
    <col min="14851" max="14851" width="3.75" style="100" customWidth="1"/>
    <col min="14852" max="14852" width="8.25" style="100" customWidth="1"/>
    <col min="14853" max="14863" width="6.75" style="100" customWidth="1"/>
    <col min="14864" max="15104" width="7.75" style="100"/>
    <col min="15105" max="15106" width="0" style="100" hidden="1" customWidth="1"/>
    <col min="15107" max="15107" width="3.75" style="100" customWidth="1"/>
    <col min="15108" max="15108" width="8.25" style="100" customWidth="1"/>
    <col min="15109" max="15119" width="6.75" style="100" customWidth="1"/>
    <col min="15120" max="15360" width="7.75" style="100"/>
    <col min="15361" max="15362" width="0" style="100" hidden="1" customWidth="1"/>
    <col min="15363" max="15363" width="3.75" style="100" customWidth="1"/>
    <col min="15364" max="15364" width="8.25" style="100" customWidth="1"/>
    <col min="15365" max="15375" width="6.75" style="100" customWidth="1"/>
    <col min="15376" max="15616" width="7.75" style="100"/>
    <col min="15617" max="15618" width="0" style="100" hidden="1" customWidth="1"/>
    <col min="15619" max="15619" width="3.75" style="100" customWidth="1"/>
    <col min="15620" max="15620" width="8.25" style="100" customWidth="1"/>
    <col min="15621" max="15631" width="6.75" style="100" customWidth="1"/>
    <col min="15632" max="15872" width="7.75" style="100"/>
    <col min="15873" max="15874" width="0" style="100" hidden="1" customWidth="1"/>
    <col min="15875" max="15875" width="3.75" style="100" customWidth="1"/>
    <col min="15876" max="15876" width="8.25" style="100" customWidth="1"/>
    <col min="15877" max="15887" width="6.75" style="100" customWidth="1"/>
    <col min="15888" max="16128" width="7.75" style="100"/>
    <col min="16129" max="16130" width="0" style="100" hidden="1" customWidth="1"/>
    <col min="16131" max="16131" width="3.75" style="100" customWidth="1"/>
    <col min="16132" max="16132" width="8.25" style="100" customWidth="1"/>
    <col min="16133" max="16143" width="6.75" style="100" customWidth="1"/>
    <col min="16144" max="16384" width="7.75" style="100"/>
  </cols>
  <sheetData>
    <row r="1" spans="2:16" ht="16.149999999999999" hidden="1" customHeight="1"/>
    <row r="2" spans="2:16" ht="16.149999999999999" customHeight="1">
      <c r="C2" s="100" t="s">
        <v>811</v>
      </c>
    </row>
    <row r="3" spans="2:16" ht="4.9000000000000004" customHeight="1">
      <c r="O3" s="110"/>
    </row>
    <row r="4" spans="2:16" ht="15" customHeight="1">
      <c r="B4" s="99" t="s">
        <v>192</v>
      </c>
      <c r="C4" s="111"/>
      <c r="D4" s="112" t="s">
        <v>155</v>
      </c>
      <c r="E4" s="113" t="s">
        <v>44</v>
      </c>
      <c r="F4" s="114" t="s">
        <v>0</v>
      </c>
      <c r="G4" s="114" t="s">
        <v>156</v>
      </c>
      <c r="H4" s="114" t="s">
        <v>157</v>
      </c>
      <c r="I4" s="114" t="s">
        <v>158</v>
      </c>
      <c r="J4" s="114" t="s">
        <v>1</v>
      </c>
      <c r="K4" s="114" t="s">
        <v>159</v>
      </c>
      <c r="L4" s="114" t="s">
        <v>160</v>
      </c>
      <c r="M4" s="114" t="s">
        <v>161</v>
      </c>
      <c r="N4" s="114" t="s">
        <v>162</v>
      </c>
      <c r="O4" s="115" t="s">
        <v>163</v>
      </c>
      <c r="P4" s="116"/>
    </row>
    <row r="5" spans="2:16" ht="13.9" hidden="1" customHeight="1">
      <c r="D5" s="117" t="s">
        <v>372</v>
      </c>
      <c r="E5" s="118">
        <v>99654</v>
      </c>
      <c r="F5" s="116">
        <v>14898</v>
      </c>
      <c r="G5" s="116">
        <v>281</v>
      </c>
      <c r="H5" s="116">
        <v>1204</v>
      </c>
      <c r="I5" s="116">
        <v>65824</v>
      </c>
      <c r="J5" s="116">
        <v>2262</v>
      </c>
      <c r="K5" s="116">
        <v>687</v>
      </c>
      <c r="L5" s="116">
        <v>2405</v>
      </c>
      <c r="M5" s="116">
        <v>2344</v>
      </c>
      <c r="N5" s="116">
        <v>119</v>
      </c>
      <c r="O5" s="116">
        <v>9630</v>
      </c>
      <c r="P5" s="116"/>
    </row>
    <row r="6" spans="2:16" ht="13.9" hidden="1" customHeight="1">
      <c r="D6" s="117" t="s">
        <v>373</v>
      </c>
      <c r="E6" s="119">
        <v>99753</v>
      </c>
      <c r="F6" s="116">
        <v>15791</v>
      </c>
      <c r="G6" s="116">
        <v>278</v>
      </c>
      <c r="H6" s="116">
        <v>1160</v>
      </c>
      <c r="I6" s="116">
        <v>64703</v>
      </c>
      <c r="J6" s="116">
        <v>2533</v>
      </c>
      <c r="K6" s="116">
        <v>700</v>
      </c>
      <c r="L6" s="116">
        <v>2389</v>
      </c>
      <c r="M6" s="116">
        <v>2447</v>
      </c>
      <c r="N6" s="116">
        <v>104</v>
      </c>
      <c r="O6" s="116">
        <v>9648</v>
      </c>
      <c r="P6" s="116"/>
    </row>
    <row r="7" spans="2:16" ht="13.9" hidden="1" customHeight="1">
      <c r="D7" s="117" t="s">
        <v>284</v>
      </c>
      <c r="E7" s="119">
        <v>101931</v>
      </c>
      <c r="F7" s="116">
        <v>17477</v>
      </c>
      <c r="G7" s="116">
        <v>322</v>
      </c>
      <c r="H7" s="116">
        <v>1169</v>
      </c>
      <c r="I7" s="116">
        <v>63567</v>
      </c>
      <c r="J7" s="116">
        <v>2769</v>
      </c>
      <c r="K7" s="116">
        <v>757</v>
      </c>
      <c r="L7" s="116">
        <v>2339</v>
      </c>
      <c r="M7" s="116">
        <v>2650</v>
      </c>
      <c r="N7" s="116">
        <v>96</v>
      </c>
      <c r="O7" s="116">
        <v>10785</v>
      </c>
      <c r="P7" s="116"/>
    </row>
    <row r="8" spans="2:16" ht="13.9" hidden="1" customHeight="1">
      <c r="D8" s="117" t="s">
        <v>207</v>
      </c>
      <c r="E8" s="119">
        <v>102529</v>
      </c>
      <c r="F8" s="116">
        <v>18992</v>
      </c>
      <c r="G8" s="116">
        <v>322</v>
      </c>
      <c r="H8" s="116">
        <v>1195</v>
      </c>
      <c r="I8" s="116">
        <v>62407</v>
      </c>
      <c r="J8" s="116">
        <v>2926</v>
      </c>
      <c r="K8" s="116">
        <v>763</v>
      </c>
      <c r="L8" s="116">
        <v>2317</v>
      </c>
      <c r="M8" s="116">
        <v>2769</v>
      </c>
      <c r="N8" s="116">
        <v>93</v>
      </c>
      <c r="O8" s="116">
        <v>10745</v>
      </c>
      <c r="P8" s="116"/>
    </row>
    <row r="9" spans="2:16" ht="13.9" customHeight="1">
      <c r="D9" s="117" t="s">
        <v>208</v>
      </c>
      <c r="E9" s="120">
        <v>102721</v>
      </c>
      <c r="F9" s="108">
        <v>20191</v>
      </c>
      <c r="G9" s="108">
        <v>315</v>
      </c>
      <c r="H9" s="108">
        <v>1181</v>
      </c>
      <c r="I9" s="108">
        <v>61092</v>
      </c>
      <c r="J9" s="108">
        <v>3106</v>
      </c>
      <c r="K9" s="108">
        <v>803</v>
      </c>
      <c r="L9" s="108">
        <v>2317</v>
      </c>
      <c r="M9" s="108">
        <v>2964</v>
      </c>
      <c r="N9" s="108">
        <v>85</v>
      </c>
      <c r="O9" s="108">
        <v>10667</v>
      </c>
    </row>
    <row r="10" spans="2:16" ht="13.15" customHeight="1">
      <c r="D10" s="121"/>
      <c r="E10" s="122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2:16" ht="15" customHeight="1">
      <c r="B11" s="99">
        <v>11</v>
      </c>
      <c r="D11" s="124" t="s">
        <v>128</v>
      </c>
      <c r="E11" s="120">
        <v>21694</v>
      </c>
      <c r="F11" s="108">
        <v>2761</v>
      </c>
      <c r="G11" s="108">
        <v>88</v>
      </c>
      <c r="H11" s="108">
        <v>50</v>
      </c>
      <c r="I11" s="108">
        <v>15485</v>
      </c>
      <c r="J11" s="108">
        <v>440</v>
      </c>
      <c r="K11" s="108">
        <v>170</v>
      </c>
      <c r="L11" s="108">
        <v>532</v>
      </c>
      <c r="M11" s="108">
        <v>244</v>
      </c>
      <c r="N11" s="108">
        <v>17</v>
      </c>
      <c r="O11" s="108">
        <v>1907</v>
      </c>
    </row>
    <row r="12" spans="2:16" ht="15" customHeight="1">
      <c r="B12" s="99">
        <v>15</v>
      </c>
      <c r="D12" s="124" t="s">
        <v>129</v>
      </c>
      <c r="E12" s="120">
        <v>9696</v>
      </c>
      <c r="F12" s="108">
        <v>997</v>
      </c>
      <c r="G12" s="108">
        <v>20</v>
      </c>
      <c r="H12" s="108">
        <v>12</v>
      </c>
      <c r="I12" s="108">
        <v>7214</v>
      </c>
      <c r="J12" s="108">
        <v>142</v>
      </c>
      <c r="K12" s="108">
        <v>59</v>
      </c>
      <c r="L12" s="108">
        <v>187</v>
      </c>
      <c r="M12" s="108">
        <v>72</v>
      </c>
      <c r="N12" s="108">
        <v>5</v>
      </c>
      <c r="O12" s="108">
        <v>988</v>
      </c>
    </row>
    <row r="13" spans="2:16" ht="15" customHeight="1">
      <c r="B13" s="99">
        <v>21</v>
      </c>
      <c r="D13" s="124" t="s">
        <v>285</v>
      </c>
      <c r="E13" s="120">
        <v>7009</v>
      </c>
      <c r="F13" s="108">
        <v>953</v>
      </c>
      <c r="G13" s="108">
        <v>2</v>
      </c>
      <c r="H13" s="108">
        <v>64</v>
      </c>
      <c r="I13" s="108">
        <v>4154</v>
      </c>
      <c r="J13" s="108">
        <v>498</v>
      </c>
      <c r="K13" s="108">
        <v>34</v>
      </c>
      <c r="L13" s="108">
        <v>100</v>
      </c>
      <c r="M13" s="108">
        <v>151</v>
      </c>
      <c r="N13" s="108">
        <v>8</v>
      </c>
      <c r="O13" s="108">
        <v>1045</v>
      </c>
    </row>
    <row r="14" spans="2:16" ht="15" customHeight="1">
      <c r="B14" s="99">
        <v>27</v>
      </c>
      <c r="D14" s="124" t="s">
        <v>131</v>
      </c>
      <c r="E14" s="120">
        <v>3252</v>
      </c>
      <c r="F14" s="108">
        <v>730</v>
      </c>
      <c r="G14" s="108">
        <v>1</v>
      </c>
      <c r="H14" s="108">
        <v>4</v>
      </c>
      <c r="I14" s="108">
        <v>1171</v>
      </c>
      <c r="J14" s="108">
        <v>182</v>
      </c>
      <c r="K14" s="108">
        <v>11</v>
      </c>
      <c r="L14" s="108">
        <v>67</v>
      </c>
      <c r="M14" s="108">
        <v>145</v>
      </c>
      <c r="N14" s="108">
        <v>2</v>
      </c>
      <c r="O14" s="108">
        <v>939</v>
      </c>
    </row>
    <row r="15" spans="2:16" ht="15" customHeight="1">
      <c r="B15" s="99">
        <v>40</v>
      </c>
      <c r="D15" s="124" t="s">
        <v>132</v>
      </c>
      <c r="E15" s="120">
        <v>11637</v>
      </c>
      <c r="F15" s="108">
        <v>1504</v>
      </c>
      <c r="G15" s="108">
        <v>6</v>
      </c>
      <c r="H15" s="108">
        <v>1</v>
      </c>
      <c r="I15" s="108">
        <v>7394</v>
      </c>
      <c r="J15" s="108">
        <v>461</v>
      </c>
      <c r="K15" s="108">
        <v>27</v>
      </c>
      <c r="L15" s="108">
        <v>113</v>
      </c>
      <c r="M15" s="108">
        <v>1208</v>
      </c>
      <c r="N15" s="108">
        <v>2</v>
      </c>
      <c r="O15" s="108">
        <v>921</v>
      </c>
    </row>
    <row r="16" spans="2:16" ht="15" customHeight="1">
      <c r="B16" s="99">
        <v>49</v>
      </c>
      <c r="D16" s="124" t="s">
        <v>133</v>
      </c>
      <c r="E16" s="120">
        <v>1765</v>
      </c>
      <c r="F16" s="108">
        <v>252</v>
      </c>
      <c r="G16" s="108">
        <v>3</v>
      </c>
      <c r="H16" s="108">
        <v>6</v>
      </c>
      <c r="I16" s="108">
        <v>870</v>
      </c>
      <c r="J16" s="108">
        <v>109</v>
      </c>
      <c r="K16" s="108">
        <v>19</v>
      </c>
      <c r="L16" s="108">
        <v>40</v>
      </c>
      <c r="M16" s="108">
        <v>32</v>
      </c>
      <c r="N16" s="108">
        <v>1</v>
      </c>
      <c r="O16" s="108">
        <v>433</v>
      </c>
    </row>
    <row r="17" spans="2:16" ht="15" customHeight="1">
      <c r="B17" s="99">
        <v>67</v>
      </c>
      <c r="D17" s="124" t="s">
        <v>217</v>
      </c>
      <c r="E17" s="120">
        <v>1112</v>
      </c>
      <c r="F17" s="108">
        <v>420</v>
      </c>
      <c r="G17" s="108">
        <v>4</v>
      </c>
      <c r="H17" s="108">
        <v>4</v>
      </c>
      <c r="I17" s="108">
        <v>204</v>
      </c>
      <c r="J17" s="108">
        <v>239</v>
      </c>
      <c r="K17" s="108">
        <v>5</v>
      </c>
      <c r="L17" s="108">
        <v>24</v>
      </c>
      <c r="M17" s="108">
        <v>5</v>
      </c>
      <c r="N17" s="108">
        <v>0</v>
      </c>
      <c r="O17" s="108">
        <v>207</v>
      </c>
    </row>
    <row r="18" spans="2:16" ht="15" customHeight="1">
      <c r="B18" s="99">
        <v>87</v>
      </c>
      <c r="D18" s="124" t="s">
        <v>219</v>
      </c>
      <c r="E18" s="120">
        <v>1114</v>
      </c>
      <c r="F18" s="108">
        <v>214</v>
      </c>
      <c r="G18" s="108">
        <v>4</v>
      </c>
      <c r="H18" s="108">
        <v>2</v>
      </c>
      <c r="I18" s="108">
        <v>226</v>
      </c>
      <c r="J18" s="108">
        <v>197</v>
      </c>
      <c r="K18" s="108">
        <v>8</v>
      </c>
      <c r="L18" s="108">
        <v>13</v>
      </c>
      <c r="M18" s="108">
        <v>21</v>
      </c>
      <c r="N18" s="108">
        <v>0</v>
      </c>
      <c r="O18" s="108">
        <v>429</v>
      </c>
    </row>
    <row r="19" spans="2:16" ht="15" customHeight="1">
      <c r="B19" s="99">
        <v>95</v>
      </c>
      <c r="D19" s="124" t="s">
        <v>221</v>
      </c>
      <c r="E19" s="120">
        <v>590</v>
      </c>
      <c r="F19" s="108">
        <v>106</v>
      </c>
      <c r="G19" s="108">
        <v>0</v>
      </c>
      <c r="H19" s="108">
        <v>0</v>
      </c>
      <c r="I19" s="108">
        <v>185</v>
      </c>
      <c r="J19" s="108">
        <v>117</v>
      </c>
      <c r="K19" s="108">
        <v>14</v>
      </c>
      <c r="L19" s="108">
        <v>28</v>
      </c>
      <c r="M19" s="108">
        <v>15</v>
      </c>
      <c r="N19" s="108">
        <v>1</v>
      </c>
      <c r="O19" s="108">
        <v>124</v>
      </c>
    </row>
    <row r="20" spans="2:16" ht="15" customHeight="1">
      <c r="D20" s="121"/>
      <c r="E20" s="122"/>
      <c r="F20" s="123"/>
      <c r="G20" s="123"/>
      <c r="H20" s="123"/>
      <c r="I20" s="123"/>
      <c r="J20" s="123"/>
      <c r="K20" s="123"/>
      <c r="L20" s="123"/>
      <c r="M20" s="123"/>
      <c r="N20" s="123"/>
      <c r="O20" s="123"/>
    </row>
    <row r="21" spans="2:16" ht="15" customHeight="1">
      <c r="B21" s="99">
        <v>1</v>
      </c>
      <c r="C21" s="100">
        <v>100</v>
      </c>
      <c r="D21" s="124" t="s">
        <v>223</v>
      </c>
      <c r="E21" s="120">
        <v>44852</v>
      </c>
      <c r="F21" s="108">
        <v>12254</v>
      </c>
      <c r="G21" s="108">
        <v>187</v>
      </c>
      <c r="H21" s="108">
        <v>1038</v>
      </c>
      <c r="I21" s="108">
        <v>24189</v>
      </c>
      <c r="J21" s="108">
        <v>721</v>
      </c>
      <c r="K21" s="108">
        <v>456</v>
      </c>
      <c r="L21" s="108">
        <v>1213</v>
      </c>
      <c r="M21" s="108">
        <v>1071</v>
      </c>
      <c r="N21" s="108">
        <v>49</v>
      </c>
      <c r="O21" s="108">
        <v>3674</v>
      </c>
    </row>
    <row r="22" spans="2:16" ht="15" customHeight="1">
      <c r="B22" s="99">
        <v>2</v>
      </c>
      <c r="C22" s="100">
        <v>101</v>
      </c>
      <c r="D22" s="117" t="s">
        <v>286</v>
      </c>
      <c r="E22" s="120">
        <v>5025</v>
      </c>
      <c r="F22" s="108">
        <v>935</v>
      </c>
      <c r="G22" s="108">
        <v>89</v>
      </c>
      <c r="H22" s="108">
        <v>173</v>
      </c>
      <c r="I22" s="108">
        <v>1741</v>
      </c>
      <c r="J22" s="108">
        <v>251</v>
      </c>
      <c r="K22" s="108">
        <v>100</v>
      </c>
      <c r="L22" s="108">
        <v>492</v>
      </c>
      <c r="M22" s="108">
        <v>34</v>
      </c>
      <c r="N22" s="108">
        <v>5</v>
      </c>
      <c r="O22" s="108">
        <v>1205</v>
      </c>
    </row>
    <row r="23" spans="2:16" ht="15" customHeight="1">
      <c r="B23" s="99">
        <v>3</v>
      </c>
      <c r="C23" s="100">
        <v>102</v>
      </c>
      <c r="D23" s="117" t="s">
        <v>287</v>
      </c>
      <c r="E23" s="120">
        <v>3859</v>
      </c>
      <c r="F23" s="108">
        <v>1051</v>
      </c>
      <c r="G23" s="108">
        <v>47</v>
      </c>
      <c r="H23" s="108">
        <v>136</v>
      </c>
      <c r="I23" s="108">
        <v>1905</v>
      </c>
      <c r="J23" s="108">
        <v>52</v>
      </c>
      <c r="K23" s="108">
        <v>81</v>
      </c>
      <c r="L23" s="108">
        <v>152</v>
      </c>
      <c r="M23" s="108">
        <v>13</v>
      </c>
      <c r="N23" s="108">
        <v>9</v>
      </c>
      <c r="O23" s="108">
        <v>413</v>
      </c>
    </row>
    <row r="24" spans="2:16" ht="15" customHeight="1">
      <c r="B24" s="99">
        <v>5</v>
      </c>
      <c r="C24" s="100">
        <v>105</v>
      </c>
      <c r="D24" s="117" t="s">
        <v>288</v>
      </c>
      <c r="E24" s="120">
        <v>3989</v>
      </c>
      <c r="F24" s="108">
        <v>1595</v>
      </c>
      <c r="G24" s="108">
        <v>2</v>
      </c>
      <c r="H24" s="108">
        <v>21</v>
      </c>
      <c r="I24" s="108">
        <v>1858</v>
      </c>
      <c r="J24" s="108">
        <v>77</v>
      </c>
      <c r="K24" s="108">
        <v>18</v>
      </c>
      <c r="L24" s="108">
        <v>19</v>
      </c>
      <c r="M24" s="108">
        <v>155</v>
      </c>
      <c r="N24" s="108">
        <v>3</v>
      </c>
      <c r="O24" s="108">
        <v>241</v>
      </c>
    </row>
    <row r="25" spans="2:16" ht="15" customHeight="1">
      <c r="B25" s="99">
        <v>7</v>
      </c>
      <c r="C25" s="100">
        <v>106</v>
      </c>
      <c r="D25" s="117" t="s">
        <v>289</v>
      </c>
      <c r="E25" s="120">
        <v>8123</v>
      </c>
      <c r="F25" s="108">
        <v>489</v>
      </c>
      <c r="G25" s="108">
        <v>1</v>
      </c>
      <c r="H25" s="108">
        <v>6</v>
      </c>
      <c r="I25" s="108">
        <v>6784</v>
      </c>
      <c r="J25" s="108">
        <v>42</v>
      </c>
      <c r="K25" s="108">
        <v>13</v>
      </c>
      <c r="L25" s="108">
        <v>37</v>
      </c>
      <c r="M25" s="108">
        <v>620</v>
      </c>
      <c r="N25" s="108">
        <v>2</v>
      </c>
      <c r="O25" s="108">
        <v>129</v>
      </c>
      <c r="P25" s="107"/>
    </row>
    <row r="26" spans="2:16" ht="15" customHeight="1">
      <c r="B26" s="99">
        <v>8</v>
      </c>
      <c r="C26" s="100">
        <v>107</v>
      </c>
      <c r="D26" s="117" t="s">
        <v>290</v>
      </c>
      <c r="E26" s="120">
        <v>4795</v>
      </c>
      <c r="F26" s="108">
        <v>493</v>
      </c>
      <c r="G26" s="108">
        <v>3</v>
      </c>
      <c r="H26" s="108">
        <v>6</v>
      </c>
      <c r="I26" s="108">
        <v>3938</v>
      </c>
      <c r="J26" s="108">
        <v>23</v>
      </c>
      <c r="K26" s="108">
        <v>17</v>
      </c>
      <c r="L26" s="108">
        <v>46</v>
      </c>
      <c r="M26" s="108">
        <v>124</v>
      </c>
      <c r="N26" s="108">
        <v>3</v>
      </c>
      <c r="O26" s="108">
        <v>142</v>
      </c>
      <c r="P26" s="107"/>
    </row>
    <row r="27" spans="2:16" ht="15" customHeight="1">
      <c r="B27" s="99">
        <v>9</v>
      </c>
      <c r="C27" s="100">
        <v>108</v>
      </c>
      <c r="D27" s="117" t="s">
        <v>291</v>
      </c>
      <c r="E27" s="120">
        <v>2985</v>
      </c>
      <c r="F27" s="108">
        <v>929</v>
      </c>
      <c r="G27" s="108">
        <v>8</v>
      </c>
      <c r="H27" s="108">
        <v>10</v>
      </c>
      <c r="I27" s="108">
        <v>1601</v>
      </c>
      <c r="J27" s="108">
        <v>41</v>
      </c>
      <c r="K27" s="108">
        <v>22</v>
      </c>
      <c r="L27" s="108">
        <v>122</v>
      </c>
      <c r="M27" s="108">
        <v>12</v>
      </c>
      <c r="N27" s="108">
        <v>4</v>
      </c>
      <c r="O27" s="108">
        <v>236</v>
      </c>
      <c r="P27" s="107"/>
    </row>
    <row r="28" spans="2:16" ht="15" customHeight="1">
      <c r="B28" s="99">
        <v>6</v>
      </c>
      <c r="C28" s="100">
        <v>109</v>
      </c>
      <c r="D28" s="117" t="s">
        <v>292</v>
      </c>
      <c r="E28" s="120">
        <v>2153</v>
      </c>
      <c r="F28" s="108">
        <v>476</v>
      </c>
      <c r="G28" s="108">
        <v>8</v>
      </c>
      <c r="H28" s="108">
        <v>31</v>
      </c>
      <c r="I28" s="108">
        <v>1375</v>
      </c>
      <c r="J28" s="108">
        <v>23</v>
      </c>
      <c r="K28" s="108">
        <v>21</v>
      </c>
      <c r="L28" s="108">
        <v>82</v>
      </c>
      <c r="M28" s="108">
        <v>8</v>
      </c>
      <c r="N28" s="108">
        <v>5</v>
      </c>
      <c r="O28" s="108">
        <v>124</v>
      </c>
    </row>
    <row r="29" spans="2:16" ht="15" customHeight="1">
      <c r="B29" s="99">
        <v>4</v>
      </c>
      <c r="C29" s="100">
        <v>110</v>
      </c>
      <c r="D29" s="117" t="s">
        <v>293</v>
      </c>
      <c r="E29" s="120">
        <v>11440</v>
      </c>
      <c r="F29" s="108">
        <v>5682</v>
      </c>
      <c r="G29" s="108">
        <v>26</v>
      </c>
      <c r="H29" s="108">
        <v>644</v>
      </c>
      <c r="I29" s="108">
        <v>3462</v>
      </c>
      <c r="J29" s="108">
        <v>158</v>
      </c>
      <c r="K29" s="108">
        <v>156</v>
      </c>
      <c r="L29" s="108">
        <v>224</v>
      </c>
      <c r="M29" s="108">
        <v>82</v>
      </c>
      <c r="N29" s="108">
        <v>16</v>
      </c>
      <c r="O29" s="108">
        <v>990</v>
      </c>
    </row>
    <row r="30" spans="2:16" ht="15" customHeight="1">
      <c r="B30" s="99">
        <v>10</v>
      </c>
      <c r="C30" s="100">
        <v>111</v>
      </c>
      <c r="D30" s="117" t="s">
        <v>294</v>
      </c>
      <c r="E30" s="120">
        <v>2483</v>
      </c>
      <c r="F30" s="108">
        <v>604</v>
      </c>
      <c r="G30" s="108">
        <v>3</v>
      </c>
      <c r="H30" s="108">
        <v>11</v>
      </c>
      <c r="I30" s="108">
        <v>1525</v>
      </c>
      <c r="J30" s="108">
        <v>54</v>
      </c>
      <c r="K30" s="108">
        <v>28</v>
      </c>
      <c r="L30" s="108">
        <v>39</v>
      </c>
      <c r="M30" s="108">
        <v>23</v>
      </c>
      <c r="N30" s="108">
        <v>2</v>
      </c>
      <c r="O30" s="108">
        <v>194</v>
      </c>
    </row>
    <row r="31" spans="2:16" ht="15" customHeight="1">
      <c r="B31" s="99">
        <v>41</v>
      </c>
      <c r="C31" s="100">
        <v>201</v>
      </c>
      <c r="D31" s="124" t="s">
        <v>233</v>
      </c>
      <c r="E31" s="120">
        <v>10847</v>
      </c>
      <c r="F31" s="108">
        <v>1048</v>
      </c>
      <c r="G31" s="108">
        <v>6</v>
      </c>
      <c r="H31" s="108">
        <v>1</v>
      </c>
      <c r="I31" s="108">
        <v>7227</v>
      </c>
      <c r="J31" s="108">
        <v>444</v>
      </c>
      <c r="K31" s="108">
        <v>26</v>
      </c>
      <c r="L31" s="108">
        <v>104</v>
      </c>
      <c r="M31" s="108">
        <v>1186</v>
      </c>
      <c r="N31" s="108">
        <v>2</v>
      </c>
      <c r="O31" s="108">
        <v>803</v>
      </c>
    </row>
    <row r="32" spans="2:16" ht="15" customHeight="1">
      <c r="B32" s="99">
        <v>12</v>
      </c>
      <c r="C32" s="100">
        <v>202</v>
      </c>
      <c r="D32" s="124" t="s">
        <v>295</v>
      </c>
      <c r="E32" s="120">
        <v>12981</v>
      </c>
      <c r="F32" s="108">
        <v>1464</v>
      </c>
      <c r="G32" s="108">
        <v>4</v>
      </c>
      <c r="H32" s="108">
        <v>10</v>
      </c>
      <c r="I32" s="108">
        <v>10171</v>
      </c>
      <c r="J32" s="108">
        <v>229</v>
      </c>
      <c r="K32" s="108">
        <v>35</v>
      </c>
      <c r="L32" s="108">
        <v>82</v>
      </c>
      <c r="M32" s="108">
        <v>212</v>
      </c>
      <c r="N32" s="108">
        <v>8</v>
      </c>
      <c r="O32" s="108">
        <v>766</v>
      </c>
    </row>
    <row r="33" spans="2:16" ht="15" customHeight="1">
      <c r="B33" s="99">
        <v>22</v>
      </c>
      <c r="C33" s="100">
        <v>203</v>
      </c>
      <c r="D33" s="124" t="s">
        <v>296</v>
      </c>
      <c r="E33" s="120">
        <v>3070</v>
      </c>
      <c r="F33" s="108">
        <v>593</v>
      </c>
      <c r="G33" s="108">
        <v>2</v>
      </c>
      <c r="H33" s="108">
        <v>12</v>
      </c>
      <c r="I33" s="108">
        <v>1703</v>
      </c>
      <c r="J33" s="108">
        <v>97</v>
      </c>
      <c r="K33" s="108">
        <v>25</v>
      </c>
      <c r="L33" s="108">
        <v>52</v>
      </c>
      <c r="M33" s="108">
        <v>39</v>
      </c>
      <c r="N33" s="108">
        <v>5</v>
      </c>
      <c r="O33" s="108">
        <v>542</v>
      </c>
    </row>
    <row r="34" spans="2:16" ht="15" customHeight="1">
      <c r="B34" s="99">
        <v>13</v>
      </c>
      <c r="C34" s="100">
        <v>204</v>
      </c>
      <c r="D34" s="124" t="s">
        <v>297</v>
      </c>
      <c r="E34" s="120">
        <v>6895</v>
      </c>
      <c r="F34" s="108">
        <v>977</v>
      </c>
      <c r="G34" s="108">
        <v>35</v>
      </c>
      <c r="H34" s="108">
        <v>10</v>
      </c>
      <c r="I34" s="108">
        <v>4556</v>
      </c>
      <c r="J34" s="108">
        <v>105</v>
      </c>
      <c r="K34" s="108">
        <v>103</v>
      </c>
      <c r="L34" s="108">
        <v>317</v>
      </c>
      <c r="M34" s="108">
        <v>11</v>
      </c>
      <c r="N34" s="108">
        <v>4</v>
      </c>
      <c r="O34" s="108">
        <v>777</v>
      </c>
    </row>
    <row r="35" spans="2:16" ht="15" customHeight="1">
      <c r="B35" s="99">
        <v>96</v>
      </c>
      <c r="C35" s="100">
        <v>205</v>
      </c>
      <c r="D35" s="124" t="s">
        <v>298</v>
      </c>
      <c r="E35" s="120">
        <v>187</v>
      </c>
      <c r="F35" s="108">
        <v>20</v>
      </c>
      <c r="G35" s="108">
        <v>0</v>
      </c>
      <c r="H35" s="108">
        <v>0</v>
      </c>
      <c r="I35" s="108">
        <v>53</v>
      </c>
      <c r="J35" s="108">
        <v>49</v>
      </c>
      <c r="K35" s="108">
        <v>4</v>
      </c>
      <c r="L35" s="108">
        <v>10</v>
      </c>
      <c r="M35" s="108">
        <v>10</v>
      </c>
      <c r="N35" s="108">
        <v>0</v>
      </c>
      <c r="O35" s="108">
        <v>41</v>
      </c>
    </row>
    <row r="36" spans="2:16" ht="15" customHeight="1">
      <c r="B36" s="99">
        <v>14</v>
      </c>
      <c r="C36" s="100">
        <v>206</v>
      </c>
      <c r="D36" s="124" t="s">
        <v>299</v>
      </c>
      <c r="E36" s="120">
        <v>1818</v>
      </c>
      <c r="F36" s="108">
        <v>320</v>
      </c>
      <c r="G36" s="108">
        <v>49</v>
      </c>
      <c r="H36" s="108">
        <v>30</v>
      </c>
      <c r="I36" s="108">
        <v>758</v>
      </c>
      <c r="J36" s="108">
        <v>106</v>
      </c>
      <c r="K36" s="108">
        <v>32</v>
      </c>
      <c r="L36" s="108">
        <v>133</v>
      </c>
      <c r="M36" s="108">
        <v>21</v>
      </c>
      <c r="N36" s="108">
        <v>5</v>
      </c>
      <c r="O36" s="108">
        <v>364</v>
      </c>
    </row>
    <row r="37" spans="2:16" ht="15" customHeight="1">
      <c r="B37" s="99">
        <v>16</v>
      </c>
      <c r="C37" s="100">
        <v>207</v>
      </c>
      <c r="D37" s="124" t="s">
        <v>300</v>
      </c>
      <c r="E37" s="120">
        <v>3510</v>
      </c>
      <c r="F37" s="108">
        <v>459</v>
      </c>
      <c r="G37" s="108">
        <v>1</v>
      </c>
      <c r="H37" s="108">
        <v>1</v>
      </c>
      <c r="I37" s="108">
        <v>2700</v>
      </c>
      <c r="J37" s="108">
        <v>58</v>
      </c>
      <c r="K37" s="108">
        <v>9</v>
      </c>
      <c r="L37" s="108">
        <v>19</v>
      </c>
      <c r="M37" s="108">
        <v>42</v>
      </c>
      <c r="N37" s="108">
        <v>1</v>
      </c>
      <c r="O37" s="108">
        <v>220</v>
      </c>
      <c r="P37" s="107"/>
    </row>
    <row r="38" spans="2:16" ht="15" customHeight="1">
      <c r="B38" s="99">
        <v>50</v>
      </c>
      <c r="C38" s="100">
        <v>208</v>
      </c>
      <c r="D38" s="124" t="s">
        <v>301</v>
      </c>
      <c r="E38" s="120">
        <v>391</v>
      </c>
      <c r="F38" s="108">
        <v>20</v>
      </c>
      <c r="G38" s="108">
        <v>1</v>
      </c>
      <c r="H38" s="108">
        <v>0</v>
      </c>
      <c r="I38" s="108">
        <v>312</v>
      </c>
      <c r="J38" s="108">
        <v>6</v>
      </c>
      <c r="K38" s="108">
        <v>2</v>
      </c>
      <c r="L38" s="108">
        <v>10</v>
      </c>
      <c r="M38" s="108">
        <v>0</v>
      </c>
      <c r="N38" s="108">
        <v>0</v>
      </c>
      <c r="O38" s="108">
        <v>40</v>
      </c>
      <c r="P38" s="107"/>
    </row>
    <row r="39" spans="2:16" ht="15" customHeight="1">
      <c r="B39" s="99">
        <v>68</v>
      </c>
      <c r="C39" s="100">
        <v>209</v>
      </c>
      <c r="D39" s="124" t="s">
        <v>302</v>
      </c>
      <c r="E39" s="120">
        <v>364</v>
      </c>
      <c r="F39" s="108">
        <v>76</v>
      </c>
      <c r="G39" s="108">
        <v>0</v>
      </c>
      <c r="H39" s="108">
        <v>4</v>
      </c>
      <c r="I39" s="108">
        <v>119</v>
      </c>
      <c r="J39" s="108">
        <v>94</v>
      </c>
      <c r="K39" s="108">
        <v>2</v>
      </c>
      <c r="L39" s="108">
        <v>9</v>
      </c>
      <c r="M39" s="108">
        <v>0</v>
      </c>
      <c r="N39" s="108">
        <v>0</v>
      </c>
      <c r="O39" s="108">
        <v>60</v>
      </c>
      <c r="P39" s="107"/>
    </row>
    <row r="40" spans="2:16" ht="15" customHeight="1">
      <c r="B40" s="99">
        <v>23</v>
      </c>
      <c r="C40" s="100">
        <v>210</v>
      </c>
      <c r="D40" s="124" t="s">
        <v>303</v>
      </c>
      <c r="E40" s="120">
        <v>2263</v>
      </c>
      <c r="F40" s="108">
        <v>238</v>
      </c>
      <c r="G40" s="108">
        <v>0</v>
      </c>
      <c r="H40" s="108">
        <v>44</v>
      </c>
      <c r="I40" s="108">
        <v>1336</v>
      </c>
      <c r="J40" s="108">
        <v>239</v>
      </c>
      <c r="K40" s="108">
        <v>5</v>
      </c>
      <c r="L40" s="108">
        <v>35</v>
      </c>
      <c r="M40" s="108">
        <v>77</v>
      </c>
      <c r="N40" s="108">
        <v>1</v>
      </c>
      <c r="O40" s="108">
        <v>288</v>
      </c>
      <c r="P40" s="107"/>
    </row>
    <row r="41" spans="2:16" ht="15" customHeight="1">
      <c r="B41" s="99">
        <v>51</v>
      </c>
      <c r="C41" s="100">
        <v>211</v>
      </c>
      <c r="D41" s="124" t="s">
        <v>304</v>
      </c>
      <c r="E41" s="120">
        <v>178</v>
      </c>
      <c r="F41" s="108">
        <v>22</v>
      </c>
      <c r="G41" s="108">
        <v>0</v>
      </c>
      <c r="H41" s="108">
        <v>1</v>
      </c>
      <c r="I41" s="108">
        <v>43</v>
      </c>
      <c r="J41" s="108">
        <v>6</v>
      </c>
      <c r="K41" s="108">
        <v>0</v>
      </c>
      <c r="L41" s="108">
        <v>6</v>
      </c>
      <c r="M41" s="108">
        <v>9</v>
      </c>
      <c r="N41" s="108">
        <v>0</v>
      </c>
      <c r="O41" s="108">
        <v>91</v>
      </c>
      <c r="P41" s="107"/>
    </row>
    <row r="42" spans="2:16" ht="15" customHeight="1">
      <c r="B42" s="99">
        <v>52</v>
      </c>
      <c r="C42" s="100">
        <v>212</v>
      </c>
      <c r="D42" s="124" t="s">
        <v>305</v>
      </c>
      <c r="E42" s="120">
        <v>322</v>
      </c>
      <c r="F42" s="108">
        <v>20</v>
      </c>
      <c r="G42" s="108">
        <v>0</v>
      </c>
      <c r="H42" s="108">
        <v>0</v>
      </c>
      <c r="I42" s="108">
        <v>195</v>
      </c>
      <c r="J42" s="108">
        <v>25</v>
      </c>
      <c r="K42" s="108">
        <v>0</v>
      </c>
      <c r="L42" s="108">
        <v>4</v>
      </c>
      <c r="M42" s="108">
        <v>0</v>
      </c>
      <c r="N42" s="108">
        <v>1</v>
      </c>
      <c r="O42" s="108">
        <v>77</v>
      </c>
      <c r="P42" s="107"/>
    </row>
    <row r="43" spans="2:16" ht="15" customHeight="1">
      <c r="B43" s="99">
        <v>28</v>
      </c>
      <c r="C43" s="100">
        <v>213</v>
      </c>
      <c r="D43" s="124" t="s">
        <v>306</v>
      </c>
      <c r="E43" s="120">
        <v>524</v>
      </c>
      <c r="F43" s="108">
        <v>52</v>
      </c>
      <c r="G43" s="108">
        <v>0</v>
      </c>
      <c r="H43" s="108">
        <v>1</v>
      </c>
      <c r="I43" s="108">
        <v>347</v>
      </c>
      <c r="J43" s="108">
        <v>43</v>
      </c>
      <c r="K43" s="108">
        <v>2</v>
      </c>
      <c r="L43" s="108">
        <v>12</v>
      </c>
      <c r="M43" s="108">
        <v>0</v>
      </c>
      <c r="N43" s="108">
        <v>0</v>
      </c>
      <c r="O43" s="108">
        <v>67</v>
      </c>
      <c r="P43" s="107"/>
    </row>
    <row r="44" spans="2:16" ht="15" customHeight="1">
      <c r="B44" s="99">
        <v>17</v>
      </c>
      <c r="C44" s="100">
        <v>214</v>
      </c>
      <c r="D44" s="124" t="s">
        <v>307</v>
      </c>
      <c r="E44" s="120">
        <v>3416</v>
      </c>
      <c r="F44" s="108">
        <v>326</v>
      </c>
      <c r="G44" s="108">
        <v>6</v>
      </c>
      <c r="H44" s="108">
        <v>8</v>
      </c>
      <c r="I44" s="108">
        <v>2547</v>
      </c>
      <c r="J44" s="108">
        <v>35</v>
      </c>
      <c r="K44" s="108">
        <v>19</v>
      </c>
      <c r="L44" s="108">
        <v>82</v>
      </c>
      <c r="M44" s="108">
        <v>17</v>
      </c>
      <c r="N44" s="108">
        <v>3</v>
      </c>
      <c r="O44" s="108">
        <v>373</v>
      </c>
      <c r="P44" s="107"/>
    </row>
    <row r="45" spans="2:16" ht="15" customHeight="1">
      <c r="B45" s="99">
        <v>29</v>
      </c>
      <c r="C45" s="100">
        <v>215</v>
      </c>
      <c r="D45" s="124" t="s">
        <v>308</v>
      </c>
      <c r="E45" s="120">
        <v>616</v>
      </c>
      <c r="F45" s="108">
        <v>60</v>
      </c>
      <c r="G45" s="108">
        <v>0</v>
      </c>
      <c r="H45" s="108">
        <v>1</v>
      </c>
      <c r="I45" s="108">
        <v>400</v>
      </c>
      <c r="J45" s="108">
        <v>18</v>
      </c>
      <c r="K45" s="108">
        <v>1</v>
      </c>
      <c r="L45" s="108">
        <v>20</v>
      </c>
      <c r="M45" s="108">
        <v>22</v>
      </c>
      <c r="N45" s="108">
        <v>0</v>
      </c>
      <c r="O45" s="108">
        <v>94</v>
      </c>
      <c r="P45" s="107"/>
    </row>
    <row r="46" spans="2:16" ht="15" customHeight="1">
      <c r="B46" s="99">
        <v>24</v>
      </c>
      <c r="C46" s="100">
        <v>216</v>
      </c>
      <c r="D46" s="124" t="s">
        <v>309</v>
      </c>
      <c r="E46" s="120">
        <v>1159</v>
      </c>
      <c r="F46" s="108">
        <v>69</v>
      </c>
      <c r="G46" s="108">
        <v>0</v>
      </c>
      <c r="H46" s="108">
        <v>6</v>
      </c>
      <c r="I46" s="108">
        <v>888</v>
      </c>
      <c r="J46" s="108">
        <v>30</v>
      </c>
      <c r="K46" s="108">
        <v>3</v>
      </c>
      <c r="L46" s="108">
        <v>5</v>
      </c>
      <c r="M46" s="108">
        <v>27</v>
      </c>
      <c r="N46" s="108">
        <v>1</v>
      </c>
      <c r="O46" s="108">
        <v>130</v>
      </c>
      <c r="P46" s="107"/>
    </row>
    <row r="47" spans="2:16" ht="15" customHeight="1">
      <c r="B47" s="99">
        <v>18</v>
      </c>
      <c r="C47" s="100">
        <v>217</v>
      </c>
      <c r="D47" s="124" t="s">
        <v>310</v>
      </c>
      <c r="E47" s="120">
        <v>1607</v>
      </c>
      <c r="F47" s="108">
        <v>109</v>
      </c>
      <c r="G47" s="108">
        <v>7</v>
      </c>
      <c r="H47" s="108">
        <v>0</v>
      </c>
      <c r="I47" s="108">
        <v>1236</v>
      </c>
      <c r="J47" s="108">
        <v>25</v>
      </c>
      <c r="K47" s="108">
        <v>15</v>
      </c>
      <c r="L47" s="108">
        <v>32</v>
      </c>
      <c r="M47" s="108">
        <v>12</v>
      </c>
      <c r="N47" s="108">
        <v>1</v>
      </c>
      <c r="O47" s="108">
        <v>170</v>
      </c>
      <c r="P47" s="107"/>
    </row>
    <row r="48" spans="2:16" ht="15" customHeight="1">
      <c r="B48" s="99">
        <v>30</v>
      </c>
      <c r="C48" s="100">
        <v>218</v>
      </c>
      <c r="D48" s="124" t="s">
        <v>311</v>
      </c>
      <c r="E48" s="120">
        <v>635</v>
      </c>
      <c r="F48" s="108">
        <v>81</v>
      </c>
      <c r="G48" s="108">
        <v>0</v>
      </c>
      <c r="H48" s="108">
        <v>0</v>
      </c>
      <c r="I48" s="108">
        <v>200</v>
      </c>
      <c r="J48" s="108">
        <v>18</v>
      </c>
      <c r="K48" s="108">
        <v>5</v>
      </c>
      <c r="L48" s="108">
        <v>5</v>
      </c>
      <c r="M48" s="108">
        <v>54</v>
      </c>
      <c r="N48" s="108">
        <v>0</v>
      </c>
      <c r="O48" s="108">
        <v>272</v>
      </c>
      <c r="P48" s="107"/>
    </row>
    <row r="49" spans="2:16" ht="15" customHeight="1">
      <c r="B49" s="99">
        <v>19</v>
      </c>
      <c r="C49" s="100">
        <v>219</v>
      </c>
      <c r="D49" s="124" t="s">
        <v>312</v>
      </c>
      <c r="E49" s="120">
        <v>1064</v>
      </c>
      <c r="F49" s="108">
        <v>95</v>
      </c>
      <c r="G49" s="108">
        <v>5</v>
      </c>
      <c r="H49" s="108">
        <v>3</v>
      </c>
      <c r="I49" s="108">
        <v>664</v>
      </c>
      <c r="J49" s="108">
        <v>21</v>
      </c>
      <c r="K49" s="108">
        <v>14</v>
      </c>
      <c r="L49" s="108">
        <v>44</v>
      </c>
      <c r="M49" s="108">
        <v>1</v>
      </c>
      <c r="N49" s="108">
        <v>0</v>
      </c>
      <c r="O49" s="108">
        <v>217</v>
      </c>
      <c r="P49" s="107"/>
    </row>
    <row r="50" spans="2:16" ht="15" customHeight="1">
      <c r="B50" s="99">
        <v>31</v>
      </c>
      <c r="C50" s="100">
        <v>220</v>
      </c>
      <c r="D50" s="124" t="s">
        <v>313</v>
      </c>
      <c r="E50" s="120">
        <v>924</v>
      </c>
      <c r="F50" s="108">
        <v>417</v>
      </c>
      <c r="G50" s="108">
        <v>1</v>
      </c>
      <c r="H50" s="108">
        <v>0</v>
      </c>
      <c r="I50" s="108">
        <v>103</v>
      </c>
      <c r="J50" s="108">
        <v>66</v>
      </c>
      <c r="K50" s="108">
        <v>0</v>
      </c>
      <c r="L50" s="108">
        <v>5</v>
      </c>
      <c r="M50" s="108">
        <v>68</v>
      </c>
      <c r="N50" s="108">
        <v>0</v>
      </c>
      <c r="O50" s="108">
        <v>264</v>
      </c>
      <c r="P50" s="107"/>
    </row>
    <row r="51" spans="2:16" ht="15" customHeight="1">
      <c r="B51" s="99">
        <v>88</v>
      </c>
      <c r="C51" s="100">
        <v>221</v>
      </c>
      <c r="D51" s="124" t="s">
        <v>314</v>
      </c>
      <c r="E51" s="120">
        <v>496</v>
      </c>
      <c r="F51" s="108">
        <v>75</v>
      </c>
      <c r="G51" s="108">
        <v>3</v>
      </c>
      <c r="H51" s="108">
        <v>2</v>
      </c>
      <c r="I51" s="108">
        <v>138</v>
      </c>
      <c r="J51" s="108">
        <v>55</v>
      </c>
      <c r="K51" s="108">
        <v>5</v>
      </c>
      <c r="L51" s="108">
        <v>6</v>
      </c>
      <c r="M51" s="108">
        <v>14</v>
      </c>
      <c r="N51" s="108">
        <v>0</v>
      </c>
      <c r="O51" s="108">
        <v>198</v>
      </c>
      <c r="P51" s="107"/>
    </row>
    <row r="52" spans="2:16" ht="15" customHeight="1">
      <c r="B52" s="99">
        <v>20</v>
      </c>
      <c r="C52" s="100">
        <v>301</v>
      </c>
      <c r="D52" s="124" t="s">
        <v>260</v>
      </c>
      <c r="E52" s="120">
        <v>99</v>
      </c>
      <c r="F52" s="108">
        <v>8</v>
      </c>
      <c r="G52" s="108">
        <v>1</v>
      </c>
      <c r="H52" s="108">
        <v>0</v>
      </c>
      <c r="I52" s="108">
        <v>67</v>
      </c>
      <c r="J52" s="108">
        <v>3</v>
      </c>
      <c r="K52" s="108">
        <v>2</v>
      </c>
      <c r="L52" s="108">
        <v>10</v>
      </c>
      <c r="M52" s="108">
        <v>0</v>
      </c>
      <c r="N52" s="108">
        <v>0</v>
      </c>
      <c r="O52" s="108">
        <v>8</v>
      </c>
      <c r="P52" s="107"/>
    </row>
    <row r="53" spans="2:16" ht="15" customHeight="1">
      <c r="B53" s="99">
        <v>32</v>
      </c>
      <c r="C53" s="100">
        <v>321</v>
      </c>
      <c r="D53" s="124" t="s">
        <v>317</v>
      </c>
      <c r="E53" s="120">
        <v>100</v>
      </c>
      <c r="F53" s="108">
        <v>6</v>
      </c>
      <c r="G53" s="108">
        <v>0</v>
      </c>
      <c r="H53" s="108">
        <v>0</v>
      </c>
      <c r="I53" s="108">
        <v>7</v>
      </c>
      <c r="J53" s="108">
        <v>0</v>
      </c>
      <c r="K53" s="108">
        <v>0</v>
      </c>
      <c r="L53" s="108">
        <v>3</v>
      </c>
      <c r="M53" s="108">
        <v>0</v>
      </c>
      <c r="N53" s="108">
        <v>0</v>
      </c>
      <c r="O53" s="108">
        <v>84</v>
      </c>
      <c r="P53" s="107"/>
    </row>
    <row r="54" spans="2:16" ht="15" customHeight="1">
      <c r="B54" s="99">
        <v>33</v>
      </c>
      <c r="C54" s="100">
        <v>341</v>
      </c>
      <c r="D54" s="124" t="s">
        <v>318</v>
      </c>
      <c r="E54" s="120">
        <v>214</v>
      </c>
      <c r="F54" s="108">
        <v>45</v>
      </c>
      <c r="G54" s="108">
        <v>0</v>
      </c>
      <c r="H54" s="108">
        <v>2</v>
      </c>
      <c r="I54" s="108">
        <v>65</v>
      </c>
      <c r="J54" s="108">
        <v>5</v>
      </c>
      <c r="K54" s="108">
        <v>0</v>
      </c>
      <c r="L54" s="108">
        <v>16</v>
      </c>
      <c r="M54" s="108">
        <v>1</v>
      </c>
      <c r="N54" s="108">
        <v>2</v>
      </c>
      <c r="O54" s="108">
        <v>78</v>
      </c>
      <c r="P54" s="107"/>
    </row>
    <row r="55" spans="2:16" ht="15" customHeight="1">
      <c r="B55" s="99">
        <v>34</v>
      </c>
      <c r="C55" s="100">
        <v>342</v>
      </c>
      <c r="D55" s="124" t="s">
        <v>319</v>
      </c>
      <c r="E55" s="120">
        <v>53</v>
      </c>
      <c r="F55" s="108">
        <v>5</v>
      </c>
      <c r="G55" s="108">
        <v>0</v>
      </c>
      <c r="H55" s="108">
        <v>0</v>
      </c>
      <c r="I55" s="108">
        <v>18</v>
      </c>
      <c r="J55" s="108">
        <v>2</v>
      </c>
      <c r="K55" s="108">
        <v>2</v>
      </c>
      <c r="L55" s="108">
        <v>2</v>
      </c>
      <c r="M55" s="108">
        <v>0</v>
      </c>
      <c r="N55" s="108">
        <v>0</v>
      </c>
      <c r="O55" s="108">
        <v>24</v>
      </c>
      <c r="P55" s="107"/>
    </row>
    <row r="56" spans="2:16" ht="15" customHeight="1">
      <c r="B56" s="99">
        <v>35</v>
      </c>
      <c r="C56" s="100">
        <v>343</v>
      </c>
      <c r="D56" s="124" t="s">
        <v>320</v>
      </c>
      <c r="E56" s="120">
        <v>44</v>
      </c>
      <c r="F56" s="108">
        <v>9</v>
      </c>
      <c r="G56" s="108">
        <v>0</v>
      </c>
      <c r="H56" s="108">
        <v>0</v>
      </c>
      <c r="I56" s="108">
        <v>6</v>
      </c>
      <c r="J56" s="108">
        <v>3</v>
      </c>
      <c r="K56" s="108">
        <v>0</v>
      </c>
      <c r="L56" s="108">
        <v>1</v>
      </c>
      <c r="M56" s="108">
        <v>0</v>
      </c>
      <c r="N56" s="108">
        <v>0</v>
      </c>
      <c r="O56" s="108">
        <v>25</v>
      </c>
      <c r="P56" s="107"/>
    </row>
    <row r="57" spans="2:16" ht="15" customHeight="1">
      <c r="B57" s="99">
        <v>36</v>
      </c>
      <c r="C57" s="100">
        <v>361</v>
      </c>
      <c r="D57" s="124" t="s">
        <v>321</v>
      </c>
      <c r="E57" s="120">
        <v>65</v>
      </c>
      <c r="F57" s="108">
        <v>18</v>
      </c>
      <c r="G57" s="108">
        <v>0</v>
      </c>
      <c r="H57" s="108">
        <v>0</v>
      </c>
      <c r="I57" s="108">
        <v>10</v>
      </c>
      <c r="J57" s="108">
        <v>10</v>
      </c>
      <c r="K57" s="108">
        <v>1</v>
      </c>
      <c r="L57" s="108">
        <v>2</v>
      </c>
      <c r="M57" s="108">
        <v>0</v>
      </c>
      <c r="N57" s="108">
        <v>0</v>
      </c>
      <c r="O57" s="108">
        <v>24</v>
      </c>
      <c r="P57" s="107"/>
    </row>
    <row r="58" spans="2:16" ht="15" customHeight="1">
      <c r="B58" s="99">
        <v>37</v>
      </c>
      <c r="C58" s="100">
        <v>362</v>
      </c>
      <c r="D58" s="124" t="s">
        <v>322</v>
      </c>
      <c r="E58" s="120">
        <v>35</v>
      </c>
      <c r="F58" s="108">
        <v>29</v>
      </c>
      <c r="G58" s="108">
        <v>0</v>
      </c>
      <c r="H58" s="108">
        <v>0</v>
      </c>
      <c r="I58" s="108">
        <v>1</v>
      </c>
      <c r="J58" s="108">
        <v>4</v>
      </c>
      <c r="K58" s="108">
        <v>0</v>
      </c>
      <c r="L58" s="108">
        <v>1</v>
      </c>
      <c r="M58" s="108">
        <v>0</v>
      </c>
      <c r="N58" s="108">
        <v>0</v>
      </c>
      <c r="O58" s="108">
        <v>0</v>
      </c>
      <c r="P58" s="107"/>
    </row>
    <row r="59" spans="2:16" ht="15" customHeight="1">
      <c r="B59" s="99">
        <v>38</v>
      </c>
      <c r="C59" s="100">
        <v>363</v>
      </c>
      <c r="D59" s="124" t="s">
        <v>323</v>
      </c>
      <c r="E59" s="120">
        <v>17</v>
      </c>
      <c r="F59" s="108">
        <v>3</v>
      </c>
      <c r="G59" s="108">
        <v>0</v>
      </c>
      <c r="H59" s="108">
        <v>0</v>
      </c>
      <c r="I59" s="108">
        <v>5</v>
      </c>
      <c r="J59" s="108">
        <v>7</v>
      </c>
      <c r="K59" s="108">
        <v>0</v>
      </c>
      <c r="L59" s="108">
        <v>0</v>
      </c>
      <c r="M59" s="108">
        <v>0</v>
      </c>
      <c r="N59" s="108">
        <v>0</v>
      </c>
      <c r="O59" s="108">
        <v>2</v>
      </c>
      <c r="P59" s="107"/>
    </row>
    <row r="60" spans="2:16" ht="15" customHeight="1">
      <c r="B60" s="99">
        <v>39</v>
      </c>
      <c r="C60" s="100">
        <v>364</v>
      </c>
      <c r="D60" s="124" t="s">
        <v>324</v>
      </c>
      <c r="E60" s="120">
        <v>25</v>
      </c>
      <c r="F60" s="108">
        <v>5</v>
      </c>
      <c r="G60" s="108">
        <v>0</v>
      </c>
      <c r="H60" s="108">
        <v>0</v>
      </c>
      <c r="I60" s="108">
        <v>9</v>
      </c>
      <c r="J60" s="108">
        <v>6</v>
      </c>
      <c r="K60" s="108">
        <v>0</v>
      </c>
      <c r="L60" s="108">
        <v>0</v>
      </c>
      <c r="M60" s="108">
        <v>0</v>
      </c>
      <c r="N60" s="108">
        <v>0</v>
      </c>
      <c r="O60" s="108">
        <v>5</v>
      </c>
      <c r="P60" s="107"/>
    </row>
    <row r="61" spans="2:16" ht="15" customHeight="1">
      <c r="B61" s="99">
        <v>25</v>
      </c>
      <c r="C61" s="100">
        <v>381</v>
      </c>
      <c r="D61" s="124" t="s">
        <v>325</v>
      </c>
      <c r="E61" s="120">
        <v>208</v>
      </c>
      <c r="F61" s="108">
        <v>26</v>
      </c>
      <c r="G61" s="108">
        <v>0</v>
      </c>
      <c r="H61" s="108">
        <v>0</v>
      </c>
      <c r="I61" s="108">
        <v>71</v>
      </c>
      <c r="J61" s="108">
        <v>69</v>
      </c>
      <c r="K61" s="108">
        <v>0</v>
      </c>
      <c r="L61" s="108">
        <v>0</v>
      </c>
      <c r="M61" s="108">
        <v>4</v>
      </c>
      <c r="N61" s="108">
        <v>1</v>
      </c>
      <c r="O61" s="108">
        <v>37</v>
      </c>
      <c r="P61" s="107"/>
    </row>
    <row r="62" spans="2:16" ht="15" customHeight="1">
      <c r="B62" s="99">
        <v>26</v>
      </c>
      <c r="C62" s="100">
        <v>382</v>
      </c>
      <c r="D62" s="124" t="s">
        <v>326</v>
      </c>
      <c r="E62" s="120">
        <v>309</v>
      </c>
      <c r="F62" s="108">
        <v>27</v>
      </c>
      <c r="G62" s="108">
        <v>0</v>
      </c>
      <c r="H62" s="108">
        <v>2</v>
      </c>
      <c r="I62" s="108">
        <v>156</v>
      </c>
      <c r="J62" s="108">
        <v>63</v>
      </c>
      <c r="K62" s="108">
        <v>1</v>
      </c>
      <c r="L62" s="108">
        <v>8</v>
      </c>
      <c r="M62" s="108">
        <v>4</v>
      </c>
      <c r="N62" s="108">
        <v>0</v>
      </c>
      <c r="O62" s="108">
        <v>48</v>
      </c>
      <c r="P62" s="107"/>
    </row>
    <row r="63" spans="2:16" ht="15" customHeight="1">
      <c r="B63" s="99">
        <v>42</v>
      </c>
      <c r="C63" s="100">
        <v>421</v>
      </c>
      <c r="D63" s="124" t="s">
        <v>327</v>
      </c>
      <c r="E63" s="120">
        <v>44</v>
      </c>
      <c r="F63" s="108">
        <v>7</v>
      </c>
      <c r="G63" s="108">
        <v>0</v>
      </c>
      <c r="H63" s="108">
        <v>0</v>
      </c>
      <c r="I63" s="108">
        <v>18</v>
      </c>
      <c r="J63" s="108">
        <v>2</v>
      </c>
      <c r="K63" s="108">
        <v>0</v>
      </c>
      <c r="L63" s="108">
        <v>1</v>
      </c>
      <c r="M63" s="108">
        <v>0</v>
      </c>
      <c r="N63" s="108">
        <v>0</v>
      </c>
      <c r="O63" s="108">
        <v>16</v>
      </c>
      <c r="P63" s="107"/>
    </row>
    <row r="64" spans="2:16" ht="15" customHeight="1">
      <c r="B64" s="99">
        <v>43</v>
      </c>
      <c r="C64" s="100">
        <v>422</v>
      </c>
      <c r="D64" s="124" t="s">
        <v>328</v>
      </c>
      <c r="E64" s="120">
        <v>111</v>
      </c>
      <c r="F64" s="108">
        <v>45</v>
      </c>
      <c r="G64" s="108">
        <v>0</v>
      </c>
      <c r="H64" s="108">
        <v>0</v>
      </c>
      <c r="I64" s="108">
        <v>33</v>
      </c>
      <c r="J64" s="108">
        <v>3</v>
      </c>
      <c r="K64" s="108">
        <v>0</v>
      </c>
      <c r="L64" s="108">
        <v>0</v>
      </c>
      <c r="M64" s="108">
        <v>0</v>
      </c>
      <c r="N64" s="108">
        <v>0</v>
      </c>
      <c r="O64" s="108">
        <v>30</v>
      </c>
      <c r="P64" s="107"/>
    </row>
    <row r="65" spans="2:16" ht="15" customHeight="1">
      <c r="B65" s="99">
        <v>44</v>
      </c>
      <c r="C65" s="100">
        <v>441</v>
      </c>
      <c r="D65" s="124" t="s">
        <v>329</v>
      </c>
      <c r="E65" s="120">
        <v>22</v>
      </c>
      <c r="F65" s="108">
        <v>11</v>
      </c>
      <c r="G65" s="108">
        <v>0</v>
      </c>
      <c r="H65" s="108">
        <v>0</v>
      </c>
      <c r="I65" s="108">
        <v>2</v>
      </c>
      <c r="J65" s="108">
        <v>4</v>
      </c>
      <c r="K65" s="108">
        <v>0</v>
      </c>
      <c r="L65" s="108">
        <v>0</v>
      </c>
      <c r="M65" s="108">
        <v>0</v>
      </c>
      <c r="N65" s="108">
        <v>0</v>
      </c>
      <c r="O65" s="108">
        <v>5</v>
      </c>
      <c r="P65" s="107"/>
    </row>
    <row r="66" spans="2:16" ht="15" customHeight="1">
      <c r="B66" s="99">
        <v>45</v>
      </c>
      <c r="C66" s="100">
        <v>442</v>
      </c>
      <c r="D66" s="124" t="s">
        <v>330</v>
      </c>
      <c r="E66" s="120">
        <v>35</v>
      </c>
      <c r="F66" s="108">
        <v>18</v>
      </c>
      <c r="G66" s="108">
        <v>0</v>
      </c>
      <c r="H66" s="108">
        <v>0</v>
      </c>
      <c r="I66" s="108">
        <v>10</v>
      </c>
      <c r="J66" s="108">
        <v>1</v>
      </c>
      <c r="K66" s="108">
        <v>0</v>
      </c>
      <c r="L66" s="108">
        <v>2</v>
      </c>
      <c r="M66" s="108">
        <v>2</v>
      </c>
      <c r="N66" s="108">
        <v>0</v>
      </c>
      <c r="O66" s="108">
        <v>2</v>
      </c>
      <c r="P66" s="107"/>
    </row>
    <row r="67" spans="2:16" ht="15" customHeight="1">
      <c r="B67" s="99">
        <v>46</v>
      </c>
      <c r="C67" s="100">
        <v>443</v>
      </c>
      <c r="D67" s="124" t="s">
        <v>331</v>
      </c>
      <c r="E67" s="120">
        <v>390</v>
      </c>
      <c r="F67" s="108">
        <v>283</v>
      </c>
      <c r="G67" s="108">
        <v>0</v>
      </c>
      <c r="H67" s="108">
        <v>0</v>
      </c>
      <c r="I67" s="108">
        <v>46</v>
      </c>
      <c r="J67" s="108">
        <v>3</v>
      </c>
      <c r="K67" s="108">
        <v>0</v>
      </c>
      <c r="L67" s="108">
        <v>1</v>
      </c>
      <c r="M67" s="108">
        <v>15</v>
      </c>
      <c r="N67" s="108">
        <v>0</v>
      </c>
      <c r="O67" s="108">
        <v>42</v>
      </c>
      <c r="P67" s="107"/>
    </row>
    <row r="68" spans="2:16" ht="15" customHeight="1">
      <c r="B68" s="99">
        <v>47</v>
      </c>
      <c r="C68" s="100">
        <v>444</v>
      </c>
      <c r="D68" s="124" t="s">
        <v>332</v>
      </c>
      <c r="E68" s="120">
        <v>174</v>
      </c>
      <c r="F68" s="108">
        <v>90</v>
      </c>
      <c r="G68" s="108">
        <v>0</v>
      </c>
      <c r="H68" s="108">
        <v>0</v>
      </c>
      <c r="I68" s="108">
        <v>56</v>
      </c>
      <c r="J68" s="108">
        <v>4</v>
      </c>
      <c r="K68" s="108">
        <v>1</v>
      </c>
      <c r="L68" s="108">
        <v>5</v>
      </c>
      <c r="M68" s="108">
        <v>5</v>
      </c>
      <c r="N68" s="108">
        <v>0</v>
      </c>
      <c r="O68" s="108">
        <v>13</v>
      </c>
      <c r="P68" s="107"/>
    </row>
    <row r="69" spans="2:16" ht="15" customHeight="1">
      <c r="B69" s="99">
        <v>48</v>
      </c>
      <c r="C69" s="100">
        <v>445</v>
      </c>
      <c r="D69" s="124" t="s">
        <v>333</v>
      </c>
      <c r="E69" s="120">
        <v>14</v>
      </c>
      <c r="F69" s="108">
        <v>2</v>
      </c>
      <c r="G69" s="108">
        <v>0</v>
      </c>
      <c r="H69" s="108">
        <v>0</v>
      </c>
      <c r="I69" s="108">
        <v>2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10</v>
      </c>
      <c r="P69" s="107"/>
    </row>
    <row r="70" spans="2:16" ht="15" customHeight="1">
      <c r="B70" s="99">
        <v>53</v>
      </c>
      <c r="C70" s="100">
        <v>461</v>
      </c>
      <c r="D70" s="124" t="s">
        <v>334</v>
      </c>
      <c r="E70" s="120">
        <v>76</v>
      </c>
      <c r="F70" s="108">
        <v>13</v>
      </c>
      <c r="G70" s="108">
        <v>0</v>
      </c>
      <c r="H70" s="108">
        <v>4</v>
      </c>
      <c r="I70" s="108">
        <v>23</v>
      </c>
      <c r="J70" s="108">
        <v>3</v>
      </c>
      <c r="K70" s="108">
        <v>0</v>
      </c>
      <c r="L70" s="108">
        <v>3</v>
      </c>
      <c r="M70" s="108">
        <v>0</v>
      </c>
      <c r="N70" s="108">
        <v>0</v>
      </c>
      <c r="O70" s="108">
        <v>30</v>
      </c>
      <c r="P70" s="107"/>
    </row>
    <row r="71" spans="2:16" ht="15" customHeight="1">
      <c r="B71" s="99">
        <v>54</v>
      </c>
      <c r="C71" s="100">
        <v>462</v>
      </c>
      <c r="D71" s="124" t="s">
        <v>335</v>
      </c>
      <c r="E71" s="120">
        <v>57</v>
      </c>
      <c r="F71" s="108">
        <v>4</v>
      </c>
      <c r="G71" s="108">
        <v>0</v>
      </c>
      <c r="H71" s="108">
        <v>0</v>
      </c>
      <c r="I71" s="108">
        <v>27</v>
      </c>
      <c r="J71" s="108">
        <v>2</v>
      </c>
      <c r="K71" s="108">
        <v>2</v>
      </c>
      <c r="L71" s="108">
        <v>2</v>
      </c>
      <c r="M71" s="108">
        <v>0</v>
      </c>
      <c r="N71" s="108">
        <v>0</v>
      </c>
      <c r="O71" s="108">
        <v>20</v>
      </c>
      <c r="P71" s="107"/>
    </row>
    <row r="72" spans="2:16" ht="15" customHeight="1">
      <c r="B72" s="99">
        <v>55</v>
      </c>
      <c r="C72" s="100">
        <v>463</v>
      </c>
      <c r="D72" s="124" t="s">
        <v>336</v>
      </c>
      <c r="E72" s="120">
        <v>95</v>
      </c>
      <c r="F72" s="108">
        <v>20</v>
      </c>
      <c r="G72" s="108">
        <v>0</v>
      </c>
      <c r="H72" s="108">
        <v>0</v>
      </c>
      <c r="I72" s="108">
        <v>70</v>
      </c>
      <c r="J72" s="108">
        <v>1</v>
      </c>
      <c r="K72" s="108">
        <v>0</v>
      </c>
      <c r="L72" s="108">
        <v>2</v>
      </c>
      <c r="M72" s="108">
        <v>0</v>
      </c>
      <c r="N72" s="108">
        <v>0</v>
      </c>
      <c r="O72" s="108">
        <v>2</v>
      </c>
      <c r="P72" s="107"/>
    </row>
    <row r="73" spans="2:16" ht="15" customHeight="1">
      <c r="B73" s="99">
        <v>56</v>
      </c>
      <c r="C73" s="100">
        <v>464</v>
      </c>
      <c r="D73" s="124" t="s">
        <v>337</v>
      </c>
      <c r="E73" s="120">
        <v>202</v>
      </c>
      <c r="F73" s="108">
        <v>25</v>
      </c>
      <c r="G73" s="108">
        <v>1</v>
      </c>
      <c r="H73" s="108">
        <v>0</v>
      </c>
      <c r="I73" s="108">
        <v>109</v>
      </c>
      <c r="J73" s="108">
        <v>7</v>
      </c>
      <c r="K73" s="108">
        <v>1</v>
      </c>
      <c r="L73" s="108">
        <v>1</v>
      </c>
      <c r="M73" s="108">
        <v>17</v>
      </c>
      <c r="N73" s="108">
        <v>0</v>
      </c>
      <c r="O73" s="108">
        <v>41</v>
      </c>
      <c r="P73" s="107"/>
    </row>
    <row r="74" spans="2:16" ht="15" customHeight="1">
      <c r="B74" s="99">
        <v>57</v>
      </c>
      <c r="C74" s="100">
        <v>481</v>
      </c>
      <c r="D74" s="124" t="s">
        <v>338</v>
      </c>
      <c r="E74" s="120">
        <v>131</v>
      </c>
      <c r="F74" s="108">
        <v>18</v>
      </c>
      <c r="G74" s="108">
        <v>0</v>
      </c>
      <c r="H74" s="108">
        <v>1</v>
      </c>
      <c r="I74" s="108">
        <v>43</v>
      </c>
      <c r="J74" s="108">
        <v>26</v>
      </c>
      <c r="K74" s="108">
        <v>1</v>
      </c>
      <c r="L74" s="108">
        <v>2</v>
      </c>
      <c r="M74" s="108">
        <v>5</v>
      </c>
      <c r="N74" s="108">
        <v>0</v>
      </c>
      <c r="O74" s="108">
        <v>35</v>
      </c>
      <c r="P74" s="107"/>
    </row>
    <row r="75" spans="2:16" ht="15" customHeight="1">
      <c r="B75" s="99">
        <v>58</v>
      </c>
      <c r="C75" s="100">
        <v>501</v>
      </c>
      <c r="D75" s="124" t="s">
        <v>339</v>
      </c>
      <c r="E75" s="120">
        <v>46</v>
      </c>
      <c r="F75" s="108">
        <v>17</v>
      </c>
      <c r="G75" s="108">
        <v>0</v>
      </c>
      <c r="H75" s="108">
        <v>0</v>
      </c>
      <c r="I75" s="108">
        <v>8</v>
      </c>
      <c r="J75" s="108">
        <v>2</v>
      </c>
      <c r="K75" s="108">
        <v>1</v>
      </c>
      <c r="L75" s="108">
        <v>0</v>
      </c>
      <c r="M75" s="108">
        <v>0</v>
      </c>
      <c r="N75" s="108">
        <v>0</v>
      </c>
      <c r="O75" s="108">
        <v>18</v>
      </c>
      <c r="P75" s="107"/>
    </row>
    <row r="76" spans="2:16" ht="15" customHeight="1">
      <c r="B76" s="99">
        <v>59</v>
      </c>
      <c r="C76" s="100">
        <v>502</v>
      </c>
      <c r="D76" s="124" t="s">
        <v>340</v>
      </c>
      <c r="E76" s="120">
        <v>21</v>
      </c>
      <c r="F76" s="108">
        <v>1</v>
      </c>
      <c r="G76" s="108">
        <v>0</v>
      </c>
      <c r="H76" s="108">
        <v>0</v>
      </c>
      <c r="I76" s="108">
        <v>0</v>
      </c>
      <c r="J76" s="108">
        <v>6</v>
      </c>
      <c r="K76" s="108">
        <v>0</v>
      </c>
      <c r="L76" s="108">
        <v>2</v>
      </c>
      <c r="M76" s="108">
        <v>0</v>
      </c>
      <c r="N76" s="108">
        <v>0</v>
      </c>
      <c r="O76" s="108">
        <v>12</v>
      </c>
      <c r="P76" s="107"/>
    </row>
    <row r="77" spans="2:16" ht="15" customHeight="1">
      <c r="B77" s="99">
        <v>60</v>
      </c>
      <c r="C77" s="100">
        <v>503</v>
      </c>
      <c r="D77" s="124" t="s">
        <v>341</v>
      </c>
      <c r="E77" s="120">
        <v>8</v>
      </c>
      <c r="F77" s="108">
        <v>3</v>
      </c>
      <c r="G77" s="108">
        <v>0</v>
      </c>
      <c r="H77" s="108">
        <v>0</v>
      </c>
      <c r="I77" s="108">
        <v>3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2</v>
      </c>
      <c r="P77" s="107"/>
    </row>
    <row r="78" spans="2:16" ht="15" customHeight="1">
      <c r="B78" s="99">
        <v>61</v>
      </c>
      <c r="C78" s="100">
        <v>504</v>
      </c>
      <c r="D78" s="124" t="s">
        <v>342</v>
      </c>
      <c r="E78" s="120">
        <v>2</v>
      </c>
      <c r="F78" s="108">
        <v>0</v>
      </c>
      <c r="G78" s="108">
        <v>0</v>
      </c>
      <c r="H78" s="108">
        <v>0</v>
      </c>
      <c r="I78" s="108">
        <v>2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7"/>
    </row>
    <row r="79" spans="2:16" ht="15" customHeight="1">
      <c r="B79" s="99">
        <v>62</v>
      </c>
      <c r="C79" s="100">
        <v>521</v>
      </c>
      <c r="D79" s="124" t="s">
        <v>343</v>
      </c>
      <c r="E79" s="120">
        <v>113</v>
      </c>
      <c r="F79" s="108">
        <v>47</v>
      </c>
      <c r="G79" s="108">
        <v>1</v>
      </c>
      <c r="H79" s="108">
        <v>0</v>
      </c>
      <c r="I79" s="108">
        <v>22</v>
      </c>
      <c r="J79" s="108">
        <v>23</v>
      </c>
      <c r="K79" s="108">
        <v>4</v>
      </c>
      <c r="L79" s="108">
        <v>3</v>
      </c>
      <c r="M79" s="108">
        <v>1</v>
      </c>
      <c r="N79" s="108">
        <v>0</v>
      </c>
      <c r="O79" s="108">
        <v>12</v>
      </c>
      <c r="P79" s="107"/>
    </row>
    <row r="80" spans="2:16" ht="15" customHeight="1">
      <c r="B80" s="99">
        <v>63</v>
      </c>
      <c r="C80" s="100">
        <v>522</v>
      </c>
      <c r="D80" s="124" t="s">
        <v>344</v>
      </c>
      <c r="E80" s="120">
        <v>42</v>
      </c>
      <c r="F80" s="108">
        <v>5</v>
      </c>
      <c r="G80" s="108">
        <v>0</v>
      </c>
      <c r="H80" s="108">
        <v>0</v>
      </c>
      <c r="I80" s="108">
        <v>6</v>
      </c>
      <c r="J80" s="108">
        <v>1</v>
      </c>
      <c r="K80" s="108">
        <v>1</v>
      </c>
      <c r="L80" s="108">
        <v>1</v>
      </c>
      <c r="M80" s="108">
        <v>0</v>
      </c>
      <c r="N80" s="108">
        <v>0</v>
      </c>
      <c r="O80" s="108">
        <v>28</v>
      </c>
      <c r="P80" s="107"/>
    </row>
    <row r="81" spans="2:16" ht="15" customHeight="1">
      <c r="B81" s="99">
        <v>64</v>
      </c>
      <c r="C81" s="100">
        <v>523</v>
      </c>
      <c r="D81" s="124" t="s">
        <v>345</v>
      </c>
      <c r="E81" s="120">
        <v>40</v>
      </c>
      <c r="F81" s="108">
        <v>7</v>
      </c>
      <c r="G81" s="108">
        <v>0</v>
      </c>
      <c r="H81" s="108">
        <v>0</v>
      </c>
      <c r="I81" s="108">
        <v>5</v>
      </c>
      <c r="J81" s="108">
        <v>0</v>
      </c>
      <c r="K81" s="108">
        <v>3</v>
      </c>
      <c r="L81" s="108">
        <v>3</v>
      </c>
      <c r="M81" s="108">
        <v>0</v>
      </c>
      <c r="N81" s="108">
        <v>0</v>
      </c>
      <c r="O81" s="108">
        <v>22</v>
      </c>
      <c r="P81" s="107"/>
    </row>
    <row r="82" spans="2:16" ht="15" customHeight="1">
      <c r="B82" s="99">
        <v>65</v>
      </c>
      <c r="C82" s="100">
        <v>524</v>
      </c>
      <c r="D82" s="124" t="s">
        <v>346</v>
      </c>
      <c r="E82" s="120">
        <v>28</v>
      </c>
      <c r="F82" s="108">
        <v>21</v>
      </c>
      <c r="G82" s="108">
        <v>0</v>
      </c>
      <c r="H82" s="108">
        <v>0</v>
      </c>
      <c r="I82" s="108">
        <v>1</v>
      </c>
      <c r="J82" s="108">
        <v>0</v>
      </c>
      <c r="K82" s="108">
        <v>3</v>
      </c>
      <c r="L82" s="108">
        <v>0</v>
      </c>
      <c r="M82" s="108">
        <v>0</v>
      </c>
      <c r="N82" s="108">
        <v>0</v>
      </c>
      <c r="O82" s="108">
        <v>3</v>
      </c>
      <c r="P82" s="107"/>
    </row>
    <row r="83" spans="2:16" ht="15" customHeight="1">
      <c r="B83" s="99">
        <v>66</v>
      </c>
      <c r="C83" s="100">
        <v>525</v>
      </c>
      <c r="D83" s="124" t="s">
        <v>347</v>
      </c>
      <c r="E83" s="120">
        <v>13</v>
      </c>
      <c r="F83" s="108">
        <v>9</v>
      </c>
      <c r="G83" s="108">
        <v>0</v>
      </c>
      <c r="H83" s="108">
        <v>0</v>
      </c>
      <c r="I83" s="108">
        <v>1</v>
      </c>
      <c r="J83" s="108">
        <v>1</v>
      </c>
      <c r="K83" s="108">
        <v>1</v>
      </c>
      <c r="L83" s="108">
        <v>1</v>
      </c>
      <c r="M83" s="108">
        <v>0</v>
      </c>
      <c r="N83" s="108">
        <v>0</v>
      </c>
      <c r="O83" s="108">
        <v>0</v>
      </c>
      <c r="P83" s="107"/>
    </row>
    <row r="84" spans="2:16" ht="15" customHeight="1">
      <c r="B84" s="99">
        <v>69</v>
      </c>
      <c r="C84" s="100">
        <v>541</v>
      </c>
      <c r="D84" s="124" t="s">
        <v>348</v>
      </c>
      <c r="E84" s="120">
        <v>22</v>
      </c>
      <c r="F84" s="108">
        <v>2</v>
      </c>
      <c r="G84" s="108">
        <v>0</v>
      </c>
      <c r="H84" s="108">
        <v>0</v>
      </c>
      <c r="I84" s="108">
        <v>4</v>
      </c>
      <c r="J84" s="108">
        <v>2</v>
      </c>
      <c r="K84" s="108">
        <v>0</v>
      </c>
      <c r="L84" s="108">
        <v>1</v>
      </c>
      <c r="M84" s="108">
        <v>0</v>
      </c>
      <c r="N84" s="108">
        <v>0</v>
      </c>
      <c r="O84" s="108">
        <v>13</v>
      </c>
      <c r="P84" s="107"/>
    </row>
    <row r="85" spans="2:16" ht="15" customHeight="1">
      <c r="B85" s="99">
        <v>70</v>
      </c>
      <c r="C85" s="100">
        <v>542</v>
      </c>
      <c r="D85" s="124" t="s">
        <v>349</v>
      </c>
      <c r="E85" s="120">
        <v>12</v>
      </c>
      <c r="F85" s="108">
        <v>0</v>
      </c>
      <c r="G85" s="108">
        <v>0</v>
      </c>
      <c r="H85" s="108">
        <v>0</v>
      </c>
      <c r="I85" s="108">
        <v>1</v>
      </c>
      <c r="J85" s="108">
        <v>8</v>
      </c>
      <c r="K85" s="108">
        <v>2</v>
      </c>
      <c r="L85" s="108">
        <v>0</v>
      </c>
      <c r="M85" s="108">
        <v>0</v>
      </c>
      <c r="N85" s="108">
        <v>0</v>
      </c>
      <c r="O85" s="108">
        <v>1</v>
      </c>
      <c r="P85" s="107"/>
    </row>
    <row r="86" spans="2:16" ht="15" customHeight="1">
      <c r="B86" s="99">
        <v>71</v>
      </c>
      <c r="C86" s="100">
        <v>543</v>
      </c>
      <c r="D86" s="124" t="s">
        <v>350</v>
      </c>
      <c r="E86" s="120">
        <v>60</v>
      </c>
      <c r="F86" s="108">
        <v>34</v>
      </c>
      <c r="G86" s="108">
        <v>0</v>
      </c>
      <c r="H86" s="108">
        <v>0</v>
      </c>
      <c r="I86" s="108">
        <v>20</v>
      </c>
      <c r="J86" s="108">
        <v>3</v>
      </c>
      <c r="K86" s="108">
        <v>0</v>
      </c>
      <c r="L86" s="108">
        <v>1</v>
      </c>
      <c r="M86" s="108">
        <v>0</v>
      </c>
      <c r="N86" s="108">
        <v>0</v>
      </c>
      <c r="O86" s="108">
        <v>2</v>
      </c>
      <c r="P86" s="107"/>
    </row>
    <row r="87" spans="2:16" ht="15" customHeight="1">
      <c r="B87" s="99">
        <v>72</v>
      </c>
      <c r="C87" s="100">
        <v>544</v>
      </c>
      <c r="D87" s="124" t="s">
        <v>351</v>
      </c>
      <c r="E87" s="120">
        <v>122</v>
      </c>
      <c r="F87" s="108">
        <v>45</v>
      </c>
      <c r="G87" s="108">
        <v>0</v>
      </c>
      <c r="H87" s="108">
        <v>0</v>
      </c>
      <c r="I87" s="108">
        <v>16</v>
      </c>
      <c r="J87" s="108">
        <v>35</v>
      </c>
      <c r="K87" s="108">
        <v>1</v>
      </c>
      <c r="L87" s="108">
        <v>1</v>
      </c>
      <c r="M87" s="108">
        <v>0</v>
      </c>
      <c r="N87" s="108">
        <v>0</v>
      </c>
      <c r="O87" s="108">
        <v>24</v>
      </c>
      <c r="P87" s="107"/>
    </row>
    <row r="88" spans="2:16" ht="15" customHeight="1">
      <c r="B88" s="99">
        <v>73</v>
      </c>
      <c r="C88" s="100">
        <v>561</v>
      </c>
      <c r="D88" s="124" t="s">
        <v>352</v>
      </c>
      <c r="E88" s="120">
        <v>35</v>
      </c>
      <c r="F88" s="108">
        <v>6</v>
      </c>
      <c r="G88" s="108">
        <v>0</v>
      </c>
      <c r="H88" s="108">
        <v>0</v>
      </c>
      <c r="I88" s="108">
        <v>2</v>
      </c>
      <c r="J88" s="108">
        <v>9</v>
      </c>
      <c r="K88" s="108">
        <v>0</v>
      </c>
      <c r="L88" s="108">
        <v>1</v>
      </c>
      <c r="M88" s="108">
        <v>0</v>
      </c>
      <c r="N88" s="108">
        <v>0</v>
      </c>
      <c r="O88" s="108">
        <v>17</v>
      </c>
      <c r="P88" s="107"/>
    </row>
    <row r="89" spans="2:16" ht="15" customHeight="1">
      <c r="B89" s="99">
        <v>74</v>
      </c>
      <c r="C89" s="100">
        <v>562</v>
      </c>
      <c r="D89" s="124" t="s">
        <v>353</v>
      </c>
      <c r="E89" s="120">
        <v>37</v>
      </c>
      <c r="F89" s="108">
        <v>31</v>
      </c>
      <c r="G89" s="108">
        <v>0</v>
      </c>
      <c r="H89" s="108">
        <v>0</v>
      </c>
      <c r="I89" s="108">
        <v>1</v>
      </c>
      <c r="J89" s="108">
        <v>1</v>
      </c>
      <c r="K89" s="108">
        <v>0</v>
      </c>
      <c r="L89" s="108">
        <v>0</v>
      </c>
      <c r="M89" s="108">
        <v>2</v>
      </c>
      <c r="N89" s="108">
        <v>0</v>
      </c>
      <c r="O89" s="108">
        <v>2</v>
      </c>
      <c r="P89" s="107"/>
    </row>
    <row r="90" spans="2:16" ht="15" customHeight="1">
      <c r="B90" s="99">
        <v>75</v>
      </c>
      <c r="C90" s="100">
        <v>581</v>
      </c>
      <c r="D90" s="124" t="s">
        <v>354</v>
      </c>
      <c r="E90" s="120">
        <v>21</v>
      </c>
      <c r="F90" s="108">
        <v>12</v>
      </c>
      <c r="G90" s="108">
        <v>0</v>
      </c>
      <c r="H90" s="108">
        <v>0</v>
      </c>
      <c r="I90" s="108">
        <v>3</v>
      </c>
      <c r="J90" s="108">
        <v>1</v>
      </c>
      <c r="K90" s="108">
        <v>0</v>
      </c>
      <c r="L90" s="108">
        <v>1</v>
      </c>
      <c r="M90" s="108">
        <v>1</v>
      </c>
      <c r="N90" s="108">
        <v>0</v>
      </c>
      <c r="O90" s="108">
        <v>3</v>
      </c>
      <c r="P90" s="107"/>
    </row>
    <row r="91" spans="2:16" ht="15" customHeight="1">
      <c r="B91" s="99">
        <v>76</v>
      </c>
      <c r="C91" s="100">
        <v>582</v>
      </c>
      <c r="D91" s="124" t="s">
        <v>355</v>
      </c>
      <c r="E91" s="120">
        <v>41</v>
      </c>
      <c r="F91" s="108">
        <v>25</v>
      </c>
      <c r="G91" s="108">
        <v>1</v>
      </c>
      <c r="H91" s="108">
        <v>0</v>
      </c>
      <c r="I91" s="108">
        <v>13</v>
      </c>
      <c r="J91" s="108">
        <v>0</v>
      </c>
      <c r="K91" s="108">
        <v>0</v>
      </c>
      <c r="L91" s="108">
        <v>1</v>
      </c>
      <c r="M91" s="108">
        <v>0</v>
      </c>
      <c r="N91" s="108">
        <v>0</v>
      </c>
      <c r="O91" s="108">
        <v>1</v>
      </c>
      <c r="P91" s="107"/>
    </row>
    <row r="92" spans="2:16" ht="15" customHeight="1">
      <c r="B92" s="99">
        <v>77</v>
      </c>
      <c r="C92" s="100">
        <v>583</v>
      </c>
      <c r="D92" s="124" t="s">
        <v>356</v>
      </c>
      <c r="E92" s="120">
        <v>2</v>
      </c>
      <c r="F92" s="108">
        <v>0</v>
      </c>
      <c r="G92" s="108">
        <v>0</v>
      </c>
      <c r="H92" s="108">
        <v>0</v>
      </c>
      <c r="I92" s="108">
        <v>1</v>
      </c>
      <c r="J92" s="108">
        <v>1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7"/>
    </row>
    <row r="93" spans="2:16" ht="15" customHeight="1">
      <c r="B93" s="99">
        <v>78</v>
      </c>
      <c r="C93" s="100">
        <v>584</v>
      </c>
      <c r="D93" s="124" t="s">
        <v>357</v>
      </c>
      <c r="E93" s="120">
        <v>11</v>
      </c>
      <c r="F93" s="108">
        <v>3</v>
      </c>
      <c r="G93" s="108">
        <v>0</v>
      </c>
      <c r="H93" s="108">
        <v>0</v>
      </c>
      <c r="I93" s="108">
        <v>1</v>
      </c>
      <c r="J93" s="108">
        <v>2</v>
      </c>
      <c r="K93" s="108">
        <v>0</v>
      </c>
      <c r="L93" s="108">
        <v>0</v>
      </c>
      <c r="M93" s="108">
        <v>0</v>
      </c>
      <c r="N93" s="108">
        <v>0</v>
      </c>
      <c r="O93" s="108">
        <v>5</v>
      </c>
      <c r="P93" s="107"/>
    </row>
    <row r="94" spans="2:16" ht="15" customHeight="1">
      <c r="B94" s="99">
        <v>79</v>
      </c>
      <c r="C94" s="100">
        <v>601</v>
      </c>
      <c r="D94" s="124" t="s">
        <v>374</v>
      </c>
      <c r="E94" s="120">
        <v>42</v>
      </c>
      <c r="F94" s="108">
        <v>4</v>
      </c>
      <c r="G94" s="108">
        <v>1</v>
      </c>
      <c r="H94" s="108">
        <v>0</v>
      </c>
      <c r="I94" s="108">
        <v>3</v>
      </c>
      <c r="J94" s="108">
        <v>13</v>
      </c>
      <c r="K94" s="108">
        <v>0</v>
      </c>
      <c r="L94" s="108">
        <v>3</v>
      </c>
      <c r="M94" s="108">
        <v>0</v>
      </c>
      <c r="N94" s="108">
        <v>0</v>
      </c>
      <c r="O94" s="108">
        <v>18</v>
      </c>
      <c r="P94" s="107"/>
    </row>
    <row r="95" spans="2:16" ht="15" customHeight="1">
      <c r="B95" s="99">
        <v>80</v>
      </c>
      <c r="C95" s="100">
        <v>602</v>
      </c>
      <c r="D95" s="124" t="s">
        <v>375</v>
      </c>
      <c r="E95" s="120">
        <v>6</v>
      </c>
      <c r="F95" s="108">
        <v>2</v>
      </c>
      <c r="G95" s="108">
        <v>0</v>
      </c>
      <c r="H95" s="108">
        <v>0</v>
      </c>
      <c r="I95" s="108">
        <v>1</v>
      </c>
      <c r="J95" s="108">
        <v>2</v>
      </c>
      <c r="K95" s="108">
        <v>0</v>
      </c>
      <c r="L95" s="108">
        <v>1</v>
      </c>
      <c r="M95" s="108">
        <v>0</v>
      </c>
      <c r="N95" s="108">
        <v>0</v>
      </c>
      <c r="O95" s="108">
        <v>0</v>
      </c>
      <c r="P95" s="107"/>
    </row>
    <row r="96" spans="2:16" ht="15" customHeight="1">
      <c r="B96" s="99">
        <v>81</v>
      </c>
      <c r="C96" s="100">
        <v>603</v>
      </c>
      <c r="D96" s="124" t="s">
        <v>376</v>
      </c>
      <c r="E96" s="120">
        <v>17</v>
      </c>
      <c r="F96" s="108">
        <v>11</v>
      </c>
      <c r="G96" s="108">
        <v>0</v>
      </c>
      <c r="H96" s="108">
        <v>0</v>
      </c>
      <c r="I96" s="108">
        <v>0</v>
      </c>
      <c r="J96" s="108">
        <v>4</v>
      </c>
      <c r="K96" s="108">
        <v>0</v>
      </c>
      <c r="L96" s="108">
        <v>0</v>
      </c>
      <c r="M96" s="108">
        <v>0</v>
      </c>
      <c r="N96" s="108">
        <v>0</v>
      </c>
      <c r="O96" s="108">
        <v>2</v>
      </c>
      <c r="P96" s="107"/>
    </row>
    <row r="97" spans="2:16" ht="15" customHeight="1">
      <c r="B97" s="99">
        <v>82</v>
      </c>
      <c r="C97" s="100">
        <v>604</v>
      </c>
      <c r="D97" s="124" t="s">
        <v>377</v>
      </c>
      <c r="E97" s="120">
        <v>6</v>
      </c>
      <c r="F97" s="108">
        <v>4</v>
      </c>
      <c r="G97" s="108">
        <v>0</v>
      </c>
      <c r="H97" s="108">
        <v>0</v>
      </c>
      <c r="I97" s="108">
        <v>0</v>
      </c>
      <c r="J97" s="108">
        <v>0</v>
      </c>
      <c r="K97" s="108">
        <v>0</v>
      </c>
      <c r="L97" s="108">
        <v>1</v>
      </c>
      <c r="M97" s="108">
        <v>0</v>
      </c>
      <c r="N97" s="108">
        <v>0</v>
      </c>
      <c r="O97" s="108">
        <v>1</v>
      </c>
      <c r="P97" s="107"/>
    </row>
    <row r="98" spans="2:16" ht="15" customHeight="1">
      <c r="B98" s="99">
        <v>83</v>
      </c>
      <c r="C98" s="100">
        <v>621</v>
      </c>
      <c r="D98" s="124" t="s">
        <v>358</v>
      </c>
      <c r="E98" s="120">
        <v>28</v>
      </c>
      <c r="F98" s="108">
        <v>1</v>
      </c>
      <c r="G98" s="108">
        <v>2</v>
      </c>
      <c r="H98" s="108">
        <v>0</v>
      </c>
      <c r="I98" s="108">
        <v>7</v>
      </c>
      <c r="J98" s="108">
        <v>1</v>
      </c>
      <c r="K98" s="108">
        <v>0</v>
      </c>
      <c r="L98" s="108">
        <v>0</v>
      </c>
      <c r="M98" s="108">
        <v>0</v>
      </c>
      <c r="N98" s="108">
        <v>0</v>
      </c>
      <c r="O98" s="108">
        <v>17</v>
      </c>
    </row>
    <row r="99" spans="2:16" ht="15" customHeight="1">
      <c r="B99" s="99">
        <v>84</v>
      </c>
      <c r="C99" s="100">
        <v>622</v>
      </c>
      <c r="D99" s="124" t="s">
        <v>359</v>
      </c>
      <c r="E99" s="120">
        <v>146</v>
      </c>
      <c r="F99" s="108">
        <v>76</v>
      </c>
      <c r="G99" s="108">
        <v>0</v>
      </c>
      <c r="H99" s="108">
        <v>0</v>
      </c>
      <c r="I99" s="108">
        <v>9</v>
      </c>
      <c r="J99" s="108">
        <v>34</v>
      </c>
      <c r="K99" s="108">
        <v>0</v>
      </c>
      <c r="L99" s="108">
        <v>3</v>
      </c>
      <c r="M99" s="108">
        <v>0</v>
      </c>
      <c r="N99" s="108">
        <v>0</v>
      </c>
      <c r="O99" s="108">
        <v>24</v>
      </c>
    </row>
    <row r="100" spans="2:16" ht="15" customHeight="1">
      <c r="B100" s="99">
        <v>85</v>
      </c>
      <c r="C100" s="100">
        <v>623</v>
      </c>
      <c r="D100" s="124" t="s">
        <v>360</v>
      </c>
      <c r="E100" s="120">
        <v>36</v>
      </c>
      <c r="F100" s="108">
        <v>30</v>
      </c>
      <c r="G100" s="108">
        <v>0</v>
      </c>
      <c r="H100" s="108">
        <v>0</v>
      </c>
      <c r="I100" s="108">
        <v>1</v>
      </c>
      <c r="J100" s="108">
        <v>2</v>
      </c>
      <c r="K100" s="108">
        <v>0</v>
      </c>
      <c r="L100" s="108">
        <v>1</v>
      </c>
      <c r="M100" s="108">
        <v>2</v>
      </c>
      <c r="N100" s="108">
        <v>0</v>
      </c>
      <c r="O100" s="108">
        <v>0</v>
      </c>
    </row>
    <row r="101" spans="2:16" ht="15" customHeight="1">
      <c r="B101" s="99">
        <v>86</v>
      </c>
      <c r="C101" s="100">
        <v>624</v>
      </c>
      <c r="D101" s="124" t="s">
        <v>361</v>
      </c>
      <c r="E101" s="120">
        <v>104</v>
      </c>
      <c r="F101" s="108">
        <v>58</v>
      </c>
      <c r="G101" s="108">
        <v>0</v>
      </c>
      <c r="H101" s="108">
        <v>0</v>
      </c>
      <c r="I101" s="108">
        <v>2</v>
      </c>
      <c r="J101" s="108">
        <v>27</v>
      </c>
      <c r="K101" s="108">
        <v>0</v>
      </c>
      <c r="L101" s="108">
        <v>0</v>
      </c>
      <c r="M101" s="108">
        <v>0</v>
      </c>
      <c r="N101" s="108">
        <v>0</v>
      </c>
      <c r="O101" s="108">
        <v>17</v>
      </c>
    </row>
    <row r="102" spans="2:16" ht="15" customHeight="1">
      <c r="B102" s="99">
        <v>89</v>
      </c>
      <c r="C102" s="100">
        <v>641</v>
      </c>
      <c r="D102" s="124" t="s">
        <v>378</v>
      </c>
      <c r="E102" s="120">
        <v>120</v>
      </c>
      <c r="F102" s="108">
        <v>14</v>
      </c>
      <c r="G102" s="108">
        <v>0</v>
      </c>
      <c r="H102" s="108">
        <v>0</v>
      </c>
      <c r="I102" s="108">
        <v>13</v>
      </c>
      <c r="J102" s="108">
        <v>19</v>
      </c>
      <c r="K102" s="108">
        <v>1</v>
      </c>
      <c r="L102" s="108">
        <v>4</v>
      </c>
      <c r="M102" s="108">
        <v>0</v>
      </c>
      <c r="N102" s="108">
        <v>0</v>
      </c>
      <c r="O102" s="108">
        <v>69</v>
      </c>
    </row>
    <row r="103" spans="2:16" ht="15" customHeight="1">
      <c r="B103" s="99">
        <v>90</v>
      </c>
      <c r="C103" s="100">
        <v>642</v>
      </c>
      <c r="D103" s="124" t="s">
        <v>379</v>
      </c>
      <c r="E103" s="120">
        <v>159</v>
      </c>
      <c r="F103" s="108">
        <v>33</v>
      </c>
      <c r="G103" s="108">
        <v>1</v>
      </c>
      <c r="H103" s="108">
        <v>0</v>
      </c>
      <c r="I103" s="108">
        <v>17</v>
      </c>
      <c r="J103" s="108">
        <v>62</v>
      </c>
      <c r="K103" s="108">
        <v>0</v>
      </c>
      <c r="L103" s="108">
        <v>1</v>
      </c>
      <c r="M103" s="108">
        <v>0</v>
      </c>
      <c r="N103" s="108">
        <v>0</v>
      </c>
      <c r="O103" s="108">
        <v>45</v>
      </c>
    </row>
    <row r="104" spans="2:16" ht="15" customHeight="1">
      <c r="B104" s="99">
        <v>91</v>
      </c>
      <c r="C104" s="100">
        <v>643</v>
      </c>
      <c r="D104" s="124" t="s">
        <v>380</v>
      </c>
      <c r="E104" s="120">
        <v>54</v>
      </c>
      <c r="F104" s="108">
        <v>31</v>
      </c>
      <c r="G104" s="108">
        <v>0</v>
      </c>
      <c r="H104" s="108">
        <v>0</v>
      </c>
      <c r="I104" s="108">
        <v>2</v>
      </c>
      <c r="J104" s="108">
        <v>9</v>
      </c>
      <c r="K104" s="108">
        <v>0</v>
      </c>
      <c r="L104" s="108">
        <v>1</v>
      </c>
      <c r="M104" s="108">
        <v>0</v>
      </c>
      <c r="N104" s="108">
        <v>0</v>
      </c>
      <c r="O104" s="108">
        <v>11</v>
      </c>
    </row>
    <row r="105" spans="2:16" ht="15" customHeight="1">
      <c r="B105" s="99">
        <v>92</v>
      </c>
      <c r="C105" s="100">
        <v>644</v>
      </c>
      <c r="D105" s="124" t="s">
        <v>381</v>
      </c>
      <c r="E105" s="120">
        <v>104</v>
      </c>
      <c r="F105" s="108">
        <v>32</v>
      </c>
      <c r="G105" s="108">
        <v>0</v>
      </c>
      <c r="H105" s="108">
        <v>0</v>
      </c>
      <c r="I105" s="108">
        <v>35</v>
      </c>
      <c r="J105" s="108">
        <v>14</v>
      </c>
      <c r="K105" s="108">
        <v>1</v>
      </c>
      <c r="L105" s="108">
        <v>1</v>
      </c>
      <c r="M105" s="108">
        <v>0</v>
      </c>
      <c r="N105" s="108">
        <v>0</v>
      </c>
      <c r="O105" s="108">
        <v>21</v>
      </c>
    </row>
    <row r="106" spans="2:16" ht="15" customHeight="1">
      <c r="B106" s="99">
        <v>93</v>
      </c>
      <c r="C106" s="100">
        <v>645</v>
      </c>
      <c r="D106" s="124" t="s">
        <v>382</v>
      </c>
      <c r="E106" s="120">
        <v>102</v>
      </c>
      <c r="F106" s="108">
        <v>14</v>
      </c>
      <c r="G106" s="108">
        <v>0</v>
      </c>
      <c r="H106" s="108">
        <v>0</v>
      </c>
      <c r="I106" s="108">
        <v>6</v>
      </c>
      <c r="J106" s="108">
        <v>34</v>
      </c>
      <c r="K106" s="108">
        <v>0</v>
      </c>
      <c r="L106" s="108">
        <v>0</v>
      </c>
      <c r="M106" s="108">
        <v>7</v>
      </c>
      <c r="N106" s="108">
        <v>0</v>
      </c>
      <c r="O106" s="108">
        <v>41</v>
      </c>
    </row>
    <row r="107" spans="2:16" ht="15" customHeight="1">
      <c r="B107" s="99">
        <v>94</v>
      </c>
      <c r="C107" s="100">
        <v>646</v>
      </c>
      <c r="D107" s="124" t="s">
        <v>383</v>
      </c>
      <c r="E107" s="120">
        <v>79</v>
      </c>
      <c r="F107" s="108">
        <v>15</v>
      </c>
      <c r="G107" s="108">
        <v>0</v>
      </c>
      <c r="H107" s="108">
        <v>0</v>
      </c>
      <c r="I107" s="108">
        <v>15</v>
      </c>
      <c r="J107" s="108">
        <v>4</v>
      </c>
      <c r="K107" s="108">
        <v>1</v>
      </c>
      <c r="L107" s="108">
        <v>0</v>
      </c>
      <c r="M107" s="108">
        <v>0</v>
      </c>
      <c r="N107" s="108">
        <v>0</v>
      </c>
      <c r="O107" s="108">
        <v>44</v>
      </c>
    </row>
    <row r="108" spans="2:16" ht="15" customHeight="1">
      <c r="B108" s="99">
        <v>97</v>
      </c>
      <c r="C108" s="100">
        <v>681</v>
      </c>
      <c r="D108" s="124" t="s">
        <v>362</v>
      </c>
      <c r="E108" s="120">
        <v>62</v>
      </c>
      <c r="F108" s="108">
        <v>4</v>
      </c>
      <c r="G108" s="108">
        <v>0</v>
      </c>
      <c r="H108" s="108">
        <v>0</v>
      </c>
      <c r="I108" s="108">
        <v>18</v>
      </c>
      <c r="J108" s="108">
        <v>10</v>
      </c>
      <c r="K108" s="108">
        <v>1</v>
      </c>
      <c r="L108" s="108">
        <v>1</v>
      </c>
      <c r="M108" s="108">
        <v>3</v>
      </c>
      <c r="N108" s="108">
        <v>0</v>
      </c>
      <c r="O108" s="108">
        <v>25</v>
      </c>
    </row>
    <row r="109" spans="2:16" ht="15" customHeight="1">
      <c r="B109" s="99">
        <v>98</v>
      </c>
      <c r="C109" s="100">
        <v>682</v>
      </c>
      <c r="D109" s="124" t="s">
        <v>363</v>
      </c>
      <c r="E109" s="120">
        <v>41</v>
      </c>
      <c r="F109" s="108">
        <v>3</v>
      </c>
      <c r="G109" s="108">
        <v>0</v>
      </c>
      <c r="H109" s="108">
        <v>0</v>
      </c>
      <c r="I109" s="108">
        <v>17</v>
      </c>
      <c r="J109" s="108">
        <v>19</v>
      </c>
      <c r="K109" s="108">
        <v>1</v>
      </c>
      <c r="L109" s="108">
        <v>0</v>
      </c>
      <c r="M109" s="108">
        <v>0</v>
      </c>
      <c r="N109" s="108">
        <v>1</v>
      </c>
      <c r="O109" s="108">
        <v>0</v>
      </c>
    </row>
    <row r="110" spans="2:16" ht="15" customHeight="1">
      <c r="B110" s="99">
        <v>99</v>
      </c>
      <c r="C110" s="100">
        <v>683</v>
      </c>
      <c r="D110" s="124" t="s">
        <v>364</v>
      </c>
      <c r="E110" s="120">
        <v>22</v>
      </c>
      <c r="F110" s="108">
        <v>1</v>
      </c>
      <c r="G110" s="108">
        <v>0</v>
      </c>
      <c r="H110" s="108">
        <v>0</v>
      </c>
      <c r="I110" s="108">
        <v>15</v>
      </c>
      <c r="J110" s="108">
        <v>1</v>
      </c>
      <c r="K110" s="108">
        <v>0</v>
      </c>
      <c r="L110" s="108">
        <v>2</v>
      </c>
      <c r="M110" s="108">
        <v>2</v>
      </c>
      <c r="N110" s="108">
        <v>0</v>
      </c>
      <c r="O110" s="108">
        <v>1</v>
      </c>
    </row>
    <row r="111" spans="2:16" ht="15" customHeight="1">
      <c r="B111" s="99">
        <v>100</v>
      </c>
      <c r="C111" s="100">
        <v>684</v>
      </c>
      <c r="D111" s="124" t="s">
        <v>365</v>
      </c>
      <c r="E111" s="120">
        <v>23</v>
      </c>
      <c r="F111" s="108">
        <v>7</v>
      </c>
      <c r="G111" s="108">
        <v>0</v>
      </c>
      <c r="H111" s="108">
        <v>0</v>
      </c>
      <c r="I111" s="108">
        <v>10</v>
      </c>
      <c r="J111" s="108">
        <v>1</v>
      </c>
      <c r="K111" s="108">
        <v>2</v>
      </c>
      <c r="L111" s="108">
        <v>1</v>
      </c>
      <c r="M111" s="108">
        <v>0</v>
      </c>
      <c r="N111" s="108">
        <v>0</v>
      </c>
      <c r="O111" s="108">
        <v>2</v>
      </c>
    </row>
    <row r="112" spans="2:16" ht="15" customHeight="1">
      <c r="B112" s="99">
        <v>101</v>
      </c>
      <c r="C112" s="100">
        <v>685</v>
      </c>
      <c r="D112" s="124" t="s">
        <v>366</v>
      </c>
      <c r="E112" s="120">
        <v>55</v>
      </c>
      <c r="F112" s="108">
        <v>28</v>
      </c>
      <c r="G112" s="108">
        <v>0</v>
      </c>
      <c r="H112" s="108">
        <v>0</v>
      </c>
      <c r="I112" s="108">
        <v>12</v>
      </c>
      <c r="J112" s="108">
        <v>6</v>
      </c>
      <c r="K112" s="108">
        <v>1</v>
      </c>
      <c r="L112" s="108">
        <v>4</v>
      </c>
      <c r="M112" s="108">
        <v>0</v>
      </c>
      <c r="N112" s="108">
        <v>0</v>
      </c>
      <c r="O112" s="108">
        <v>4</v>
      </c>
    </row>
    <row r="113" spans="2:15" ht="15" customHeight="1">
      <c r="B113" s="99">
        <v>102</v>
      </c>
      <c r="C113" s="100">
        <v>686</v>
      </c>
      <c r="D113" s="124" t="s">
        <v>367</v>
      </c>
      <c r="E113" s="120">
        <v>48</v>
      </c>
      <c r="F113" s="108">
        <v>24</v>
      </c>
      <c r="G113" s="108">
        <v>0</v>
      </c>
      <c r="H113" s="108">
        <v>0</v>
      </c>
      <c r="I113" s="108">
        <v>19</v>
      </c>
      <c r="J113" s="108">
        <v>1</v>
      </c>
      <c r="K113" s="108">
        <v>1</v>
      </c>
      <c r="L113" s="108">
        <v>1</v>
      </c>
      <c r="M113" s="108">
        <v>0</v>
      </c>
      <c r="N113" s="108">
        <v>0</v>
      </c>
      <c r="O113" s="108">
        <v>2</v>
      </c>
    </row>
    <row r="114" spans="2:15" ht="15" customHeight="1">
      <c r="B114" s="99">
        <v>103</v>
      </c>
      <c r="C114" s="100">
        <v>701</v>
      </c>
      <c r="D114" s="124" t="s">
        <v>368</v>
      </c>
      <c r="E114" s="120">
        <v>19</v>
      </c>
      <c r="F114" s="108">
        <v>2</v>
      </c>
      <c r="G114" s="108">
        <v>0</v>
      </c>
      <c r="H114" s="108">
        <v>0</v>
      </c>
      <c r="I114" s="108">
        <v>4</v>
      </c>
      <c r="J114" s="108">
        <v>9</v>
      </c>
      <c r="K114" s="108">
        <v>0</v>
      </c>
      <c r="L114" s="108">
        <v>4</v>
      </c>
      <c r="M114" s="108">
        <v>0</v>
      </c>
      <c r="N114" s="108">
        <v>0</v>
      </c>
      <c r="O114" s="108">
        <v>0</v>
      </c>
    </row>
    <row r="115" spans="2:15" ht="15" customHeight="1">
      <c r="B115" s="99">
        <v>104</v>
      </c>
      <c r="C115" s="100">
        <v>702</v>
      </c>
      <c r="D115" s="124" t="s">
        <v>369</v>
      </c>
      <c r="E115" s="120">
        <v>62</v>
      </c>
      <c r="F115" s="108">
        <v>5</v>
      </c>
      <c r="G115" s="108">
        <v>0</v>
      </c>
      <c r="H115" s="108">
        <v>0</v>
      </c>
      <c r="I115" s="108">
        <v>18</v>
      </c>
      <c r="J115" s="108">
        <v>9</v>
      </c>
      <c r="K115" s="108">
        <v>1</v>
      </c>
      <c r="L115" s="108">
        <v>1</v>
      </c>
      <c r="M115" s="108">
        <v>0</v>
      </c>
      <c r="N115" s="108">
        <v>0</v>
      </c>
      <c r="O115" s="108">
        <v>28</v>
      </c>
    </row>
    <row r="116" spans="2:15" ht="15" customHeight="1">
      <c r="B116" s="99">
        <v>105</v>
      </c>
      <c r="C116" s="100">
        <v>703</v>
      </c>
      <c r="D116" s="124" t="s">
        <v>370</v>
      </c>
      <c r="E116" s="120">
        <v>33</v>
      </c>
      <c r="F116" s="108">
        <v>3</v>
      </c>
      <c r="G116" s="108">
        <v>0</v>
      </c>
      <c r="H116" s="108">
        <v>0</v>
      </c>
      <c r="I116" s="108">
        <v>14</v>
      </c>
      <c r="J116" s="108">
        <v>7</v>
      </c>
      <c r="K116" s="108">
        <v>1</v>
      </c>
      <c r="L116" s="108">
        <v>2</v>
      </c>
      <c r="M116" s="108">
        <v>0</v>
      </c>
      <c r="N116" s="108">
        <v>0</v>
      </c>
      <c r="O116" s="108">
        <v>6</v>
      </c>
    </row>
    <row r="117" spans="2:15" ht="15" customHeight="1">
      <c r="B117" s="99">
        <v>106</v>
      </c>
      <c r="C117" s="104">
        <v>704</v>
      </c>
      <c r="D117" s="125" t="s">
        <v>371</v>
      </c>
      <c r="E117" s="126">
        <v>38</v>
      </c>
      <c r="F117" s="109">
        <v>9</v>
      </c>
      <c r="G117" s="109">
        <v>0</v>
      </c>
      <c r="H117" s="109">
        <v>0</v>
      </c>
      <c r="I117" s="109">
        <v>5</v>
      </c>
      <c r="J117" s="109">
        <v>5</v>
      </c>
      <c r="K117" s="109">
        <v>2</v>
      </c>
      <c r="L117" s="109">
        <v>2</v>
      </c>
      <c r="M117" s="109">
        <v>0</v>
      </c>
      <c r="N117" s="109">
        <v>0</v>
      </c>
      <c r="O117" s="109">
        <v>15</v>
      </c>
    </row>
    <row r="118" spans="2:15" ht="15" customHeight="1">
      <c r="C118" s="127" t="s">
        <v>281</v>
      </c>
      <c r="D118" s="12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6F7F-6B58-4693-AC1D-B8F1E745151A}">
  <sheetPr>
    <tabColor theme="7" tint="0.79998168889431442"/>
  </sheetPr>
  <dimension ref="A1:P110"/>
  <sheetViews>
    <sheetView topLeftCell="C2" workbookViewId="0">
      <pane xSplit="2" ySplit="3" topLeftCell="E9" activePane="bottomRight" state="frozen"/>
      <selection activeCell="C2" sqref="C2"/>
      <selection pane="topRight" activeCell="E2" sqref="E2"/>
      <selection pane="bottomLeft" activeCell="C5" sqref="C5"/>
      <selection pane="bottomRight" activeCell="C3" sqref="C3"/>
    </sheetView>
  </sheetViews>
  <sheetFormatPr defaultColWidth="7.75" defaultRowHeight="13.5"/>
  <cols>
    <col min="1" max="1" width="4.375" style="100" hidden="1" customWidth="1"/>
    <col min="2" max="2" width="4.375" style="99" hidden="1" customWidth="1"/>
    <col min="3" max="3" width="3.75" style="100" customWidth="1"/>
    <col min="4" max="4" width="13.375" style="100" customWidth="1"/>
    <col min="5" max="15" width="10.25" style="100" customWidth="1"/>
    <col min="16" max="256" width="7.75" style="100"/>
    <col min="257" max="258" width="0" style="100" hidden="1" customWidth="1"/>
    <col min="259" max="259" width="3.75" style="100" customWidth="1"/>
    <col min="260" max="260" width="8.25" style="100" customWidth="1"/>
    <col min="261" max="271" width="6.75" style="100" customWidth="1"/>
    <col min="272" max="512" width="7.75" style="100"/>
    <col min="513" max="514" width="0" style="100" hidden="1" customWidth="1"/>
    <col min="515" max="515" width="3.75" style="100" customWidth="1"/>
    <col min="516" max="516" width="8.25" style="100" customWidth="1"/>
    <col min="517" max="527" width="6.75" style="100" customWidth="1"/>
    <col min="528" max="768" width="7.75" style="100"/>
    <col min="769" max="770" width="0" style="100" hidden="1" customWidth="1"/>
    <col min="771" max="771" width="3.75" style="100" customWidth="1"/>
    <col min="772" max="772" width="8.25" style="100" customWidth="1"/>
    <col min="773" max="783" width="6.75" style="100" customWidth="1"/>
    <col min="784" max="1024" width="7.75" style="100"/>
    <col min="1025" max="1026" width="0" style="100" hidden="1" customWidth="1"/>
    <col min="1027" max="1027" width="3.75" style="100" customWidth="1"/>
    <col min="1028" max="1028" width="8.25" style="100" customWidth="1"/>
    <col min="1029" max="1039" width="6.75" style="100" customWidth="1"/>
    <col min="1040" max="1280" width="7.75" style="100"/>
    <col min="1281" max="1282" width="0" style="100" hidden="1" customWidth="1"/>
    <col min="1283" max="1283" width="3.75" style="100" customWidth="1"/>
    <col min="1284" max="1284" width="8.25" style="100" customWidth="1"/>
    <col min="1285" max="1295" width="6.75" style="100" customWidth="1"/>
    <col min="1296" max="1536" width="7.75" style="100"/>
    <col min="1537" max="1538" width="0" style="100" hidden="1" customWidth="1"/>
    <col min="1539" max="1539" width="3.75" style="100" customWidth="1"/>
    <col min="1540" max="1540" width="8.25" style="100" customWidth="1"/>
    <col min="1541" max="1551" width="6.75" style="100" customWidth="1"/>
    <col min="1552" max="1792" width="7.75" style="100"/>
    <col min="1793" max="1794" width="0" style="100" hidden="1" customWidth="1"/>
    <col min="1795" max="1795" width="3.75" style="100" customWidth="1"/>
    <col min="1796" max="1796" width="8.25" style="100" customWidth="1"/>
    <col min="1797" max="1807" width="6.75" style="100" customWidth="1"/>
    <col min="1808" max="2048" width="7.75" style="100"/>
    <col min="2049" max="2050" width="0" style="100" hidden="1" customWidth="1"/>
    <col min="2051" max="2051" width="3.75" style="100" customWidth="1"/>
    <col min="2052" max="2052" width="8.25" style="100" customWidth="1"/>
    <col min="2053" max="2063" width="6.75" style="100" customWidth="1"/>
    <col min="2064" max="2304" width="7.75" style="100"/>
    <col min="2305" max="2306" width="0" style="100" hidden="1" customWidth="1"/>
    <col min="2307" max="2307" width="3.75" style="100" customWidth="1"/>
    <col min="2308" max="2308" width="8.25" style="100" customWidth="1"/>
    <col min="2309" max="2319" width="6.75" style="100" customWidth="1"/>
    <col min="2320" max="2560" width="7.75" style="100"/>
    <col min="2561" max="2562" width="0" style="100" hidden="1" customWidth="1"/>
    <col min="2563" max="2563" width="3.75" style="100" customWidth="1"/>
    <col min="2564" max="2564" width="8.25" style="100" customWidth="1"/>
    <col min="2565" max="2575" width="6.75" style="100" customWidth="1"/>
    <col min="2576" max="2816" width="7.75" style="100"/>
    <col min="2817" max="2818" width="0" style="100" hidden="1" customWidth="1"/>
    <col min="2819" max="2819" width="3.75" style="100" customWidth="1"/>
    <col min="2820" max="2820" width="8.25" style="100" customWidth="1"/>
    <col min="2821" max="2831" width="6.75" style="100" customWidth="1"/>
    <col min="2832" max="3072" width="7.75" style="100"/>
    <col min="3073" max="3074" width="0" style="100" hidden="1" customWidth="1"/>
    <col min="3075" max="3075" width="3.75" style="100" customWidth="1"/>
    <col min="3076" max="3076" width="8.25" style="100" customWidth="1"/>
    <col min="3077" max="3087" width="6.75" style="100" customWidth="1"/>
    <col min="3088" max="3328" width="7.75" style="100"/>
    <col min="3329" max="3330" width="0" style="100" hidden="1" customWidth="1"/>
    <col min="3331" max="3331" width="3.75" style="100" customWidth="1"/>
    <col min="3332" max="3332" width="8.25" style="100" customWidth="1"/>
    <col min="3333" max="3343" width="6.75" style="100" customWidth="1"/>
    <col min="3344" max="3584" width="7.75" style="100"/>
    <col min="3585" max="3586" width="0" style="100" hidden="1" customWidth="1"/>
    <col min="3587" max="3587" width="3.75" style="100" customWidth="1"/>
    <col min="3588" max="3588" width="8.25" style="100" customWidth="1"/>
    <col min="3589" max="3599" width="6.75" style="100" customWidth="1"/>
    <col min="3600" max="3840" width="7.75" style="100"/>
    <col min="3841" max="3842" width="0" style="100" hidden="1" customWidth="1"/>
    <col min="3843" max="3843" width="3.75" style="100" customWidth="1"/>
    <col min="3844" max="3844" width="8.25" style="100" customWidth="1"/>
    <col min="3845" max="3855" width="6.75" style="100" customWidth="1"/>
    <col min="3856" max="4096" width="7.75" style="100"/>
    <col min="4097" max="4098" width="0" style="100" hidden="1" customWidth="1"/>
    <col min="4099" max="4099" width="3.75" style="100" customWidth="1"/>
    <col min="4100" max="4100" width="8.25" style="100" customWidth="1"/>
    <col min="4101" max="4111" width="6.75" style="100" customWidth="1"/>
    <col min="4112" max="4352" width="7.75" style="100"/>
    <col min="4353" max="4354" width="0" style="100" hidden="1" customWidth="1"/>
    <col min="4355" max="4355" width="3.75" style="100" customWidth="1"/>
    <col min="4356" max="4356" width="8.25" style="100" customWidth="1"/>
    <col min="4357" max="4367" width="6.75" style="100" customWidth="1"/>
    <col min="4368" max="4608" width="7.75" style="100"/>
    <col min="4609" max="4610" width="0" style="100" hidden="1" customWidth="1"/>
    <col min="4611" max="4611" width="3.75" style="100" customWidth="1"/>
    <col min="4612" max="4612" width="8.25" style="100" customWidth="1"/>
    <col min="4613" max="4623" width="6.75" style="100" customWidth="1"/>
    <col min="4624" max="4864" width="7.75" style="100"/>
    <col min="4865" max="4866" width="0" style="100" hidden="1" customWidth="1"/>
    <col min="4867" max="4867" width="3.75" style="100" customWidth="1"/>
    <col min="4868" max="4868" width="8.25" style="100" customWidth="1"/>
    <col min="4869" max="4879" width="6.75" style="100" customWidth="1"/>
    <col min="4880" max="5120" width="7.75" style="100"/>
    <col min="5121" max="5122" width="0" style="100" hidden="1" customWidth="1"/>
    <col min="5123" max="5123" width="3.75" style="100" customWidth="1"/>
    <col min="5124" max="5124" width="8.25" style="100" customWidth="1"/>
    <col min="5125" max="5135" width="6.75" style="100" customWidth="1"/>
    <col min="5136" max="5376" width="7.75" style="100"/>
    <col min="5377" max="5378" width="0" style="100" hidden="1" customWidth="1"/>
    <col min="5379" max="5379" width="3.75" style="100" customWidth="1"/>
    <col min="5380" max="5380" width="8.25" style="100" customWidth="1"/>
    <col min="5381" max="5391" width="6.75" style="100" customWidth="1"/>
    <col min="5392" max="5632" width="7.75" style="100"/>
    <col min="5633" max="5634" width="0" style="100" hidden="1" customWidth="1"/>
    <col min="5635" max="5635" width="3.75" style="100" customWidth="1"/>
    <col min="5636" max="5636" width="8.25" style="100" customWidth="1"/>
    <col min="5637" max="5647" width="6.75" style="100" customWidth="1"/>
    <col min="5648" max="5888" width="7.75" style="100"/>
    <col min="5889" max="5890" width="0" style="100" hidden="1" customWidth="1"/>
    <col min="5891" max="5891" width="3.75" style="100" customWidth="1"/>
    <col min="5892" max="5892" width="8.25" style="100" customWidth="1"/>
    <col min="5893" max="5903" width="6.75" style="100" customWidth="1"/>
    <col min="5904" max="6144" width="7.75" style="100"/>
    <col min="6145" max="6146" width="0" style="100" hidden="1" customWidth="1"/>
    <col min="6147" max="6147" width="3.75" style="100" customWidth="1"/>
    <col min="6148" max="6148" width="8.25" style="100" customWidth="1"/>
    <col min="6149" max="6159" width="6.75" style="100" customWidth="1"/>
    <col min="6160" max="6400" width="7.75" style="100"/>
    <col min="6401" max="6402" width="0" style="100" hidden="1" customWidth="1"/>
    <col min="6403" max="6403" width="3.75" style="100" customWidth="1"/>
    <col min="6404" max="6404" width="8.25" style="100" customWidth="1"/>
    <col min="6405" max="6415" width="6.75" style="100" customWidth="1"/>
    <col min="6416" max="6656" width="7.75" style="100"/>
    <col min="6657" max="6658" width="0" style="100" hidden="1" customWidth="1"/>
    <col min="6659" max="6659" width="3.75" style="100" customWidth="1"/>
    <col min="6660" max="6660" width="8.25" style="100" customWidth="1"/>
    <col min="6661" max="6671" width="6.75" style="100" customWidth="1"/>
    <col min="6672" max="6912" width="7.75" style="100"/>
    <col min="6913" max="6914" width="0" style="100" hidden="1" customWidth="1"/>
    <col min="6915" max="6915" width="3.75" style="100" customWidth="1"/>
    <col min="6916" max="6916" width="8.25" style="100" customWidth="1"/>
    <col min="6917" max="6927" width="6.75" style="100" customWidth="1"/>
    <col min="6928" max="7168" width="7.75" style="100"/>
    <col min="7169" max="7170" width="0" style="100" hidden="1" customWidth="1"/>
    <col min="7171" max="7171" width="3.75" style="100" customWidth="1"/>
    <col min="7172" max="7172" width="8.25" style="100" customWidth="1"/>
    <col min="7173" max="7183" width="6.75" style="100" customWidth="1"/>
    <col min="7184" max="7424" width="7.75" style="100"/>
    <col min="7425" max="7426" width="0" style="100" hidden="1" customWidth="1"/>
    <col min="7427" max="7427" width="3.75" style="100" customWidth="1"/>
    <col min="7428" max="7428" width="8.25" style="100" customWidth="1"/>
    <col min="7429" max="7439" width="6.75" style="100" customWidth="1"/>
    <col min="7440" max="7680" width="7.75" style="100"/>
    <col min="7681" max="7682" width="0" style="100" hidden="1" customWidth="1"/>
    <col min="7683" max="7683" width="3.75" style="100" customWidth="1"/>
    <col min="7684" max="7684" width="8.25" style="100" customWidth="1"/>
    <col min="7685" max="7695" width="6.75" style="100" customWidth="1"/>
    <col min="7696" max="7936" width="7.75" style="100"/>
    <col min="7937" max="7938" width="0" style="100" hidden="1" customWidth="1"/>
    <col min="7939" max="7939" width="3.75" style="100" customWidth="1"/>
    <col min="7940" max="7940" width="8.25" style="100" customWidth="1"/>
    <col min="7941" max="7951" width="6.75" style="100" customWidth="1"/>
    <col min="7952" max="8192" width="7.75" style="100"/>
    <col min="8193" max="8194" width="0" style="100" hidden="1" customWidth="1"/>
    <col min="8195" max="8195" width="3.75" style="100" customWidth="1"/>
    <col min="8196" max="8196" width="8.25" style="100" customWidth="1"/>
    <col min="8197" max="8207" width="6.75" style="100" customWidth="1"/>
    <col min="8208" max="8448" width="7.75" style="100"/>
    <col min="8449" max="8450" width="0" style="100" hidden="1" customWidth="1"/>
    <col min="8451" max="8451" width="3.75" style="100" customWidth="1"/>
    <col min="8452" max="8452" width="8.25" style="100" customWidth="1"/>
    <col min="8453" max="8463" width="6.75" style="100" customWidth="1"/>
    <col min="8464" max="8704" width="7.75" style="100"/>
    <col min="8705" max="8706" width="0" style="100" hidden="1" customWidth="1"/>
    <col min="8707" max="8707" width="3.75" style="100" customWidth="1"/>
    <col min="8708" max="8708" width="8.25" style="100" customWidth="1"/>
    <col min="8709" max="8719" width="6.75" style="100" customWidth="1"/>
    <col min="8720" max="8960" width="7.75" style="100"/>
    <col min="8961" max="8962" width="0" style="100" hidden="1" customWidth="1"/>
    <col min="8963" max="8963" width="3.75" style="100" customWidth="1"/>
    <col min="8964" max="8964" width="8.25" style="100" customWidth="1"/>
    <col min="8965" max="8975" width="6.75" style="100" customWidth="1"/>
    <col min="8976" max="9216" width="7.75" style="100"/>
    <col min="9217" max="9218" width="0" style="100" hidden="1" customWidth="1"/>
    <col min="9219" max="9219" width="3.75" style="100" customWidth="1"/>
    <col min="9220" max="9220" width="8.25" style="100" customWidth="1"/>
    <col min="9221" max="9231" width="6.75" style="100" customWidth="1"/>
    <col min="9232" max="9472" width="7.75" style="100"/>
    <col min="9473" max="9474" width="0" style="100" hidden="1" customWidth="1"/>
    <col min="9475" max="9475" width="3.75" style="100" customWidth="1"/>
    <col min="9476" max="9476" width="8.25" style="100" customWidth="1"/>
    <col min="9477" max="9487" width="6.75" style="100" customWidth="1"/>
    <col min="9488" max="9728" width="7.75" style="100"/>
    <col min="9729" max="9730" width="0" style="100" hidden="1" customWidth="1"/>
    <col min="9731" max="9731" width="3.75" style="100" customWidth="1"/>
    <col min="9732" max="9732" width="8.25" style="100" customWidth="1"/>
    <col min="9733" max="9743" width="6.75" style="100" customWidth="1"/>
    <col min="9744" max="9984" width="7.75" style="100"/>
    <col min="9985" max="9986" width="0" style="100" hidden="1" customWidth="1"/>
    <col min="9987" max="9987" width="3.75" style="100" customWidth="1"/>
    <col min="9988" max="9988" width="8.25" style="100" customWidth="1"/>
    <col min="9989" max="9999" width="6.75" style="100" customWidth="1"/>
    <col min="10000" max="10240" width="7.75" style="100"/>
    <col min="10241" max="10242" width="0" style="100" hidden="1" customWidth="1"/>
    <col min="10243" max="10243" width="3.75" style="100" customWidth="1"/>
    <col min="10244" max="10244" width="8.25" style="100" customWidth="1"/>
    <col min="10245" max="10255" width="6.75" style="100" customWidth="1"/>
    <col min="10256" max="10496" width="7.75" style="100"/>
    <col min="10497" max="10498" width="0" style="100" hidden="1" customWidth="1"/>
    <col min="10499" max="10499" width="3.75" style="100" customWidth="1"/>
    <col min="10500" max="10500" width="8.25" style="100" customWidth="1"/>
    <col min="10501" max="10511" width="6.75" style="100" customWidth="1"/>
    <col min="10512" max="10752" width="7.75" style="100"/>
    <col min="10753" max="10754" width="0" style="100" hidden="1" customWidth="1"/>
    <col min="10755" max="10755" width="3.75" style="100" customWidth="1"/>
    <col min="10756" max="10756" width="8.25" style="100" customWidth="1"/>
    <col min="10757" max="10767" width="6.75" style="100" customWidth="1"/>
    <col min="10768" max="11008" width="7.75" style="100"/>
    <col min="11009" max="11010" width="0" style="100" hidden="1" customWidth="1"/>
    <col min="11011" max="11011" width="3.75" style="100" customWidth="1"/>
    <col min="11012" max="11012" width="8.25" style="100" customWidth="1"/>
    <col min="11013" max="11023" width="6.75" style="100" customWidth="1"/>
    <col min="11024" max="11264" width="7.75" style="100"/>
    <col min="11265" max="11266" width="0" style="100" hidden="1" customWidth="1"/>
    <col min="11267" max="11267" width="3.75" style="100" customWidth="1"/>
    <col min="11268" max="11268" width="8.25" style="100" customWidth="1"/>
    <col min="11269" max="11279" width="6.75" style="100" customWidth="1"/>
    <col min="11280" max="11520" width="7.75" style="100"/>
    <col min="11521" max="11522" width="0" style="100" hidden="1" customWidth="1"/>
    <col min="11523" max="11523" width="3.75" style="100" customWidth="1"/>
    <col min="11524" max="11524" width="8.25" style="100" customWidth="1"/>
    <col min="11525" max="11535" width="6.75" style="100" customWidth="1"/>
    <col min="11536" max="11776" width="7.75" style="100"/>
    <col min="11777" max="11778" width="0" style="100" hidden="1" customWidth="1"/>
    <col min="11779" max="11779" width="3.75" style="100" customWidth="1"/>
    <col min="11780" max="11780" width="8.25" style="100" customWidth="1"/>
    <col min="11781" max="11791" width="6.75" style="100" customWidth="1"/>
    <col min="11792" max="12032" width="7.75" style="100"/>
    <col min="12033" max="12034" width="0" style="100" hidden="1" customWidth="1"/>
    <col min="12035" max="12035" width="3.75" style="100" customWidth="1"/>
    <col min="12036" max="12036" width="8.25" style="100" customWidth="1"/>
    <col min="12037" max="12047" width="6.75" style="100" customWidth="1"/>
    <col min="12048" max="12288" width="7.75" style="100"/>
    <col min="12289" max="12290" width="0" style="100" hidden="1" customWidth="1"/>
    <col min="12291" max="12291" width="3.75" style="100" customWidth="1"/>
    <col min="12292" max="12292" width="8.25" style="100" customWidth="1"/>
    <col min="12293" max="12303" width="6.75" style="100" customWidth="1"/>
    <col min="12304" max="12544" width="7.75" style="100"/>
    <col min="12545" max="12546" width="0" style="100" hidden="1" customWidth="1"/>
    <col min="12547" max="12547" width="3.75" style="100" customWidth="1"/>
    <col min="12548" max="12548" width="8.25" style="100" customWidth="1"/>
    <col min="12549" max="12559" width="6.75" style="100" customWidth="1"/>
    <col min="12560" max="12800" width="7.75" style="100"/>
    <col min="12801" max="12802" width="0" style="100" hidden="1" customWidth="1"/>
    <col min="12803" max="12803" width="3.75" style="100" customWidth="1"/>
    <col min="12804" max="12804" width="8.25" style="100" customWidth="1"/>
    <col min="12805" max="12815" width="6.75" style="100" customWidth="1"/>
    <col min="12816" max="13056" width="7.75" style="100"/>
    <col min="13057" max="13058" width="0" style="100" hidden="1" customWidth="1"/>
    <col min="13059" max="13059" width="3.75" style="100" customWidth="1"/>
    <col min="13060" max="13060" width="8.25" style="100" customWidth="1"/>
    <col min="13061" max="13071" width="6.75" style="100" customWidth="1"/>
    <col min="13072" max="13312" width="7.75" style="100"/>
    <col min="13313" max="13314" width="0" style="100" hidden="1" customWidth="1"/>
    <col min="13315" max="13315" width="3.75" style="100" customWidth="1"/>
    <col min="13316" max="13316" width="8.25" style="100" customWidth="1"/>
    <col min="13317" max="13327" width="6.75" style="100" customWidth="1"/>
    <col min="13328" max="13568" width="7.75" style="100"/>
    <col min="13569" max="13570" width="0" style="100" hidden="1" customWidth="1"/>
    <col min="13571" max="13571" width="3.75" style="100" customWidth="1"/>
    <col min="13572" max="13572" width="8.25" style="100" customWidth="1"/>
    <col min="13573" max="13583" width="6.75" style="100" customWidth="1"/>
    <col min="13584" max="13824" width="7.75" style="100"/>
    <col min="13825" max="13826" width="0" style="100" hidden="1" customWidth="1"/>
    <col min="13827" max="13827" width="3.75" style="100" customWidth="1"/>
    <col min="13828" max="13828" width="8.25" style="100" customWidth="1"/>
    <col min="13829" max="13839" width="6.75" style="100" customWidth="1"/>
    <col min="13840" max="14080" width="7.75" style="100"/>
    <col min="14081" max="14082" width="0" style="100" hidden="1" customWidth="1"/>
    <col min="14083" max="14083" width="3.75" style="100" customWidth="1"/>
    <col min="14084" max="14084" width="8.25" style="100" customWidth="1"/>
    <col min="14085" max="14095" width="6.75" style="100" customWidth="1"/>
    <col min="14096" max="14336" width="7.75" style="100"/>
    <col min="14337" max="14338" width="0" style="100" hidden="1" customWidth="1"/>
    <col min="14339" max="14339" width="3.75" style="100" customWidth="1"/>
    <col min="14340" max="14340" width="8.25" style="100" customWidth="1"/>
    <col min="14341" max="14351" width="6.75" style="100" customWidth="1"/>
    <col min="14352" max="14592" width="7.75" style="100"/>
    <col min="14593" max="14594" width="0" style="100" hidden="1" customWidth="1"/>
    <col min="14595" max="14595" width="3.75" style="100" customWidth="1"/>
    <col min="14596" max="14596" width="8.25" style="100" customWidth="1"/>
    <col min="14597" max="14607" width="6.75" style="100" customWidth="1"/>
    <col min="14608" max="14848" width="7.75" style="100"/>
    <col min="14849" max="14850" width="0" style="100" hidden="1" customWidth="1"/>
    <col min="14851" max="14851" width="3.75" style="100" customWidth="1"/>
    <col min="14852" max="14852" width="8.25" style="100" customWidth="1"/>
    <col min="14853" max="14863" width="6.75" style="100" customWidth="1"/>
    <col min="14864" max="15104" width="7.75" style="100"/>
    <col min="15105" max="15106" width="0" style="100" hidden="1" customWidth="1"/>
    <col min="15107" max="15107" width="3.75" style="100" customWidth="1"/>
    <col min="15108" max="15108" width="8.25" style="100" customWidth="1"/>
    <col min="15109" max="15119" width="6.75" style="100" customWidth="1"/>
    <col min="15120" max="15360" width="7.75" style="100"/>
    <col min="15361" max="15362" width="0" style="100" hidden="1" customWidth="1"/>
    <col min="15363" max="15363" width="3.75" style="100" customWidth="1"/>
    <col min="15364" max="15364" width="8.25" style="100" customWidth="1"/>
    <col min="15365" max="15375" width="6.75" style="100" customWidth="1"/>
    <col min="15376" max="15616" width="7.75" style="100"/>
    <col min="15617" max="15618" width="0" style="100" hidden="1" customWidth="1"/>
    <col min="15619" max="15619" width="3.75" style="100" customWidth="1"/>
    <col min="15620" max="15620" width="8.25" style="100" customWidth="1"/>
    <col min="15621" max="15631" width="6.75" style="100" customWidth="1"/>
    <col min="15632" max="15872" width="7.75" style="100"/>
    <col min="15873" max="15874" width="0" style="100" hidden="1" customWidth="1"/>
    <col min="15875" max="15875" width="3.75" style="100" customWidth="1"/>
    <col min="15876" max="15876" width="8.25" style="100" customWidth="1"/>
    <col min="15877" max="15887" width="6.75" style="100" customWidth="1"/>
    <col min="15888" max="16128" width="7.75" style="100"/>
    <col min="16129" max="16130" width="0" style="100" hidden="1" customWidth="1"/>
    <col min="16131" max="16131" width="3.75" style="100" customWidth="1"/>
    <col min="16132" max="16132" width="8.25" style="100" customWidth="1"/>
    <col min="16133" max="16143" width="6.75" style="100" customWidth="1"/>
    <col min="16144" max="16384" width="7.75" style="100"/>
  </cols>
  <sheetData>
    <row r="1" spans="2:16" ht="16.149999999999999" hidden="1" customHeight="1"/>
    <row r="2" spans="2:16" ht="16.149999999999999" customHeight="1">
      <c r="C2" s="100" t="s">
        <v>812</v>
      </c>
    </row>
    <row r="3" spans="2:16" ht="4.9000000000000004" customHeight="1">
      <c r="O3" s="110"/>
    </row>
    <row r="4" spans="2:16" ht="15" customHeight="1">
      <c r="B4" s="99" t="s">
        <v>192</v>
      </c>
      <c r="C4" s="111"/>
      <c r="D4" s="112" t="s">
        <v>155</v>
      </c>
      <c r="E4" s="113" t="s">
        <v>44</v>
      </c>
      <c r="F4" s="114" t="s">
        <v>0</v>
      </c>
      <c r="G4" s="114" t="s">
        <v>156</v>
      </c>
      <c r="H4" s="114" t="s">
        <v>157</v>
      </c>
      <c r="I4" s="114" t="s">
        <v>158</v>
      </c>
      <c r="J4" s="114" t="s">
        <v>1</v>
      </c>
      <c r="K4" s="114" t="s">
        <v>159</v>
      </c>
      <c r="L4" s="114" t="s">
        <v>160</v>
      </c>
      <c r="M4" s="114" t="s">
        <v>161</v>
      </c>
      <c r="N4" s="114" t="s">
        <v>162</v>
      </c>
      <c r="O4" s="115" t="s">
        <v>163</v>
      </c>
      <c r="P4" s="116"/>
    </row>
    <row r="5" spans="2:16" ht="13.9" hidden="1" customHeight="1">
      <c r="D5" s="117" t="s">
        <v>283</v>
      </c>
      <c r="E5" s="119">
        <v>99753</v>
      </c>
      <c r="F5" s="116">
        <v>15791</v>
      </c>
      <c r="G5" s="116">
        <v>278</v>
      </c>
      <c r="H5" s="116">
        <v>1160</v>
      </c>
      <c r="I5" s="116">
        <v>64703</v>
      </c>
      <c r="J5" s="116">
        <v>2533</v>
      </c>
      <c r="K5" s="116">
        <v>700</v>
      </c>
      <c r="L5" s="116">
        <v>2389</v>
      </c>
      <c r="M5" s="116">
        <v>2447</v>
      </c>
      <c r="N5" s="116">
        <v>104</v>
      </c>
      <c r="O5" s="116">
        <v>9648</v>
      </c>
      <c r="P5" s="116"/>
    </row>
    <row r="6" spans="2:16" ht="13.9" hidden="1" customHeight="1">
      <c r="D6" s="117" t="s">
        <v>284</v>
      </c>
      <c r="E6" s="119">
        <v>101931</v>
      </c>
      <c r="F6" s="116">
        <v>17477</v>
      </c>
      <c r="G6" s="116">
        <v>322</v>
      </c>
      <c r="H6" s="116">
        <v>1169</v>
      </c>
      <c r="I6" s="116">
        <v>63567</v>
      </c>
      <c r="J6" s="116">
        <v>2769</v>
      </c>
      <c r="K6" s="116">
        <v>757</v>
      </c>
      <c r="L6" s="116">
        <v>2339</v>
      </c>
      <c r="M6" s="116">
        <v>2650</v>
      </c>
      <c r="N6" s="116">
        <v>96</v>
      </c>
      <c r="O6" s="116">
        <v>10785</v>
      </c>
      <c r="P6" s="116"/>
    </row>
    <row r="7" spans="2:16" ht="13.9" hidden="1" customHeight="1">
      <c r="D7" s="117" t="s">
        <v>207</v>
      </c>
      <c r="E7" s="119">
        <v>102529</v>
      </c>
      <c r="F7" s="116">
        <v>18992</v>
      </c>
      <c r="G7" s="116">
        <v>322</v>
      </c>
      <c r="H7" s="116">
        <v>1195</v>
      </c>
      <c r="I7" s="116">
        <v>62407</v>
      </c>
      <c r="J7" s="116">
        <v>2926</v>
      </c>
      <c r="K7" s="116">
        <v>763</v>
      </c>
      <c r="L7" s="116">
        <v>2317</v>
      </c>
      <c r="M7" s="116">
        <v>2769</v>
      </c>
      <c r="N7" s="116">
        <v>93</v>
      </c>
      <c r="O7" s="116">
        <v>10745</v>
      </c>
      <c r="P7" s="116"/>
    </row>
    <row r="8" spans="2:16" ht="13.9" hidden="1" customHeight="1">
      <c r="D8" s="117" t="s">
        <v>208</v>
      </c>
      <c r="E8" s="119">
        <v>102721</v>
      </c>
      <c r="F8" s="116">
        <v>20191</v>
      </c>
      <c r="G8" s="116">
        <v>315</v>
      </c>
      <c r="H8" s="116">
        <v>1181</v>
      </c>
      <c r="I8" s="116">
        <v>61092</v>
      </c>
      <c r="J8" s="116">
        <v>3106</v>
      </c>
      <c r="K8" s="116">
        <v>803</v>
      </c>
      <c r="L8" s="116">
        <v>2317</v>
      </c>
      <c r="M8" s="116">
        <v>2964</v>
      </c>
      <c r="N8" s="116">
        <v>85</v>
      </c>
      <c r="O8" s="116">
        <v>10667</v>
      </c>
    </row>
    <row r="9" spans="2:16" ht="13.9" customHeight="1">
      <c r="D9" s="117" t="s">
        <v>209</v>
      </c>
      <c r="E9" s="120">
        <v>101865</v>
      </c>
      <c r="F9" s="108">
        <v>20864</v>
      </c>
      <c r="G9" s="108">
        <v>313</v>
      </c>
      <c r="H9" s="108">
        <v>1218</v>
      </c>
      <c r="I9" s="108">
        <v>59475</v>
      </c>
      <c r="J9" s="108">
        <v>3171</v>
      </c>
      <c r="K9" s="108">
        <v>785</v>
      </c>
      <c r="L9" s="108">
        <v>2330</v>
      </c>
      <c r="M9" s="108">
        <v>3168</v>
      </c>
      <c r="N9" s="108">
        <v>80</v>
      </c>
      <c r="O9" s="108">
        <v>10461</v>
      </c>
      <c r="P9" s="116"/>
    </row>
    <row r="10" spans="2:16" ht="15.75" customHeight="1">
      <c r="D10" s="121"/>
      <c r="E10" s="122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2:16" ht="15.75" customHeight="1">
      <c r="B11" s="128">
        <v>20</v>
      </c>
      <c r="D11" s="124" t="s">
        <v>128</v>
      </c>
      <c r="E11" s="120">
        <v>21417</v>
      </c>
      <c r="F11" s="108">
        <v>2927</v>
      </c>
      <c r="G11" s="108">
        <v>80</v>
      </c>
      <c r="H11" s="108">
        <v>49</v>
      </c>
      <c r="I11" s="108">
        <v>15121</v>
      </c>
      <c r="J11" s="108">
        <v>482</v>
      </c>
      <c r="K11" s="108">
        <v>164</v>
      </c>
      <c r="L11" s="108">
        <v>514</v>
      </c>
      <c r="M11" s="108">
        <v>240</v>
      </c>
      <c r="N11" s="108">
        <v>16</v>
      </c>
      <c r="O11" s="108">
        <v>1824</v>
      </c>
    </row>
    <row r="12" spans="2:16" ht="15.75" customHeight="1">
      <c r="B12" s="128">
        <v>32</v>
      </c>
      <c r="D12" s="124" t="s">
        <v>129</v>
      </c>
      <c r="E12" s="120">
        <v>9463</v>
      </c>
      <c r="F12" s="108">
        <v>1057</v>
      </c>
      <c r="G12" s="108">
        <v>23</v>
      </c>
      <c r="H12" s="108">
        <v>16</v>
      </c>
      <c r="I12" s="108">
        <v>6975</v>
      </c>
      <c r="J12" s="108">
        <v>137</v>
      </c>
      <c r="K12" s="108">
        <v>57</v>
      </c>
      <c r="L12" s="108">
        <v>203</v>
      </c>
      <c r="M12" s="108">
        <v>61</v>
      </c>
      <c r="N12" s="108">
        <v>5</v>
      </c>
      <c r="O12" s="108">
        <v>929</v>
      </c>
    </row>
    <row r="13" spans="2:16" ht="15.75" customHeight="1">
      <c r="B13" s="128">
        <v>33</v>
      </c>
      <c r="D13" s="124" t="s">
        <v>285</v>
      </c>
      <c r="E13" s="120">
        <v>6996</v>
      </c>
      <c r="F13" s="108">
        <v>1069</v>
      </c>
      <c r="G13" s="108">
        <v>3</v>
      </c>
      <c r="H13" s="108">
        <v>71</v>
      </c>
      <c r="I13" s="108">
        <v>4023</v>
      </c>
      <c r="J13" s="108">
        <v>457</v>
      </c>
      <c r="K13" s="108">
        <v>23</v>
      </c>
      <c r="L13" s="108">
        <v>95</v>
      </c>
      <c r="M13" s="108">
        <v>171</v>
      </c>
      <c r="N13" s="108">
        <v>8</v>
      </c>
      <c r="O13" s="108">
        <v>1076</v>
      </c>
    </row>
    <row r="14" spans="2:16" ht="15.75" customHeight="1">
      <c r="B14" s="128">
        <v>34</v>
      </c>
      <c r="D14" s="124" t="s">
        <v>131</v>
      </c>
      <c r="E14" s="120">
        <v>3296</v>
      </c>
      <c r="F14" s="108">
        <v>814</v>
      </c>
      <c r="G14" s="108">
        <v>3</v>
      </c>
      <c r="H14" s="108">
        <v>2</v>
      </c>
      <c r="I14" s="108">
        <v>1096</v>
      </c>
      <c r="J14" s="108">
        <v>189</v>
      </c>
      <c r="K14" s="108">
        <v>14</v>
      </c>
      <c r="L14" s="108">
        <v>66</v>
      </c>
      <c r="M14" s="108">
        <v>153</v>
      </c>
      <c r="N14" s="108">
        <v>0</v>
      </c>
      <c r="O14" s="108">
        <v>959</v>
      </c>
    </row>
    <row r="15" spans="2:16" ht="15.75" customHeight="1">
      <c r="B15" s="128">
        <v>35</v>
      </c>
      <c r="D15" s="124" t="s">
        <v>132</v>
      </c>
      <c r="E15" s="120">
        <v>11674</v>
      </c>
      <c r="F15" s="108">
        <v>1660</v>
      </c>
      <c r="G15" s="108">
        <v>8</v>
      </c>
      <c r="H15" s="108">
        <v>1</v>
      </c>
      <c r="I15" s="108">
        <v>7174</v>
      </c>
      <c r="J15" s="108">
        <v>464</v>
      </c>
      <c r="K15" s="108">
        <v>29</v>
      </c>
      <c r="L15" s="108">
        <v>103</v>
      </c>
      <c r="M15" s="108">
        <v>1354</v>
      </c>
      <c r="N15" s="108">
        <v>2</v>
      </c>
      <c r="O15" s="108">
        <v>879</v>
      </c>
    </row>
    <row r="16" spans="2:16" ht="15.75" customHeight="1">
      <c r="B16" s="128">
        <v>36</v>
      </c>
      <c r="D16" s="124" t="s">
        <v>133</v>
      </c>
      <c r="E16" s="120">
        <v>1795</v>
      </c>
      <c r="F16" s="108">
        <v>336</v>
      </c>
      <c r="G16" s="108">
        <v>4</v>
      </c>
      <c r="H16" s="108">
        <v>10</v>
      </c>
      <c r="I16" s="108">
        <v>839</v>
      </c>
      <c r="J16" s="108">
        <v>98</v>
      </c>
      <c r="K16" s="108">
        <v>15</v>
      </c>
      <c r="L16" s="108">
        <v>42</v>
      </c>
      <c r="M16" s="108">
        <v>38</v>
      </c>
      <c r="N16" s="108">
        <v>1</v>
      </c>
      <c r="O16" s="108">
        <v>412</v>
      </c>
    </row>
    <row r="17" spans="2:16" ht="15.75" customHeight="1">
      <c r="B17" s="128">
        <v>37</v>
      </c>
      <c r="D17" s="124" t="s">
        <v>217</v>
      </c>
      <c r="E17" s="120">
        <v>1153</v>
      </c>
      <c r="F17" s="108">
        <v>489</v>
      </c>
      <c r="G17" s="108">
        <v>2</v>
      </c>
      <c r="H17" s="108">
        <v>0</v>
      </c>
      <c r="I17" s="108">
        <v>177</v>
      </c>
      <c r="J17" s="108">
        <v>230</v>
      </c>
      <c r="K17" s="108">
        <v>4</v>
      </c>
      <c r="L17" s="108">
        <v>25</v>
      </c>
      <c r="M17" s="108">
        <v>7</v>
      </c>
      <c r="N17" s="108">
        <v>0</v>
      </c>
      <c r="O17" s="108">
        <v>219</v>
      </c>
    </row>
    <row r="18" spans="2:16" ht="15.75" customHeight="1">
      <c r="B18" s="128">
        <v>38</v>
      </c>
      <c r="D18" s="124" t="s">
        <v>219</v>
      </c>
      <c r="E18" s="120">
        <v>1201</v>
      </c>
      <c r="F18" s="108">
        <v>287</v>
      </c>
      <c r="G18" s="108">
        <v>4</v>
      </c>
      <c r="H18" s="108">
        <v>2</v>
      </c>
      <c r="I18" s="108">
        <v>205</v>
      </c>
      <c r="J18" s="108">
        <v>226</v>
      </c>
      <c r="K18" s="108">
        <v>6</v>
      </c>
      <c r="L18" s="108">
        <v>16</v>
      </c>
      <c r="M18" s="108">
        <v>29</v>
      </c>
      <c r="N18" s="108">
        <v>0</v>
      </c>
      <c r="O18" s="108">
        <v>426</v>
      </c>
    </row>
    <row r="19" spans="2:16" ht="15.75" customHeight="1">
      <c r="B19" s="128">
        <v>39</v>
      </c>
      <c r="D19" s="124" t="s">
        <v>221</v>
      </c>
      <c r="E19" s="120">
        <v>594</v>
      </c>
      <c r="F19" s="108">
        <v>108</v>
      </c>
      <c r="G19" s="108">
        <v>0</v>
      </c>
      <c r="H19" s="108">
        <v>14</v>
      </c>
      <c r="I19" s="108">
        <v>176</v>
      </c>
      <c r="J19" s="108">
        <v>109</v>
      </c>
      <c r="K19" s="108">
        <v>12</v>
      </c>
      <c r="L19" s="108">
        <v>31</v>
      </c>
      <c r="M19" s="108">
        <v>11</v>
      </c>
      <c r="N19" s="108">
        <v>1</v>
      </c>
      <c r="O19" s="108">
        <v>132</v>
      </c>
    </row>
    <row r="20" spans="2:16" ht="15.75" customHeight="1">
      <c r="B20" s="128">
        <v>25</v>
      </c>
      <c r="D20" s="121"/>
      <c r="E20" s="122"/>
      <c r="F20" s="123"/>
      <c r="G20" s="123"/>
      <c r="H20" s="123"/>
      <c r="I20" s="123"/>
      <c r="J20" s="123"/>
      <c r="K20" s="123"/>
      <c r="L20" s="123"/>
      <c r="M20" s="123"/>
      <c r="N20" s="123"/>
      <c r="O20" s="123"/>
    </row>
    <row r="21" spans="2:16" ht="15.75" customHeight="1">
      <c r="B21" s="128">
        <v>26</v>
      </c>
      <c r="C21" s="100">
        <v>100</v>
      </c>
      <c r="D21" s="124" t="s">
        <v>223</v>
      </c>
      <c r="E21" s="120">
        <v>44276</v>
      </c>
      <c r="F21" s="108">
        <v>12117</v>
      </c>
      <c r="G21" s="108">
        <v>186</v>
      </c>
      <c r="H21" s="108">
        <v>1053</v>
      </c>
      <c r="I21" s="108">
        <v>23689</v>
      </c>
      <c r="J21" s="108">
        <v>779</v>
      </c>
      <c r="K21" s="108">
        <v>461</v>
      </c>
      <c r="L21" s="108">
        <v>1235</v>
      </c>
      <c r="M21" s="108">
        <v>1104</v>
      </c>
      <c r="N21" s="108">
        <v>47</v>
      </c>
      <c r="O21" s="108">
        <v>3605</v>
      </c>
    </row>
    <row r="22" spans="2:16" ht="15.75" customHeight="1">
      <c r="B22" s="128">
        <v>42</v>
      </c>
      <c r="C22" s="100">
        <v>101</v>
      </c>
      <c r="D22" s="117" t="s">
        <v>286</v>
      </c>
      <c r="E22" s="120">
        <v>5037</v>
      </c>
      <c r="F22" s="108">
        <v>948</v>
      </c>
      <c r="G22" s="108">
        <v>84</v>
      </c>
      <c r="H22" s="108">
        <v>179</v>
      </c>
      <c r="I22" s="108">
        <v>1797</v>
      </c>
      <c r="J22" s="108">
        <v>257</v>
      </c>
      <c r="K22" s="108">
        <v>116</v>
      </c>
      <c r="L22" s="108">
        <v>492</v>
      </c>
      <c r="M22" s="108">
        <v>33</v>
      </c>
      <c r="N22" s="108">
        <v>4</v>
      </c>
      <c r="O22" s="108">
        <v>1127</v>
      </c>
    </row>
    <row r="23" spans="2:16" ht="15.75" customHeight="1">
      <c r="B23" s="128">
        <v>43</v>
      </c>
      <c r="C23" s="100">
        <v>102</v>
      </c>
      <c r="D23" s="117" t="s">
        <v>287</v>
      </c>
      <c r="E23" s="120">
        <v>3811</v>
      </c>
      <c r="F23" s="108">
        <v>998</v>
      </c>
      <c r="G23" s="108">
        <v>45</v>
      </c>
      <c r="H23" s="108">
        <v>132</v>
      </c>
      <c r="I23" s="108">
        <v>1898</v>
      </c>
      <c r="J23" s="108">
        <v>52</v>
      </c>
      <c r="K23" s="108">
        <v>77</v>
      </c>
      <c r="L23" s="108">
        <v>161</v>
      </c>
      <c r="M23" s="108">
        <v>18</v>
      </c>
      <c r="N23" s="108">
        <v>9</v>
      </c>
      <c r="O23" s="108">
        <v>421</v>
      </c>
    </row>
    <row r="24" spans="2:16" ht="15.75" customHeight="1">
      <c r="B24" s="128">
        <v>44</v>
      </c>
      <c r="C24" s="100">
        <v>105</v>
      </c>
      <c r="D24" s="117" t="s">
        <v>288</v>
      </c>
      <c r="E24" s="120">
        <v>3910</v>
      </c>
      <c r="F24" s="108">
        <v>1537</v>
      </c>
      <c r="G24" s="108">
        <v>2</v>
      </c>
      <c r="H24" s="108">
        <v>28</v>
      </c>
      <c r="I24" s="108">
        <v>1824</v>
      </c>
      <c r="J24" s="108">
        <v>70</v>
      </c>
      <c r="K24" s="108">
        <v>17</v>
      </c>
      <c r="L24" s="108">
        <v>24</v>
      </c>
      <c r="M24" s="108">
        <v>151</v>
      </c>
      <c r="N24" s="108">
        <v>3</v>
      </c>
      <c r="O24" s="108">
        <v>254</v>
      </c>
    </row>
    <row r="25" spans="2:16" ht="15.75" customHeight="1">
      <c r="B25" s="128">
        <v>45</v>
      </c>
      <c r="C25" s="100">
        <v>106</v>
      </c>
      <c r="D25" s="117" t="s">
        <v>289</v>
      </c>
      <c r="E25" s="120">
        <v>8018</v>
      </c>
      <c r="F25" s="108">
        <v>502</v>
      </c>
      <c r="G25" s="108">
        <v>1</v>
      </c>
      <c r="H25" s="108">
        <v>3</v>
      </c>
      <c r="I25" s="108">
        <v>6632</v>
      </c>
      <c r="J25" s="108">
        <v>57</v>
      </c>
      <c r="K25" s="108">
        <v>12</v>
      </c>
      <c r="L25" s="108">
        <v>32</v>
      </c>
      <c r="M25" s="108">
        <v>662</v>
      </c>
      <c r="N25" s="108">
        <v>2</v>
      </c>
      <c r="O25" s="108">
        <v>115</v>
      </c>
      <c r="P25" s="107"/>
    </row>
    <row r="26" spans="2:16" ht="15.75" customHeight="1">
      <c r="B26" s="128">
        <v>46</v>
      </c>
      <c r="C26" s="100">
        <v>107</v>
      </c>
      <c r="D26" s="117" t="s">
        <v>290</v>
      </c>
      <c r="E26" s="120">
        <v>4679</v>
      </c>
      <c r="F26" s="108">
        <v>495</v>
      </c>
      <c r="G26" s="108">
        <v>4</v>
      </c>
      <c r="H26" s="108">
        <v>9</v>
      </c>
      <c r="I26" s="108">
        <v>3802</v>
      </c>
      <c r="J26" s="108">
        <v>29</v>
      </c>
      <c r="K26" s="108">
        <v>17</v>
      </c>
      <c r="L26" s="108">
        <v>49</v>
      </c>
      <c r="M26" s="108">
        <v>120</v>
      </c>
      <c r="N26" s="108">
        <v>1</v>
      </c>
      <c r="O26" s="108">
        <v>153</v>
      </c>
      <c r="P26" s="107"/>
    </row>
    <row r="27" spans="2:16" ht="15.75" customHeight="1">
      <c r="B27" s="128">
        <v>47</v>
      </c>
      <c r="C27" s="100">
        <v>108</v>
      </c>
      <c r="D27" s="117" t="s">
        <v>291</v>
      </c>
      <c r="E27" s="120">
        <v>2904</v>
      </c>
      <c r="F27" s="108">
        <v>904</v>
      </c>
      <c r="G27" s="108">
        <v>7</v>
      </c>
      <c r="H27" s="108">
        <v>7</v>
      </c>
      <c r="I27" s="108">
        <v>1560</v>
      </c>
      <c r="J27" s="108">
        <v>44</v>
      </c>
      <c r="K27" s="108">
        <v>21</v>
      </c>
      <c r="L27" s="108">
        <v>106</v>
      </c>
      <c r="M27" s="108">
        <v>14</v>
      </c>
      <c r="N27" s="108">
        <v>4</v>
      </c>
      <c r="O27" s="108">
        <v>237</v>
      </c>
      <c r="P27" s="107"/>
    </row>
    <row r="28" spans="2:16" ht="15.75" customHeight="1">
      <c r="B28" s="128">
        <v>48</v>
      </c>
      <c r="C28" s="100">
        <v>109</v>
      </c>
      <c r="D28" s="117" t="s">
        <v>292</v>
      </c>
      <c r="E28" s="120">
        <v>2143</v>
      </c>
      <c r="F28" s="108">
        <v>479</v>
      </c>
      <c r="G28" s="108">
        <v>7</v>
      </c>
      <c r="H28" s="108">
        <v>32</v>
      </c>
      <c r="I28" s="108">
        <v>1338</v>
      </c>
      <c r="J28" s="108">
        <v>25</v>
      </c>
      <c r="K28" s="108">
        <v>24</v>
      </c>
      <c r="L28" s="108">
        <v>92</v>
      </c>
      <c r="M28" s="108">
        <v>11</v>
      </c>
      <c r="N28" s="108">
        <v>5</v>
      </c>
      <c r="O28" s="108">
        <v>130</v>
      </c>
    </row>
    <row r="29" spans="2:16" ht="15.75" customHeight="1">
      <c r="B29" s="128">
        <v>53</v>
      </c>
      <c r="C29" s="100">
        <v>110</v>
      </c>
      <c r="D29" s="117" t="s">
        <v>293</v>
      </c>
      <c r="E29" s="120">
        <v>11361</v>
      </c>
      <c r="F29" s="108">
        <v>5666</v>
      </c>
      <c r="G29" s="108">
        <v>32</v>
      </c>
      <c r="H29" s="108">
        <v>658</v>
      </c>
      <c r="I29" s="108">
        <v>3365</v>
      </c>
      <c r="J29" s="108">
        <v>189</v>
      </c>
      <c r="K29" s="108">
        <v>152</v>
      </c>
      <c r="L29" s="108">
        <v>235</v>
      </c>
      <c r="M29" s="108">
        <v>78</v>
      </c>
      <c r="N29" s="108">
        <v>17</v>
      </c>
      <c r="O29" s="108">
        <v>969</v>
      </c>
    </row>
    <row r="30" spans="2:16" ht="15.75" customHeight="1">
      <c r="B30" s="128">
        <v>54</v>
      </c>
      <c r="C30" s="100">
        <v>111</v>
      </c>
      <c r="D30" s="117" t="s">
        <v>294</v>
      </c>
      <c r="E30" s="120">
        <v>2413</v>
      </c>
      <c r="F30" s="108">
        <v>588</v>
      </c>
      <c r="G30" s="108">
        <v>4</v>
      </c>
      <c r="H30" s="108">
        <v>5</v>
      </c>
      <c r="I30" s="108">
        <v>1473</v>
      </c>
      <c r="J30" s="108">
        <v>56</v>
      </c>
      <c r="K30" s="108">
        <v>25</v>
      </c>
      <c r="L30" s="108">
        <v>44</v>
      </c>
      <c r="M30" s="108">
        <v>17</v>
      </c>
      <c r="N30" s="108">
        <v>2</v>
      </c>
      <c r="O30" s="108">
        <v>199</v>
      </c>
    </row>
    <row r="31" spans="2:16" ht="15.75" customHeight="1">
      <c r="B31" s="128">
        <v>55</v>
      </c>
      <c r="C31" s="100">
        <v>201</v>
      </c>
      <c r="D31" s="124" t="s">
        <v>233</v>
      </c>
      <c r="E31" s="120">
        <v>10828</v>
      </c>
      <c r="F31" s="108">
        <v>1126</v>
      </c>
      <c r="G31" s="108">
        <v>8</v>
      </c>
      <c r="H31" s="108">
        <v>1</v>
      </c>
      <c r="I31" s="108">
        <v>7017</v>
      </c>
      <c r="J31" s="108">
        <v>445</v>
      </c>
      <c r="K31" s="108">
        <v>28</v>
      </c>
      <c r="L31" s="108">
        <v>98</v>
      </c>
      <c r="M31" s="108">
        <v>1324</v>
      </c>
      <c r="N31" s="108">
        <v>2</v>
      </c>
      <c r="O31" s="108">
        <v>779</v>
      </c>
    </row>
    <row r="32" spans="2:16" ht="15.75" customHeight="1">
      <c r="B32" s="128">
        <v>56</v>
      </c>
      <c r="C32" s="100">
        <v>202</v>
      </c>
      <c r="D32" s="124" t="s">
        <v>295</v>
      </c>
      <c r="E32" s="120">
        <v>12848</v>
      </c>
      <c r="F32" s="108">
        <v>1564</v>
      </c>
      <c r="G32" s="108">
        <v>3</v>
      </c>
      <c r="H32" s="108">
        <v>9</v>
      </c>
      <c r="I32" s="108">
        <v>9934</v>
      </c>
      <c r="J32" s="108">
        <v>263</v>
      </c>
      <c r="K32" s="108">
        <v>41</v>
      </c>
      <c r="L32" s="108">
        <v>86</v>
      </c>
      <c r="M32" s="108">
        <v>215</v>
      </c>
      <c r="N32" s="108">
        <v>7</v>
      </c>
      <c r="O32" s="108">
        <v>726</v>
      </c>
    </row>
    <row r="33" spans="2:16" ht="15.75" customHeight="1">
      <c r="B33" s="128">
        <v>57</v>
      </c>
      <c r="C33" s="100">
        <v>203</v>
      </c>
      <c r="D33" s="124" t="s">
        <v>296</v>
      </c>
      <c r="E33" s="120">
        <v>3058</v>
      </c>
      <c r="F33" s="108">
        <v>626</v>
      </c>
      <c r="G33" s="108">
        <v>2</v>
      </c>
      <c r="H33" s="108">
        <v>15</v>
      </c>
      <c r="I33" s="108">
        <v>1665</v>
      </c>
      <c r="J33" s="108">
        <v>88</v>
      </c>
      <c r="K33" s="108">
        <v>16</v>
      </c>
      <c r="L33" s="108">
        <v>48</v>
      </c>
      <c r="M33" s="108">
        <v>56</v>
      </c>
      <c r="N33" s="108">
        <v>5</v>
      </c>
      <c r="O33" s="108">
        <v>537</v>
      </c>
    </row>
    <row r="34" spans="2:16" ht="15.75" customHeight="1">
      <c r="B34" s="128">
        <v>58</v>
      </c>
      <c r="C34" s="100">
        <v>204</v>
      </c>
      <c r="D34" s="124" t="s">
        <v>297</v>
      </c>
      <c r="E34" s="120">
        <v>6792</v>
      </c>
      <c r="F34" s="108">
        <v>1040</v>
      </c>
      <c r="G34" s="108">
        <v>31</v>
      </c>
      <c r="H34" s="108">
        <v>10</v>
      </c>
      <c r="I34" s="108">
        <v>4433</v>
      </c>
      <c r="J34" s="108">
        <v>120</v>
      </c>
      <c r="K34" s="108">
        <v>101</v>
      </c>
      <c r="L34" s="108">
        <v>312</v>
      </c>
      <c r="M34" s="108">
        <v>13</v>
      </c>
      <c r="N34" s="108">
        <v>4</v>
      </c>
      <c r="O34" s="108">
        <v>728</v>
      </c>
    </row>
    <row r="35" spans="2:16" ht="15.75" customHeight="1">
      <c r="B35" s="128">
        <v>59</v>
      </c>
      <c r="C35" s="100">
        <v>205</v>
      </c>
      <c r="D35" s="124" t="s">
        <v>298</v>
      </c>
      <c r="E35" s="120">
        <v>200</v>
      </c>
      <c r="F35" s="108">
        <v>14</v>
      </c>
      <c r="G35" s="108">
        <v>0</v>
      </c>
      <c r="H35" s="108">
        <v>14</v>
      </c>
      <c r="I35" s="108">
        <v>52</v>
      </c>
      <c r="J35" s="108">
        <v>54</v>
      </c>
      <c r="K35" s="108">
        <v>3</v>
      </c>
      <c r="L35" s="108">
        <v>11</v>
      </c>
      <c r="M35" s="108">
        <v>6</v>
      </c>
      <c r="N35" s="108">
        <v>0</v>
      </c>
      <c r="O35" s="108">
        <v>46</v>
      </c>
    </row>
    <row r="36" spans="2:16" ht="15.75" customHeight="1">
      <c r="B36" s="128">
        <v>60</v>
      </c>
      <c r="C36" s="100">
        <v>206</v>
      </c>
      <c r="D36" s="124" t="s">
        <v>299</v>
      </c>
      <c r="E36" s="120">
        <v>1777</v>
      </c>
      <c r="F36" s="108">
        <v>323</v>
      </c>
      <c r="G36" s="108">
        <v>46</v>
      </c>
      <c r="H36" s="108">
        <v>30</v>
      </c>
      <c r="I36" s="108">
        <v>754</v>
      </c>
      <c r="J36" s="108">
        <v>99</v>
      </c>
      <c r="K36" s="108">
        <v>22</v>
      </c>
      <c r="L36" s="108">
        <v>116</v>
      </c>
      <c r="M36" s="108">
        <v>12</v>
      </c>
      <c r="N36" s="108">
        <v>5</v>
      </c>
      <c r="O36" s="108">
        <v>370</v>
      </c>
    </row>
    <row r="37" spans="2:16" ht="15.75" customHeight="1">
      <c r="B37" s="128">
        <v>61</v>
      </c>
      <c r="C37" s="100">
        <v>207</v>
      </c>
      <c r="D37" s="124" t="s">
        <v>300</v>
      </c>
      <c r="E37" s="120">
        <v>3474</v>
      </c>
      <c r="F37" s="108">
        <v>482</v>
      </c>
      <c r="G37" s="108">
        <v>2</v>
      </c>
      <c r="H37" s="108">
        <v>2</v>
      </c>
      <c r="I37" s="108">
        <v>2634</v>
      </c>
      <c r="J37" s="108">
        <v>58</v>
      </c>
      <c r="K37" s="108">
        <v>6</v>
      </c>
      <c r="L37" s="108">
        <v>21</v>
      </c>
      <c r="M37" s="108">
        <v>31</v>
      </c>
      <c r="N37" s="108">
        <v>1</v>
      </c>
      <c r="O37" s="108">
        <v>237</v>
      </c>
      <c r="P37" s="107"/>
    </row>
    <row r="38" spans="2:16" ht="15.75" customHeight="1">
      <c r="B38" s="128">
        <v>62</v>
      </c>
      <c r="C38" s="100">
        <v>208</v>
      </c>
      <c r="D38" s="124" t="s">
        <v>301</v>
      </c>
      <c r="E38" s="120">
        <v>411</v>
      </c>
      <c r="F38" s="108">
        <v>44</v>
      </c>
      <c r="G38" s="108">
        <v>2</v>
      </c>
      <c r="H38" s="108">
        <v>0</v>
      </c>
      <c r="I38" s="108">
        <v>302</v>
      </c>
      <c r="J38" s="108">
        <v>8</v>
      </c>
      <c r="K38" s="108">
        <v>1</v>
      </c>
      <c r="L38" s="108">
        <v>8</v>
      </c>
      <c r="M38" s="108">
        <v>0</v>
      </c>
      <c r="N38" s="108">
        <v>0</v>
      </c>
      <c r="O38" s="108">
        <v>46</v>
      </c>
      <c r="P38" s="107"/>
    </row>
    <row r="39" spans="2:16" ht="15.75" customHeight="1">
      <c r="B39" s="128">
        <v>63</v>
      </c>
      <c r="C39" s="100">
        <v>209</v>
      </c>
      <c r="D39" s="124" t="s">
        <v>302</v>
      </c>
      <c r="E39" s="120">
        <v>329</v>
      </c>
      <c r="F39" s="108">
        <v>83</v>
      </c>
      <c r="G39" s="108">
        <v>0</v>
      </c>
      <c r="H39" s="108">
        <v>0</v>
      </c>
      <c r="I39" s="108">
        <v>97</v>
      </c>
      <c r="J39" s="108">
        <v>68</v>
      </c>
      <c r="K39" s="108">
        <v>2</v>
      </c>
      <c r="L39" s="108">
        <v>7</v>
      </c>
      <c r="M39" s="108">
        <v>0</v>
      </c>
      <c r="N39" s="108">
        <v>0</v>
      </c>
      <c r="O39" s="108">
        <v>72</v>
      </c>
      <c r="P39" s="107"/>
    </row>
    <row r="40" spans="2:16" ht="15.75" customHeight="1">
      <c r="B40" s="128">
        <v>64</v>
      </c>
      <c r="C40" s="100">
        <v>210</v>
      </c>
      <c r="D40" s="124" t="s">
        <v>303</v>
      </c>
      <c r="E40" s="120">
        <v>2292</v>
      </c>
      <c r="F40" s="108">
        <v>278</v>
      </c>
      <c r="G40" s="108">
        <v>1</v>
      </c>
      <c r="H40" s="108">
        <v>51</v>
      </c>
      <c r="I40" s="108">
        <v>1302</v>
      </c>
      <c r="J40" s="108">
        <v>230</v>
      </c>
      <c r="K40" s="108">
        <v>4</v>
      </c>
      <c r="L40" s="108">
        <v>36</v>
      </c>
      <c r="M40" s="108">
        <v>85</v>
      </c>
      <c r="N40" s="108">
        <v>1</v>
      </c>
      <c r="O40" s="108">
        <v>304</v>
      </c>
      <c r="P40" s="107"/>
    </row>
    <row r="41" spans="2:16" ht="15.75" customHeight="1">
      <c r="B41" s="128">
        <v>65</v>
      </c>
      <c r="C41" s="100">
        <v>211</v>
      </c>
      <c r="D41" s="124" t="s">
        <v>304</v>
      </c>
      <c r="E41" s="120">
        <v>164</v>
      </c>
      <c r="F41" s="108">
        <v>27</v>
      </c>
      <c r="G41" s="108">
        <v>0</v>
      </c>
      <c r="H41" s="108">
        <v>1</v>
      </c>
      <c r="I41" s="108">
        <v>40</v>
      </c>
      <c r="J41" s="108">
        <v>5</v>
      </c>
      <c r="K41" s="108">
        <v>0</v>
      </c>
      <c r="L41" s="108">
        <v>5</v>
      </c>
      <c r="M41" s="108">
        <v>14</v>
      </c>
      <c r="N41" s="108">
        <v>0</v>
      </c>
      <c r="O41" s="108">
        <v>72</v>
      </c>
      <c r="P41" s="107"/>
    </row>
    <row r="42" spans="2:16" ht="15.75" customHeight="1">
      <c r="B42" s="128">
        <v>66</v>
      </c>
      <c r="C42" s="100">
        <v>212</v>
      </c>
      <c r="D42" s="124" t="s">
        <v>305</v>
      </c>
      <c r="E42" s="120">
        <v>323</v>
      </c>
      <c r="F42" s="108">
        <v>28</v>
      </c>
      <c r="G42" s="108">
        <v>0</v>
      </c>
      <c r="H42" s="108">
        <v>0</v>
      </c>
      <c r="I42" s="108">
        <v>193</v>
      </c>
      <c r="J42" s="108">
        <v>17</v>
      </c>
      <c r="K42" s="108">
        <v>0</v>
      </c>
      <c r="L42" s="108">
        <v>5</v>
      </c>
      <c r="M42" s="108">
        <v>0</v>
      </c>
      <c r="N42" s="108">
        <v>1</v>
      </c>
      <c r="O42" s="108">
        <v>79</v>
      </c>
      <c r="P42" s="107"/>
    </row>
    <row r="43" spans="2:16" ht="15.75" customHeight="1">
      <c r="B43" s="128">
        <v>70</v>
      </c>
      <c r="C43" s="100">
        <v>213</v>
      </c>
      <c r="D43" s="124" t="s">
        <v>306</v>
      </c>
      <c r="E43" s="120">
        <v>495</v>
      </c>
      <c r="F43" s="108">
        <v>76</v>
      </c>
      <c r="G43" s="108">
        <v>0</v>
      </c>
      <c r="H43" s="108">
        <v>1</v>
      </c>
      <c r="I43" s="108">
        <v>312</v>
      </c>
      <c r="J43" s="108">
        <v>39</v>
      </c>
      <c r="K43" s="108">
        <v>2</v>
      </c>
      <c r="L43" s="108">
        <v>14</v>
      </c>
      <c r="M43" s="108">
        <v>0</v>
      </c>
      <c r="N43" s="108">
        <v>0</v>
      </c>
      <c r="O43" s="108">
        <v>51</v>
      </c>
      <c r="P43" s="107"/>
    </row>
    <row r="44" spans="2:16" ht="15.75" customHeight="1">
      <c r="B44" s="128">
        <v>71</v>
      </c>
      <c r="C44" s="100">
        <v>214</v>
      </c>
      <c r="D44" s="124" t="s">
        <v>307</v>
      </c>
      <c r="E44" s="120">
        <v>3382</v>
      </c>
      <c r="F44" s="108">
        <v>347</v>
      </c>
      <c r="G44" s="108">
        <v>6</v>
      </c>
      <c r="H44" s="108">
        <v>8</v>
      </c>
      <c r="I44" s="108">
        <v>2487</v>
      </c>
      <c r="J44" s="108">
        <v>35</v>
      </c>
      <c r="K44" s="108">
        <v>15</v>
      </c>
      <c r="L44" s="108">
        <v>83</v>
      </c>
      <c r="M44" s="108">
        <v>15</v>
      </c>
      <c r="N44" s="108">
        <v>3</v>
      </c>
      <c r="O44" s="108">
        <v>383</v>
      </c>
      <c r="P44" s="107"/>
    </row>
    <row r="45" spans="2:16" ht="15.75" customHeight="1">
      <c r="B45" s="128">
        <v>72</v>
      </c>
      <c r="C45" s="100">
        <v>215</v>
      </c>
      <c r="D45" s="124" t="s">
        <v>308</v>
      </c>
      <c r="E45" s="120">
        <v>737</v>
      </c>
      <c r="F45" s="108">
        <v>88</v>
      </c>
      <c r="G45" s="108">
        <v>0</v>
      </c>
      <c r="H45" s="108">
        <v>1</v>
      </c>
      <c r="I45" s="108">
        <v>387</v>
      </c>
      <c r="J45" s="108">
        <v>17</v>
      </c>
      <c r="K45" s="108">
        <v>2</v>
      </c>
      <c r="L45" s="108">
        <v>17</v>
      </c>
      <c r="M45" s="108">
        <v>23</v>
      </c>
      <c r="N45" s="108">
        <v>0</v>
      </c>
      <c r="O45" s="108">
        <v>202</v>
      </c>
      <c r="P45" s="107"/>
    </row>
    <row r="46" spans="2:16" ht="15.75" customHeight="1">
      <c r="B46" s="128">
        <v>73</v>
      </c>
      <c r="C46" s="100">
        <v>216</v>
      </c>
      <c r="D46" s="124" t="s">
        <v>309</v>
      </c>
      <c r="E46" s="120">
        <v>1134</v>
      </c>
      <c r="F46" s="108">
        <v>82</v>
      </c>
      <c r="G46" s="108">
        <v>0</v>
      </c>
      <c r="H46" s="108">
        <v>3</v>
      </c>
      <c r="I46" s="108">
        <v>842</v>
      </c>
      <c r="J46" s="108">
        <v>36</v>
      </c>
      <c r="K46" s="108">
        <v>3</v>
      </c>
      <c r="L46" s="108">
        <v>6</v>
      </c>
      <c r="M46" s="108">
        <v>23</v>
      </c>
      <c r="N46" s="108">
        <v>1</v>
      </c>
      <c r="O46" s="108">
        <v>138</v>
      </c>
      <c r="P46" s="107"/>
    </row>
    <row r="47" spans="2:16" ht="15.75" customHeight="1">
      <c r="B47" s="128">
        <v>74</v>
      </c>
      <c r="C47" s="100">
        <v>217</v>
      </c>
      <c r="D47" s="124" t="s">
        <v>310</v>
      </c>
      <c r="E47" s="120">
        <v>1511</v>
      </c>
      <c r="F47" s="108">
        <v>103</v>
      </c>
      <c r="G47" s="108">
        <v>7</v>
      </c>
      <c r="H47" s="108">
        <v>4</v>
      </c>
      <c r="I47" s="108">
        <v>1156</v>
      </c>
      <c r="J47" s="108">
        <v>23</v>
      </c>
      <c r="K47" s="108">
        <v>19</v>
      </c>
      <c r="L47" s="108">
        <v>38</v>
      </c>
      <c r="M47" s="108">
        <v>10</v>
      </c>
      <c r="N47" s="108">
        <v>1</v>
      </c>
      <c r="O47" s="108">
        <v>150</v>
      </c>
      <c r="P47" s="107"/>
    </row>
    <row r="48" spans="2:16" ht="15.75" customHeight="1">
      <c r="B48" s="128">
        <v>75</v>
      </c>
      <c r="C48" s="100">
        <v>218</v>
      </c>
      <c r="D48" s="124" t="s">
        <v>311</v>
      </c>
      <c r="E48" s="120">
        <v>621</v>
      </c>
      <c r="F48" s="108">
        <v>115</v>
      </c>
      <c r="G48" s="108">
        <v>1</v>
      </c>
      <c r="H48" s="108">
        <v>0</v>
      </c>
      <c r="I48" s="108">
        <v>183</v>
      </c>
      <c r="J48" s="108">
        <v>29</v>
      </c>
      <c r="K48" s="108">
        <v>6</v>
      </c>
      <c r="L48" s="108">
        <v>2</v>
      </c>
      <c r="M48" s="108">
        <v>58</v>
      </c>
      <c r="N48" s="108">
        <v>0</v>
      </c>
      <c r="O48" s="108">
        <v>227</v>
      </c>
      <c r="P48" s="107"/>
    </row>
    <row r="49" spans="2:16" ht="15.75" customHeight="1">
      <c r="B49" s="128">
        <v>76</v>
      </c>
      <c r="C49" s="100">
        <v>219</v>
      </c>
      <c r="D49" s="124" t="s">
        <v>312</v>
      </c>
      <c r="E49" s="120">
        <v>989</v>
      </c>
      <c r="F49" s="108">
        <v>112</v>
      </c>
      <c r="G49" s="108">
        <v>7</v>
      </c>
      <c r="H49" s="108">
        <v>2</v>
      </c>
      <c r="I49" s="108">
        <v>635</v>
      </c>
      <c r="J49" s="108">
        <v>15</v>
      </c>
      <c r="K49" s="108">
        <v>13</v>
      </c>
      <c r="L49" s="108">
        <v>51</v>
      </c>
      <c r="M49" s="108">
        <v>5</v>
      </c>
      <c r="N49" s="108">
        <v>0</v>
      </c>
      <c r="O49" s="108">
        <v>149</v>
      </c>
      <c r="P49" s="107"/>
    </row>
    <row r="50" spans="2:16" ht="15.75" customHeight="1">
      <c r="B50" s="128">
        <v>77</v>
      </c>
      <c r="C50" s="100">
        <v>220</v>
      </c>
      <c r="D50" s="124" t="s">
        <v>313</v>
      </c>
      <c r="E50" s="120">
        <v>933</v>
      </c>
      <c r="F50" s="108">
        <v>420</v>
      </c>
      <c r="G50" s="108">
        <v>1</v>
      </c>
      <c r="H50" s="108">
        <v>0</v>
      </c>
      <c r="I50" s="108">
        <v>100</v>
      </c>
      <c r="J50" s="108">
        <v>73</v>
      </c>
      <c r="K50" s="108">
        <v>0</v>
      </c>
      <c r="L50" s="108">
        <v>6</v>
      </c>
      <c r="M50" s="108">
        <v>71</v>
      </c>
      <c r="N50" s="108">
        <v>0</v>
      </c>
      <c r="O50" s="108">
        <v>262</v>
      </c>
      <c r="P50" s="107"/>
    </row>
    <row r="51" spans="2:16" ht="15.75" customHeight="1">
      <c r="B51" s="128">
        <v>78</v>
      </c>
      <c r="C51" s="100">
        <v>221</v>
      </c>
      <c r="D51" s="124" t="s">
        <v>314</v>
      </c>
      <c r="E51" s="120">
        <v>549</v>
      </c>
      <c r="F51" s="108">
        <v>95</v>
      </c>
      <c r="G51" s="108">
        <v>3</v>
      </c>
      <c r="H51" s="108">
        <v>2</v>
      </c>
      <c r="I51" s="108">
        <v>133</v>
      </c>
      <c r="J51" s="108">
        <v>73</v>
      </c>
      <c r="K51" s="108">
        <v>4</v>
      </c>
      <c r="L51" s="108">
        <v>8</v>
      </c>
      <c r="M51" s="108">
        <v>23</v>
      </c>
      <c r="N51" s="108">
        <v>0</v>
      </c>
      <c r="O51" s="108">
        <v>208</v>
      </c>
      <c r="P51" s="107"/>
    </row>
    <row r="52" spans="2:16" ht="15.75" customHeight="1">
      <c r="B52" s="128">
        <v>79</v>
      </c>
      <c r="C52" s="129">
        <v>222</v>
      </c>
      <c r="D52" s="130" t="s">
        <v>315</v>
      </c>
      <c r="E52" s="120">
        <v>86</v>
      </c>
      <c r="F52" s="108">
        <v>35</v>
      </c>
      <c r="G52" s="108">
        <v>1</v>
      </c>
      <c r="H52" s="108">
        <v>0</v>
      </c>
      <c r="I52" s="108">
        <v>4</v>
      </c>
      <c r="J52" s="108">
        <v>20</v>
      </c>
      <c r="K52" s="108">
        <v>0</v>
      </c>
      <c r="L52" s="108">
        <v>5</v>
      </c>
      <c r="M52" s="108">
        <v>0</v>
      </c>
      <c r="N52" s="108">
        <v>0</v>
      </c>
      <c r="O52" s="108">
        <v>21</v>
      </c>
      <c r="P52" s="107"/>
    </row>
    <row r="53" spans="2:16" ht="15.75" customHeight="1">
      <c r="B53" s="128">
        <v>80</v>
      </c>
      <c r="C53" s="129">
        <v>223</v>
      </c>
      <c r="D53" s="130" t="s">
        <v>316</v>
      </c>
      <c r="E53" s="120">
        <v>652</v>
      </c>
      <c r="F53" s="108">
        <v>192</v>
      </c>
      <c r="G53" s="108">
        <v>1</v>
      </c>
      <c r="H53" s="108">
        <v>0</v>
      </c>
      <c r="I53" s="108">
        <v>72</v>
      </c>
      <c r="J53" s="108">
        <v>153</v>
      </c>
      <c r="K53" s="108">
        <v>2</v>
      </c>
      <c r="L53" s="108">
        <v>8</v>
      </c>
      <c r="M53" s="108">
        <v>6</v>
      </c>
      <c r="N53" s="108">
        <v>0</v>
      </c>
      <c r="O53" s="108">
        <v>218</v>
      </c>
      <c r="P53" s="107"/>
    </row>
    <row r="54" spans="2:16" ht="15.75" customHeight="1">
      <c r="B54" s="128">
        <v>81</v>
      </c>
      <c r="C54" s="100">
        <v>301</v>
      </c>
      <c r="D54" s="124" t="s">
        <v>260</v>
      </c>
      <c r="E54" s="120">
        <v>107</v>
      </c>
      <c r="F54" s="108">
        <v>13</v>
      </c>
      <c r="G54" s="108">
        <v>1</v>
      </c>
      <c r="H54" s="108">
        <v>0</v>
      </c>
      <c r="I54" s="108">
        <v>63</v>
      </c>
      <c r="J54" s="108">
        <v>6</v>
      </c>
      <c r="K54" s="108">
        <v>4</v>
      </c>
      <c r="L54" s="108">
        <v>10</v>
      </c>
      <c r="M54" s="108">
        <v>0</v>
      </c>
      <c r="N54" s="108">
        <v>0</v>
      </c>
      <c r="O54" s="108">
        <v>10</v>
      </c>
      <c r="P54" s="107"/>
    </row>
    <row r="55" spans="2:16" ht="15.75" customHeight="1">
      <c r="B55" s="128">
        <v>82</v>
      </c>
      <c r="C55" s="100">
        <v>321</v>
      </c>
      <c r="D55" s="124" t="s">
        <v>317</v>
      </c>
      <c r="E55" s="120">
        <v>87</v>
      </c>
      <c r="F55" s="108">
        <v>1</v>
      </c>
      <c r="G55" s="108">
        <v>0</v>
      </c>
      <c r="H55" s="108">
        <v>0</v>
      </c>
      <c r="I55" s="108">
        <v>9</v>
      </c>
      <c r="J55" s="108">
        <v>0</v>
      </c>
      <c r="K55" s="108">
        <v>0</v>
      </c>
      <c r="L55" s="108">
        <v>2</v>
      </c>
      <c r="M55" s="108">
        <v>0</v>
      </c>
      <c r="N55" s="108">
        <v>0</v>
      </c>
      <c r="O55" s="108">
        <v>75</v>
      </c>
      <c r="P55" s="107"/>
    </row>
    <row r="56" spans="2:16" ht="15.75" customHeight="1">
      <c r="B56" s="128">
        <v>83</v>
      </c>
      <c r="C56" s="100">
        <v>341</v>
      </c>
      <c r="D56" s="124" t="s">
        <v>318</v>
      </c>
      <c r="E56" s="120">
        <v>195</v>
      </c>
      <c r="F56" s="108">
        <v>43</v>
      </c>
      <c r="G56" s="108">
        <v>0</v>
      </c>
      <c r="H56" s="108">
        <v>0</v>
      </c>
      <c r="I56" s="108">
        <v>55</v>
      </c>
      <c r="J56" s="108">
        <v>5</v>
      </c>
      <c r="K56" s="108">
        <v>0</v>
      </c>
      <c r="L56" s="108">
        <v>19</v>
      </c>
      <c r="M56" s="108">
        <v>1</v>
      </c>
      <c r="N56" s="108">
        <v>0</v>
      </c>
      <c r="O56" s="108">
        <v>72</v>
      </c>
      <c r="P56" s="107"/>
    </row>
    <row r="57" spans="2:16" ht="15.75" customHeight="1">
      <c r="B57" s="128">
        <v>84</v>
      </c>
      <c r="C57" s="100">
        <v>342</v>
      </c>
      <c r="D57" s="124" t="s">
        <v>319</v>
      </c>
      <c r="E57" s="120">
        <v>55</v>
      </c>
      <c r="F57" s="108">
        <v>6</v>
      </c>
      <c r="G57" s="108">
        <v>0</v>
      </c>
      <c r="H57" s="108">
        <v>0</v>
      </c>
      <c r="I57" s="108">
        <v>18</v>
      </c>
      <c r="J57" s="108">
        <v>2</v>
      </c>
      <c r="K57" s="108">
        <v>2</v>
      </c>
      <c r="L57" s="108">
        <v>3</v>
      </c>
      <c r="M57" s="108">
        <v>0</v>
      </c>
      <c r="N57" s="108">
        <v>0</v>
      </c>
      <c r="O57" s="108">
        <v>24</v>
      </c>
      <c r="P57" s="107"/>
    </row>
    <row r="58" spans="2:16" ht="15.75" customHeight="1">
      <c r="B58" s="128">
        <v>85</v>
      </c>
      <c r="C58" s="100">
        <v>343</v>
      </c>
      <c r="D58" s="124" t="s">
        <v>320</v>
      </c>
      <c r="E58" s="120">
        <v>41</v>
      </c>
      <c r="F58" s="108">
        <v>8</v>
      </c>
      <c r="G58" s="108">
        <v>0</v>
      </c>
      <c r="H58" s="108">
        <v>0</v>
      </c>
      <c r="I58" s="108">
        <v>5</v>
      </c>
      <c r="J58" s="108">
        <v>3</v>
      </c>
      <c r="K58" s="108">
        <v>0</v>
      </c>
      <c r="L58" s="108">
        <v>0</v>
      </c>
      <c r="M58" s="108">
        <v>0</v>
      </c>
      <c r="N58" s="108">
        <v>0</v>
      </c>
      <c r="O58" s="108">
        <v>25</v>
      </c>
      <c r="P58" s="107"/>
    </row>
    <row r="59" spans="2:16" ht="15.75" customHeight="1">
      <c r="B59" s="128">
        <v>86</v>
      </c>
      <c r="C59" s="100">
        <v>361</v>
      </c>
      <c r="D59" s="124" t="s">
        <v>321</v>
      </c>
      <c r="E59" s="120">
        <v>56</v>
      </c>
      <c r="F59" s="108">
        <v>17</v>
      </c>
      <c r="G59" s="108">
        <v>0</v>
      </c>
      <c r="H59" s="108">
        <v>0</v>
      </c>
      <c r="I59" s="108">
        <v>10</v>
      </c>
      <c r="J59" s="108">
        <v>11</v>
      </c>
      <c r="K59" s="108">
        <v>1</v>
      </c>
      <c r="L59" s="108">
        <v>2</v>
      </c>
      <c r="M59" s="108">
        <v>0</v>
      </c>
      <c r="N59" s="108">
        <v>0</v>
      </c>
      <c r="O59" s="108">
        <v>15</v>
      </c>
      <c r="P59" s="107"/>
    </row>
    <row r="60" spans="2:16" ht="15.75" customHeight="1">
      <c r="B60" s="128">
        <v>87</v>
      </c>
      <c r="C60" s="100">
        <v>362</v>
      </c>
      <c r="D60" s="124" t="s">
        <v>322</v>
      </c>
      <c r="E60" s="120">
        <v>40</v>
      </c>
      <c r="F60" s="108">
        <v>33</v>
      </c>
      <c r="G60" s="108">
        <v>0</v>
      </c>
      <c r="H60" s="108">
        <v>0</v>
      </c>
      <c r="I60" s="108">
        <v>2</v>
      </c>
      <c r="J60" s="108">
        <v>4</v>
      </c>
      <c r="K60" s="108">
        <v>0</v>
      </c>
      <c r="L60" s="108">
        <v>1</v>
      </c>
      <c r="M60" s="108">
        <v>0</v>
      </c>
      <c r="N60" s="108">
        <v>0</v>
      </c>
      <c r="O60" s="108">
        <v>0</v>
      </c>
      <c r="P60" s="107"/>
    </row>
    <row r="61" spans="2:16" ht="15.75" customHeight="1">
      <c r="B61" s="128">
        <v>91</v>
      </c>
      <c r="C61" s="100">
        <v>363</v>
      </c>
      <c r="D61" s="124" t="s">
        <v>323</v>
      </c>
      <c r="E61" s="120">
        <v>15</v>
      </c>
      <c r="F61" s="108">
        <v>5</v>
      </c>
      <c r="G61" s="108">
        <v>1</v>
      </c>
      <c r="H61" s="108">
        <v>0</v>
      </c>
      <c r="I61" s="108">
        <v>6</v>
      </c>
      <c r="J61" s="108">
        <v>1</v>
      </c>
      <c r="K61" s="108">
        <v>0</v>
      </c>
      <c r="L61" s="108">
        <v>0</v>
      </c>
      <c r="M61" s="108">
        <v>0</v>
      </c>
      <c r="N61" s="108">
        <v>0</v>
      </c>
      <c r="O61" s="108">
        <v>2</v>
      </c>
      <c r="P61" s="107"/>
    </row>
    <row r="62" spans="2:16" ht="15.75" customHeight="1">
      <c r="B62" s="128">
        <v>92</v>
      </c>
      <c r="C62" s="100">
        <v>364</v>
      </c>
      <c r="D62" s="124" t="s">
        <v>324</v>
      </c>
      <c r="E62" s="120">
        <v>21</v>
      </c>
      <c r="F62" s="108">
        <v>2</v>
      </c>
      <c r="G62" s="108">
        <v>0</v>
      </c>
      <c r="H62" s="108">
        <v>0</v>
      </c>
      <c r="I62" s="108">
        <v>9</v>
      </c>
      <c r="J62" s="108">
        <v>5</v>
      </c>
      <c r="K62" s="108">
        <v>1</v>
      </c>
      <c r="L62" s="108">
        <v>0</v>
      </c>
      <c r="M62" s="108">
        <v>0</v>
      </c>
      <c r="N62" s="108">
        <v>0</v>
      </c>
      <c r="O62" s="108">
        <v>4</v>
      </c>
      <c r="P62" s="107"/>
    </row>
    <row r="63" spans="2:16" ht="15.75" customHeight="1">
      <c r="B63" s="128">
        <v>93</v>
      </c>
      <c r="C63" s="100">
        <v>381</v>
      </c>
      <c r="D63" s="124" t="s">
        <v>325</v>
      </c>
      <c r="E63" s="120">
        <v>196</v>
      </c>
      <c r="F63" s="108">
        <v>29</v>
      </c>
      <c r="G63" s="108">
        <v>0</v>
      </c>
      <c r="H63" s="108">
        <v>0</v>
      </c>
      <c r="I63" s="108">
        <v>65</v>
      </c>
      <c r="J63" s="108">
        <v>56</v>
      </c>
      <c r="K63" s="108">
        <v>0</v>
      </c>
      <c r="L63" s="108">
        <v>0</v>
      </c>
      <c r="M63" s="108">
        <v>0</v>
      </c>
      <c r="N63" s="108">
        <v>1</v>
      </c>
      <c r="O63" s="108">
        <v>45</v>
      </c>
      <c r="P63" s="107"/>
    </row>
    <row r="64" spans="2:16" ht="15.75" customHeight="1">
      <c r="B64" s="128">
        <v>94</v>
      </c>
      <c r="C64" s="100">
        <v>382</v>
      </c>
      <c r="D64" s="124" t="s">
        <v>326</v>
      </c>
      <c r="E64" s="120">
        <v>316</v>
      </c>
      <c r="F64" s="108">
        <v>54</v>
      </c>
      <c r="G64" s="108">
        <v>0</v>
      </c>
      <c r="H64" s="108">
        <v>2</v>
      </c>
      <c r="I64" s="108">
        <v>149</v>
      </c>
      <c r="J64" s="108">
        <v>47</v>
      </c>
      <c r="K64" s="108">
        <v>0</v>
      </c>
      <c r="L64" s="108">
        <v>5</v>
      </c>
      <c r="M64" s="108">
        <v>7</v>
      </c>
      <c r="N64" s="108">
        <v>0</v>
      </c>
      <c r="O64" s="108">
        <v>52</v>
      </c>
      <c r="P64" s="107"/>
    </row>
    <row r="65" spans="2:16" ht="15.75" customHeight="1">
      <c r="B65" s="128">
        <v>95</v>
      </c>
      <c r="C65" s="100">
        <v>421</v>
      </c>
      <c r="D65" s="124" t="s">
        <v>327</v>
      </c>
      <c r="E65" s="120">
        <v>41</v>
      </c>
      <c r="F65" s="108">
        <v>12</v>
      </c>
      <c r="G65" s="108">
        <v>0</v>
      </c>
      <c r="H65" s="108">
        <v>0</v>
      </c>
      <c r="I65" s="108">
        <v>17</v>
      </c>
      <c r="J65" s="108">
        <v>2</v>
      </c>
      <c r="K65" s="108">
        <v>0</v>
      </c>
      <c r="L65" s="108">
        <v>1</v>
      </c>
      <c r="M65" s="108">
        <v>0</v>
      </c>
      <c r="N65" s="108">
        <v>0</v>
      </c>
      <c r="O65" s="108">
        <v>9</v>
      </c>
      <c r="P65" s="107"/>
    </row>
    <row r="66" spans="2:16" ht="15.75" customHeight="1">
      <c r="B66" s="128">
        <v>96</v>
      </c>
      <c r="C66" s="100">
        <v>422</v>
      </c>
      <c r="D66" s="124" t="s">
        <v>328</v>
      </c>
      <c r="E66" s="120">
        <v>112</v>
      </c>
      <c r="F66" s="108">
        <v>55</v>
      </c>
      <c r="G66" s="108">
        <v>0</v>
      </c>
      <c r="H66" s="108">
        <v>0</v>
      </c>
      <c r="I66" s="108">
        <v>32</v>
      </c>
      <c r="J66" s="108">
        <v>4</v>
      </c>
      <c r="K66" s="108">
        <v>0</v>
      </c>
      <c r="L66" s="108">
        <v>0</v>
      </c>
      <c r="M66" s="108">
        <v>0</v>
      </c>
      <c r="N66" s="108">
        <v>0</v>
      </c>
      <c r="O66" s="108">
        <v>21</v>
      </c>
      <c r="P66" s="107"/>
    </row>
    <row r="67" spans="2:16" ht="15.75" customHeight="1">
      <c r="B67" s="128">
        <v>99</v>
      </c>
      <c r="C67" s="100">
        <v>441</v>
      </c>
      <c r="D67" s="124" t="s">
        <v>329</v>
      </c>
      <c r="E67" s="120">
        <v>24</v>
      </c>
      <c r="F67" s="108">
        <v>12</v>
      </c>
      <c r="G67" s="108">
        <v>0</v>
      </c>
      <c r="H67" s="108">
        <v>0</v>
      </c>
      <c r="I67" s="108">
        <v>3</v>
      </c>
      <c r="J67" s="108">
        <v>3</v>
      </c>
      <c r="K67" s="108">
        <v>0</v>
      </c>
      <c r="L67" s="108">
        <v>1</v>
      </c>
      <c r="M67" s="108">
        <v>0</v>
      </c>
      <c r="N67" s="108">
        <v>0</v>
      </c>
      <c r="O67" s="108">
        <v>5</v>
      </c>
      <c r="P67" s="107"/>
    </row>
    <row r="68" spans="2:16" ht="15.75" customHeight="1">
      <c r="B68" s="128">
        <v>100</v>
      </c>
      <c r="C68" s="100">
        <v>442</v>
      </c>
      <c r="D68" s="124" t="s">
        <v>330</v>
      </c>
      <c r="E68" s="120">
        <v>42</v>
      </c>
      <c r="F68" s="108">
        <v>16</v>
      </c>
      <c r="G68" s="108">
        <v>0</v>
      </c>
      <c r="H68" s="108">
        <v>0</v>
      </c>
      <c r="I68" s="108">
        <v>9</v>
      </c>
      <c r="J68" s="108">
        <v>1</v>
      </c>
      <c r="K68" s="108">
        <v>0</v>
      </c>
      <c r="L68" s="108">
        <v>1</v>
      </c>
      <c r="M68" s="108">
        <v>12</v>
      </c>
      <c r="N68" s="108">
        <v>0</v>
      </c>
      <c r="O68" s="108">
        <v>3</v>
      </c>
      <c r="P68" s="107"/>
    </row>
    <row r="69" spans="2:16" ht="15.75" customHeight="1">
      <c r="B69" s="128">
        <v>101</v>
      </c>
      <c r="C69" s="100">
        <v>443</v>
      </c>
      <c r="D69" s="124" t="s">
        <v>331</v>
      </c>
      <c r="E69" s="120">
        <v>430</v>
      </c>
      <c r="F69" s="108">
        <v>330</v>
      </c>
      <c r="G69" s="108">
        <v>0</v>
      </c>
      <c r="H69" s="108">
        <v>0</v>
      </c>
      <c r="I69" s="108">
        <v>45</v>
      </c>
      <c r="J69" s="108">
        <v>4</v>
      </c>
      <c r="K69" s="108">
        <v>0</v>
      </c>
      <c r="L69" s="108">
        <v>1</v>
      </c>
      <c r="M69" s="108">
        <v>12</v>
      </c>
      <c r="N69" s="108">
        <v>0</v>
      </c>
      <c r="O69" s="108">
        <v>38</v>
      </c>
      <c r="P69" s="107"/>
    </row>
    <row r="70" spans="2:16" ht="15.75" customHeight="1">
      <c r="B70" s="128">
        <v>102</v>
      </c>
      <c r="C70" s="100">
        <v>444</v>
      </c>
      <c r="D70" s="124" t="s">
        <v>332</v>
      </c>
      <c r="E70" s="120">
        <v>182</v>
      </c>
      <c r="F70" s="108">
        <v>106</v>
      </c>
      <c r="G70" s="108">
        <v>0</v>
      </c>
      <c r="H70" s="108">
        <v>0</v>
      </c>
      <c r="I70" s="108">
        <v>49</v>
      </c>
      <c r="J70" s="108">
        <v>5</v>
      </c>
      <c r="K70" s="108">
        <v>1</v>
      </c>
      <c r="L70" s="108">
        <v>1</v>
      </c>
      <c r="M70" s="108">
        <v>6</v>
      </c>
      <c r="N70" s="108">
        <v>0</v>
      </c>
      <c r="O70" s="108">
        <v>14</v>
      </c>
      <c r="P70" s="107"/>
    </row>
    <row r="71" spans="2:16" ht="15.75" customHeight="1">
      <c r="B71" s="128">
        <v>103</v>
      </c>
      <c r="C71" s="100">
        <v>445</v>
      </c>
      <c r="D71" s="124" t="s">
        <v>333</v>
      </c>
      <c r="E71" s="120">
        <v>15</v>
      </c>
      <c r="F71" s="108">
        <v>3</v>
      </c>
      <c r="G71" s="108">
        <v>0</v>
      </c>
      <c r="H71" s="108">
        <v>0</v>
      </c>
      <c r="I71" s="108">
        <v>2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10</v>
      </c>
      <c r="P71" s="107"/>
    </row>
    <row r="72" spans="2:16" ht="15.75" customHeight="1">
      <c r="B72" s="128">
        <v>104</v>
      </c>
      <c r="C72" s="100">
        <v>461</v>
      </c>
      <c r="D72" s="124" t="s">
        <v>334</v>
      </c>
      <c r="E72" s="120">
        <v>77</v>
      </c>
      <c r="F72" s="108">
        <v>9</v>
      </c>
      <c r="G72" s="108">
        <v>0</v>
      </c>
      <c r="H72" s="108">
        <v>5</v>
      </c>
      <c r="I72" s="108">
        <v>26</v>
      </c>
      <c r="J72" s="108">
        <v>1</v>
      </c>
      <c r="K72" s="108">
        <v>0</v>
      </c>
      <c r="L72" s="108">
        <v>3</v>
      </c>
      <c r="M72" s="108">
        <v>0</v>
      </c>
      <c r="N72" s="108">
        <v>0</v>
      </c>
      <c r="O72" s="108">
        <v>33</v>
      </c>
      <c r="P72" s="107"/>
    </row>
    <row r="73" spans="2:16" ht="15.75" customHeight="1">
      <c r="B73" s="128">
        <v>105</v>
      </c>
      <c r="C73" s="100">
        <v>462</v>
      </c>
      <c r="D73" s="124" t="s">
        <v>335</v>
      </c>
      <c r="E73" s="120">
        <v>52</v>
      </c>
      <c r="F73" s="108">
        <v>7</v>
      </c>
      <c r="G73" s="108">
        <v>0</v>
      </c>
      <c r="H73" s="108">
        <v>0</v>
      </c>
      <c r="I73" s="108">
        <v>26</v>
      </c>
      <c r="J73" s="108">
        <v>2</v>
      </c>
      <c r="K73" s="108">
        <v>1</v>
      </c>
      <c r="L73" s="108">
        <v>3</v>
      </c>
      <c r="M73" s="108">
        <v>0</v>
      </c>
      <c r="N73" s="108">
        <v>0</v>
      </c>
      <c r="O73" s="108">
        <v>13</v>
      </c>
      <c r="P73" s="107"/>
    </row>
    <row r="74" spans="2:16" ht="15.75" customHeight="1">
      <c r="B74" s="128">
        <v>106</v>
      </c>
      <c r="C74" s="100">
        <v>463</v>
      </c>
      <c r="D74" s="124" t="s">
        <v>336</v>
      </c>
      <c r="E74" s="120">
        <v>93</v>
      </c>
      <c r="F74" s="108">
        <v>23</v>
      </c>
      <c r="G74" s="108">
        <v>0</v>
      </c>
      <c r="H74" s="108">
        <v>0</v>
      </c>
      <c r="I74" s="108">
        <v>65</v>
      </c>
      <c r="J74" s="108">
        <v>1</v>
      </c>
      <c r="K74" s="108">
        <v>0</v>
      </c>
      <c r="L74" s="108">
        <v>2</v>
      </c>
      <c r="M74" s="108">
        <v>0</v>
      </c>
      <c r="N74" s="108">
        <v>0</v>
      </c>
      <c r="O74" s="108">
        <v>2</v>
      </c>
      <c r="P74" s="107"/>
    </row>
    <row r="75" spans="2:16" ht="15.75" customHeight="1">
      <c r="B75" s="128">
        <v>107</v>
      </c>
      <c r="C75" s="100">
        <v>464</v>
      </c>
      <c r="D75" s="124" t="s">
        <v>337</v>
      </c>
      <c r="E75" s="120">
        <v>196</v>
      </c>
      <c r="F75" s="108">
        <v>23</v>
      </c>
      <c r="G75" s="108">
        <v>1</v>
      </c>
      <c r="H75" s="108">
        <v>0</v>
      </c>
      <c r="I75" s="108">
        <v>102</v>
      </c>
      <c r="J75" s="108">
        <v>7</v>
      </c>
      <c r="K75" s="108">
        <v>1</v>
      </c>
      <c r="L75" s="108">
        <v>1</v>
      </c>
      <c r="M75" s="108">
        <v>20</v>
      </c>
      <c r="N75" s="108">
        <v>0</v>
      </c>
      <c r="O75" s="108">
        <v>41</v>
      </c>
      <c r="P75" s="107"/>
    </row>
    <row r="76" spans="2:16" ht="15.75" customHeight="1">
      <c r="B76" s="128">
        <v>108</v>
      </c>
      <c r="C76" s="100">
        <v>481</v>
      </c>
      <c r="D76" s="124" t="s">
        <v>338</v>
      </c>
      <c r="E76" s="120">
        <v>139</v>
      </c>
      <c r="F76" s="108">
        <v>18</v>
      </c>
      <c r="G76" s="108">
        <v>0</v>
      </c>
      <c r="H76" s="108">
        <v>4</v>
      </c>
      <c r="I76" s="108">
        <v>39</v>
      </c>
      <c r="J76" s="108">
        <v>34</v>
      </c>
      <c r="K76" s="108">
        <v>1</v>
      </c>
      <c r="L76" s="108">
        <v>3</v>
      </c>
      <c r="M76" s="108">
        <v>4</v>
      </c>
      <c r="N76" s="108">
        <v>0</v>
      </c>
      <c r="O76" s="108">
        <v>36</v>
      </c>
      <c r="P76" s="107"/>
    </row>
    <row r="77" spans="2:16" ht="15.75" customHeight="1">
      <c r="B77" s="128">
        <v>58</v>
      </c>
      <c r="C77" s="100">
        <v>501</v>
      </c>
      <c r="D77" s="124" t="s">
        <v>339</v>
      </c>
      <c r="E77" s="120">
        <v>54</v>
      </c>
      <c r="F77" s="108">
        <v>20</v>
      </c>
      <c r="G77" s="108">
        <v>0</v>
      </c>
      <c r="H77" s="108">
        <v>0</v>
      </c>
      <c r="I77" s="108">
        <v>9</v>
      </c>
      <c r="J77" s="108">
        <v>2</v>
      </c>
      <c r="K77" s="108">
        <v>0</v>
      </c>
      <c r="L77" s="108">
        <v>2</v>
      </c>
      <c r="M77" s="108">
        <v>0</v>
      </c>
      <c r="N77" s="108">
        <v>0</v>
      </c>
      <c r="O77" s="108">
        <v>21</v>
      </c>
      <c r="P77" s="107"/>
    </row>
    <row r="78" spans="2:16" ht="15.75" customHeight="1">
      <c r="B78" s="128">
        <v>59</v>
      </c>
      <c r="C78" s="100">
        <v>502</v>
      </c>
      <c r="D78" s="124" t="s">
        <v>340</v>
      </c>
      <c r="E78" s="120">
        <v>16</v>
      </c>
      <c r="F78" s="108">
        <v>1</v>
      </c>
      <c r="G78" s="108">
        <v>0</v>
      </c>
      <c r="H78" s="108">
        <v>0</v>
      </c>
      <c r="I78" s="108">
        <v>0</v>
      </c>
      <c r="J78" s="108">
        <v>1</v>
      </c>
      <c r="K78" s="108">
        <v>0</v>
      </c>
      <c r="L78" s="108">
        <v>1</v>
      </c>
      <c r="M78" s="108">
        <v>0</v>
      </c>
      <c r="N78" s="108">
        <v>0</v>
      </c>
      <c r="O78" s="108">
        <v>13</v>
      </c>
      <c r="P78" s="107"/>
    </row>
    <row r="79" spans="2:16" ht="15.75" customHeight="1">
      <c r="B79" s="128">
        <v>60</v>
      </c>
      <c r="C79" s="100">
        <v>503</v>
      </c>
      <c r="D79" s="124" t="s">
        <v>341</v>
      </c>
      <c r="E79" s="120">
        <v>12</v>
      </c>
      <c r="F79" s="108">
        <v>9</v>
      </c>
      <c r="G79" s="108">
        <v>0</v>
      </c>
      <c r="H79" s="108">
        <v>0</v>
      </c>
      <c r="I79" s="108">
        <v>3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7"/>
    </row>
    <row r="80" spans="2:16" ht="15.75" customHeight="1">
      <c r="B80" s="128">
        <v>61</v>
      </c>
      <c r="C80" s="100">
        <v>504</v>
      </c>
      <c r="D80" s="124" t="s">
        <v>342</v>
      </c>
      <c r="E80" s="120">
        <v>1</v>
      </c>
      <c r="F80" s="108">
        <v>0</v>
      </c>
      <c r="G80" s="108">
        <v>0</v>
      </c>
      <c r="H80" s="108">
        <v>0</v>
      </c>
      <c r="I80" s="108">
        <v>1</v>
      </c>
      <c r="J80" s="108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7"/>
    </row>
    <row r="81" spans="2:16" ht="15.75" customHeight="1">
      <c r="B81" s="128">
        <v>62</v>
      </c>
      <c r="C81" s="100">
        <v>521</v>
      </c>
      <c r="D81" s="124" t="s">
        <v>343</v>
      </c>
      <c r="E81" s="120">
        <v>127</v>
      </c>
      <c r="F81" s="108">
        <v>76</v>
      </c>
      <c r="G81" s="108">
        <v>1</v>
      </c>
      <c r="H81" s="108">
        <v>0</v>
      </c>
      <c r="I81" s="108">
        <v>20</v>
      </c>
      <c r="J81" s="108">
        <v>14</v>
      </c>
      <c r="K81" s="108">
        <v>3</v>
      </c>
      <c r="L81" s="108">
        <v>3</v>
      </c>
      <c r="M81" s="108">
        <v>0</v>
      </c>
      <c r="N81" s="108">
        <v>0</v>
      </c>
      <c r="O81" s="108">
        <v>10</v>
      </c>
      <c r="P81" s="107"/>
    </row>
    <row r="82" spans="2:16" ht="15.75" customHeight="1">
      <c r="B82" s="128">
        <v>63</v>
      </c>
      <c r="C82" s="100">
        <v>522</v>
      </c>
      <c r="D82" s="124" t="s">
        <v>344</v>
      </c>
      <c r="E82" s="120">
        <v>39</v>
      </c>
      <c r="F82" s="108">
        <v>9</v>
      </c>
      <c r="G82" s="108">
        <v>0</v>
      </c>
      <c r="H82" s="108">
        <v>0</v>
      </c>
      <c r="I82" s="108">
        <v>6</v>
      </c>
      <c r="J82" s="108">
        <v>1</v>
      </c>
      <c r="K82" s="108">
        <v>1</v>
      </c>
      <c r="L82" s="108">
        <v>1</v>
      </c>
      <c r="M82" s="108">
        <v>0</v>
      </c>
      <c r="N82" s="108">
        <v>0</v>
      </c>
      <c r="O82" s="108">
        <v>21</v>
      </c>
      <c r="P82" s="107"/>
    </row>
    <row r="83" spans="2:16" ht="15.75" customHeight="1">
      <c r="B83" s="128">
        <v>64</v>
      </c>
      <c r="C83" s="100">
        <v>523</v>
      </c>
      <c r="D83" s="124" t="s">
        <v>345</v>
      </c>
      <c r="E83" s="120">
        <v>51</v>
      </c>
      <c r="F83" s="108">
        <v>13</v>
      </c>
      <c r="G83" s="108">
        <v>0</v>
      </c>
      <c r="H83" s="108">
        <v>0</v>
      </c>
      <c r="I83" s="108">
        <v>5</v>
      </c>
      <c r="J83" s="108">
        <v>4</v>
      </c>
      <c r="K83" s="108">
        <v>3</v>
      </c>
      <c r="L83" s="108">
        <v>4</v>
      </c>
      <c r="M83" s="108">
        <v>0</v>
      </c>
      <c r="N83" s="108">
        <v>0</v>
      </c>
      <c r="O83" s="108">
        <v>22</v>
      </c>
      <c r="P83" s="107"/>
    </row>
    <row r="84" spans="2:16" ht="15.75" customHeight="1">
      <c r="B84" s="128">
        <v>65</v>
      </c>
      <c r="C84" s="100">
        <v>524</v>
      </c>
      <c r="D84" s="124" t="s">
        <v>346</v>
      </c>
      <c r="E84" s="120">
        <v>27</v>
      </c>
      <c r="F84" s="108">
        <v>20</v>
      </c>
      <c r="G84" s="108">
        <v>0</v>
      </c>
      <c r="H84" s="108">
        <v>0</v>
      </c>
      <c r="I84" s="108">
        <v>1</v>
      </c>
      <c r="J84" s="108">
        <v>0</v>
      </c>
      <c r="K84" s="108">
        <v>3</v>
      </c>
      <c r="L84" s="108">
        <v>0</v>
      </c>
      <c r="M84" s="108">
        <v>0</v>
      </c>
      <c r="N84" s="108">
        <v>0</v>
      </c>
      <c r="O84" s="108">
        <v>3</v>
      </c>
      <c r="P84" s="107"/>
    </row>
    <row r="85" spans="2:16" ht="15.75" customHeight="1">
      <c r="B85" s="128">
        <v>66</v>
      </c>
      <c r="C85" s="100">
        <v>525</v>
      </c>
      <c r="D85" s="124" t="s">
        <v>347</v>
      </c>
      <c r="E85" s="120">
        <v>13</v>
      </c>
      <c r="F85" s="108">
        <v>9</v>
      </c>
      <c r="G85" s="108">
        <v>0</v>
      </c>
      <c r="H85" s="108">
        <v>0</v>
      </c>
      <c r="I85" s="108">
        <v>1</v>
      </c>
      <c r="J85" s="108">
        <v>1</v>
      </c>
      <c r="K85" s="108">
        <v>1</v>
      </c>
      <c r="L85" s="108">
        <v>1</v>
      </c>
      <c r="M85" s="108">
        <v>0</v>
      </c>
      <c r="N85" s="108">
        <v>0</v>
      </c>
      <c r="O85" s="108">
        <v>0</v>
      </c>
      <c r="P85" s="107"/>
    </row>
    <row r="86" spans="2:16" ht="15.75" customHeight="1">
      <c r="B86" s="128">
        <v>69</v>
      </c>
      <c r="C86" s="100">
        <v>541</v>
      </c>
      <c r="D86" s="124" t="s">
        <v>348</v>
      </c>
      <c r="E86" s="120">
        <v>24</v>
      </c>
      <c r="F86" s="108">
        <v>8</v>
      </c>
      <c r="G86" s="108">
        <v>0</v>
      </c>
      <c r="H86" s="108">
        <v>0</v>
      </c>
      <c r="I86" s="108">
        <v>2</v>
      </c>
      <c r="J86" s="108">
        <v>2</v>
      </c>
      <c r="K86" s="108">
        <v>0</v>
      </c>
      <c r="L86" s="108">
        <v>1</v>
      </c>
      <c r="M86" s="108">
        <v>0</v>
      </c>
      <c r="N86" s="108">
        <v>0</v>
      </c>
      <c r="O86" s="108">
        <v>11</v>
      </c>
      <c r="P86" s="107"/>
    </row>
    <row r="87" spans="2:16" ht="15.75" customHeight="1">
      <c r="B87" s="128">
        <v>71</v>
      </c>
      <c r="C87" s="100">
        <v>542</v>
      </c>
      <c r="D87" s="124" t="s">
        <v>349</v>
      </c>
      <c r="E87" s="120">
        <v>7</v>
      </c>
      <c r="F87" s="108">
        <v>0</v>
      </c>
      <c r="G87" s="108">
        <v>0</v>
      </c>
      <c r="H87" s="108">
        <v>0</v>
      </c>
      <c r="I87" s="108">
        <v>3</v>
      </c>
      <c r="J87" s="108">
        <v>2</v>
      </c>
      <c r="K87" s="108">
        <v>1</v>
      </c>
      <c r="L87" s="108">
        <v>0</v>
      </c>
      <c r="M87" s="108">
        <v>0</v>
      </c>
      <c r="N87" s="108">
        <v>0</v>
      </c>
      <c r="O87" s="108">
        <v>1</v>
      </c>
      <c r="P87" s="107"/>
    </row>
    <row r="88" spans="2:16" ht="15.75" customHeight="1">
      <c r="B88" s="128">
        <v>72</v>
      </c>
      <c r="C88" s="100">
        <v>543</v>
      </c>
      <c r="D88" s="124" t="s">
        <v>350</v>
      </c>
      <c r="E88" s="120">
        <v>61</v>
      </c>
      <c r="F88" s="108">
        <v>25</v>
      </c>
      <c r="G88" s="108">
        <v>0</v>
      </c>
      <c r="H88" s="108">
        <v>0</v>
      </c>
      <c r="I88" s="108">
        <v>13</v>
      </c>
      <c r="J88" s="108">
        <v>20</v>
      </c>
      <c r="K88" s="108">
        <v>0</v>
      </c>
      <c r="L88" s="108">
        <v>1</v>
      </c>
      <c r="M88" s="108">
        <v>0</v>
      </c>
      <c r="N88" s="108">
        <v>0</v>
      </c>
      <c r="O88" s="108">
        <v>2</v>
      </c>
      <c r="P88" s="107"/>
    </row>
    <row r="89" spans="2:16" ht="15.75" customHeight="1">
      <c r="B89" s="128">
        <v>73</v>
      </c>
      <c r="C89" s="100">
        <v>544</v>
      </c>
      <c r="D89" s="124" t="s">
        <v>351</v>
      </c>
      <c r="E89" s="120">
        <v>129</v>
      </c>
      <c r="F89" s="108">
        <v>52</v>
      </c>
      <c r="G89" s="108">
        <v>0</v>
      </c>
      <c r="H89" s="108">
        <v>0</v>
      </c>
      <c r="I89" s="108">
        <v>12</v>
      </c>
      <c r="J89" s="108">
        <v>35</v>
      </c>
      <c r="K89" s="108">
        <v>1</v>
      </c>
      <c r="L89" s="108">
        <v>1</v>
      </c>
      <c r="M89" s="108">
        <v>0</v>
      </c>
      <c r="N89" s="108">
        <v>0</v>
      </c>
      <c r="O89" s="108">
        <v>28</v>
      </c>
      <c r="P89" s="107"/>
    </row>
    <row r="90" spans="2:16" ht="15.75" customHeight="1">
      <c r="B90" s="128">
        <v>74</v>
      </c>
      <c r="C90" s="100">
        <v>561</v>
      </c>
      <c r="D90" s="124" t="s">
        <v>352</v>
      </c>
      <c r="E90" s="120">
        <v>42</v>
      </c>
      <c r="F90" s="108">
        <v>15</v>
      </c>
      <c r="G90" s="108">
        <v>0</v>
      </c>
      <c r="H90" s="108">
        <v>0</v>
      </c>
      <c r="I90" s="108">
        <v>6</v>
      </c>
      <c r="J90" s="108">
        <v>7</v>
      </c>
      <c r="K90" s="108">
        <v>0</v>
      </c>
      <c r="L90" s="108">
        <v>2</v>
      </c>
      <c r="M90" s="108">
        <v>0</v>
      </c>
      <c r="N90" s="108">
        <v>0</v>
      </c>
      <c r="O90" s="108">
        <v>12</v>
      </c>
      <c r="P90" s="107"/>
    </row>
    <row r="91" spans="2:16" ht="15.75" customHeight="1">
      <c r="B91" s="128">
        <v>75</v>
      </c>
      <c r="C91" s="100">
        <v>562</v>
      </c>
      <c r="D91" s="124" t="s">
        <v>353</v>
      </c>
      <c r="E91" s="120">
        <v>42</v>
      </c>
      <c r="F91" s="108">
        <v>36</v>
      </c>
      <c r="G91" s="108">
        <v>0</v>
      </c>
      <c r="H91" s="108">
        <v>0</v>
      </c>
      <c r="I91" s="108">
        <v>1</v>
      </c>
      <c r="J91" s="108">
        <v>1</v>
      </c>
      <c r="K91" s="108">
        <v>0</v>
      </c>
      <c r="L91" s="108">
        <v>0</v>
      </c>
      <c r="M91" s="108">
        <v>2</v>
      </c>
      <c r="N91" s="108">
        <v>0</v>
      </c>
      <c r="O91" s="108">
        <v>2</v>
      </c>
      <c r="P91" s="107"/>
    </row>
    <row r="92" spans="2:16" ht="15.75" customHeight="1">
      <c r="B92" s="128">
        <v>76</v>
      </c>
      <c r="C92" s="100">
        <v>581</v>
      </c>
      <c r="D92" s="124" t="s">
        <v>354</v>
      </c>
      <c r="E92" s="120">
        <v>21</v>
      </c>
      <c r="F92" s="108">
        <v>13</v>
      </c>
      <c r="G92" s="108">
        <v>0</v>
      </c>
      <c r="H92" s="108">
        <v>0</v>
      </c>
      <c r="I92" s="108">
        <v>2</v>
      </c>
      <c r="J92" s="108">
        <v>1</v>
      </c>
      <c r="K92" s="108">
        <v>0</v>
      </c>
      <c r="L92" s="108">
        <v>1</v>
      </c>
      <c r="M92" s="108">
        <v>0</v>
      </c>
      <c r="N92" s="108">
        <v>0</v>
      </c>
      <c r="O92" s="108">
        <v>4</v>
      </c>
      <c r="P92" s="107"/>
    </row>
    <row r="93" spans="2:16" ht="15.75" customHeight="1">
      <c r="B93" s="128">
        <v>77</v>
      </c>
      <c r="C93" s="100">
        <v>582</v>
      </c>
      <c r="D93" s="124" t="s">
        <v>355</v>
      </c>
      <c r="E93" s="120">
        <v>48</v>
      </c>
      <c r="F93" s="108">
        <v>26</v>
      </c>
      <c r="G93" s="108">
        <v>1</v>
      </c>
      <c r="H93" s="108">
        <v>0</v>
      </c>
      <c r="I93" s="108">
        <v>13</v>
      </c>
      <c r="J93" s="108">
        <v>1</v>
      </c>
      <c r="K93" s="108">
        <v>0</v>
      </c>
      <c r="L93" s="108">
        <v>1</v>
      </c>
      <c r="M93" s="108">
        <v>0</v>
      </c>
      <c r="N93" s="108">
        <v>0</v>
      </c>
      <c r="O93" s="108">
        <v>6</v>
      </c>
      <c r="P93" s="107"/>
    </row>
    <row r="94" spans="2:16" ht="15.75" customHeight="1">
      <c r="B94" s="128">
        <v>78</v>
      </c>
      <c r="C94" s="100">
        <v>583</v>
      </c>
      <c r="D94" s="124" t="s">
        <v>356</v>
      </c>
      <c r="E94" s="120">
        <v>2</v>
      </c>
      <c r="F94" s="108">
        <v>0</v>
      </c>
      <c r="G94" s="108">
        <v>0</v>
      </c>
      <c r="H94" s="108">
        <v>0</v>
      </c>
      <c r="I94" s="108">
        <v>1</v>
      </c>
      <c r="J94" s="108">
        <v>1</v>
      </c>
      <c r="K94" s="108">
        <v>0</v>
      </c>
      <c r="L94" s="108">
        <v>0</v>
      </c>
      <c r="M94" s="108">
        <v>0</v>
      </c>
      <c r="N94" s="108">
        <v>0</v>
      </c>
      <c r="O94" s="108">
        <v>0</v>
      </c>
      <c r="P94" s="107"/>
    </row>
    <row r="95" spans="2:16" ht="15.75" customHeight="1">
      <c r="B95" s="128">
        <v>79</v>
      </c>
      <c r="C95" s="100">
        <v>584</v>
      </c>
      <c r="D95" s="124" t="s">
        <v>357</v>
      </c>
      <c r="E95" s="120">
        <v>13</v>
      </c>
      <c r="F95" s="108">
        <v>4</v>
      </c>
      <c r="G95" s="108">
        <v>0</v>
      </c>
      <c r="H95" s="108">
        <v>0</v>
      </c>
      <c r="I95" s="108">
        <v>1</v>
      </c>
      <c r="J95" s="108">
        <v>3</v>
      </c>
      <c r="K95" s="108">
        <v>0</v>
      </c>
      <c r="L95" s="108">
        <v>0</v>
      </c>
      <c r="M95" s="108">
        <v>0</v>
      </c>
      <c r="N95" s="108">
        <v>0</v>
      </c>
      <c r="O95" s="108">
        <v>5</v>
      </c>
      <c r="P95" s="107"/>
    </row>
    <row r="96" spans="2:16" ht="15.75" customHeight="1">
      <c r="B96" s="128">
        <v>84</v>
      </c>
      <c r="C96" s="100">
        <v>621</v>
      </c>
      <c r="D96" s="124" t="s">
        <v>358</v>
      </c>
      <c r="E96" s="120">
        <v>23</v>
      </c>
      <c r="F96" s="108">
        <v>1</v>
      </c>
      <c r="G96" s="108">
        <v>0</v>
      </c>
      <c r="H96" s="108">
        <v>0</v>
      </c>
      <c r="I96" s="108">
        <v>8</v>
      </c>
      <c r="J96" s="108">
        <v>1</v>
      </c>
      <c r="K96" s="108">
        <v>0</v>
      </c>
      <c r="L96" s="108">
        <v>0</v>
      </c>
      <c r="M96" s="108">
        <v>0</v>
      </c>
      <c r="N96" s="108">
        <v>0</v>
      </c>
      <c r="O96" s="108">
        <v>13</v>
      </c>
    </row>
    <row r="97" spans="2:15" ht="15.75" customHeight="1">
      <c r="B97" s="128">
        <v>85</v>
      </c>
      <c r="C97" s="100">
        <v>622</v>
      </c>
      <c r="D97" s="124" t="s">
        <v>359</v>
      </c>
      <c r="E97" s="120">
        <v>174</v>
      </c>
      <c r="F97" s="108">
        <v>88</v>
      </c>
      <c r="G97" s="108">
        <v>0</v>
      </c>
      <c r="H97" s="108">
        <v>0</v>
      </c>
      <c r="I97" s="108">
        <v>9</v>
      </c>
      <c r="J97" s="108">
        <v>47</v>
      </c>
      <c r="K97" s="108">
        <v>0</v>
      </c>
      <c r="L97" s="108">
        <v>4</v>
      </c>
      <c r="M97" s="108">
        <v>3</v>
      </c>
      <c r="N97" s="108">
        <v>0</v>
      </c>
      <c r="O97" s="108">
        <v>23</v>
      </c>
    </row>
    <row r="98" spans="2:15" ht="15.75" customHeight="1">
      <c r="B98" s="128">
        <v>86</v>
      </c>
      <c r="C98" s="100">
        <v>623</v>
      </c>
      <c r="D98" s="124" t="s">
        <v>360</v>
      </c>
      <c r="E98" s="120">
        <v>37</v>
      </c>
      <c r="F98" s="108">
        <v>29</v>
      </c>
      <c r="G98" s="108">
        <v>0</v>
      </c>
      <c r="H98" s="108">
        <v>0</v>
      </c>
      <c r="I98" s="108">
        <v>2</v>
      </c>
      <c r="J98" s="108">
        <v>2</v>
      </c>
      <c r="K98" s="108">
        <v>0</v>
      </c>
      <c r="L98" s="108">
        <v>2</v>
      </c>
      <c r="M98" s="108">
        <v>2</v>
      </c>
      <c r="N98" s="108">
        <v>0</v>
      </c>
      <c r="O98" s="108">
        <v>0</v>
      </c>
    </row>
    <row r="99" spans="2:15" ht="15.75" customHeight="1">
      <c r="B99" s="128">
        <v>87</v>
      </c>
      <c r="C99" s="100">
        <v>624</v>
      </c>
      <c r="D99" s="124" t="s">
        <v>361</v>
      </c>
      <c r="E99" s="120">
        <v>115</v>
      </c>
      <c r="F99" s="108">
        <v>74</v>
      </c>
      <c r="G99" s="108">
        <v>0</v>
      </c>
      <c r="H99" s="108">
        <v>0</v>
      </c>
      <c r="I99" s="108">
        <v>3</v>
      </c>
      <c r="J99" s="108">
        <v>19</v>
      </c>
      <c r="K99" s="108">
        <v>0</v>
      </c>
      <c r="L99" s="108">
        <v>0</v>
      </c>
      <c r="M99" s="108">
        <v>0</v>
      </c>
      <c r="N99" s="108">
        <v>0</v>
      </c>
      <c r="O99" s="108">
        <v>19</v>
      </c>
    </row>
    <row r="100" spans="2:15" ht="15.75" customHeight="1">
      <c r="B100" s="128">
        <v>99</v>
      </c>
      <c r="C100" s="100">
        <v>681</v>
      </c>
      <c r="D100" s="124" t="s">
        <v>362</v>
      </c>
      <c r="E100" s="120">
        <v>67</v>
      </c>
      <c r="F100" s="108">
        <v>9</v>
      </c>
      <c r="G100" s="108">
        <v>0</v>
      </c>
      <c r="H100" s="108">
        <v>0</v>
      </c>
      <c r="I100" s="108">
        <v>16</v>
      </c>
      <c r="J100" s="108">
        <v>12</v>
      </c>
      <c r="K100" s="108">
        <v>1</v>
      </c>
      <c r="L100" s="108">
        <v>1</v>
      </c>
      <c r="M100" s="108">
        <v>3</v>
      </c>
      <c r="N100" s="108">
        <v>0</v>
      </c>
      <c r="O100" s="108">
        <v>25</v>
      </c>
    </row>
    <row r="101" spans="2:15" ht="15.75" customHeight="1">
      <c r="B101" s="128">
        <v>100</v>
      </c>
      <c r="C101" s="100">
        <v>682</v>
      </c>
      <c r="D101" s="124" t="s">
        <v>363</v>
      </c>
      <c r="E101" s="120">
        <v>35</v>
      </c>
      <c r="F101" s="108">
        <v>3</v>
      </c>
      <c r="G101" s="108">
        <v>0</v>
      </c>
      <c r="H101" s="108">
        <v>0</v>
      </c>
      <c r="I101" s="108">
        <v>18</v>
      </c>
      <c r="J101" s="108">
        <v>12</v>
      </c>
      <c r="K101" s="108">
        <v>1</v>
      </c>
      <c r="L101" s="108">
        <v>0</v>
      </c>
      <c r="M101" s="108">
        <v>0</v>
      </c>
      <c r="N101" s="108">
        <v>1</v>
      </c>
      <c r="O101" s="108">
        <v>0</v>
      </c>
    </row>
    <row r="102" spans="2:15" ht="15.75" customHeight="1">
      <c r="B102" s="128">
        <v>101</v>
      </c>
      <c r="C102" s="100">
        <v>683</v>
      </c>
      <c r="D102" s="124" t="s">
        <v>364</v>
      </c>
      <c r="E102" s="120">
        <v>22</v>
      </c>
      <c r="F102" s="108">
        <v>1</v>
      </c>
      <c r="G102" s="108">
        <v>0</v>
      </c>
      <c r="H102" s="108">
        <v>0</v>
      </c>
      <c r="I102" s="108">
        <v>14</v>
      </c>
      <c r="J102" s="108">
        <v>1</v>
      </c>
      <c r="K102" s="108">
        <v>0</v>
      </c>
      <c r="L102" s="108">
        <v>2</v>
      </c>
      <c r="M102" s="108">
        <v>2</v>
      </c>
      <c r="N102" s="108">
        <v>0</v>
      </c>
      <c r="O102" s="108">
        <v>2</v>
      </c>
    </row>
    <row r="103" spans="2:15" ht="15.75" customHeight="1">
      <c r="B103" s="128">
        <v>102</v>
      </c>
      <c r="C103" s="100">
        <v>684</v>
      </c>
      <c r="D103" s="124" t="s">
        <v>365</v>
      </c>
      <c r="E103" s="120">
        <v>25</v>
      </c>
      <c r="F103" s="108">
        <v>7</v>
      </c>
      <c r="G103" s="108">
        <v>0</v>
      </c>
      <c r="H103" s="108">
        <v>0</v>
      </c>
      <c r="I103" s="108">
        <v>11</v>
      </c>
      <c r="J103" s="108">
        <v>1</v>
      </c>
      <c r="K103" s="108">
        <v>3</v>
      </c>
      <c r="L103" s="108">
        <v>1</v>
      </c>
      <c r="M103" s="108">
        <v>0</v>
      </c>
      <c r="N103" s="108">
        <v>0</v>
      </c>
      <c r="O103" s="108">
        <v>2</v>
      </c>
    </row>
    <row r="104" spans="2:15" ht="15.75" customHeight="1">
      <c r="B104" s="128">
        <v>103</v>
      </c>
      <c r="C104" s="100">
        <v>685</v>
      </c>
      <c r="D104" s="124" t="s">
        <v>366</v>
      </c>
      <c r="E104" s="120">
        <v>54</v>
      </c>
      <c r="F104" s="108">
        <v>30</v>
      </c>
      <c r="G104" s="108">
        <v>0</v>
      </c>
      <c r="H104" s="108">
        <v>0</v>
      </c>
      <c r="I104" s="108">
        <v>12</v>
      </c>
      <c r="J104" s="108">
        <v>4</v>
      </c>
      <c r="K104" s="108">
        <v>1</v>
      </c>
      <c r="L104" s="108">
        <v>4</v>
      </c>
      <c r="M104" s="108">
        <v>0</v>
      </c>
      <c r="N104" s="108">
        <v>0</v>
      </c>
      <c r="O104" s="108">
        <v>3</v>
      </c>
    </row>
    <row r="105" spans="2:15" ht="15.75" customHeight="1">
      <c r="B105" s="128">
        <v>104</v>
      </c>
      <c r="C105" s="100">
        <v>686</v>
      </c>
      <c r="D105" s="124" t="s">
        <v>367</v>
      </c>
      <c r="E105" s="120">
        <v>48</v>
      </c>
      <c r="F105" s="108">
        <v>24</v>
      </c>
      <c r="G105" s="108">
        <v>0</v>
      </c>
      <c r="H105" s="108">
        <v>0</v>
      </c>
      <c r="I105" s="108">
        <v>15</v>
      </c>
      <c r="J105" s="108">
        <v>4</v>
      </c>
      <c r="K105" s="108">
        <v>1</v>
      </c>
      <c r="L105" s="108">
        <v>2</v>
      </c>
      <c r="M105" s="108">
        <v>0</v>
      </c>
      <c r="N105" s="108">
        <v>0</v>
      </c>
      <c r="O105" s="108">
        <v>2</v>
      </c>
    </row>
    <row r="106" spans="2:15" ht="15.75" customHeight="1">
      <c r="B106" s="128">
        <v>105</v>
      </c>
      <c r="C106" s="100">
        <v>701</v>
      </c>
      <c r="D106" s="124" t="s">
        <v>368</v>
      </c>
      <c r="E106" s="120">
        <v>15</v>
      </c>
      <c r="F106" s="108">
        <v>2</v>
      </c>
      <c r="G106" s="108">
        <v>0</v>
      </c>
      <c r="H106" s="108">
        <v>0</v>
      </c>
      <c r="I106" s="108">
        <v>4</v>
      </c>
      <c r="J106" s="108">
        <v>6</v>
      </c>
      <c r="K106" s="108">
        <v>0</v>
      </c>
      <c r="L106" s="108">
        <v>3</v>
      </c>
      <c r="M106" s="108">
        <v>0</v>
      </c>
      <c r="N106" s="108">
        <v>0</v>
      </c>
      <c r="O106" s="108">
        <v>0</v>
      </c>
    </row>
    <row r="107" spans="2:15" ht="15.75" customHeight="1">
      <c r="B107" s="128">
        <v>106</v>
      </c>
      <c r="C107" s="100">
        <v>702</v>
      </c>
      <c r="D107" s="124" t="s">
        <v>369</v>
      </c>
      <c r="E107" s="120">
        <v>60</v>
      </c>
      <c r="F107" s="108">
        <v>4</v>
      </c>
      <c r="G107" s="108">
        <v>0</v>
      </c>
      <c r="H107" s="108">
        <v>0</v>
      </c>
      <c r="I107" s="108">
        <v>17</v>
      </c>
      <c r="J107" s="108">
        <v>5</v>
      </c>
      <c r="K107" s="108">
        <v>1</v>
      </c>
      <c r="L107" s="108">
        <v>1</v>
      </c>
      <c r="M107" s="108">
        <v>0</v>
      </c>
      <c r="N107" s="108">
        <v>0</v>
      </c>
      <c r="O107" s="108">
        <v>32</v>
      </c>
    </row>
    <row r="108" spans="2:15" ht="15.75" customHeight="1">
      <c r="B108" s="128">
        <v>107</v>
      </c>
      <c r="C108" s="100">
        <v>703</v>
      </c>
      <c r="D108" s="124" t="s">
        <v>370</v>
      </c>
      <c r="E108" s="120">
        <v>28</v>
      </c>
      <c r="F108" s="108">
        <v>3</v>
      </c>
      <c r="G108" s="108">
        <v>0</v>
      </c>
      <c r="H108" s="108">
        <v>0</v>
      </c>
      <c r="I108" s="108">
        <v>14</v>
      </c>
      <c r="J108" s="108">
        <v>6</v>
      </c>
      <c r="K108" s="108">
        <v>0</v>
      </c>
      <c r="L108" s="108">
        <v>3</v>
      </c>
      <c r="M108" s="108">
        <v>0</v>
      </c>
      <c r="N108" s="108">
        <v>0</v>
      </c>
      <c r="O108" s="108">
        <v>2</v>
      </c>
    </row>
    <row r="109" spans="2:15" ht="15.75" customHeight="1">
      <c r="B109" s="128">
        <v>108</v>
      </c>
      <c r="C109" s="104">
        <v>704</v>
      </c>
      <c r="D109" s="125" t="s">
        <v>371</v>
      </c>
      <c r="E109" s="126">
        <v>40</v>
      </c>
      <c r="F109" s="109">
        <v>11</v>
      </c>
      <c r="G109" s="109">
        <v>0</v>
      </c>
      <c r="H109" s="109">
        <v>0</v>
      </c>
      <c r="I109" s="109">
        <v>3</v>
      </c>
      <c r="J109" s="109">
        <v>4</v>
      </c>
      <c r="K109" s="109">
        <v>1</v>
      </c>
      <c r="L109" s="109">
        <v>3</v>
      </c>
      <c r="M109" s="109">
        <v>0</v>
      </c>
      <c r="N109" s="109">
        <v>0</v>
      </c>
      <c r="O109" s="109">
        <v>18</v>
      </c>
    </row>
    <row r="110" spans="2:15" ht="15.75" customHeight="1">
      <c r="C110" s="127" t="s">
        <v>281</v>
      </c>
      <c r="D110" s="127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</row>
  </sheetData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6C2CE-B47D-492D-8A6A-CD664629A332}">
  <sheetPr>
    <tabColor theme="7" tint="0.79998168889431442"/>
  </sheetPr>
  <dimension ref="A1:Z80"/>
  <sheetViews>
    <sheetView topLeftCell="B2" workbookViewId="0">
      <pane xSplit="2" ySplit="3" topLeftCell="D9" activePane="bottomRight" state="frozen"/>
      <selection activeCell="B2" sqref="B2"/>
      <selection pane="topRight" activeCell="D2" sqref="D2"/>
      <selection pane="bottomLeft" activeCell="B5" sqref="B5"/>
      <selection pane="bottomRight" activeCell="B3" sqref="B3"/>
    </sheetView>
  </sheetViews>
  <sheetFormatPr defaultColWidth="7.75" defaultRowHeight="13.5"/>
  <cols>
    <col min="1" max="1" width="6" style="99" hidden="1" customWidth="1"/>
    <col min="2" max="2" width="3.75" style="100" customWidth="1"/>
    <col min="3" max="3" width="13.875" style="100" customWidth="1"/>
    <col min="4" max="26" width="10" style="100" customWidth="1"/>
    <col min="27" max="256" width="7.75" style="100"/>
    <col min="257" max="257" width="0" style="100" hidden="1" customWidth="1"/>
    <col min="258" max="258" width="3.75" style="100" customWidth="1"/>
    <col min="259" max="259" width="10.25" style="100" customWidth="1"/>
    <col min="260" max="282" width="6.375" style="100" customWidth="1"/>
    <col min="283" max="512" width="7.75" style="100"/>
    <col min="513" max="513" width="0" style="100" hidden="1" customWidth="1"/>
    <col min="514" max="514" width="3.75" style="100" customWidth="1"/>
    <col min="515" max="515" width="10.25" style="100" customWidth="1"/>
    <col min="516" max="538" width="6.375" style="100" customWidth="1"/>
    <col min="539" max="768" width="7.75" style="100"/>
    <col min="769" max="769" width="0" style="100" hidden="1" customWidth="1"/>
    <col min="770" max="770" width="3.75" style="100" customWidth="1"/>
    <col min="771" max="771" width="10.25" style="100" customWidth="1"/>
    <col min="772" max="794" width="6.375" style="100" customWidth="1"/>
    <col min="795" max="1024" width="7.75" style="100"/>
    <col min="1025" max="1025" width="0" style="100" hidden="1" customWidth="1"/>
    <col min="1026" max="1026" width="3.75" style="100" customWidth="1"/>
    <col min="1027" max="1027" width="10.25" style="100" customWidth="1"/>
    <col min="1028" max="1050" width="6.375" style="100" customWidth="1"/>
    <col min="1051" max="1280" width="7.75" style="100"/>
    <col min="1281" max="1281" width="0" style="100" hidden="1" customWidth="1"/>
    <col min="1282" max="1282" width="3.75" style="100" customWidth="1"/>
    <col min="1283" max="1283" width="10.25" style="100" customWidth="1"/>
    <col min="1284" max="1306" width="6.375" style="100" customWidth="1"/>
    <col min="1307" max="1536" width="7.75" style="100"/>
    <col min="1537" max="1537" width="0" style="100" hidden="1" customWidth="1"/>
    <col min="1538" max="1538" width="3.75" style="100" customWidth="1"/>
    <col min="1539" max="1539" width="10.25" style="100" customWidth="1"/>
    <col min="1540" max="1562" width="6.375" style="100" customWidth="1"/>
    <col min="1563" max="1792" width="7.75" style="100"/>
    <col min="1793" max="1793" width="0" style="100" hidden="1" customWidth="1"/>
    <col min="1794" max="1794" width="3.75" style="100" customWidth="1"/>
    <col min="1795" max="1795" width="10.25" style="100" customWidth="1"/>
    <col min="1796" max="1818" width="6.375" style="100" customWidth="1"/>
    <col min="1819" max="2048" width="7.75" style="100"/>
    <col min="2049" max="2049" width="0" style="100" hidden="1" customWidth="1"/>
    <col min="2050" max="2050" width="3.75" style="100" customWidth="1"/>
    <col min="2051" max="2051" width="10.25" style="100" customWidth="1"/>
    <col min="2052" max="2074" width="6.375" style="100" customWidth="1"/>
    <col min="2075" max="2304" width="7.75" style="100"/>
    <col min="2305" max="2305" width="0" style="100" hidden="1" customWidth="1"/>
    <col min="2306" max="2306" width="3.75" style="100" customWidth="1"/>
    <col min="2307" max="2307" width="10.25" style="100" customWidth="1"/>
    <col min="2308" max="2330" width="6.375" style="100" customWidth="1"/>
    <col min="2331" max="2560" width="7.75" style="100"/>
    <col min="2561" max="2561" width="0" style="100" hidden="1" customWidth="1"/>
    <col min="2562" max="2562" width="3.75" style="100" customWidth="1"/>
    <col min="2563" max="2563" width="10.25" style="100" customWidth="1"/>
    <col min="2564" max="2586" width="6.375" style="100" customWidth="1"/>
    <col min="2587" max="2816" width="7.75" style="100"/>
    <col min="2817" max="2817" width="0" style="100" hidden="1" customWidth="1"/>
    <col min="2818" max="2818" width="3.75" style="100" customWidth="1"/>
    <col min="2819" max="2819" width="10.25" style="100" customWidth="1"/>
    <col min="2820" max="2842" width="6.375" style="100" customWidth="1"/>
    <col min="2843" max="3072" width="7.75" style="100"/>
    <col min="3073" max="3073" width="0" style="100" hidden="1" customWidth="1"/>
    <col min="3074" max="3074" width="3.75" style="100" customWidth="1"/>
    <col min="3075" max="3075" width="10.25" style="100" customWidth="1"/>
    <col min="3076" max="3098" width="6.375" style="100" customWidth="1"/>
    <col min="3099" max="3328" width="7.75" style="100"/>
    <col min="3329" max="3329" width="0" style="100" hidden="1" customWidth="1"/>
    <col min="3330" max="3330" width="3.75" style="100" customWidth="1"/>
    <col min="3331" max="3331" width="10.25" style="100" customWidth="1"/>
    <col min="3332" max="3354" width="6.375" style="100" customWidth="1"/>
    <col min="3355" max="3584" width="7.75" style="100"/>
    <col min="3585" max="3585" width="0" style="100" hidden="1" customWidth="1"/>
    <col min="3586" max="3586" width="3.75" style="100" customWidth="1"/>
    <col min="3587" max="3587" width="10.25" style="100" customWidth="1"/>
    <col min="3588" max="3610" width="6.375" style="100" customWidth="1"/>
    <col min="3611" max="3840" width="7.75" style="100"/>
    <col min="3841" max="3841" width="0" style="100" hidden="1" customWidth="1"/>
    <col min="3842" max="3842" width="3.75" style="100" customWidth="1"/>
    <col min="3843" max="3843" width="10.25" style="100" customWidth="1"/>
    <col min="3844" max="3866" width="6.375" style="100" customWidth="1"/>
    <col min="3867" max="4096" width="7.75" style="100"/>
    <col min="4097" max="4097" width="0" style="100" hidden="1" customWidth="1"/>
    <col min="4098" max="4098" width="3.75" style="100" customWidth="1"/>
    <col min="4099" max="4099" width="10.25" style="100" customWidth="1"/>
    <col min="4100" max="4122" width="6.375" style="100" customWidth="1"/>
    <col min="4123" max="4352" width="7.75" style="100"/>
    <col min="4353" max="4353" width="0" style="100" hidden="1" customWidth="1"/>
    <col min="4354" max="4354" width="3.75" style="100" customWidth="1"/>
    <col min="4355" max="4355" width="10.25" style="100" customWidth="1"/>
    <col min="4356" max="4378" width="6.375" style="100" customWidth="1"/>
    <col min="4379" max="4608" width="7.75" style="100"/>
    <col min="4609" max="4609" width="0" style="100" hidden="1" customWidth="1"/>
    <col min="4610" max="4610" width="3.75" style="100" customWidth="1"/>
    <col min="4611" max="4611" width="10.25" style="100" customWidth="1"/>
    <col min="4612" max="4634" width="6.375" style="100" customWidth="1"/>
    <col min="4635" max="4864" width="7.75" style="100"/>
    <col min="4865" max="4865" width="0" style="100" hidden="1" customWidth="1"/>
    <col min="4866" max="4866" width="3.75" style="100" customWidth="1"/>
    <col min="4867" max="4867" width="10.25" style="100" customWidth="1"/>
    <col min="4868" max="4890" width="6.375" style="100" customWidth="1"/>
    <col min="4891" max="5120" width="7.75" style="100"/>
    <col min="5121" max="5121" width="0" style="100" hidden="1" customWidth="1"/>
    <col min="5122" max="5122" width="3.75" style="100" customWidth="1"/>
    <col min="5123" max="5123" width="10.25" style="100" customWidth="1"/>
    <col min="5124" max="5146" width="6.375" style="100" customWidth="1"/>
    <col min="5147" max="5376" width="7.75" style="100"/>
    <col min="5377" max="5377" width="0" style="100" hidden="1" customWidth="1"/>
    <col min="5378" max="5378" width="3.75" style="100" customWidth="1"/>
    <col min="5379" max="5379" width="10.25" style="100" customWidth="1"/>
    <col min="5380" max="5402" width="6.375" style="100" customWidth="1"/>
    <col min="5403" max="5632" width="7.75" style="100"/>
    <col min="5633" max="5633" width="0" style="100" hidden="1" customWidth="1"/>
    <col min="5634" max="5634" width="3.75" style="100" customWidth="1"/>
    <col min="5635" max="5635" width="10.25" style="100" customWidth="1"/>
    <col min="5636" max="5658" width="6.375" style="100" customWidth="1"/>
    <col min="5659" max="5888" width="7.75" style="100"/>
    <col min="5889" max="5889" width="0" style="100" hidden="1" customWidth="1"/>
    <col min="5890" max="5890" width="3.75" style="100" customWidth="1"/>
    <col min="5891" max="5891" width="10.25" style="100" customWidth="1"/>
    <col min="5892" max="5914" width="6.375" style="100" customWidth="1"/>
    <col min="5915" max="6144" width="7.75" style="100"/>
    <col min="6145" max="6145" width="0" style="100" hidden="1" customWidth="1"/>
    <col min="6146" max="6146" width="3.75" style="100" customWidth="1"/>
    <col min="6147" max="6147" width="10.25" style="100" customWidth="1"/>
    <col min="6148" max="6170" width="6.375" style="100" customWidth="1"/>
    <col min="6171" max="6400" width="7.75" style="100"/>
    <col min="6401" max="6401" width="0" style="100" hidden="1" customWidth="1"/>
    <col min="6402" max="6402" width="3.75" style="100" customWidth="1"/>
    <col min="6403" max="6403" width="10.25" style="100" customWidth="1"/>
    <col min="6404" max="6426" width="6.375" style="100" customWidth="1"/>
    <col min="6427" max="6656" width="7.75" style="100"/>
    <col min="6657" max="6657" width="0" style="100" hidden="1" customWidth="1"/>
    <col min="6658" max="6658" width="3.75" style="100" customWidth="1"/>
    <col min="6659" max="6659" width="10.25" style="100" customWidth="1"/>
    <col min="6660" max="6682" width="6.375" style="100" customWidth="1"/>
    <col min="6683" max="6912" width="7.75" style="100"/>
    <col min="6913" max="6913" width="0" style="100" hidden="1" customWidth="1"/>
    <col min="6914" max="6914" width="3.75" style="100" customWidth="1"/>
    <col min="6915" max="6915" width="10.25" style="100" customWidth="1"/>
    <col min="6916" max="6938" width="6.375" style="100" customWidth="1"/>
    <col min="6939" max="7168" width="7.75" style="100"/>
    <col min="7169" max="7169" width="0" style="100" hidden="1" customWidth="1"/>
    <col min="7170" max="7170" width="3.75" style="100" customWidth="1"/>
    <col min="7171" max="7171" width="10.25" style="100" customWidth="1"/>
    <col min="7172" max="7194" width="6.375" style="100" customWidth="1"/>
    <col min="7195" max="7424" width="7.75" style="100"/>
    <col min="7425" max="7425" width="0" style="100" hidden="1" customWidth="1"/>
    <col min="7426" max="7426" width="3.75" style="100" customWidth="1"/>
    <col min="7427" max="7427" width="10.25" style="100" customWidth="1"/>
    <col min="7428" max="7450" width="6.375" style="100" customWidth="1"/>
    <col min="7451" max="7680" width="7.75" style="100"/>
    <col min="7681" max="7681" width="0" style="100" hidden="1" customWidth="1"/>
    <col min="7682" max="7682" width="3.75" style="100" customWidth="1"/>
    <col min="7683" max="7683" width="10.25" style="100" customWidth="1"/>
    <col min="7684" max="7706" width="6.375" style="100" customWidth="1"/>
    <col min="7707" max="7936" width="7.75" style="100"/>
    <col min="7937" max="7937" width="0" style="100" hidden="1" customWidth="1"/>
    <col min="7938" max="7938" width="3.75" style="100" customWidth="1"/>
    <col min="7939" max="7939" width="10.25" style="100" customWidth="1"/>
    <col min="7940" max="7962" width="6.375" style="100" customWidth="1"/>
    <col min="7963" max="8192" width="7.75" style="100"/>
    <col min="8193" max="8193" width="0" style="100" hidden="1" customWidth="1"/>
    <col min="8194" max="8194" width="3.75" style="100" customWidth="1"/>
    <col min="8195" max="8195" width="10.25" style="100" customWidth="1"/>
    <col min="8196" max="8218" width="6.375" style="100" customWidth="1"/>
    <col min="8219" max="8448" width="7.75" style="100"/>
    <col min="8449" max="8449" width="0" style="100" hidden="1" customWidth="1"/>
    <col min="8450" max="8450" width="3.75" style="100" customWidth="1"/>
    <col min="8451" max="8451" width="10.25" style="100" customWidth="1"/>
    <col min="8452" max="8474" width="6.375" style="100" customWidth="1"/>
    <col min="8475" max="8704" width="7.75" style="100"/>
    <col min="8705" max="8705" width="0" style="100" hidden="1" customWidth="1"/>
    <col min="8706" max="8706" width="3.75" style="100" customWidth="1"/>
    <col min="8707" max="8707" width="10.25" style="100" customWidth="1"/>
    <col min="8708" max="8730" width="6.375" style="100" customWidth="1"/>
    <col min="8731" max="8960" width="7.75" style="100"/>
    <col min="8961" max="8961" width="0" style="100" hidden="1" customWidth="1"/>
    <col min="8962" max="8962" width="3.75" style="100" customWidth="1"/>
    <col min="8963" max="8963" width="10.25" style="100" customWidth="1"/>
    <col min="8964" max="8986" width="6.375" style="100" customWidth="1"/>
    <col min="8987" max="9216" width="7.75" style="100"/>
    <col min="9217" max="9217" width="0" style="100" hidden="1" customWidth="1"/>
    <col min="9218" max="9218" width="3.75" style="100" customWidth="1"/>
    <col min="9219" max="9219" width="10.25" style="100" customWidth="1"/>
    <col min="9220" max="9242" width="6.375" style="100" customWidth="1"/>
    <col min="9243" max="9472" width="7.75" style="100"/>
    <col min="9473" max="9473" width="0" style="100" hidden="1" customWidth="1"/>
    <col min="9474" max="9474" width="3.75" style="100" customWidth="1"/>
    <col min="9475" max="9475" width="10.25" style="100" customWidth="1"/>
    <col min="9476" max="9498" width="6.375" style="100" customWidth="1"/>
    <col min="9499" max="9728" width="7.75" style="100"/>
    <col min="9729" max="9729" width="0" style="100" hidden="1" customWidth="1"/>
    <col min="9730" max="9730" width="3.75" style="100" customWidth="1"/>
    <col min="9731" max="9731" width="10.25" style="100" customWidth="1"/>
    <col min="9732" max="9754" width="6.375" style="100" customWidth="1"/>
    <col min="9755" max="9984" width="7.75" style="100"/>
    <col min="9985" max="9985" width="0" style="100" hidden="1" customWidth="1"/>
    <col min="9986" max="9986" width="3.75" style="100" customWidth="1"/>
    <col min="9987" max="9987" width="10.25" style="100" customWidth="1"/>
    <col min="9988" max="10010" width="6.375" style="100" customWidth="1"/>
    <col min="10011" max="10240" width="7.75" style="100"/>
    <col min="10241" max="10241" width="0" style="100" hidden="1" customWidth="1"/>
    <col min="10242" max="10242" width="3.75" style="100" customWidth="1"/>
    <col min="10243" max="10243" width="10.25" style="100" customWidth="1"/>
    <col min="10244" max="10266" width="6.375" style="100" customWidth="1"/>
    <col min="10267" max="10496" width="7.75" style="100"/>
    <col min="10497" max="10497" width="0" style="100" hidden="1" customWidth="1"/>
    <col min="10498" max="10498" width="3.75" style="100" customWidth="1"/>
    <col min="10499" max="10499" width="10.25" style="100" customWidth="1"/>
    <col min="10500" max="10522" width="6.375" style="100" customWidth="1"/>
    <col min="10523" max="10752" width="7.75" style="100"/>
    <col min="10753" max="10753" width="0" style="100" hidden="1" customWidth="1"/>
    <col min="10754" max="10754" width="3.75" style="100" customWidth="1"/>
    <col min="10755" max="10755" width="10.25" style="100" customWidth="1"/>
    <col min="10756" max="10778" width="6.375" style="100" customWidth="1"/>
    <col min="10779" max="11008" width="7.75" style="100"/>
    <col min="11009" max="11009" width="0" style="100" hidden="1" customWidth="1"/>
    <col min="11010" max="11010" width="3.75" style="100" customWidth="1"/>
    <col min="11011" max="11011" width="10.25" style="100" customWidth="1"/>
    <col min="11012" max="11034" width="6.375" style="100" customWidth="1"/>
    <col min="11035" max="11264" width="7.75" style="100"/>
    <col min="11265" max="11265" width="0" style="100" hidden="1" customWidth="1"/>
    <col min="11266" max="11266" width="3.75" style="100" customWidth="1"/>
    <col min="11267" max="11267" width="10.25" style="100" customWidth="1"/>
    <col min="11268" max="11290" width="6.375" style="100" customWidth="1"/>
    <col min="11291" max="11520" width="7.75" style="100"/>
    <col min="11521" max="11521" width="0" style="100" hidden="1" customWidth="1"/>
    <col min="11522" max="11522" width="3.75" style="100" customWidth="1"/>
    <col min="11523" max="11523" width="10.25" style="100" customWidth="1"/>
    <col min="11524" max="11546" width="6.375" style="100" customWidth="1"/>
    <col min="11547" max="11776" width="7.75" style="100"/>
    <col min="11777" max="11777" width="0" style="100" hidden="1" customWidth="1"/>
    <col min="11778" max="11778" width="3.75" style="100" customWidth="1"/>
    <col min="11779" max="11779" width="10.25" style="100" customWidth="1"/>
    <col min="11780" max="11802" width="6.375" style="100" customWidth="1"/>
    <col min="11803" max="12032" width="7.75" style="100"/>
    <col min="12033" max="12033" width="0" style="100" hidden="1" customWidth="1"/>
    <col min="12034" max="12034" width="3.75" style="100" customWidth="1"/>
    <col min="12035" max="12035" width="10.25" style="100" customWidth="1"/>
    <col min="12036" max="12058" width="6.375" style="100" customWidth="1"/>
    <col min="12059" max="12288" width="7.75" style="100"/>
    <col min="12289" max="12289" width="0" style="100" hidden="1" customWidth="1"/>
    <col min="12290" max="12290" width="3.75" style="100" customWidth="1"/>
    <col min="12291" max="12291" width="10.25" style="100" customWidth="1"/>
    <col min="12292" max="12314" width="6.375" style="100" customWidth="1"/>
    <col min="12315" max="12544" width="7.75" style="100"/>
    <col min="12545" max="12545" width="0" style="100" hidden="1" customWidth="1"/>
    <col min="12546" max="12546" width="3.75" style="100" customWidth="1"/>
    <col min="12547" max="12547" width="10.25" style="100" customWidth="1"/>
    <col min="12548" max="12570" width="6.375" style="100" customWidth="1"/>
    <col min="12571" max="12800" width="7.75" style="100"/>
    <col min="12801" max="12801" width="0" style="100" hidden="1" customWidth="1"/>
    <col min="12802" max="12802" width="3.75" style="100" customWidth="1"/>
    <col min="12803" max="12803" width="10.25" style="100" customWidth="1"/>
    <col min="12804" max="12826" width="6.375" style="100" customWidth="1"/>
    <col min="12827" max="13056" width="7.75" style="100"/>
    <col min="13057" max="13057" width="0" style="100" hidden="1" customWidth="1"/>
    <col min="13058" max="13058" width="3.75" style="100" customWidth="1"/>
    <col min="13059" max="13059" width="10.25" style="100" customWidth="1"/>
    <col min="13060" max="13082" width="6.375" style="100" customWidth="1"/>
    <col min="13083" max="13312" width="7.75" style="100"/>
    <col min="13313" max="13313" width="0" style="100" hidden="1" customWidth="1"/>
    <col min="13314" max="13314" width="3.75" style="100" customWidth="1"/>
    <col min="13315" max="13315" width="10.25" style="100" customWidth="1"/>
    <col min="13316" max="13338" width="6.375" style="100" customWidth="1"/>
    <col min="13339" max="13568" width="7.75" style="100"/>
    <col min="13569" max="13569" width="0" style="100" hidden="1" customWidth="1"/>
    <col min="13570" max="13570" width="3.75" style="100" customWidth="1"/>
    <col min="13571" max="13571" width="10.25" style="100" customWidth="1"/>
    <col min="13572" max="13594" width="6.375" style="100" customWidth="1"/>
    <col min="13595" max="13824" width="7.75" style="100"/>
    <col min="13825" max="13825" width="0" style="100" hidden="1" customWidth="1"/>
    <col min="13826" max="13826" width="3.75" style="100" customWidth="1"/>
    <col min="13827" max="13827" width="10.25" style="100" customWidth="1"/>
    <col min="13828" max="13850" width="6.375" style="100" customWidth="1"/>
    <col min="13851" max="14080" width="7.75" style="100"/>
    <col min="14081" max="14081" width="0" style="100" hidden="1" customWidth="1"/>
    <col min="14082" max="14082" width="3.75" style="100" customWidth="1"/>
    <col min="14083" max="14083" width="10.25" style="100" customWidth="1"/>
    <col min="14084" max="14106" width="6.375" style="100" customWidth="1"/>
    <col min="14107" max="14336" width="7.75" style="100"/>
    <col min="14337" max="14337" width="0" style="100" hidden="1" customWidth="1"/>
    <col min="14338" max="14338" width="3.75" style="100" customWidth="1"/>
    <col min="14339" max="14339" width="10.25" style="100" customWidth="1"/>
    <col min="14340" max="14362" width="6.375" style="100" customWidth="1"/>
    <col min="14363" max="14592" width="7.75" style="100"/>
    <col min="14593" max="14593" width="0" style="100" hidden="1" customWidth="1"/>
    <col min="14594" max="14594" width="3.75" style="100" customWidth="1"/>
    <col min="14595" max="14595" width="10.25" style="100" customWidth="1"/>
    <col min="14596" max="14618" width="6.375" style="100" customWidth="1"/>
    <col min="14619" max="14848" width="7.75" style="100"/>
    <col min="14849" max="14849" width="0" style="100" hidden="1" customWidth="1"/>
    <col min="14850" max="14850" width="3.75" style="100" customWidth="1"/>
    <col min="14851" max="14851" width="10.25" style="100" customWidth="1"/>
    <col min="14852" max="14874" width="6.375" style="100" customWidth="1"/>
    <col min="14875" max="15104" width="7.75" style="100"/>
    <col min="15105" max="15105" width="0" style="100" hidden="1" customWidth="1"/>
    <col min="15106" max="15106" width="3.75" style="100" customWidth="1"/>
    <col min="15107" max="15107" width="10.25" style="100" customWidth="1"/>
    <col min="15108" max="15130" width="6.375" style="100" customWidth="1"/>
    <col min="15131" max="15360" width="7.75" style="100"/>
    <col min="15361" max="15361" width="0" style="100" hidden="1" customWidth="1"/>
    <col min="15362" max="15362" width="3.75" style="100" customWidth="1"/>
    <col min="15363" max="15363" width="10.25" style="100" customWidth="1"/>
    <col min="15364" max="15386" width="6.375" style="100" customWidth="1"/>
    <col min="15387" max="15616" width="7.75" style="100"/>
    <col min="15617" max="15617" width="0" style="100" hidden="1" customWidth="1"/>
    <col min="15618" max="15618" width="3.75" style="100" customWidth="1"/>
    <col min="15619" max="15619" width="10.25" style="100" customWidth="1"/>
    <col min="15620" max="15642" width="6.375" style="100" customWidth="1"/>
    <col min="15643" max="15872" width="7.75" style="100"/>
    <col min="15873" max="15873" width="0" style="100" hidden="1" customWidth="1"/>
    <col min="15874" max="15874" width="3.75" style="100" customWidth="1"/>
    <col min="15875" max="15875" width="10.25" style="100" customWidth="1"/>
    <col min="15876" max="15898" width="6.375" style="100" customWidth="1"/>
    <col min="15899" max="16128" width="7.75" style="100"/>
    <col min="16129" max="16129" width="0" style="100" hidden="1" customWidth="1"/>
    <col min="16130" max="16130" width="3.75" style="100" customWidth="1"/>
    <col min="16131" max="16131" width="10.25" style="100" customWidth="1"/>
    <col min="16132" max="16154" width="6.375" style="100" customWidth="1"/>
    <col min="16155" max="16384" width="7.75" style="100"/>
  </cols>
  <sheetData>
    <row r="1" spans="1:26" ht="16.149999999999999" hidden="1" customHeight="1"/>
    <row r="2" spans="1:26" ht="16.149999999999999" customHeight="1">
      <c r="B2" s="100" t="s">
        <v>813</v>
      </c>
    </row>
    <row r="3" spans="1:26" ht="4.9000000000000004" customHeight="1">
      <c r="Z3" s="110"/>
    </row>
    <row r="4" spans="1:26" ht="19.5" customHeight="1">
      <c r="A4" s="99" t="s">
        <v>192</v>
      </c>
      <c r="B4" s="111"/>
      <c r="C4" s="112" t="s">
        <v>155</v>
      </c>
      <c r="D4" s="113" t="s">
        <v>44</v>
      </c>
      <c r="E4" s="114" t="s">
        <v>158</v>
      </c>
      <c r="F4" s="114" t="s">
        <v>0</v>
      </c>
      <c r="G4" s="114" t="s">
        <v>193</v>
      </c>
      <c r="H4" s="114" t="s">
        <v>194</v>
      </c>
      <c r="I4" s="114" t="s">
        <v>1</v>
      </c>
      <c r="J4" s="114" t="s">
        <v>160</v>
      </c>
      <c r="K4" s="114" t="s">
        <v>157</v>
      </c>
      <c r="L4" s="114" t="s">
        <v>195</v>
      </c>
      <c r="M4" s="114" t="s">
        <v>159</v>
      </c>
      <c r="N4" s="131" t="s">
        <v>196</v>
      </c>
      <c r="O4" s="131" t="s">
        <v>197</v>
      </c>
      <c r="P4" s="114" t="s">
        <v>198</v>
      </c>
      <c r="Q4" s="114" t="s">
        <v>199</v>
      </c>
      <c r="R4" s="114" t="s">
        <v>156</v>
      </c>
      <c r="S4" s="114" t="s">
        <v>200</v>
      </c>
      <c r="T4" s="114" t="s">
        <v>201</v>
      </c>
      <c r="U4" s="131" t="s">
        <v>202</v>
      </c>
      <c r="V4" s="114" t="s">
        <v>203</v>
      </c>
      <c r="W4" s="114" t="s">
        <v>204</v>
      </c>
      <c r="X4" s="114" t="s">
        <v>43</v>
      </c>
      <c r="Y4" s="114" t="s">
        <v>162</v>
      </c>
      <c r="Z4" s="115" t="s">
        <v>205</v>
      </c>
    </row>
    <row r="5" spans="1:26" ht="12" hidden="1" customHeight="1">
      <c r="C5" s="132" t="s">
        <v>206</v>
      </c>
      <c r="D5" s="133">
        <v>101931</v>
      </c>
      <c r="E5" s="134">
        <v>63567</v>
      </c>
      <c r="F5" s="134">
        <v>17477</v>
      </c>
      <c r="G5" s="134">
        <v>4361</v>
      </c>
      <c r="H5" s="134">
        <v>2650</v>
      </c>
      <c r="I5" s="134">
        <v>2769</v>
      </c>
      <c r="J5" s="134">
        <v>2339</v>
      </c>
      <c r="K5" s="134">
        <v>1169</v>
      </c>
      <c r="L5" s="134">
        <v>958</v>
      </c>
      <c r="M5" s="134">
        <v>757</v>
      </c>
      <c r="N5" s="134">
        <v>728</v>
      </c>
      <c r="O5" s="134">
        <v>580</v>
      </c>
      <c r="P5" s="134">
        <v>551</v>
      </c>
      <c r="Q5" s="134">
        <v>534</v>
      </c>
      <c r="R5" s="134">
        <v>322</v>
      </c>
      <c r="S5" s="134">
        <v>220</v>
      </c>
      <c r="T5" s="134">
        <v>110</v>
      </c>
      <c r="U5" s="134">
        <v>221</v>
      </c>
      <c r="V5" s="134">
        <v>174</v>
      </c>
      <c r="W5" s="134">
        <v>159</v>
      </c>
      <c r="X5" s="134">
        <v>78</v>
      </c>
      <c r="Y5" s="134">
        <v>96</v>
      </c>
      <c r="Z5" s="134">
        <v>2111</v>
      </c>
    </row>
    <row r="6" spans="1:26" ht="12" hidden="1" customHeight="1">
      <c r="C6" s="135" t="s">
        <v>207</v>
      </c>
      <c r="D6" s="133">
        <v>102529</v>
      </c>
      <c r="E6" s="134">
        <v>62407</v>
      </c>
      <c r="F6" s="134">
        <v>18992</v>
      </c>
      <c r="G6" s="134">
        <v>4194</v>
      </c>
      <c r="H6" s="134">
        <v>2769</v>
      </c>
      <c r="I6" s="134">
        <v>2926</v>
      </c>
      <c r="J6" s="134">
        <v>2317</v>
      </c>
      <c r="K6" s="134">
        <v>1195</v>
      </c>
      <c r="L6" s="134">
        <v>957</v>
      </c>
      <c r="M6" s="134">
        <v>763</v>
      </c>
      <c r="N6" s="134">
        <v>681</v>
      </c>
      <c r="O6" s="134">
        <v>577</v>
      </c>
      <c r="P6" s="134">
        <v>569</v>
      </c>
      <c r="Q6" s="134">
        <v>515</v>
      </c>
      <c r="R6" s="134">
        <v>322</v>
      </c>
      <c r="S6" s="134">
        <v>214</v>
      </c>
      <c r="T6" s="134">
        <v>124</v>
      </c>
      <c r="U6" s="134">
        <v>251</v>
      </c>
      <c r="V6" s="134">
        <v>183</v>
      </c>
      <c r="W6" s="134">
        <v>173</v>
      </c>
      <c r="X6" s="134">
        <v>89</v>
      </c>
      <c r="Y6" s="134">
        <v>93</v>
      </c>
      <c r="Z6" s="134">
        <v>2218</v>
      </c>
    </row>
    <row r="7" spans="1:26" ht="12" hidden="1" customHeight="1">
      <c r="C7" s="135" t="s">
        <v>208</v>
      </c>
      <c r="D7" s="133">
        <v>102721</v>
      </c>
      <c r="E7" s="134">
        <v>61092</v>
      </c>
      <c r="F7" s="134">
        <v>20191</v>
      </c>
      <c r="G7" s="134">
        <v>3897</v>
      </c>
      <c r="H7" s="134">
        <v>2964</v>
      </c>
      <c r="I7" s="134">
        <v>3106</v>
      </c>
      <c r="J7" s="134">
        <v>2317</v>
      </c>
      <c r="K7" s="134">
        <v>1181</v>
      </c>
      <c r="L7" s="134">
        <v>969</v>
      </c>
      <c r="M7" s="134">
        <v>803</v>
      </c>
      <c r="N7" s="134">
        <v>708</v>
      </c>
      <c r="O7" s="134">
        <v>602</v>
      </c>
      <c r="P7" s="134">
        <v>544</v>
      </c>
      <c r="Q7" s="134">
        <v>533</v>
      </c>
      <c r="R7" s="134">
        <v>315</v>
      </c>
      <c r="S7" s="134">
        <v>230</v>
      </c>
      <c r="T7" s="134">
        <v>157</v>
      </c>
      <c r="U7" s="134">
        <v>236</v>
      </c>
      <c r="V7" s="134">
        <v>181</v>
      </c>
      <c r="W7" s="134">
        <v>166</v>
      </c>
      <c r="X7" s="134">
        <v>95</v>
      </c>
      <c r="Y7" s="134">
        <v>85</v>
      </c>
      <c r="Z7" s="134">
        <v>2349</v>
      </c>
    </row>
    <row r="8" spans="1:26" ht="12" hidden="1" customHeight="1">
      <c r="C8" s="135" t="s">
        <v>209</v>
      </c>
      <c r="D8" s="133">
        <v>101865</v>
      </c>
      <c r="E8" s="134">
        <v>59475</v>
      </c>
      <c r="F8" s="134">
        <v>20864</v>
      </c>
      <c r="G8" s="134">
        <v>3598</v>
      </c>
      <c r="H8" s="134">
        <v>3168</v>
      </c>
      <c r="I8" s="134">
        <v>3171</v>
      </c>
      <c r="J8" s="134">
        <v>2330</v>
      </c>
      <c r="K8" s="134">
        <v>1218</v>
      </c>
      <c r="L8" s="134">
        <v>942</v>
      </c>
      <c r="M8" s="134">
        <v>785</v>
      </c>
      <c r="N8" s="134">
        <v>717</v>
      </c>
      <c r="O8" s="134">
        <v>609</v>
      </c>
      <c r="P8" s="134">
        <v>571</v>
      </c>
      <c r="Q8" s="134">
        <v>531</v>
      </c>
      <c r="R8" s="134">
        <v>313</v>
      </c>
      <c r="S8" s="134">
        <v>262</v>
      </c>
      <c r="T8" s="134">
        <v>201</v>
      </c>
      <c r="U8" s="134">
        <v>216</v>
      </c>
      <c r="V8" s="134">
        <v>191</v>
      </c>
      <c r="W8" s="134">
        <v>157</v>
      </c>
      <c r="X8" s="134">
        <v>101</v>
      </c>
      <c r="Y8" s="134">
        <v>80</v>
      </c>
      <c r="Z8" s="134">
        <v>2365</v>
      </c>
    </row>
    <row r="9" spans="1:26" ht="12" customHeight="1">
      <c r="C9" s="135" t="s">
        <v>210</v>
      </c>
      <c r="D9" s="120">
        <f>SUM(D11:D19,D21)</f>
        <v>102954</v>
      </c>
      <c r="E9" s="108">
        <v>58123</v>
      </c>
      <c r="F9" s="108">
        <v>22178</v>
      </c>
      <c r="G9" s="108">
        <v>3823</v>
      </c>
      <c r="H9" s="108">
        <v>3420</v>
      </c>
      <c r="I9" s="108">
        <v>3229</v>
      </c>
      <c r="J9" s="108">
        <v>2401</v>
      </c>
      <c r="K9" s="108">
        <v>1274</v>
      </c>
      <c r="L9" s="108">
        <v>952</v>
      </c>
      <c r="M9" s="108">
        <v>790</v>
      </c>
      <c r="N9" s="108">
        <v>787</v>
      </c>
      <c r="O9" s="108">
        <v>652</v>
      </c>
      <c r="P9" s="108">
        <v>598</v>
      </c>
      <c r="Q9" s="108">
        <v>578</v>
      </c>
      <c r="R9" s="108">
        <v>352</v>
      </c>
      <c r="S9" s="108">
        <v>262</v>
      </c>
      <c r="T9" s="108">
        <v>231</v>
      </c>
      <c r="U9" s="108">
        <v>224</v>
      </c>
      <c r="V9" s="108">
        <v>193</v>
      </c>
      <c r="W9" s="108">
        <v>162</v>
      </c>
      <c r="X9" s="108">
        <v>149</v>
      </c>
      <c r="Y9" s="108">
        <v>80</v>
      </c>
      <c r="Z9" s="108">
        <v>2496</v>
      </c>
    </row>
    <row r="10" spans="1:26" ht="3.75" customHeight="1">
      <c r="C10" s="136"/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1:26" ht="15" customHeight="1">
      <c r="A11" s="99">
        <v>100</v>
      </c>
      <c r="C11" s="137" t="s">
        <v>211</v>
      </c>
      <c r="D11" s="120">
        <f>SUM(D32,D34,D36)</f>
        <v>21423</v>
      </c>
      <c r="E11" s="108">
        <v>14816</v>
      </c>
      <c r="F11" s="108">
        <v>3136</v>
      </c>
      <c r="G11" s="108">
        <v>537</v>
      </c>
      <c r="H11" s="108">
        <v>239</v>
      </c>
      <c r="I11" s="108">
        <v>502</v>
      </c>
      <c r="J11" s="108">
        <v>525</v>
      </c>
      <c r="K11" s="108">
        <v>54</v>
      </c>
      <c r="L11" s="108">
        <v>142</v>
      </c>
      <c r="M11" s="108">
        <v>160</v>
      </c>
      <c r="N11" s="108">
        <v>126</v>
      </c>
      <c r="O11" s="108">
        <v>149</v>
      </c>
      <c r="P11" s="108">
        <v>166</v>
      </c>
      <c r="Q11" s="108">
        <v>107</v>
      </c>
      <c r="R11" s="108">
        <v>89</v>
      </c>
      <c r="S11" s="108">
        <v>71</v>
      </c>
      <c r="T11" s="108">
        <v>21</v>
      </c>
      <c r="U11" s="108">
        <v>52</v>
      </c>
      <c r="V11" s="108">
        <v>20</v>
      </c>
      <c r="W11" s="108">
        <v>33</v>
      </c>
      <c r="X11" s="108">
        <v>29</v>
      </c>
      <c r="Y11" s="108">
        <v>17</v>
      </c>
      <c r="Z11" s="108">
        <v>432</v>
      </c>
    </row>
    <row r="12" spans="1:26" ht="15" customHeight="1">
      <c r="A12" s="99">
        <v>200</v>
      </c>
      <c r="C12" s="137" t="s">
        <v>212</v>
      </c>
      <c r="D12" s="120">
        <f>SUM(D37,D43,D46,D48,D58)</f>
        <v>9431</v>
      </c>
      <c r="E12" s="108">
        <v>6822</v>
      </c>
      <c r="F12" s="108">
        <v>1095</v>
      </c>
      <c r="G12" s="108">
        <v>478</v>
      </c>
      <c r="H12" s="108">
        <v>65</v>
      </c>
      <c r="I12" s="108">
        <v>135</v>
      </c>
      <c r="J12" s="108">
        <v>234</v>
      </c>
      <c r="K12" s="108">
        <v>27</v>
      </c>
      <c r="L12" s="108">
        <v>48</v>
      </c>
      <c r="M12" s="108">
        <v>67</v>
      </c>
      <c r="N12" s="108">
        <v>47</v>
      </c>
      <c r="O12" s="108">
        <v>67</v>
      </c>
      <c r="P12" s="108">
        <v>62</v>
      </c>
      <c r="Q12" s="108">
        <v>47</v>
      </c>
      <c r="R12" s="108">
        <v>25</v>
      </c>
      <c r="S12" s="108">
        <v>21</v>
      </c>
      <c r="T12" s="108">
        <v>6</v>
      </c>
      <c r="U12" s="108">
        <v>6</v>
      </c>
      <c r="V12" s="108">
        <v>8</v>
      </c>
      <c r="W12" s="108">
        <v>11</v>
      </c>
      <c r="X12" s="108">
        <v>17</v>
      </c>
      <c r="Y12" s="108">
        <v>5</v>
      </c>
      <c r="Z12" s="108">
        <v>138</v>
      </c>
    </row>
    <row r="13" spans="1:26" ht="15" customHeight="1">
      <c r="A13" s="99">
        <v>300</v>
      </c>
      <c r="C13" s="137" t="s">
        <v>213</v>
      </c>
      <c r="D13" s="120">
        <f>SUM(D33,D40,D45,D63:D64)</f>
        <v>7032</v>
      </c>
      <c r="E13" s="108">
        <v>3911</v>
      </c>
      <c r="F13" s="108">
        <v>1126</v>
      </c>
      <c r="G13" s="108">
        <v>459</v>
      </c>
      <c r="H13" s="108">
        <v>201</v>
      </c>
      <c r="I13" s="108">
        <v>496</v>
      </c>
      <c r="J13" s="108">
        <v>98</v>
      </c>
      <c r="K13" s="108">
        <v>91</v>
      </c>
      <c r="L13" s="108">
        <v>175</v>
      </c>
      <c r="M13" s="108">
        <v>29</v>
      </c>
      <c r="N13" s="108">
        <v>96</v>
      </c>
      <c r="O13" s="108">
        <v>41</v>
      </c>
      <c r="P13" s="108">
        <v>32</v>
      </c>
      <c r="Q13" s="108">
        <v>59</v>
      </c>
      <c r="R13" s="108">
        <v>5</v>
      </c>
      <c r="S13" s="108">
        <v>6</v>
      </c>
      <c r="T13" s="108">
        <v>10</v>
      </c>
      <c r="U13" s="108">
        <v>18</v>
      </c>
      <c r="V13" s="108">
        <v>42</v>
      </c>
      <c r="W13" s="108">
        <v>12</v>
      </c>
      <c r="X13" s="108">
        <v>4</v>
      </c>
      <c r="Y13" s="108">
        <v>7</v>
      </c>
      <c r="Z13" s="108">
        <v>114</v>
      </c>
    </row>
    <row r="14" spans="1:26" ht="15" customHeight="1">
      <c r="A14" s="99">
        <v>400</v>
      </c>
      <c r="C14" s="137" t="s">
        <v>214</v>
      </c>
      <c r="D14" s="120">
        <f>SUM(D42,D44,D47,D49,D59:D61,D62)</f>
        <v>3531</v>
      </c>
      <c r="E14" s="108">
        <v>1051</v>
      </c>
      <c r="F14" s="108">
        <v>960</v>
      </c>
      <c r="G14" s="108">
        <v>646</v>
      </c>
      <c r="H14" s="108">
        <v>153</v>
      </c>
      <c r="I14" s="108">
        <v>207</v>
      </c>
      <c r="J14" s="108">
        <v>64</v>
      </c>
      <c r="K14" s="108">
        <v>3</v>
      </c>
      <c r="L14" s="108">
        <v>118</v>
      </c>
      <c r="M14" s="108">
        <v>11</v>
      </c>
      <c r="N14" s="108">
        <v>74</v>
      </c>
      <c r="O14" s="108">
        <v>12</v>
      </c>
      <c r="P14" s="108">
        <v>12</v>
      </c>
      <c r="Q14" s="108">
        <v>21</v>
      </c>
      <c r="R14" s="108">
        <v>2</v>
      </c>
      <c r="S14" s="108">
        <v>2</v>
      </c>
      <c r="T14" s="108">
        <v>0</v>
      </c>
      <c r="U14" s="108">
        <v>3</v>
      </c>
      <c r="V14" s="108">
        <v>9</v>
      </c>
      <c r="W14" s="108">
        <v>64</v>
      </c>
      <c r="X14" s="108">
        <v>1</v>
      </c>
      <c r="Y14" s="108">
        <v>1</v>
      </c>
      <c r="Z14" s="108">
        <v>117</v>
      </c>
    </row>
    <row r="15" spans="1:26" ht="15" customHeight="1">
      <c r="A15" s="99">
        <v>500</v>
      </c>
      <c r="C15" s="137" t="s">
        <v>215</v>
      </c>
      <c r="D15" s="120">
        <f>SUM(D31,D65:D70)</f>
        <v>11876</v>
      </c>
      <c r="E15" s="108">
        <v>6990</v>
      </c>
      <c r="F15" s="108">
        <v>1879</v>
      </c>
      <c r="G15" s="108">
        <v>349</v>
      </c>
      <c r="H15" s="108">
        <v>1461</v>
      </c>
      <c r="I15" s="108">
        <v>479</v>
      </c>
      <c r="J15" s="108">
        <v>106</v>
      </c>
      <c r="K15" s="108">
        <v>1</v>
      </c>
      <c r="L15" s="108">
        <v>136</v>
      </c>
      <c r="M15" s="108">
        <v>30</v>
      </c>
      <c r="N15" s="108">
        <v>61</v>
      </c>
      <c r="O15" s="108">
        <v>56</v>
      </c>
      <c r="P15" s="108">
        <v>43</v>
      </c>
      <c r="Q15" s="108">
        <v>36</v>
      </c>
      <c r="R15" s="108">
        <v>6</v>
      </c>
      <c r="S15" s="108">
        <v>7</v>
      </c>
      <c r="T15" s="108">
        <v>13</v>
      </c>
      <c r="U15" s="108">
        <v>6</v>
      </c>
      <c r="V15" s="108">
        <v>30</v>
      </c>
      <c r="W15" s="108">
        <v>3</v>
      </c>
      <c r="X15" s="108">
        <v>5</v>
      </c>
      <c r="Y15" s="108">
        <v>2</v>
      </c>
      <c r="Z15" s="108">
        <v>177</v>
      </c>
    </row>
    <row r="16" spans="1:26" ht="15" customHeight="1">
      <c r="A16" s="99">
        <v>600</v>
      </c>
      <c r="C16" s="137" t="s">
        <v>216</v>
      </c>
      <c r="D16" s="120">
        <f>SUM(D38,D41,D56,D57,D71,D72,D73,D74)</f>
        <v>1845</v>
      </c>
      <c r="E16" s="108">
        <v>827</v>
      </c>
      <c r="F16" s="108">
        <v>390</v>
      </c>
      <c r="G16" s="108">
        <v>124</v>
      </c>
      <c r="H16" s="108">
        <v>36</v>
      </c>
      <c r="I16" s="108">
        <v>97</v>
      </c>
      <c r="J16" s="108">
        <v>44</v>
      </c>
      <c r="K16" s="108">
        <v>12</v>
      </c>
      <c r="L16" s="108">
        <v>75</v>
      </c>
      <c r="M16" s="108">
        <v>12</v>
      </c>
      <c r="N16" s="108">
        <v>83</v>
      </c>
      <c r="O16" s="108">
        <v>19</v>
      </c>
      <c r="P16" s="108">
        <v>7</v>
      </c>
      <c r="Q16" s="108">
        <v>11</v>
      </c>
      <c r="R16" s="108">
        <v>7</v>
      </c>
      <c r="S16" s="108">
        <v>2</v>
      </c>
      <c r="T16" s="108">
        <v>22</v>
      </c>
      <c r="U16" s="108">
        <v>12</v>
      </c>
      <c r="V16" s="108">
        <v>7</v>
      </c>
      <c r="W16" s="108">
        <v>1</v>
      </c>
      <c r="X16" s="108">
        <v>0</v>
      </c>
      <c r="Y16" s="108">
        <v>1</v>
      </c>
      <c r="Z16" s="108">
        <v>56</v>
      </c>
    </row>
    <row r="17" spans="1:26" ht="15" customHeight="1">
      <c r="A17" s="99">
        <v>700</v>
      </c>
      <c r="C17" s="137" t="s">
        <v>218</v>
      </c>
      <c r="D17" s="120">
        <f>SUM(D39,D51,D54,D75:D76)</f>
        <v>1207</v>
      </c>
      <c r="E17" s="108">
        <v>176</v>
      </c>
      <c r="F17" s="108">
        <v>580</v>
      </c>
      <c r="G17" s="108">
        <v>95</v>
      </c>
      <c r="H17" s="108">
        <v>8</v>
      </c>
      <c r="I17" s="108">
        <v>189</v>
      </c>
      <c r="J17" s="108">
        <v>30</v>
      </c>
      <c r="K17" s="108">
        <v>0</v>
      </c>
      <c r="L17" s="108">
        <v>8</v>
      </c>
      <c r="M17" s="108">
        <v>3</v>
      </c>
      <c r="N17" s="108">
        <v>38</v>
      </c>
      <c r="O17" s="108">
        <v>10</v>
      </c>
      <c r="P17" s="108">
        <v>12</v>
      </c>
      <c r="Q17" s="108">
        <v>8</v>
      </c>
      <c r="R17" s="108">
        <v>5</v>
      </c>
      <c r="S17" s="108">
        <v>1</v>
      </c>
      <c r="T17" s="108">
        <v>4</v>
      </c>
      <c r="U17" s="108">
        <v>7</v>
      </c>
      <c r="V17" s="108">
        <v>0</v>
      </c>
      <c r="W17" s="108">
        <v>0</v>
      </c>
      <c r="X17" s="108">
        <v>0</v>
      </c>
      <c r="Y17" s="108">
        <v>0</v>
      </c>
      <c r="Z17" s="108">
        <v>33</v>
      </c>
    </row>
    <row r="18" spans="1:26" ht="15" customHeight="1">
      <c r="A18" s="99">
        <v>800</v>
      </c>
      <c r="C18" s="137" t="s">
        <v>220</v>
      </c>
      <c r="D18" s="120">
        <f>SUM(D50:D50,D52)</f>
        <v>1373</v>
      </c>
      <c r="E18" s="108">
        <v>195</v>
      </c>
      <c r="F18" s="108">
        <v>419</v>
      </c>
      <c r="G18" s="108">
        <v>352</v>
      </c>
      <c r="H18" s="108">
        <v>45</v>
      </c>
      <c r="I18" s="108">
        <v>209</v>
      </c>
      <c r="J18" s="108">
        <v>18</v>
      </c>
      <c r="K18" s="108">
        <v>2</v>
      </c>
      <c r="L18" s="108">
        <v>12</v>
      </c>
      <c r="M18" s="108">
        <v>6</v>
      </c>
      <c r="N18" s="108">
        <v>30</v>
      </c>
      <c r="O18" s="108">
        <v>6</v>
      </c>
      <c r="P18" s="108">
        <v>3</v>
      </c>
      <c r="Q18" s="108">
        <v>18</v>
      </c>
      <c r="R18" s="108">
        <v>3</v>
      </c>
      <c r="S18" s="108">
        <v>4</v>
      </c>
      <c r="T18" s="108">
        <v>0</v>
      </c>
      <c r="U18" s="108">
        <v>1</v>
      </c>
      <c r="V18" s="108">
        <v>1</v>
      </c>
      <c r="W18" s="108">
        <v>19</v>
      </c>
      <c r="X18" s="108">
        <v>1</v>
      </c>
      <c r="Y18" s="108">
        <v>0</v>
      </c>
      <c r="Z18" s="108">
        <v>29</v>
      </c>
    </row>
    <row r="19" spans="1:26" ht="15" customHeight="1">
      <c r="A19" s="99">
        <v>900</v>
      </c>
      <c r="C19" s="137" t="s">
        <v>222</v>
      </c>
      <c r="D19" s="120">
        <f>SUM(D35,D53,D55,D77)</f>
        <v>586</v>
      </c>
      <c r="E19" s="108">
        <v>170</v>
      </c>
      <c r="F19" s="108">
        <v>111</v>
      </c>
      <c r="G19" s="108">
        <v>34</v>
      </c>
      <c r="H19" s="108">
        <v>15</v>
      </c>
      <c r="I19" s="108">
        <v>97</v>
      </c>
      <c r="J19" s="108">
        <v>24</v>
      </c>
      <c r="K19" s="108">
        <v>12</v>
      </c>
      <c r="L19" s="108">
        <v>17</v>
      </c>
      <c r="M19" s="108">
        <v>12</v>
      </c>
      <c r="N19" s="108">
        <v>17</v>
      </c>
      <c r="O19" s="108">
        <v>3</v>
      </c>
      <c r="P19" s="108">
        <v>8</v>
      </c>
      <c r="Q19" s="108">
        <v>26</v>
      </c>
      <c r="R19" s="108">
        <v>0</v>
      </c>
      <c r="S19" s="108">
        <v>2</v>
      </c>
      <c r="T19" s="108">
        <v>11</v>
      </c>
      <c r="U19" s="108">
        <v>3</v>
      </c>
      <c r="V19" s="108">
        <v>3</v>
      </c>
      <c r="W19" s="108">
        <v>0</v>
      </c>
      <c r="X19" s="108">
        <v>2</v>
      </c>
      <c r="Y19" s="108">
        <v>1</v>
      </c>
      <c r="Z19" s="108">
        <v>18</v>
      </c>
    </row>
    <row r="20" spans="1:26" ht="15" customHeight="1">
      <c r="C20" s="13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ht="15" customHeight="1">
      <c r="A21" s="99">
        <v>1</v>
      </c>
      <c r="B21" s="100">
        <v>100</v>
      </c>
      <c r="C21" s="137" t="s">
        <v>223</v>
      </c>
      <c r="D21" s="120">
        <f>SUM(D22:D30)</f>
        <v>44650</v>
      </c>
      <c r="E21" s="108">
        <v>23165</v>
      </c>
      <c r="F21" s="108">
        <v>12482</v>
      </c>
      <c r="G21" s="108">
        <v>749</v>
      </c>
      <c r="H21" s="108">
        <v>1197</v>
      </c>
      <c r="I21" s="108">
        <v>818</v>
      </c>
      <c r="J21" s="108">
        <v>1258</v>
      </c>
      <c r="K21" s="108">
        <v>1072</v>
      </c>
      <c r="L21" s="108">
        <v>221</v>
      </c>
      <c r="M21" s="108">
        <v>460</v>
      </c>
      <c r="N21" s="108">
        <v>215</v>
      </c>
      <c r="O21" s="108">
        <v>289</v>
      </c>
      <c r="P21" s="108">
        <v>253</v>
      </c>
      <c r="Q21" s="108">
        <v>245</v>
      </c>
      <c r="R21" s="108">
        <v>210</v>
      </c>
      <c r="S21" s="108">
        <v>146</v>
      </c>
      <c r="T21" s="108">
        <v>144</v>
      </c>
      <c r="U21" s="108">
        <v>116</v>
      </c>
      <c r="V21" s="108">
        <v>73</v>
      </c>
      <c r="W21" s="108">
        <v>19</v>
      </c>
      <c r="X21" s="108">
        <v>90</v>
      </c>
      <c r="Y21" s="108">
        <v>46</v>
      </c>
      <c r="Z21" s="108">
        <v>1382</v>
      </c>
    </row>
    <row r="22" spans="1:26" ht="15" customHeight="1">
      <c r="A22" s="99">
        <v>2</v>
      </c>
      <c r="B22" s="100">
        <v>101</v>
      </c>
      <c r="C22" s="135" t="s">
        <v>224</v>
      </c>
      <c r="D22" s="120">
        <v>5350</v>
      </c>
      <c r="E22" s="108">
        <v>1776</v>
      </c>
      <c r="F22" s="108">
        <v>1017</v>
      </c>
      <c r="G22" s="108">
        <v>472</v>
      </c>
      <c r="H22" s="108">
        <v>38</v>
      </c>
      <c r="I22" s="108">
        <v>302</v>
      </c>
      <c r="J22" s="108">
        <v>487</v>
      </c>
      <c r="K22" s="108">
        <v>179</v>
      </c>
      <c r="L22" s="108">
        <v>104</v>
      </c>
      <c r="M22" s="108">
        <v>118</v>
      </c>
      <c r="N22" s="108">
        <v>65</v>
      </c>
      <c r="O22" s="108">
        <v>81</v>
      </c>
      <c r="P22" s="108">
        <v>69</v>
      </c>
      <c r="Q22" s="108">
        <v>39</v>
      </c>
      <c r="R22" s="108">
        <v>89</v>
      </c>
      <c r="S22" s="108">
        <v>29</v>
      </c>
      <c r="T22" s="108">
        <v>24</v>
      </c>
      <c r="U22" s="108">
        <v>50</v>
      </c>
      <c r="V22" s="108">
        <v>17</v>
      </c>
      <c r="W22" s="108">
        <v>9</v>
      </c>
      <c r="X22" s="108">
        <v>14</v>
      </c>
      <c r="Y22" s="108">
        <v>4</v>
      </c>
      <c r="Z22" s="108">
        <v>367</v>
      </c>
    </row>
    <row r="23" spans="1:26" ht="15" customHeight="1">
      <c r="A23" s="99">
        <v>3</v>
      </c>
      <c r="B23" s="100">
        <v>102</v>
      </c>
      <c r="C23" s="135" t="s">
        <v>225</v>
      </c>
      <c r="D23" s="120">
        <v>3819</v>
      </c>
      <c r="E23" s="108">
        <v>1853</v>
      </c>
      <c r="F23" s="108">
        <v>1024</v>
      </c>
      <c r="G23" s="108">
        <v>16</v>
      </c>
      <c r="H23" s="108">
        <v>24</v>
      </c>
      <c r="I23" s="108">
        <v>59</v>
      </c>
      <c r="J23" s="108">
        <v>162</v>
      </c>
      <c r="K23" s="108">
        <v>127</v>
      </c>
      <c r="L23" s="108">
        <v>6</v>
      </c>
      <c r="M23" s="108">
        <v>72</v>
      </c>
      <c r="N23" s="108">
        <v>37</v>
      </c>
      <c r="O23" s="108">
        <v>35</v>
      </c>
      <c r="P23" s="108">
        <v>32</v>
      </c>
      <c r="Q23" s="108">
        <v>21</v>
      </c>
      <c r="R23" s="108">
        <v>58</v>
      </c>
      <c r="S23" s="108">
        <v>34</v>
      </c>
      <c r="T23" s="108">
        <v>20</v>
      </c>
      <c r="U23" s="108">
        <v>6</v>
      </c>
      <c r="V23" s="108">
        <v>15</v>
      </c>
      <c r="W23" s="108">
        <v>1</v>
      </c>
      <c r="X23" s="108">
        <v>16</v>
      </c>
      <c r="Y23" s="108">
        <v>8</v>
      </c>
      <c r="Z23" s="108">
        <v>193</v>
      </c>
    </row>
    <row r="24" spans="1:26" ht="15" customHeight="1">
      <c r="A24" s="99">
        <v>4</v>
      </c>
      <c r="B24" s="100">
        <v>105</v>
      </c>
      <c r="C24" s="135" t="s">
        <v>226</v>
      </c>
      <c r="D24" s="120">
        <v>3945</v>
      </c>
      <c r="E24" s="108">
        <v>1810</v>
      </c>
      <c r="F24" s="108">
        <v>1581</v>
      </c>
      <c r="G24" s="108">
        <v>105</v>
      </c>
      <c r="H24" s="108">
        <v>162</v>
      </c>
      <c r="I24" s="108">
        <v>61</v>
      </c>
      <c r="J24" s="108">
        <v>24</v>
      </c>
      <c r="K24" s="108">
        <v>15</v>
      </c>
      <c r="L24" s="108">
        <v>18</v>
      </c>
      <c r="M24" s="108">
        <v>16</v>
      </c>
      <c r="N24" s="108">
        <v>12</v>
      </c>
      <c r="O24" s="108">
        <v>21</v>
      </c>
      <c r="P24" s="108">
        <v>14</v>
      </c>
      <c r="Q24" s="108">
        <v>15</v>
      </c>
      <c r="R24" s="108">
        <v>3</v>
      </c>
      <c r="S24" s="108">
        <v>6</v>
      </c>
      <c r="T24" s="108">
        <v>3</v>
      </c>
      <c r="U24" s="108">
        <v>8</v>
      </c>
      <c r="V24" s="108">
        <v>2</v>
      </c>
      <c r="W24" s="108">
        <v>4</v>
      </c>
      <c r="X24" s="108">
        <v>8</v>
      </c>
      <c r="Y24" s="108">
        <v>2</v>
      </c>
      <c r="Z24" s="108">
        <v>55</v>
      </c>
    </row>
    <row r="25" spans="1:26" ht="15" customHeight="1">
      <c r="A25" s="99">
        <v>5</v>
      </c>
      <c r="B25" s="100">
        <v>106</v>
      </c>
      <c r="C25" s="135" t="s">
        <v>227</v>
      </c>
      <c r="D25" s="120">
        <v>7853</v>
      </c>
      <c r="E25" s="108">
        <v>6428</v>
      </c>
      <c r="F25" s="108">
        <v>488</v>
      </c>
      <c r="G25" s="108">
        <v>35</v>
      </c>
      <c r="H25" s="108">
        <v>713</v>
      </c>
      <c r="I25" s="108">
        <v>52</v>
      </c>
      <c r="J25" s="108">
        <v>32</v>
      </c>
      <c r="K25" s="108">
        <v>6</v>
      </c>
      <c r="L25" s="108">
        <v>15</v>
      </c>
      <c r="M25" s="108">
        <v>9</v>
      </c>
      <c r="N25" s="108">
        <v>11</v>
      </c>
      <c r="O25" s="108">
        <v>7</v>
      </c>
      <c r="P25" s="108">
        <v>6</v>
      </c>
      <c r="Q25" s="108">
        <v>3</v>
      </c>
      <c r="R25" s="108">
        <v>1</v>
      </c>
      <c r="S25" s="108">
        <v>3</v>
      </c>
      <c r="T25" s="108">
        <v>3</v>
      </c>
      <c r="U25" s="108">
        <v>3</v>
      </c>
      <c r="V25" s="108">
        <v>2</v>
      </c>
      <c r="W25" s="108">
        <v>0</v>
      </c>
      <c r="X25" s="108">
        <v>2</v>
      </c>
      <c r="Y25" s="108">
        <v>2</v>
      </c>
      <c r="Z25" s="108">
        <v>32</v>
      </c>
    </row>
    <row r="26" spans="1:26" ht="15" customHeight="1">
      <c r="A26" s="99">
        <v>6</v>
      </c>
      <c r="B26" s="100">
        <v>107</v>
      </c>
      <c r="C26" s="135" t="s">
        <v>228</v>
      </c>
      <c r="D26" s="120">
        <v>4605</v>
      </c>
      <c r="E26" s="108">
        <v>3677</v>
      </c>
      <c r="F26" s="108">
        <v>500</v>
      </c>
      <c r="G26" s="108">
        <v>12</v>
      </c>
      <c r="H26" s="108">
        <v>126</v>
      </c>
      <c r="I26" s="108">
        <v>25</v>
      </c>
      <c r="J26" s="108">
        <v>63</v>
      </c>
      <c r="K26" s="108">
        <v>18</v>
      </c>
      <c r="L26" s="108">
        <v>21</v>
      </c>
      <c r="M26" s="108">
        <v>17</v>
      </c>
      <c r="N26" s="108">
        <v>13</v>
      </c>
      <c r="O26" s="108">
        <v>17</v>
      </c>
      <c r="P26" s="108">
        <v>5</v>
      </c>
      <c r="Q26" s="108">
        <v>17</v>
      </c>
      <c r="R26" s="108">
        <v>3</v>
      </c>
      <c r="S26" s="108">
        <v>3</v>
      </c>
      <c r="T26" s="108">
        <v>6</v>
      </c>
      <c r="U26" s="108">
        <v>9</v>
      </c>
      <c r="V26" s="108">
        <v>2</v>
      </c>
      <c r="W26" s="108">
        <v>2</v>
      </c>
      <c r="X26" s="108">
        <v>2</v>
      </c>
      <c r="Y26" s="108">
        <v>1</v>
      </c>
      <c r="Z26" s="108">
        <v>66</v>
      </c>
    </row>
    <row r="27" spans="1:26" ht="15" customHeight="1">
      <c r="A27" s="99">
        <v>7</v>
      </c>
      <c r="B27" s="100">
        <v>108</v>
      </c>
      <c r="C27" s="135" t="s">
        <v>229</v>
      </c>
      <c r="D27" s="120">
        <v>2895</v>
      </c>
      <c r="E27" s="108">
        <v>1508</v>
      </c>
      <c r="F27" s="108">
        <v>913</v>
      </c>
      <c r="G27" s="108">
        <v>13</v>
      </c>
      <c r="H27" s="108">
        <v>12</v>
      </c>
      <c r="I27" s="108">
        <v>51</v>
      </c>
      <c r="J27" s="108">
        <v>119</v>
      </c>
      <c r="K27" s="108">
        <v>9</v>
      </c>
      <c r="L27" s="108">
        <v>8</v>
      </c>
      <c r="M27" s="108">
        <v>25</v>
      </c>
      <c r="N27" s="108">
        <v>9</v>
      </c>
      <c r="O27" s="108">
        <v>21</v>
      </c>
      <c r="P27" s="108">
        <v>19</v>
      </c>
      <c r="Q27" s="108">
        <v>19</v>
      </c>
      <c r="R27" s="108">
        <v>7</v>
      </c>
      <c r="S27" s="108">
        <v>33</v>
      </c>
      <c r="T27" s="108">
        <v>8</v>
      </c>
      <c r="U27" s="108">
        <v>7</v>
      </c>
      <c r="V27" s="108">
        <v>4</v>
      </c>
      <c r="W27" s="108">
        <v>0</v>
      </c>
      <c r="X27" s="108">
        <v>5</v>
      </c>
      <c r="Y27" s="108">
        <v>6</v>
      </c>
      <c r="Z27" s="108">
        <v>99</v>
      </c>
    </row>
    <row r="28" spans="1:26" ht="15" customHeight="1">
      <c r="A28" s="99">
        <v>8</v>
      </c>
      <c r="B28" s="100">
        <v>109</v>
      </c>
      <c r="C28" s="135" t="s">
        <v>230</v>
      </c>
      <c r="D28" s="120">
        <v>2170</v>
      </c>
      <c r="E28" s="108">
        <v>1326</v>
      </c>
      <c r="F28" s="108">
        <v>532</v>
      </c>
      <c r="G28" s="108">
        <v>27</v>
      </c>
      <c r="H28" s="108">
        <v>5</v>
      </c>
      <c r="I28" s="108">
        <v>23</v>
      </c>
      <c r="J28" s="108">
        <v>85</v>
      </c>
      <c r="K28" s="108">
        <v>35</v>
      </c>
      <c r="L28" s="108">
        <v>4</v>
      </c>
      <c r="M28" s="108">
        <v>19</v>
      </c>
      <c r="N28" s="108">
        <v>5</v>
      </c>
      <c r="O28" s="108">
        <v>14</v>
      </c>
      <c r="P28" s="108">
        <v>14</v>
      </c>
      <c r="Q28" s="108">
        <v>9</v>
      </c>
      <c r="R28" s="108">
        <v>9</v>
      </c>
      <c r="S28" s="108">
        <v>4</v>
      </c>
      <c r="T28" s="108">
        <v>1</v>
      </c>
      <c r="U28" s="108">
        <v>7</v>
      </c>
      <c r="V28" s="108">
        <v>5</v>
      </c>
      <c r="W28" s="108">
        <v>0</v>
      </c>
      <c r="X28" s="108">
        <v>0</v>
      </c>
      <c r="Y28" s="108">
        <v>5</v>
      </c>
      <c r="Z28" s="108">
        <v>41</v>
      </c>
    </row>
    <row r="29" spans="1:26" ht="15" customHeight="1">
      <c r="A29" s="99">
        <v>9</v>
      </c>
      <c r="B29" s="100">
        <v>110</v>
      </c>
      <c r="C29" s="135" t="s">
        <v>231</v>
      </c>
      <c r="D29" s="120">
        <v>11615</v>
      </c>
      <c r="E29" s="108">
        <v>3366</v>
      </c>
      <c r="F29" s="108">
        <v>5807</v>
      </c>
      <c r="G29" s="108">
        <v>51</v>
      </c>
      <c r="H29" s="108">
        <v>94</v>
      </c>
      <c r="I29" s="108">
        <v>182</v>
      </c>
      <c r="J29" s="108">
        <v>239</v>
      </c>
      <c r="K29" s="108">
        <v>676</v>
      </c>
      <c r="L29" s="108">
        <v>31</v>
      </c>
      <c r="M29" s="108">
        <v>159</v>
      </c>
      <c r="N29" s="108">
        <v>52</v>
      </c>
      <c r="O29" s="108">
        <v>72</v>
      </c>
      <c r="P29" s="108">
        <v>82</v>
      </c>
      <c r="Q29" s="108">
        <v>106</v>
      </c>
      <c r="R29" s="108">
        <v>36</v>
      </c>
      <c r="S29" s="108">
        <v>33</v>
      </c>
      <c r="T29" s="108">
        <v>63</v>
      </c>
      <c r="U29" s="108">
        <v>22</v>
      </c>
      <c r="V29" s="108">
        <v>26</v>
      </c>
      <c r="W29" s="108">
        <v>3</v>
      </c>
      <c r="X29" s="108">
        <v>42</v>
      </c>
      <c r="Y29" s="108">
        <v>15</v>
      </c>
      <c r="Z29" s="108">
        <v>458</v>
      </c>
    </row>
    <row r="30" spans="1:26" ht="15" customHeight="1">
      <c r="A30" s="99">
        <v>10</v>
      </c>
      <c r="B30" s="100">
        <v>111</v>
      </c>
      <c r="C30" s="135" t="s">
        <v>232</v>
      </c>
      <c r="D30" s="120">
        <v>2398</v>
      </c>
      <c r="E30" s="108">
        <v>1421</v>
      </c>
      <c r="F30" s="108">
        <v>620</v>
      </c>
      <c r="G30" s="108">
        <v>18</v>
      </c>
      <c r="H30" s="108">
        <v>23</v>
      </c>
      <c r="I30" s="108">
        <v>63</v>
      </c>
      <c r="J30" s="108">
        <v>47</v>
      </c>
      <c r="K30" s="108">
        <v>7</v>
      </c>
      <c r="L30" s="108">
        <v>14</v>
      </c>
      <c r="M30" s="108">
        <v>25</v>
      </c>
      <c r="N30" s="108">
        <v>11</v>
      </c>
      <c r="O30" s="108">
        <v>21</v>
      </c>
      <c r="P30" s="108">
        <v>12</v>
      </c>
      <c r="Q30" s="108">
        <v>16</v>
      </c>
      <c r="R30" s="108">
        <v>4</v>
      </c>
      <c r="S30" s="108">
        <v>1</v>
      </c>
      <c r="T30" s="108">
        <v>16</v>
      </c>
      <c r="U30" s="108">
        <v>4</v>
      </c>
      <c r="V30" s="108">
        <v>0</v>
      </c>
      <c r="W30" s="108">
        <v>0</v>
      </c>
      <c r="X30" s="108">
        <v>1</v>
      </c>
      <c r="Y30" s="108">
        <v>3</v>
      </c>
      <c r="Z30" s="108">
        <v>71</v>
      </c>
    </row>
    <row r="31" spans="1:26" ht="15" customHeight="1">
      <c r="A31" s="99">
        <v>501</v>
      </c>
      <c r="B31" s="100">
        <v>201</v>
      </c>
      <c r="C31" s="137" t="s">
        <v>234</v>
      </c>
      <c r="D31" s="120">
        <v>10922</v>
      </c>
      <c r="E31" s="108">
        <v>6830</v>
      </c>
      <c r="F31" s="108">
        <v>1271</v>
      </c>
      <c r="G31" s="108">
        <v>305</v>
      </c>
      <c r="H31" s="108">
        <v>1420</v>
      </c>
      <c r="I31" s="108">
        <v>454</v>
      </c>
      <c r="J31" s="108">
        <v>102</v>
      </c>
      <c r="K31" s="108">
        <v>1</v>
      </c>
      <c r="L31" s="108">
        <v>129</v>
      </c>
      <c r="M31" s="108">
        <v>29</v>
      </c>
      <c r="N31" s="108">
        <v>44</v>
      </c>
      <c r="O31" s="108">
        <v>54</v>
      </c>
      <c r="P31" s="108">
        <v>39</v>
      </c>
      <c r="Q31" s="108">
        <v>33</v>
      </c>
      <c r="R31" s="108">
        <v>6</v>
      </c>
      <c r="S31" s="108">
        <v>7</v>
      </c>
      <c r="T31" s="108">
        <v>10</v>
      </c>
      <c r="U31" s="108">
        <v>4</v>
      </c>
      <c r="V31" s="108">
        <v>27</v>
      </c>
      <c r="W31" s="108">
        <v>3</v>
      </c>
      <c r="X31" s="108">
        <v>5</v>
      </c>
      <c r="Y31" s="108">
        <v>2</v>
      </c>
      <c r="Z31" s="108">
        <v>147</v>
      </c>
    </row>
    <row r="32" spans="1:26" ht="15" customHeight="1">
      <c r="A32" s="99">
        <v>110</v>
      </c>
      <c r="B32" s="100">
        <v>202</v>
      </c>
      <c r="C32" s="137" t="s">
        <v>235</v>
      </c>
      <c r="D32" s="120">
        <v>12718</v>
      </c>
      <c r="E32" s="108">
        <v>9651</v>
      </c>
      <c r="F32" s="108">
        <v>1699</v>
      </c>
      <c r="G32" s="108">
        <v>319</v>
      </c>
      <c r="H32" s="108">
        <v>211</v>
      </c>
      <c r="I32" s="108">
        <v>263</v>
      </c>
      <c r="J32" s="108">
        <v>95</v>
      </c>
      <c r="K32" s="108">
        <v>11</v>
      </c>
      <c r="L32" s="108">
        <v>67</v>
      </c>
      <c r="M32" s="108">
        <v>37</v>
      </c>
      <c r="N32" s="108">
        <v>62</v>
      </c>
      <c r="O32" s="108">
        <v>46</v>
      </c>
      <c r="P32" s="108">
        <v>47</v>
      </c>
      <c r="Q32" s="108">
        <v>40</v>
      </c>
      <c r="R32" s="108">
        <v>3</v>
      </c>
      <c r="S32" s="108">
        <v>9</v>
      </c>
      <c r="T32" s="108">
        <v>10</v>
      </c>
      <c r="U32" s="108">
        <v>19</v>
      </c>
      <c r="V32" s="108">
        <v>8</v>
      </c>
      <c r="W32" s="108">
        <v>15</v>
      </c>
      <c r="X32" s="108">
        <v>7</v>
      </c>
      <c r="Y32" s="108">
        <v>7</v>
      </c>
      <c r="Z32" s="108">
        <v>92</v>
      </c>
    </row>
    <row r="33" spans="1:26" ht="15" customHeight="1">
      <c r="A33" s="99">
        <v>301</v>
      </c>
      <c r="B33" s="100">
        <v>203</v>
      </c>
      <c r="C33" s="137" t="s">
        <v>236</v>
      </c>
      <c r="D33" s="120">
        <v>3086</v>
      </c>
      <c r="E33" s="108">
        <v>1627</v>
      </c>
      <c r="F33" s="108">
        <v>637</v>
      </c>
      <c r="G33" s="108">
        <v>214</v>
      </c>
      <c r="H33" s="108">
        <v>75</v>
      </c>
      <c r="I33" s="108">
        <v>125</v>
      </c>
      <c r="J33" s="108">
        <v>50</v>
      </c>
      <c r="K33" s="108">
        <v>14</v>
      </c>
      <c r="L33" s="108">
        <v>95</v>
      </c>
      <c r="M33" s="108">
        <v>16</v>
      </c>
      <c r="N33" s="108">
        <v>43</v>
      </c>
      <c r="O33" s="108">
        <v>18</v>
      </c>
      <c r="P33" s="108">
        <v>16</v>
      </c>
      <c r="Q33" s="108">
        <v>37</v>
      </c>
      <c r="R33" s="108">
        <v>3</v>
      </c>
      <c r="S33" s="108">
        <v>2</v>
      </c>
      <c r="T33" s="108">
        <v>2</v>
      </c>
      <c r="U33" s="108">
        <v>10</v>
      </c>
      <c r="V33" s="108">
        <v>37</v>
      </c>
      <c r="W33" s="108">
        <v>1</v>
      </c>
      <c r="X33" s="108">
        <v>1</v>
      </c>
      <c r="Y33" s="108">
        <v>5</v>
      </c>
      <c r="Z33" s="108">
        <v>58</v>
      </c>
    </row>
    <row r="34" spans="1:26" ht="15" customHeight="1">
      <c r="A34" s="99">
        <v>120</v>
      </c>
      <c r="B34" s="100">
        <v>204</v>
      </c>
      <c r="C34" s="137" t="s">
        <v>237</v>
      </c>
      <c r="D34" s="120">
        <v>6879</v>
      </c>
      <c r="E34" s="108">
        <v>4420</v>
      </c>
      <c r="F34" s="108">
        <v>1119</v>
      </c>
      <c r="G34" s="108">
        <v>167</v>
      </c>
      <c r="H34" s="108">
        <v>16</v>
      </c>
      <c r="I34" s="108">
        <v>132</v>
      </c>
      <c r="J34" s="108">
        <v>299</v>
      </c>
      <c r="K34" s="108">
        <v>15</v>
      </c>
      <c r="L34" s="108">
        <v>30</v>
      </c>
      <c r="M34" s="108">
        <v>98</v>
      </c>
      <c r="N34" s="108">
        <v>25</v>
      </c>
      <c r="O34" s="108">
        <v>83</v>
      </c>
      <c r="P34" s="108">
        <v>94</v>
      </c>
      <c r="Q34" s="108">
        <v>42</v>
      </c>
      <c r="R34" s="108">
        <v>35</v>
      </c>
      <c r="S34" s="108">
        <v>42</v>
      </c>
      <c r="T34" s="108">
        <v>9</v>
      </c>
      <c r="U34" s="108">
        <v>20</v>
      </c>
      <c r="V34" s="108">
        <v>7</v>
      </c>
      <c r="W34" s="108">
        <v>18</v>
      </c>
      <c r="X34" s="108">
        <v>8</v>
      </c>
      <c r="Y34" s="108">
        <v>5</v>
      </c>
      <c r="Z34" s="108">
        <v>195</v>
      </c>
    </row>
    <row r="35" spans="1:26" ht="15" customHeight="1">
      <c r="A35" s="99">
        <v>901</v>
      </c>
      <c r="B35" s="100">
        <v>205</v>
      </c>
      <c r="C35" s="137" t="s">
        <v>238</v>
      </c>
      <c r="D35" s="120">
        <v>190</v>
      </c>
      <c r="E35" s="108">
        <v>50</v>
      </c>
      <c r="F35" s="108">
        <v>14</v>
      </c>
      <c r="G35" s="108">
        <v>2</v>
      </c>
      <c r="H35" s="108">
        <v>9</v>
      </c>
      <c r="I35" s="108">
        <v>49</v>
      </c>
      <c r="J35" s="108">
        <v>9</v>
      </c>
      <c r="K35" s="108">
        <v>12</v>
      </c>
      <c r="L35" s="108">
        <v>0</v>
      </c>
      <c r="M35" s="108">
        <v>3</v>
      </c>
      <c r="N35" s="108">
        <v>11</v>
      </c>
      <c r="O35" s="108">
        <v>2</v>
      </c>
      <c r="P35" s="108">
        <v>4</v>
      </c>
      <c r="Q35" s="108">
        <v>1</v>
      </c>
      <c r="R35" s="108">
        <v>0</v>
      </c>
      <c r="S35" s="108">
        <v>2</v>
      </c>
      <c r="T35" s="108">
        <v>9</v>
      </c>
      <c r="U35" s="108">
        <v>1</v>
      </c>
      <c r="V35" s="108">
        <v>0</v>
      </c>
      <c r="W35" s="108">
        <v>0</v>
      </c>
      <c r="X35" s="108">
        <v>1</v>
      </c>
      <c r="Y35" s="108">
        <v>0</v>
      </c>
      <c r="Z35" s="108">
        <v>11</v>
      </c>
    </row>
    <row r="36" spans="1:26" ht="15" customHeight="1">
      <c r="A36" s="99">
        <v>130</v>
      </c>
      <c r="B36" s="100">
        <v>206</v>
      </c>
      <c r="C36" s="137" t="s">
        <v>239</v>
      </c>
      <c r="D36" s="120">
        <v>1826</v>
      </c>
      <c r="E36" s="108">
        <v>745</v>
      </c>
      <c r="F36" s="108">
        <v>318</v>
      </c>
      <c r="G36" s="108">
        <v>51</v>
      </c>
      <c r="H36" s="108">
        <v>12</v>
      </c>
      <c r="I36" s="108">
        <v>107</v>
      </c>
      <c r="J36" s="108">
        <v>131</v>
      </c>
      <c r="K36" s="108">
        <v>28</v>
      </c>
      <c r="L36" s="108">
        <v>45</v>
      </c>
      <c r="M36" s="108">
        <v>25</v>
      </c>
      <c r="N36" s="108">
        <v>39</v>
      </c>
      <c r="O36" s="108">
        <v>20</v>
      </c>
      <c r="P36" s="108">
        <v>25</v>
      </c>
      <c r="Q36" s="108">
        <v>25</v>
      </c>
      <c r="R36" s="108">
        <v>51</v>
      </c>
      <c r="S36" s="108">
        <v>20</v>
      </c>
      <c r="T36" s="108">
        <v>2</v>
      </c>
      <c r="U36" s="108">
        <v>13</v>
      </c>
      <c r="V36" s="108">
        <v>5</v>
      </c>
      <c r="W36" s="108">
        <v>0</v>
      </c>
      <c r="X36" s="108">
        <v>14</v>
      </c>
      <c r="Y36" s="108">
        <v>5</v>
      </c>
      <c r="Z36" s="108">
        <v>145</v>
      </c>
    </row>
    <row r="37" spans="1:26" ht="15" customHeight="1">
      <c r="A37" s="99">
        <v>201</v>
      </c>
      <c r="B37" s="100">
        <v>207</v>
      </c>
      <c r="C37" s="137" t="s">
        <v>240</v>
      </c>
      <c r="D37" s="120">
        <v>3473</v>
      </c>
      <c r="E37" s="108">
        <v>2552</v>
      </c>
      <c r="F37" s="108">
        <v>512</v>
      </c>
      <c r="G37" s="108">
        <v>119</v>
      </c>
      <c r="H37" s="108">
        <v>32</v>
      </c>
      <c r="I37" s="108">
        <v>58</v>
      </c>
      <c r="J37" s="108">
        <v>39</v>
      </c>
      <c r="K37" s="108">
        <v>4</v>
      </c>
      <c r="L37" s="108">
        <v>21</v>
      </c>
      <c r="M37" s="108">
        <v>6</v>
      </c>
      <c r="N37" s="108">
        <v>33</v>
      </c>
      <c r="O37" s="108">
        <v>11</v>
      </c>
      <c r="P37" s="108">
        <v>7</v>
      </c>
      <c r="Q37" s="108">
        <v>18</v>
      </c>
      <c r="R37" s="108">
        <v>1</v>
      </c>
      <c r="S37" s="108">
        <v>2</v>
      </c>
      <c r="T37" s="108">
        <v>2</v>
      </c>
      <c r="U37" s="108">
        <v>2</v>
      </c>
      <c r="V37" s="108">
        <v>2</v>
      </c>
      <c r="W37" s="108">
        <v>4</v>
      </c>
      <c r="X37" s="108">
        <v>9</v>
      </c>
      <c r="Y37" s="108">
        <v>1</v>
      </c>
      <c r="Z37" s="108">
        <v>38</v>
      </c>
    </row>
    <row r="38" spans="1:26" ht="15" customHeight="1">
      <c r="A38" s="99">
        <v>601</v>
      </c>
      <c r="B38" s="100">
        <v>208</v>
      </c>
      <c r="C38" s="137" t="s">
        <v>241</v>
      </c>
      <c r="D38" s="120">
        <v>431</v>
      </c>
      <c r="E38" s="108">
        <v>291</v>
      </c>
      <c r="F38" s="108">
        <v>50</v>
      </c>
      <c r="G38" s="108">
        <v>8</v>
      </c>
      <c r="H38" s="108">
        <v>0</v>
      </c>
      <c r="I38" s="108">
        <v>2</v>
      </c>
      <c r="J38" s="108">
        <v>7</v>
      </c>
      <c r="K38" s="108">
        <v>3</v>
      </c>
      <c r="L38" s="108">
        <v>0</v>
      </c>
      <c r="M38" s="108">
        <v>2</v>
      </c>
      <c r="N38" s="108">
        <v>41</v>
      </c>
      <c r="O38" s="108">
        <v>2</v>
      </c>
      <c r="P38" s="108">
        <v>1</v>
      </c>
      <c r="Q38" s="108">
        <v>0</v>
      </c>
      <c r="R38" s="108">
        <v>2</v>
      </c>
      <c r="S38" s="108">
        <v>0</v>
      </c>
      <c r="T38" s="108">
        <v>0</v>
      </c>
      <c r="U38" s="108">
        <v>10</v>
      </c>
      <c r="V38" s="108">
        <v>0</v>
      </c>
      <c r="W38" s="108">
        <v>0</v>
      </c>
      <c r="X38" s="108">
        <v>0</v>
      </c>
      <c r="Y38" s="108">
        <v>0</v>
      </c>
      <c r="Z38" s="108">
        <v>12</v>
      </c>
    </row>
    <row r="39" spans="1:26" ht="15" customHeight="1">
      <c r="A39" s="99">
        <v>701</v>
      </c>
      <c r="B39" s="100">
        <v>209</v>
      </c>
      <c r="C39" s="137" t="s">
        <v>242</v>
      </c>
      <c r="D39" s="120">
        <v>580</v>
      </c>
      <c r="E39" s="108">
        <v>118</v>
      </c>
      <c r="F39" s="108">
        <v>243</v>
      </c>
      <c r="G39" s="108">
        <v>45</v>
      </c>
      <c r="H39" s="108">
        <v>2</v>
      </c>
      <c r="I39" s="108">
        <v>92</v>
      </c>
      <c r="J39" s="108">
        <v>10</v>
      </c>
      <c r="K39" s="108">
        <v>0</v>
      </c>
      <c r="L39" s="108">
        <v>3</v>
      </c>
      <c r="M39" s="108">
        <v>3</v>
      </c>
      <c r="N39" s="108">
        <v>15</v>
      </c>
      <c r="O39" s="108">
        <v>4</v>
      </c>
      <c r="P39" s="108">
        <v>8</v>
      </c>
      <c r="Q39" s="108">
        <v>6</v>
      </c>
      <c r="R39" s="108">
        <v>0</v>
      </c>
      <c r="S39" s="108">
        <v>0</v>
      </c>
      <c r="T39" s="108">
        <v>1</v>
      </c>
      <c r="U39" s="108">
        <v>5</v>
      </c>
      <c r="V39" s="108">
        <v>0</v>
      </c>
      <c r="W39" s="108">
        <v>0</v>
      </c>
      <c r="X39" s="108">
        <v>0</v>
      </c>
      <c r="Y39" s="108">
        <v>0</v>
      </c>
      <c r="Z39" s="108">
        <v>25</v>
      </c>
    </row>
    <row r="40" spans="1:26" ht="15" customHeight="1">
      <c r="A40" s="99">
        <v>302</v>
      </c>
      <c r="B40" s="100">
        <v>210</v>
      </c>
      <c r="C40" s="137" t="s">
        <v>14</v>
      </c>
      <c r="D40" s="120">
        <v>2289</v>
      </c>
      <c r="E40" s="108">
        <v>1263</v>
      </c>
      <c r="F40" s="108">
        <v>272</v>
      </c>
      <c r="G40" s="108">
        <v>169</v>
      </c>
      <c r="H40" s="108">
        <v>90</v>
      </c>
      <c r="I40" s="108">
        <v>241</v>
      </c>
      <c r="J40" s="108">
        <v>31</v>
      </c>
      <c r="K40" s="108">
        <v>74</v>
      </c>
      <c r="L40" s="108">
        <v>35</v>
      </c>
      <c r="M40" s="108">
        <v>9</v>
      </c>
      <c r="N40" s="108">
        <v>21</v>
      </c>
      <c r="O40" s="108">
        <v>11</v>
      </c>
      <c r="P40" s="108">
        <v>11</v>
      </c>
      <c r="Q40" s="108">
        <v>11</v>
      </c>
      <c r="R40" s="108">
        <v>1</v>
      </c>
      <c r="S40" s="108">
        <v>0</v>
      </c>
      <c r="T40" s="108">
        <v>3</v>
      </c>
      <c r="U40" s="108">
        <v>4</v>
      </c>
      <c r="V40" s="108">
        <v>3</v>
      </c>
      <c r="W40" s="108">
        <v>3</v>
      </c>
      <c r="X40" s="108">
        <v>3</v>
      </c>
      <c r="Y40" s="108">
        <v>1</v>
      </c>
      <c r="Z40" s="108">
        <v>33</v>
      </c>
    </row>
    <row r="41" spans="1:26" ht="15" customHeight="1">
      <c r="A41" s="99">
        <v>603</v>
      </c>
      <c r="B41" s="100">
        <v>212</v>
      </c>
      <c r="C41" s="137" t="s">
        <v>243</v>
      </c>
      <c r="D41" s="120">
        <v>322</v>
      </c>
      <c r="E41" s="108">
        <v>185</v>
      </c>
      <c r="F41" s="108">
        <v>33</v>
      </c>
      <c r="G41" s="108">
        <v>49</v>
      </c>
      <c r="H41" s="108">
        <v>2</v>
      </c>
      <c r="I41" s="108">
        <v>16</v>
      </c>
      <c r="J41" s="108">
        <v>7</v>
      </c>
      <c r="K41" s="108">
        <v>0</v>
      </c>
      <c r="L41" s="108">
        <v>5</v>
      </c>
      <c r="M41" s="108">
        <v>0</v>
      </c>
      <c r="N41" s="108">
        <v>3</v>
      </c>
      <c r="O41" s="108">
        <v>4</v>
      </c>
      <c r="P41" s="108">
        <v>1</v>
      </c>
      <c r="Q41" s="108">
        <v>2</v>
      </c>
      <c r="R41" s="108">
        <v>0</v>
      </c>
      <c r="S41" s="108">
        <v>0</v>
      </c>
      <c r="T41" s="108">
        <v>0</v>
      </c>
      <c r="U41" s="108">
        <v>0</v>
      </c>
      <c r="V41" s="108">
        <v>2</v>
      </c>
      <c r="W41" s="108">
        <v>0</v>
      </c>
      <c r="X41" s="108">
        <v>0</v>
      </c>
      <c r="Y41" s="108">
        <v>1</v>
      </c>
      <c r="Z41" s="108">
        <v>12</v>
      </c>
    </row>
    <row r="42" spans="1:26" ht="15" customHeight="1">
      <c r="A42" s="99">
        <v>401</v>
      </c>
      <c r="B42" s="100">
        <v>213</v>
      </c>
      <c r="C42" s="137" t="s">
        <v>244</v>
      </c>
      <c r="D42" s="120">
        <v>558</v>
      </c>
      <c r="E42" s="108">
        <v>318</v>
      </c>
      <c r="F42" s="108">
        <v>102</v>
      </c>
      <c r="G42" s="108">
        <v>13</v>
      </c>
      <c r="H42" s="108">
        <v>1</v>
      </c>
      <c r="I42" s="108">
        <v>55</v>
      </c>
      <c r="J42" s="108">
        <v>16</v>
      </c>
      <c r="K42" s="108">
        <v>2</v>
      </c>
      <c r="L42" s="108">
        <v>14</v>
      </c>
      <c r="M42" s="108">
        <v>2</v>
      </c>
      <c r="N42" s="108">
        <v>14</v>
      </c>
      <c r="O42" s="108">
        <v>2</v>
      </c>
      <c r="P42" s="108">
        <v>3</v>
      </c>
      <c r="Q42" s="108">
        <v>4</v>
      </c>
      <c r="R42" s="108">
        <v>0</v>
      </c>
      <c r="S42" s="108">
        <v>0</v>
      </c>
      <c r="T42" s="108">
        <v>0</v>
      </c>
      <c r="U42" s="108">
        <v>1</v>
      </c>
      <c r="V42" s="108">
        <v>4</v>
      </c>
      <c r="W42" s="108">
        <v>0</v>
      </c>
      <c r="X42" s="108">
        <v>0</v>
      </c>
      <c r="Y42" s="108">
        <v>0</v>
      </c>
      <c r="Z42" s="108">
        <v>7</v>
      </c>
    </row>
    <row r="43" spans="1:26" ht="15" customHeight="1">
      <c r="A43" s="99">
        <v>202</v>
      </c>
      <c r="B43" s="100">
        <v>214</v>
      </c>
      <c r="C43" s="137" t="s">
        <v>245</v>
      </c>
      <c r="D43" s="120">
        <v>3459</v>
      </c>
      <c r="E43" s="108">
        <v>2473</v>
      </c>
      <c r="F43" s="108">
        <v>359</v>
      </c>
      <c r="G43" s="108">
        <v>265</v>
      </c>
      <c r="H43" s="108">
        <v>19</v>
      </c>
      <c r="I43" s="108">
        <v>36</v>
      </c>
      <c r="J43" s="108">
        <v>94</v>
      </c>
      <c r="K43" s="108">
        <v>9</v>
      </c>
      <c r="L43" s="108">
        <v>8</v>
      </c>
      <c r="M43" s="108">
        <v>23</v>
      </c>
      <c r="N43" s="108">
        <v>7</v>
      </c>
      <c r="O43" s="108">
        <v>22</v>
      </c>
      <c r="P43" s="108">
        <v>32</v>
      </c>
      <c r="Q43" s="108">
        <v>8</v>
      </c>
      <c r="R43" s="108">
        <v>10</v>
      </c>
      <c r="S43" s="108">
        <v>14</v>
      </c>
      <c r="T43" s="108">
        <v>2</v>
      </c>
      <c r="U43" s="108">
        <v>3</v>
      </c>
      <c r="V43" s="108">
        <v>0</v>
      </c>
      <c r="W43" s="108">
        <v>7</v>
      </c>
      <c r="X43" s="108">
        <v>8</v>
      </c>
      <c r="Y43" s="108">
        <v>3</v>
      </c>
      <c r="Z43" s="108">
        <v>57</v>
      </c>
    </row>
    <row r="44" spans="1:26" ht="15" customHeight="1">
      <c r="A44" s="99">
        <v>402</v>
      </c>
      <c r="B44" s="100">
        <v>215</v>
      </c>
      <c r="C44" s="137" t="s">
        <v>246</v>
      </c>
      <c r="D44" s="120">
        <v>848</v>
      </c>
      <c r="E44" s="108">
        <v>367</v>
      </c>
      <c r="F44" s="108">
        <v>95</v>
      </c>
      <c r="G44" s="108">
        <v>219</v>
      </c>
      <c r="H44" s="108">
        <v>23</v>
      </c>
      <c r="I44" s="108">
        <v>24</v>
      </c>
      <c r="J44" s="108">
        <v>14</v>
      </c>
      <c r="K44" s="108">
        <v>1</v>
      </c>
      <c r="L44" s="108">
        <v>25</v>
      </c>
      <c r="M44" s="108">
        <v>2</v>
      </c>
      <c r="N44" s="108">
        <v>8</v>
      </c>
      <c r="O44" s="108">
        <v>4</v>
      </c>
      <c r="P44" s="108">
        <v>5</v>
      </c>
      <c r="Q44" s="108">
        <v>1</v>
      </c>
      <c r="R44" s="108">
        <v>0</v>
      </c>
      <c r="S44" s="108">
        <v>0</v>
      </c>
      <c r="T44" s="108">
        <v>0</v>
      </c>
      <c r="U44" s="108">
        <v>0</v>
      </c>
      <c r="V44" s="108">
        <v>3</v>
      </c>
      <c r="W44" s="108">
        <v>2</v>
      </c>
      <c r="X44" s="108">
        <v>1</v>
      </c>
      <c r="Y44" s="108">
        <v>0</v>
      </c>
      <c r="Z44" s="108">
        <v>54</v>
      </c>
    </row>
    <row r="45" spans="1:26" ht="15" customHeight="1">
      <c r="A45" s="99">
        <v>303</v>
      </c>
      <c r="B45" s="100">
        <v>216</v>
      </c>
      <c r="C45" s="137" t="s">
        <v>247</v>
      </c>
      <c r="D45" s="120">
        <v>1114</v>
      </c>
      <c r="E45" s="108">
        <v>816</v>
      </c>
      <c r="F45" s="108">
        <v>87</v>
      </c>
      <c r="G45" s="108">
        <v>43</v>
      </c>
      <c r="H45" s="108">
        <v>18</v>
      </c>
      <c r="I45" s="108">
        <v>38</v>
      </c>
      <c r="J45" s="108">
        <v>9</v>
      </c>
      <c r="K45" s="108">
        <v>1</v>
      </c>
      <c r="L45" s="108">
        <v>40</v>
      </c>
      <c r="M45" s="108">
        <v>4</v>
      </c>
      <c r="N45" s="108">
        <v>24</v>
      </c>
      <c r="O45" s="108">
        <v>3</v>
      </c>
      <c r="P45" s="108">
        <v>3</v>
      </c>
      <c r="Q45" s="108">
        <v>7</v>
      </c>
      <c r="R45" s="108">
        <v>0</v>
      </c>
      <c r="S45" s="108">
        <v>1</v>
      </c>
      <c r="T45" s="108">
        <v>0</v>
      </c>
      <c r="U45" s="108">
        <v>1</v>
      </c>
      <c r="V45" s="108">
        <v>2</v>
      </c>
      <c r="W45" s="108">
        <v>6</v>
      </c>
      <c r="X45" s="108">
        <v>0</v>
      </c>
      <c r="Y45" s="108">
        <v>0</v>
      </c>
      <c r="Z45" s="108">
        <v>11</v>
      </c>
    </row>
    <row r="46" spans="1:26" ht="15" customHeight="1">
      <c r="A46" s="99">
        <v>203</v>
      </c>
      <c r="B46" s="100">
        <v>217</v>
      </c>
      <c r="C46" s="137" t="s">
        <v>248</v>
      </c>
      <c r="D46" s="120">
        <v>1448</v>
      </c>
      <c r="E46" s="108">
        <v>1116</v>
      </c>
      <c r="F46" s="108">
        <v>99</v>
      </c>
      <c r="G46" s="108">
        <v>61</v>
      </c>
      <c r="H46" s="108">
        <v>5</v>
      </c>
      <c r="I46" s="108">
        <v>22</v>
      </c>
      <c r="J46" s="108">
        <v>35</v>
      </c>
      <c r="K46" s="108">
        <v>7</v>
      </c>
      <c r="L46" s="108">
        <v>5</v>
      </c>
      <c r="M46" s="108">
        <v>18</v>
      </c>
      <c r="N46" s="108">
        <v>5</v>
      </c>
      <c r="O46" s="108">
        <v>14</v>
      </c>
      <c r="P46" s="108">
        <v>16</v>
      </c>
      <c r="Q46" s="108">
        <v>8</v>
      </c>
      <c r="R46" s="108">
        <v>8</v>
      </c>
      <c r="S46" s="108">
        <v>1</v>
      </c>
      <c r="T46" s="108">
        <v>1</v>
      </c>
      <c r="U46" s="108">
        <v>1</v>
      </c>
      <c r="V46" s="108">
        <v>6</v>
      </c>
      <c r="W46" s="108">
        <v>0</v>
      </c>
      <c r="X46" s="108">
        <v>0</v>
      </c>
      <c r="Y46" s="108">
        <v>1</v>
      </c>
      <c r="Z46" s="108">
        <v>19</v>
      </c>
    </row>
    <row r="47" spans="1:26" ht="15" customHeight="1">
      <c r="A47" s="99">
        <v>403</v>
      </c>
      <c r="B47" s="100">
        <v>218</v>
      </c>
      <c r="C47" s="137" t="s">
        <v>249</v>
      </c>
      <c r="D47" s="120">
        <v>708</v>
      </c>
      <c r="E47" s="108">
        <v>182</v>
      </c>
      <c r="F47" s="108">
        <v>131</v>
      </c>
      <c r="G47" s="108">
        <v>211</v>
      </c>
      <c r="H47" s="108">
        <v>62</v>
      </c>
      <c r="I47" s="108">
        <v>26</v>
      </c>
      <c r="J47" s="108">
        <v>7</v>
      </c>
      <c r="K47" s="108">
        <v>0</v>
      </c>
      <c r="L47" s="108">
        <v>29</v>
      </c>
      <c r="M47" s="108">
        <v>5</v>
      </c>
      <c r="N47" s="108">
        <v>20</v>
      </c>
      <c r="O47" s="108">
        <v>2</v>
      </c>
      <c r="P47" s="108">
        <v>1</v>
      </c>
      <c r="Q47" s="108">
        <v>4</v>
      </c>
      <c r="R47" s="108">
        <v>1</v>
      </c>
      <c r="S47" s="108">
        <v>1</v>
      </c>
      <c r="T47" s="108"/>
      <c r="U47" s="108">
        <v>2</v>
      </c>
      <c r="V47" s="108">
        <v>1</v>
      </c>
      <c r="W47" s="108">
        <v>18</v>
      </c>
      <c r="X47" s="108">
        <v>0</v>
      </c>
      <c r="Y47" s="108">
        <v>0</v>
      </c>
      <c r="Z47" s="108">
        <v>5</v>
      </c>
    </row>
    <row r="48" spans="1:26" ht="15" customHeight="1">
      <c r="A48" s="99">
        <v>204</v>
      </c>
      <c r="B48" s="100">
        <v>219</v>
      </c>
      <c r="C48" s="137" t="s">
        <v>250</v>
      </c>
      <c r="D48" s="120">
        <v>934</v>
      </c>
      <c r="E48" s="108">
        <v>611</v>
      </c>
      <c r="F48" s="108">
        <v>110</v>
      </c>
      <c r="G48" s="108">
        <v>31</v>
      </c>
      <c r="H48" s="108">
        <v>9</v>
      </c>
      <c r="I48" s="108">
        <v>14</v>
      </c>
      <c r="J48" s="108">
        <v>53</v>
      </c>
      <c r="K48" s="108">
        <v>7</v>
      </c>
      <c r="L48" s="108">
        <v>13</v>
      </c>
      <c r="M48" s="108">
        <v>14</v>
      </c>
      <c r="N48" s="108">
        <v>2</v>
      </c>
      <c r="O48" s="108">
        <v>18</v>
      </c>
      <c r="P48" s="108">
        <v>6</v>
      </c>
      <c r="Q48" s="108">
        <v>13</v>
      </c>
      <c r="R48" s="108">
        <v>6</v>
      </c>
      <c r="S48" s="108">
        <v>4</v>
      </c>
      <c r="T48" s="108">
        <v>1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22</v>
      </c>
    </row>
    <row r="49" spans="1:26" ht="15" customHeight="1">
      <c r="A49" s="99">
        <v>404</v>
      </c>
      <c r="B49" s="100">
        <v>220</v>
      </c>
      <c r="C49" s="137" t="s">
        <v>251</v>
      </c>
      <c r="D49" s="120">
        <v>983</v>
      </c>
      <c r="E49" s="108">
        <v>87</v>
      </c>
      <c r="F49" s="108">
        <v>492</v>
      </c>
      <c r="G49" s="108">
        <v>149</v>
      </c>
      <c r="H49" s="108">
        <v>66</v>
      </c>
      <c r="I49" s="108">
        <v>71</v>
      </c>
      <c r="J49" s="108">
        <v>6</v>
      </c>
      <c r="K49" s="108">
        <v>0</v>
      </c>
      <c r="L49" s="108">
        <v>5</v>
      </c>
      <c r="M49" s="108">
        <v>0</v>
      </c>
      <c r="N49" s="108">
        <v>21</v>
      </c>
      <c r="O49" s="108">
        <v>2</v>
      </c>
      <c r="P49" s="108">
        <v>3</v>
      </c>
      <c r="Q49" s="108">
        <v>2</v>
      </c>
      <c r="R49" s="108">
        <v>0</v>
      </c>
      <c r="S49" s="108">
        <v>0</v>
      </c>
      <c r="T49" s="108">
        <v>0</v>
      </c>
      <c r="U49" s="108">
        <v>0</v>
      </c>
      <c r="V49" s="108">
        <v>0</v>
      </c>
      <c r="W49" s="108">
        <v>39</v>
      </c>
      <c r="X49" s="108">
        <v>0</v>
      </c>
      <c r="Y49" s="108">
        <v>0</v>
      </c>
      <c r="Z49" s="108">
        <v>40</v>
      </c>
    </row>
    <row r="50" spans="1:26" ht="15" customHeight="1">
      <c r="A50" s="99">
        <v>801</v>
      </c>
      <c r="B50" s="100">
        <v>221</v>
      </c>
      <c r="C50" s="137" t="s">
        <v>252</v>
      </c>
      <c r="D50" s="120">
        <v>581</v>
      </c>
      <c r="E50" s="108">
        <v>117</v>
      </c>
      <c r="F50" s="108">
        <v>117</v>
      </c>
      <c r="G50" s="108">
        <v>191</v>
      </c>
      <c r="H50" s="108">
        <v>29</v>
      </c>
      <c r="I50" s="108">
        <v>66</v>
      </c>
      <c r="J50" s="108">
        <v>9</v>
      </c>
      <c r="K50" s="108">
        <v>2</v>
      </c>
      <c r="L50" s="108">
        <v>7</v>
      </c>
      <c r="M50" s="108">
        <v>4</v>
      </c>
      <c r="N50" s="108">
        <v>0</v>
      </c>
      <c r="O50" s="108">
        <v>2</v>
      </c>
      <c r="P50" s="108">
        <v>2</v>
      </c>
      <c r="Q50" s="108">
        <v>10</v>
      </c>
      <c r="R50" s="108">
        <v>3</v>
      </c>
      <c r="S50" s="108">
        <v>3</v>
      </c>
      <c r="T50" s="108">
        <v>0</v>
      </c>
      <c r="U50" s="108">
        <v>1</v>
      </c>
      <c r="V50" s="108">
        <v>1</v>
      </c>
      <c r="W50" s="108">
        <v>0</v>
      </c>
      <c r="X50" s="108">
        <v>1</v>
      </c>
      <c r="Y50" s="108">
        <v>0</v>
      </c>
      <c r="Z50" s="108">
        <v>16</v>
      </c>
    </row>
    <row r="51" spans="1:26" ht="15" customHeight="1">
      <c r="A51" s="99">
        <v>702</v>
      </c>
      <c r="B51" s="100">
        <v>222</v>
      </c>
      <c r="C51" s="137" t="s">
        <v>253</v>
      </c>
      <c r="D51" s="120">
        <v>85</v>
      </c>
      <c r="E51" s="108">
        <v>4</v>
      </c>
      <c r="F51" s="108">
        <v>36</v>
      </c>
      <c r="G51" s="108">
        <v>0</v>
      </c>
      <c r="H51" s="108">
        <v>1</v>
      </c>
      <c r="I51" s="108">
        <v>19</v>
      </c>
      <c r="J51" s="108">
        <v>5</v>
      </c>
      <c r="K51" s="108">
        <v>0</v>
      </c>
      <c r="L51" s="108">
        <v>2</v>
      </c>
      <c r="M51" s="108">
        <v>0</v>
      </c>
      <c r="N51" s="108">
        <v>11</v>
      </c>
      <c r="O51" s="108">
        <v>1</v>
      </c>
      <c r="P51" s="108">
        <v>0</v>
      </c>
      <c r="Q51" s="108">
        <v>0</v>
      </c>
      <c r="R51" s="108">
        <v>1</v>
      </c>
      <c r="S51" s="108">
        <v>0</v>
      </c>
      <c r="T51" s="108">
        <v>3</v>
      </c>
      <c r="U51" s="108">
        <v>0</v>
      </c>
      <c r="V51" s="108">
        <v>0</v>
      </c>
      <c r="W51" s="108">
        <v>0</v>
      </c>
      <c r="X51" s="108">
        <v>0</v>
      </c>
      <c r="Y51" s="108">
        <v>0</v>
      </c>
      <c r="Z51" s="108">
        <v>2</v>
      </c>
    </row>
    <row r="52" spans="1:26" ht="15" customHeight="1">
      <c r="A52" s="99">
        <v>802</v>
      </c>
      <c r="B52" s="100">
        <v>223</v>
      </c>
      <c r="C52" s="137" t="s">
        <v>254</v>
      </c>
      <c r="D52" s="120">
        <v>792</v>
      </c>
      <c r="E52" s="108">
        <v>78</v>
      </c>
      <c r="F52" s="108">
        <v>302</v>
      </c>
      <c r="G52" s="108">
        <v>161</v>
      </c>
      <c r="H52" s="108">
        <v>16</v>
      </c>
      <c r="I52" s="108">
        <v>143</v>
      </c>
      <c r="J52" s="108">
        <v>9</v>
      </c>
      <c r="K52" s="108">
        <v>0</v>
      </c>
      <c r="L52" s="108">
        <v>5</v>
      </c>
      <c r="M52" s="108">
        <v>2</v>
      </c>
      <c r="N52" s="108">
        <v>30</v>
      </c>
      <c r="O52" s="108">
        <v>4</v>
      </c>
      <c r="P52" s="108">
        <v>1</v>
      </c>
      <c r="Q52" s="108">
        <v>8</v>
      </c>
      <c r="R52" s="108">
        <v>0</v>
      </c>
      <c r="S52" s="108">
        <v>1</v>
      </c>
      <c r="T52" s="108">
        <v>0</v>
      </c>
      <c r="U52" s="108">
        <v>0</v>
      </c>
      <c r="V52" s="108">
        <v>0</v>
      </c>
      <c r="W52" s="108">
        <v>19</v>
      </c>
      <c r="X52" s="108">
        <v>0</v>
      </c>
      <c r="Y52" s="108">
        <v>0</v>
      </c>
      <c r="Z52" s="108">
        <v>13</v>
      </c>
    </row>
    <row r="53" spans="1:26" ht="15" customHeight="1">
      <c r="A53" s="99">
        <v>902</v>
      </c>
      <c r="B53" s="100">
        <v>224</v>
      </c>
      <c r="C53" s="137" t="s">
        <v>255</v>
      </c>
      <c r="D53" s="120">
        <v>149</v>
      </c>
      <c r="E53" s="108">
        <v>35</v>
      </c>
      <c r="F53" s="108">
        <v>28</v>
      </c>
      <c r="G53" s="108">
        <v>32</v>
      </c>
      <c r="H53" s="108">
        <v>0</v>
      </c>
      <c r="I53" s="108">
        <v>19</v>
      </c>
      <c r="J53" s="108">
        <v>7</v>
      </c>
      <c r="K53" s="108">
        <v>0</v>
      </c>
      <c r="L53" s="108">
        <v>17</v>
      </c>
      <c r="M53" s="108">
        <v>4</v>
      </c>
      <c r="N53" s="108">
        <v>0</v>
      </c>
      <c r="O53" s="108">
        <v>1</v>
      </c>
      <c r="P53" s="108">
        <v>1</v>
      </c>
      <c r="Q53" s="108">
        <v>1</v>
      </c>
      <c r="R53" s="108">
        <v>0</v>
      </c>
      <c r="S53" s="108">
        <v>0</v>
      </c>
      <c r="T53" s="108">
        <v>1</v>
      </c>
      <c r="U53" s="108">
        <v>0</v>
      </c>
      <c r="V53" s="108">
        <v>1</v>
      </c>
      <c r="W53" s="108">
        <v>0</v>
      </c>
      <c r="X53" s="108">
        <v>0</v>
      </c>
      <c r="Y53" s="108">
        <v>0</v>
      </c>
      <c r="Z53" s="108">
        <v>2</v>
      </c>
    </row>
    <row r="54" spans="1:26" ht="15" customHeight="1">
      <c r="A54" s="99">
        <v>703</v>
      </c>
      <c r="B54" s="100">
        <v>225</v>
      </c>
      <c r="C54" s="137" t="s">
        <v>256</v>
      </c>
      <c r="D54" s="120">
        <v>365</v>
      </c>
      <c r="E54" s="108">
        <v>23</v>
      </c>
      <c r="F54" s="108">
        <v>199</v>
      </c>
      <c r="G54" s="108">
        <v>50</v>
      </c>
      <c r="H54" s="108">
        <v>5</v>
      </c>
      <c r="I54" s="108">
        <v>59</v>
      </c>
      <c r="J54" s="108">
        <v>9</v>
      </c>
      <c r="K54" s="108">
        <v>0</v>
      </c>
      <c r="L54" s="108">
        <v>2</v>
      </c>
      <c r="M54" s="108">
        <v>0</v>
      </c>
      <c r="N54" s="108">
        <v>12</v>
      </c>
      <c r="O54" s="108">
        <v>0</v>
      </c>
      <c r="P54" s="108">
        <v>4</v>
      </c>
      <c r="Q54" s="108">
        <v>0</v>
      </c>
      <c r="R54" s="108">
        <v>0</v>
      </c>
      <c r="S54" s="108">
        <v>1</v>
      </c>
      <c r="T54" s="108">
        <v>0</v>
      </c>
      <c r="U54" s="108">
        <v>0</v>
      </c>
      <c r="V54" s="108">
        <v>0</v>
      </c>
      <c r="W54" s="108">
        <v>0</v>
      </c>
      <c r="X54" s="108">
        <v>0</v>
      </c>
      <c r="Y54" s="108">
        <v>0</v>
      </c>
      <c r="Z54" s="108">
        <v>1</v>
      </c>
    </row>
    <row r="55" spans="1:26" ht="15" customHeight="1">
      <c r="A55" s="99">
        <v>903</v>
      </c>
      <c r="B55" s="100">
        <v>226</v>
      </c>
      <c r="C55" s="137" t="s">
        <v>257</v>
      </c>
      <c r="D55" s="120">
        <v>208</v>
      </c>
      <c r="E55" s="108">
        <v>74</v>
      </c>
      <c r="F55" s="108">
        <v>55</v>
      </c>
      <c r="G55" s="108">
        <v>0</v>
      </c>
      <c r="H55" s="108">
        <v>6</v>
      </c>
      <c r="I55" s="108">
        <v>22</v>
      </c>
      <c r="J55" s="108">
        <v>4</v>
      </c>
      <c r="K55" s="108">
        <v>0</v>
      </c>
      <c r="L55" s="108">
        <v>0</v>
      </c>
      <c r="M55" s="108">
        <v>4</v>
      </c>
      <c r="N55" s="108">
        <v>6</v>
      </c>
      <c r="O55" s="108">
        <v>0</v>
      </c>
      <c r="P55" s="108">
        <v>3</v>
      </c>
      <c r="Q55" s="108">
        <v>24</v>
      </c>
      <c r="R55" s="108">
        <v>0</v>
      </c>
      <c r="S55" s="108">
        <v>0</v>
      </c>
      <c r="T55" s="108">
        <v>0</v>
      </c>
      <c r="U55" s="108">
        <v>2</v>
      </c>
      <c r="V55" s="108">
        <v>1</v>
      </c>
      <c r="W55" s="108">
        <v>0</v>
      </c>
      <c r="X55" s="108">
        <v>1</v>
      </c>
      <c r="Y55" s="108">
        <v>1</v>
      </c>
      <c r="Z55" s="108">
        <v>5</v>
      </c>
    </row>
    <row r="56" spans="1:26" ht="15" customHeight="1">
      <c r="A56" s="99">
        <v>604</v>
      </c>
      <c r="B56" s="100">
        <v>227</v>
      </c>
      <c r="C56" s="137" t="s">
        <v>258</v>
      </c>
      <c r="D56" s="120">
        <v>239</v>
      </c>
      <c r="E56" s="108">
        <v>28</v>
      </c>
      <c r="F56" s="108">
        <v>144</v>
      </c>
      <c r="G56" s="108">
        <v>8</v>
      </c>
      <c r="H56" s="108">
        <v>0</v>
      </c>
      <c r="I56" s="108">
        <v>17</v>
      </c>
      <c r="J56" s="108">
        <v>10</v>
      </c>
      <c r="K56" s="108">
        <v>0</v>
      </c>
      <c r="L56" s="108">
        <v>17</v>
      </c>
      <c r="M56" s="108">
        <v>6</v>
      </c>
      <c r="N56" s="108">
        <v>1</v>
      </c>
      <c r="O56" s="108">
        <v>0</v>
      </c>
      <c r="P56" s="108">
        <v>0</v>
      </c>
      <c r="Q56" s="108">
        <v>4</v>
      </c>
      <c r="R56" s="108">
        <v>1</v>
      </c>
      <c r="S56" s="108">
        <v>0</v>
      </c>
      <c r="T56" s="108">
        <v>0</v>
      </c>
      <c r="U56" s="108">
        <v>0</v>
      </c>
      <c r="V56" s="108">
        <v>0</v>
      </c>
      <c r="W56" s="108">
        <v>1</v>
      </c>
      <c r="X56" s="108">
        <v>0</v>
      </c>
      <c r="Y56" s="108">
        <v>0</v>
      </c>
      <c r="Z56" s="108">
        <v>2</v>
      </c>
    </row>
    <row r="57" spans="1:26" ht="15" customHeight="1">
      <c r="A57" s="99">
        <v>605</v>
      </c>
      <c r="B57" s="100">
        <v>229</v>
      </c>
      <c r="C57" s="137" t="s">
        <v>259</v>
      </c>
      <c r="D57" s="120">
        <v>393</v>
      </c>
      <c r="E57" s="108">
        <v>166</v>
      </c>
      <c r="F57" s="108">
        <v>72</v>
      </c>
      <c r="G57" s="108">
        <v>24</v>
      </c>
      <c r="H57" s="108">
        <v>14</v>
      </c>
      <c r="I57" s="108">
        <v>13</v>
      </c>
      <c r="J57" s="108">
        <v>11</v>
      </c>
      <c r="K57" s="108">
        <v>9</v>
      </c>
      <c r="L57" s="108">
        <v>35</v>
      </c>
      <c r="M57" s="108">
        <v>2</v>
      </c>
      <c r="N57" s="108">
        <v>1</v>
      </c>
      <c r="O57" s="108">
        <v>9</v>
      </c>
      <c r="P57" s="108">
        <v>2</v>
      </c>
      <c r="Q57" s="108">
        <v>1</v>
      </c>
      <c r="R57" s="108">
        <v>2</v>
      </c>
      <c r="S57" s="108">
        <v>2</v>
      </c>
      <c r="T57" s="108">
        <v>16</v>
      </c>
      <c r="U57" s="108">
        <v>1</v>
      </c>
      <c r="V57" s="108">
        <v>1</v>
      </c>
      <c r="W57" s="108">
        <v>0</v>
      </c>
      <c r="X57" s="108">
        <v>0</v>
      </c>
      <c r="Y57" s="108">
        <v>0</v>
      </c>
      <c r="Z57" s="108">
        <v>12</v>
      </c>
    </row>
    <row r="58" spans="1:26" ht="15" customHeight="1">
      <c r="A58" s="99">
        <v>251</v>
      </c>
      <c r="B58" s="100">
        <v>301</v>
      </c>
      <c r="C58" s="137" t="s">
        <v>261</v>
      </c>
      <c r="D58" s="120">
        <v>117</v>
      </c>
      <c r="E58" s="108">
        <v>70</v>
      </c>
      <c r="F58" s="108">
        <v>15</v>
      </c>
      <c r="G58" s="108">
        <v>2</v>
      </c>
      <c r="H58" s="108">
        <v>0</v>
      </c>
      <c r="I58" s="108">
        <v>5</v>
      </c>
      <c r="J58" s="108">
        <v>13</v>
      </c>
      <c r="K58" s="108">
        <v>0</v>
      </c>
      <c r="L58" s="108">
        <v>1</v>
      </c>
      <c r="M58" s="108">
        <v>6</v>
      </c>
      <c r="N58" s="108">
        <v>0</v>
      </c>
      <c r="O58" s="108">
        <v>2</v>
      </c>
      <c r="P58" s="108">
        <v>1</v>
      </c>
      <c r="Q58" s="108">
        <v>0</v>
      </c>
      <c r="R58" s="108">
        <v>0</v>
      </c>
      <c r="S58" s="108">
        <v>0</v>
      </c>
      <c r="T58" s="108">
        <v>0</v>
      </c>
      <c r="U58" s="108">
        <v>0</v>
      </c>
      <c r="V58" s="108">
        <v>0</v>
      </c>
      <c r="W58" s="108">
        <v>0</v>
      </c>
      <c r="X58" s="108">
        <v>0</v>
      </c>
      <c r="Y58" s="108">
        <v>0</v>
      </c>
      <c r="Z58" s="108">
        <v>2</v>
      </c>
    </row>
    <row r="59" spans="1:26" ht="15" customHeight="1">
      <c r="A59" s="99">
        <v>461</v>
      </c>
      <c r="B59" s="100">
        <v>341</v>
      </c>
      <c r="C59" s="137" t="s">
        <v>262</v>
      </c>
      <c r="D59" s="120">
        <v>224</v>
      </c>
      <c r="E59" s="108">
        <v>57</v>
      </c>
      <c r="F59" s="108">
        <v>57</v>
      </c>
      <c r="G59" s="108">
        <v>20</v>
      </c>
      <c r="H59" s="108">
        <v>1</v>
      </c>
      <c r="I59" s="108">
        <v>12</v>
      </c>
      <c r="J59" s="108">
        <v>13</v>
      </c>
      <c r="K59" s="108">
        <v>0</v>
      </c>
      <c r="L59" s="108">
        <v>38</v>
      </c>
      <c r="M59" s="108">
        <v>0</v>
      </c>
      <c r="N59" s="108">
        <v>6</v>
      </c>
      <c r="O59" s="108">
        <v>1</v>
      </c>
      <c r="P59" s="108">
        <v>0</v>
      </c>
      <c r="Q59" s="108">
        <v>7</v>
      </c>
      <c r="R59" s="108">
        <v>0</v>
      </c>
      <c r="S59" s="108">
        <v>0</v>
      </c>
      <c r="T59" s="108">
        <v>0</v>
      </c>
      <c r="U59" s="108">
        <v>0</v>
      </c>
      <c r="V59" s="108">
        <v>0</v>
      </c>
      <c r="W59" s="108">
        <v>1</v>
      </c>
      <c r="X59" s="108">
        <v>0</v>
      </c>
      <c r="Y59" s="108">
        <v>1</v>
      </c>
      <c r="Z59" s="108">
        <v>10</v>
      </c>
    </row>
    <row r="60" spans="1:26" ht="15" customHeight="1">
      <c r="A60" s="99">
        <v>462</v>
      </c>
      <c r="B60" s="100">
        <v>342</v>
      </c>
      <c r="C60" s="137" t="s">
        <v>263</v>
      </c>
      <c r="D60" s="120">
        <v>54</v>
      </c>
      <c r="E60" s="108">
        <v>17</v>
      </c>
      <c r="F60" s="108">
        <v>12</v>
      </c>
      <c r="G60" s="108">
        <v>6</v>
      </c>
      <c r="H60" s="108">
        <v>0</v>
      </c>
      <c r="I60" s="108">
        <v>2</v>
      </c>
      <c r="J60" s="108">
        <v>5</v>
      </c>
      <c r="K60" s="108">
        <v>0</v>
      </c>
      <c r="L60" s="108">
        <v>2</v>
      </c>
      <c r="M60" s="108">
        <v>1</v>
      </c>
      <c r="N60" s="108">
        <v>5</v>
      </c>
      <c r="O60" s="108">
        <v>0</v>
      </c>
      <c r="P60" s="108">
        <v>0</v>
      </c>
      <c r="Q60" s="108">
        <v>1</v>
      </c>
      <c r="R60" s="108">
        <v>0</v>
      </c>
      <c r="S60" s="108">
        <v>1</v>
      </c>
      <c r="T60" s="108">
        <v>0</v>
      </c>
      <c r="U60" s="108">
        <v>0</v>
      </c>
      <c r="V60" s="108">
        <v>0</v>
      </c>
      <c r="W60" s="108">
        <v>2</v>
      </c>
      <c r="X60" s="108">
        <v>0</v>
      </c>
      <c r="Y60" s="108">
        <v>0</v>
      </c>
      <c r="Z60" s="108">
        <v>0</v>
      </c>
    </row>
    <row r="61" spans="1:26" ht="15" customHeight="1">
      <c r="A61" s="99">
        <v>463</v>
      </c>
      <c r="B61" s="100">
        <v>343</v>
      </c>
      <c r="C61" s="137" t="s">
        <v>264</v>
      </c>
      <c r="D61" s="120">
        <v>38</v>
      </c>
      <c r="E61" s="108">
        <v>6</v>
      </c>
      <c r="F61" s="108">
        <v>8</v>
      </c>
      <c r="G61" s="108">
        <v>14</v>
      </c>
      <c r="H61" s="108">
        <v>0</v>
      </c>
      <c r="I61" s="108">
        <v>4</v>
      </c>
      <c r="J61" s="108">
        <v>0</v>
      </c>
      <c r="K61" s="108">
        <v>0</v>
      </c>
      <c r="L61" s="108">
        <v>4</v>
      </c>
      <c r="M61" s="108">
        <v>0</v>
      </c>
      <c r="N61" s="108">
        <v>0</v>
      </c>
      <c r="O61" s="108">
        <v>0</v>
      </c>
      <c r="P61" s="108">
        <v>0</v>
      </c>
      <c r="Q61" s="108">
        <v>2</v>
      </c>
      <c r="R61" s="108">
        <v>0</v>
      </c>
      <c r="S61" s="108">
        <v>0</v>
      </c>
      <c r="T61" s="108">
        <v>0</v>
      </c>
      <c r="U61" s="108">
        <v>0</v>
      </c>
      <c r="V61" s="108">
        <v>0</v>
      </c>
      <c r="W61" s="108">
        <v>0</v>
      </c>
      <c r="X61" s="108">
        <v>0</v>
      </c>
      <c r="Y61" s="108">
        <v>0</v>
      </c>
      <c r="Z61" s="108">
        <v>0</v>
      </c>
    </row>
    <row r="62" spans="1:26" ht="15" customHeight="1">
      <c r="A62" s="99">
        <v>475</v>
      </c>
      <c r="B62" s="100">
        <v>365</v>
      </c>
      <c r="C62" s="137" t="s">
        <v>265</v>
      </c>
      <c r="D62" s="120">
        <v>118</v>
      </c>
      <c r="E62" s="108">
        <v>17</v>
      </c>
      <c r="F62" s="108">
        <v>63</v>
      </c>
      <c r="G62" s="108">
        <v>14</v>
      </c>
      <c r="H62" s="108">
        <v>0</v>
      </c>
      <c r="I62" s="108">
        <v>13</v>
      </c>
      <c r="J62" s="108">
        <v>3</v>
      </c>
      <c r="K62" s="108">
        <v>0</v>
      </c>
      <c r="L62" s="108">
        <v>1</v>
      </c>
      <c r="M62" s="108">
        <v>1</v>
      </c>
      <c r="N62" s="108">
        <v>0</v>
      </c>
      <c r="O62" s="108">
        <v>1</v>
      </c>
      <c r="P62" s="108">
        <v>0</v>
      </c>
      <c r="Q62" s="108">
        <v>0</v>
      </c>
      <c r="R62" s="108">
        <v>1</v>
      </c>
      <c r="S62" s="108">
        <v>0</v>
      </c>
      <c r="T62" s="108">
        <v>0</v>
      </c>
      <c r="U62" s="108">
        <v>0</v>
      </c>
      <c r="V62" s="108">
        <v>1</v>
      </c>
      <c r="W62" s="108">
        <v>2</v>
      </c>
      <c r="X62" s="108">
        <v>0</v>
      </c>
      <c r="Y62" s="108">
        <v>0</v>
      </c>
      <c r="Z62" s="108">
        <v>1</v>
      </c>
    </row>
    <row r="63" spans="1:26" ht="15" customHeight="1">
      <c r="A63" s="99">
        <v>351</v>
      </c>
      <c r="B63" s="100">
        <v>381</v>
      </c>
      <c r="C63" s="137" t="s">
        <v>266</v>
      </c>
      <c r="D63" s="120">
        <v>194</v>
      </c>
      <c r="E63" s="108">
        <v>56</v>
      </c>
      <c r="F63" s="108">
        <v>37</v>
      </c>
      <c r="G63" s="108">
        <v>11</v>
      </c>
      <c r="H63" s="108">
        <v>6</v>
      </c>
      <c r="I63" s="108">
        <v>49</v>
      </c>
      <c r="J63" s="108">
        <v>0</v>
      </c>
      <c r="K63" s="108">
        <v>0</v>
      </c>
      <c r="L63" s="108">
        <v>1</v>
      </c>
      <c r="M63" s="108">
        <v>0</v>
      </c>
      <c r="N63" s="108">
        <v>7</v>
      </c>
      <c r="O63" s="108">
        <v>5</v>
      </c>
      <c r="P63" s="108">
        <v>0</v>
      </c>
      <c r="Q63" s="108">
        <v>4</v>
      </c>
      <c r="R63" s="108">
        <v>0</v>
      </c>
      <c r="S63" s="108">
        <v>2</v>
      </c>
      <c r="T63" s="108">
        <v>5</v>
      </c>
      <c r="U63" s="108">
        <v>0</v>
      </c>
      <c r="V63" s="108">
        <v>0</v>
      </c>
      <c r="W63" s="108">
        <v>1</v>
      </c>
      <c r="X63" s="108">
        <v>0</v>
      </c>
      <c r="Y63" s="108">
        <v>1</v>
      </c>
      <c r="Z63" s="108">
        <v>9</v>
      </c>
    </row>
    <row r="64" spans="1:26" ht="15" customHeight="1">
      <c r="A64" s="99">
        <v>352</v>
      </c>
      <c r="B64" s="100">
        <v>382</v>
      </c>
      <c r="C64" s="137" t="s">
        <v>267</v>
      </c>
      <c r="D64" s="120">
        <v>349</v>
      </c>
      <c r="E64" s="108">
        <v>149</v>
      </c>
      <c r="F64" s="108">
        <v>93</v>
      </c>
      <c r="G64" s="108">
        <v>22</v>
      </c>
      <c r="H64" s="108">
        <v>12</v>
      </c>
      <c r="I64" s="108">
        <v>43</v>
      </c>
      <c r="J64" s="108">
        <v>8</v>
      </c>
      <c r="K64" s="108">
        <v>2</v>
      </c>
      <c r="L64" s="108">
        <v>4</v>
      </c>
      <c r="M64" s="108">
        <v>0</v>
      </c>
      <c r="N64" s="108">
        <v>1</v>
      </c>
      <c r="O64" s="108">
        <v>4</v>
      </c>
      <c r="P64" s="108">
        <v>2</v>
      </c>
      <c r="Q64" s="108">
        <v>0</v>
      </c>
      <c r="R64" s="108">
        <v>1</v>
      </c>
      <c r="S64" s="108">
        <v>1</v>
      </c>
      <c r="T64" s="108">
        <v>0</v>
      </c>
      <c r="U64" s="108">
        <v>3</v>
      </c>
      <c r="V64" s="108">
        <v>0</v>
      </c>
      <c r="W64" s="108">
        <v>1</v>
      </c>
      <c r="X64" s="108">
        <v>0</v>
      </c>
      <c r="Y64" s="108">
        <v>0</v>
      </c>
      <c r="Z64" s="108">
        <v>3</v>
      </c>
    </row>
    <row r="65" spans="1:26" ht="15" customHeight="1">
      <c r="A65" s="99">
        <v>551</v>
      </c>
      <c r="B65" s="100">
        <v>421</v>
      </c>
      <c r="C65" s="137" t="s">
        <v>268</v>
      </c>
      <c r="D65" s="120">
        <v>40</v>
      </c>
      <c r="E65" s="108">
        <v>17</v>
      </c>
      <c r="F65" s="108">
        <v>11</v>
      </c>
      <c r="G65" s="108">
        <v>6</v>
      </c>
      <c r="H65" s="108">
        <v>0</v>
      </c>
      <c r="I65" s="108">
        <v>3</v>
      </c>
      <c r="J65" s="108">
        <v>1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0</v>
      </c>
      <c r="X65" s="108">
        <v>0</v>
      </c>
      <c r="Y65" s="108">
        <v>0</v>
      </c>
      <c r="Z65" s="108">
        <v>2</v>
      </c>
    </row>
    <row r="66" spans="1:26" ht="15" customHeight="1">
      <c r="A66" s="99">
        <v>552</v>
      </c>
      <c r="B66" s="100">
        <v>422</v>
      </c>
      <c r="C66" s="137" t="s">
        <v>269</v>
      </c>
      <c r="D66" s="120">
        <v>144</v>
      </c>
      <c r="E66" s="108">
        <v>34</v>
      </c>
      <c r="F66" s="108">
        <v>69</v>
      </c>
      <c r="G66" s="108">
        <v>5</v>
      </c>
      <c r="H66" s="108">
        <v>6</v>
      </c>
      <c r="I66" s="108">
        <v>6</v>
      </c>
      <c r="J66" s="108">
        <v>0</v>
      </c>
      <c r="K66" s="108">
        <v>0</v>
      </c>
      <c r="L66" s="108">
        <v>1</v>
      </c>
      <c r="M66" s="108">
        <v>0</v>
      </c>
      <c r="N66" s="108">
        <v>11</v>
      </c>
      <c r="O66" s="108">
        <v>1</v>
      </c>
      <c r="P66" s="108">
        <v>0</v>
      </c>
      <c r="Q66" s="108">
        <v>0</v>
      </c>
      <c r="R66" s="108">
        <v>0</v>
      </c>
      <c r="S66" s="108">
        <v>0</v>
      </c>
      <c r="T66" s="108">
        <v>3</v>
      </c>
      <c r="U66" s="108">
        <v>0</v>
      </c>
      <c r="V66" s="108">
        <v>0</v>
      </c>
      <c r="W66" s="108">
        <v>0</v>
      </c>
      <c r="X66" s="108">
        <v>0</v>
      </c>
      <c r="Y66" s="108">
        <v>0</v>
      </c>
      <c r="Z66" s="108">
        <v>8</v>
      </c>
    </row>
    <row r="67" spans="1:26" ht="15" customHeight="1">
      <c r="A67" s="99">
        <v>562</v>
      </c>
      <c r="B67" s="100">
        <v>442</v>
      </c>
      <c r="C67" s="137" t="s">
        <v>270</v>
      </c>
      <c r="D67" s="120">
        <v>56</v>
      </c>
      <c r="E67" s="108">
        <v>10</v>
      </c>
      <c r="F67" s="108">
        <v>23</v>
      </c>
      <c r="G67" s="108">
        <v>2</v>
      </c>
      <c r="H67" s="108">
        <v>18</v>
      </c>
      <c r="I67" s="108">
        <v>1</v>
      </c>
      <c r="J67" s="108">
        <v>2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  <c r="X67" s="108">
        <v>0</v>
      </c>
      <c r="Y67" s="108">
        <v>0</v>
      </c>
      <c r="Z67" s="108">
        <v>0</v>
      </c>
    </row>
    <row r="68" spans="1:26" ht="15" customHeight="1">
      <c r="A68" s="99">
        <v>563</v>
      </c>
      <c r="B68" s="100">
        <v>443</v>
      </c>
      <c r="C68" s="137" t="s">
        <v>271</v>
      </c>
      <c r="D68" s="120">
        <v>465</v>
      </c>
      <c r="E68" s="108">
        <v>46</v>
      </c>
      <c r="F68" s="108">
        <v>370</v>
      </c>
      <c r="G68" s="108">
        <v>7</v>
      </c>
      <c r="H68" s="108">
        <v>9</v>
      </c>
      <c r="I68" s="108">
        <v>6</v>
      </c>
      <c r="J68" s="108">
        <v>0</v>
      </c>
      <c r="K68" s="108">
        <v>0</v>
      </c>
      <c r="L68" s="108">
        <v>0</v>
      </c>
      <c r="M68" s="108">
        <v>0</v>
      </c>
      <c r="N68" s="108">
        <v>2</v>
      </c>
      <c r="O68" s="108">
        <v>0</v>
      </c>
      <c r="P68" s="108">
        <v>2</v>
      </c>
      <c r="Q68" s="108">
        <v>1</v>
      </c>
      <c r="R68" s="108">
        <v>0</v>
      </c>
      <c r="S68" s="108">
        <v>0</v>
      </c>
      <c r="T68" s="108">
        <v>0</v>
      </c>
      <c r="U68" s="108">
        <v>1</v>
      </c>
      <c r="V68" s="108">
        <v>2</v>
      </c>
      <c r="W68" s="108">
        <v>0</v>
      </c>
      <c r="X68" s="108">
        <v>0</v>
      </c>
      <c r="Y68" s="108">
        <v>0</v>
      </c>
      <c r="Z68" s="108">
        <v>19</v>
      </c>
    </row>
    <row r="69" spans="1:26" ht="15" customHeight="1">
      <c r="A69" s="99">
        <v>564</v>
      </c>
      <c r="B69" s="100">
        <v>444</v>
      </c>
      <c r="C69" s="137" t="s">
        <v>272</v>
      </c>
      <c r="D69" s="120">
        <v>211</v>
      </c>
      <c r="E69" s="108">
        <v>48</v>
      </c>
      <c r="F69" s="108">
        <v>121</v>
      </c>
      <c r="G69" s="108">
        <v>18</v>
      </c>
      <c r="H69" s="108">
        <v>8</v>
      </c>
      <c r="I69" s="108">
        <v>5</v>
      </c>
      <c r="J69" s="108">
        <v>0</v>
      </c>
      <c r="K69" s="108">
        <v>0</v>
      </c>
      <c r="L69" s="108">
        <v>5</v>
      </c>
      <c r="M69" s="108">
        <v>1</v>
      </c>
      <c r="N69" s="108">
        <v>1</v>
      </c>
      <c r="O69" s="108">
        <v>0</v>
      </c>
      <c r="P69" s="108">
        <v>1</v>
      </c>
      <c r="Q69" s="108">
        <v>1</v>
      </c>
      <c r="R69" s="108">
        <v>0</v>
      </c>
      <c r="S69" s="108">
        <v>0</v>
      </c>
      <c r="T69" s="108">
        <v>0</v>
      </c>
      <c r="U69" s="108">
        <v>0</v>
      </c>
      <c r="V69" s="108">
        <v>1</v>
      </c>
      <c r="W69" s="108">
        <v>0</v>
      </c>
      <c r="X69" s="108">
        <v>0</v>
      </c>
      <c r="Y69" s="108">
        <v>0</v>
      </c>
      <c r="Z69" s="108">
        <v>1</v>
      </c>
    </row>
    <row r="70" spans="1:26" ht="15" customHeight="1">
      <c r="A70" s="99">
        <v>566</v>
      </c>
      <c r="B70" s="100">
        <v>446</v>
      </c>
      <c r="C70" s="137" t="s">
        <v>273</v>
      </c>
      <c r="D70" s="120">
        <v>38</v>
      </c>
      <c r="E70" s="108">
        <v>5</v>
      </c>
      <c r="F70" s="108">
        <v>14</v>
      </c>
      <c r="G70" s="108">
        <v>6</v>
      </c>
      <c r="H70" s="108">
        <v>0</v>
      </c>
      <c r="I70" s="108">
        <v>4</v>
      </c>
      <c r="J70" s="108">
        <v>1</v>
      </c>
      <c r="K70" s="108">
        <v>0</v>
      </c>
      <c r="L70" s="108">
        <v>1</v>
      </c>
      <c r="M70" s="108">
        <v>0</v>
      </c>
      <c r="N70" s="108">
        <v>3</v>
      </c>
      <c r="O70" s="108">
        <v>1</v>
      </c>
      <c r="P70" s="108">
        <v>1</v>
      </c>
      <c r="Q70" s="108">
        <v>1</v>
      </c>
      <c r="R70" s="108">
        <v>0</v>
      </c>
      <c r="S70" s="108">
        <v>0</v>
      </c>
      <c r="T70" s="108">
        <v>0</v>
      </c>
      <c r="U70" s="108">
        <v>1</v>
      </c>
      <c r="V70" s="108">
        <v>0</v>
      </c>
      <c r="W70" s="108">
        <v>0</v>
      </c>
      <c r="X70" s="108">
        <v>0</v>
      </c>
      <c r="Y70" s="108">
        <v>0</v>
      </c>
      <c r="Z70" s="108">
        <v>0</v>
      </c>
    </row>
    <row r="71" spans="1:26" ht="15" customHeight="1">
      <c r="A71" s="99">
        <v>654</v>
      </c>
      <c r="B71" s="100">
        <v>464</v>
      </c>
      <c r="C71" s="137" t="s">
        <v>274</v>
      </c>
      <c r="D71" s="120">
        <v>189</v>
      </c>
      <c r="E71" s="108">
        <v>97</v>
      </c>
      <c r="F71" s="108">
        <v>15</v>
      </c>
      <c r="G71" s="108">
        <v>15</v>
      </c>
      <c r="H71" s="108">
        <v>16</v>
      </c>
      <c r="I71" s="108">
        <v>7</v>
      </c>
      <c r="J71" s="108">
        <v>2</v>
      </c>
      <c r="K71" s="108">
        <v>0</v>
      </c>
      <c r="L71" s="108">
        <v>13</v>
      </c>
      <c r="M71" s="108">
        <v>1</v>
      </c>
      <c r="N71" s="108">
        <v>4</v>
      </c>
      <c r="O71" s="108">
        <v>1</v>
      </c>
      <c r="P71" s="108">
        <v>3</v>
      </c>
      <c r="Q71" s="108">
        <v>4</v>
      </c>
      <c r="R71" s="108">
        <v>1</v>
      </c>
      <c r="S71" s="108">
        <v>0</v>
      </c>
      <c r="T71" s="108">
        <v>1</v>
      </c>
      <c r="U71" s="108">
        <v>1</v>
      </c>
      <c r="V71" s="108">
        <v>0</v>
      </c>
      <c r="W71" s="108">
        <v>0</v>
      </c>
      <c r="X71" s="108">
        <v>0</v>
      </c>
      <c r="Y71" s="108">
        <v>0</v>
      </c>
      <c r="Z71" s="108">
        <v>8</v>
      </c>
    </row>
    <row r="72" spans="1:26" ht="15" customHeight="1">
      <c r="A72" s="99">
        <v>661</v>
      </c>
      <c r="B72" s="100">
        <v>481</v>
      </c>
      <c r="C72" s="137" t="s">
        <v>275</v>
      </c>
      <c r="D72" s="120">
        <v>134</v>
      </c>
      <c r="E72" s="108">
        <v>41</v>
      </c>
      <c r="F72" s="108">
        <v>22</v>
      </c>
      <c r="G72" s="108">
        <v>15</v>
      </c>
      <c r="H72" s="108">
        <v>4</v>
      </c>
      <c r="I72" s="108">
        <v>34</v>
      </c>
      <c r="J72" s="108">
        <v>2</v>
      </c>
      <c r="K72" s="108">
        <v>0</v>
      </c>
      <c r="L72" s="108">
        <v>0</v>
      </c>
      <c r="M72" s="108">
        <v>1</v>
      </c>
      <c r="N72" s="108">
        <v>0</v>
      </c>
      <c r="O72" s="108">
        <v>2</v>
      </c>
      <c r="P72" s="108">
        <v>0</v>
      </c>
      <c r="Q72" s="108">
        <v>0</v>
      </c>
      <c r="R72" s="108">
        <v>1</v>
      </c>
      <c r="S72" s="108">
        <v>0</v>
      </c>
      <c r="T72" s="108">
        <v>5</v>
      </c>
      <c r="U72" s="108">
        <v>0</v>
      </c>
      <c r="V72" s="108">
        <v>0</v>
      </c>
      <c r="W72" s="108">
        <v>0</v>
      </c>
      <c r="X72" s="108">
        <v>0</v>
      </c>
      <c r="Y72" s="108">
        <v>0</v>
      </c>
      <c r="Z72" s="108">
        <v>7</v>
      </c>
    </row>
    <row r="73" spans="1:26" ht="15" customHeight="1">
      <c r="A73" s="99">
        <v>671</v>
      </c>
      <c r="B73" s="100">
        <v>501</v>
      </c>
      <c r="C73" s="137" t="s">
        <v>276</v>
      </c>
      <c r="D73" s="120">
        <v>100</v>
      </c>
      <c r="E73" s="108">
        <v>14</v>
      </c>
      <c r="F73" s="108">
        <v>43</v>
      </c>
      <c r="G73" s="108">
        <v>2</v>
      </c>
      <c r="H73" s="108">
        <v>0</v>
      </c>
      <c r="I73" s="108">
        <v>7</v>
      </c>
      <c r="J73" s="108">
        <v>3</v>
      </c>
      <c r="K73" s="108">
        <v>0</v>
      </c>
      <c r="L73" s="108">
        <v>1</v>
      </c>
      <c r="M73" s="108">
        <v>0</v>
      </c>
      <c r="N73" s="108">
        <v>24</v>
      </c>
      <c r="O73" s="108">
        <v>1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4</v>
      </c>
      <c r="W73" s="108">
        <v>0</v>
      </c>
      <c r="X73" s="108">
        <v>0</v>
      </c>
      <c r="Y73" s="108">
        <v>0</v>
      </c>
      <c r="Z73" s="108">
        <v>1</v>
      </c>
    </row>
    <row r="74" spans="1:26" ht="15" customHeight="1">
      <c r="A74" s="99">
        <v>682</v>
      </c>
      <c r="B74" s="100">
        <v>522</v>
      </c>
      <c r="C74" s="137" t="s">
        <v>277</v>
      </c>
      <c r="D74" s="120">
        <v>37</v>
      </c>
      <c r="E74" s="108">
        <v>5</v>
      </c>
      <c r="F74" s="108">
        <v>11</v>
      </c>
      <c r="G74" s="108">
        <v>3</v>
      </c>
      <c r="H74" s="108">
        <v>0</v>
      </c>
      <c r="I74" s="108">
        <v>1</v>
      </c>
      <c r="J74" s="108">
        <v>2</v>
      </c>
      <c r="K74" s="108">
        <v>0</v>
      </c>
      <c r="L74" s="108">
        <v>4</v>
      </c>
      <c r="M74" s="108">
        <v>0</v>
      </c>
      <c r="N74" s="108">
        <v>9</v>
      </c>
      <c r="O74" s="108">
        <v>0</v>
      </c>
      <c r="P74" s="108">
        <v>0</v>
      </c>
      <c r="Q74" s="108">
        <v>0</v>
      </c>
      <c r="R74" s="108">
        <v>0</v>
      </c>
      <c r="S74" s="108">
        <v>0</v>
      </c>
      <c r="T74" s="108">
        <v>0</v>
      </c>
      <c r="U74" s="108">
        <v>0</v>
      </c>
      <c r="V74" s="108">
        <v>0</v>
      </c>
      <c r="W74" s="108">
        <v>0</v>
      </c>
      <c r="X74" s="108">
        <v>0</v>
      </c>
      <c r="Y74" s="108">
        <v>0</v>
      </c>
      <c r="Z74" s="108">
        <v>2</v>
      </c>
    </row>
    <row r="75" spans="1:26" ht="15" customHeight="1">
      <c r="A75" s="99">
        <v>775</v>
      </c>
      <c r="B75" s="100">
        <v>585</v>
      </c>
      <c r="C75" s="137" t="s">
        <v>278</v>
      </c>
      <c r="D75" s="120">
        <v>95</v>
      </c>
      <c r="E75" s="108">
        <v>17</v>
      </c>
      <c r="F75" s="108">
        <v>53</v>
      </c>
      <c r="G75" s="108">
        <v>0</v>
      </c>
      <c r="H75" s="108">
        <v>0</v>
      </c>
      <c r="I75" s="108">
        <v>16</v>
      </c>
      <c r="J75" s="108">
        <v>4</v>
      </c>
      <c r="K75" s="108">
        <v>0</v>
      </c>
      <c r="L75" s="108">
        <v>1</v>
      </c>
      <c r="M75" s="108">
        <v>0</v>
      </c>
      <c r="N75" s="108">
        <v>0</v>
      </c>
      <c r="O75" s="108">
        <v>2</v>
      </c>
      <c r="P75" s="108">
        <v>0</v>
      </c>
      <c r="Q75" s="108">
        <v>1</v>
      </c>
      <c r="R75" s="108">
        <v>0</v>
      </c>
      <c r="S75" s="108">
        <v>0</v>
      </c>
      <c r="T75" s="108">
        <v>0</v>
      </c>
      <c r="U75" s="108">
        <v>1</v>
      </c>
      <c r="V75" s="108">
        <v>0</v>
      </c>
      <c r="W75" s="108">
        <v>0</v>
      </c>
      <c r="X75" s="108">
        <v>0</v>
      </c>
      <c r="Y75" s="108">
        <v>0</v>
      </c>
      <c r="Z75" s="108">
        <v>0</v>
      </c>
    </row>
    <row r="76" spans="1:26" ht="15" customHeight="1">
      <c r="A76" s="99">
        <v>776</v>
      </c>
      <c r="B76" s="100">
        <v>586</v>
      </c>
      <c r="C76" s="137" t="s">
        <v>279</v>
      </c>
      <c r="D76" s="120">
        <v>82</v>
      </c>
      <c r="E76" s="108">
        <v>14</v>
      </c>
      <c r="F76" s="108">
        <v>49</v>
      </c>
      <c r="G76" s="108">
        <v>0</v>
      </c>
      <c r="H76" s="108">
        <v>0</v>
      </c>
      <c r="I76" s="108">
        <v>3</v>
      </c>
      <c r="J76" s="108">
        <v>2</v>
      </c>
      <c r="K76" s="108">
        <v>0</v>
      </c>
      <c r="L76" s="108">
        <v>0</v>
      </c>
      <c r="M76" s="108">
        <v>0</v>
      </c>
      <c r="N76" s="108">
        <v>0</v>
      </c>
      <c r="O76" s="108">
        <v>3</v>
      </c>
      <c r="P76" s="108">
        <v>0</v>
      </c>
      <c r="Q76" s="108">
        <v>1</v>
      </c>
      <c r="R76" s="108">
        <v>4</v>
      </c>
      <c r="S76" s="108">
        <v>0</v>
      </c>
      <c r="T76" s="108">
        <v>0</v>
      </c>
      <c r="U76" s="108">
        <v>1</v>
      </c>
      <c r="V76" s="108">
        <v>0</v>
      </c>
      <c r="W76" s="108">
        <v>0</v>
      </c>
      <c r="X76" s="108">
        <v>0</v>
      </c>
      <c r="Y76" s="108">
        <v>0</v>
      </c>
      <c r="Z76" s="108">
        <v>5</v>
      </c>
    </row>
    <row r="77" spans="1:26" ht="15" customHeight="1">
      <c r="A77" s="99">
        <v>955</v>
      </c>
      <c r="B77" s="100">
        <v>685</v>
      </c>
      <c r="C77" s="137" t="s">
        <v>280</v>
      </c>
      <c r="D77" s="120">
        <v>39</v>
      </c>
      <c r="E77" s="108">
        <v>11</v>
      </c>
      <c r="F77" s="108">
        <v>14</v>
      </c>
      <c r="G77" s="108">
        <v>0</v>
      </c>
      <c r="H77" s="108">
        <v>0</v>
      </c>
      <c r="I77" s="108">
        <v>7</v>
      </c>
      <c r="J77" s="108">
        <v>4</v>
      </c>
      <c r="K77" s="108">
        <v>0</v>
      </c>
      <c r="L77" s="108">
        <v>0</v>
      </c>
      <c r="M77" s="108">
        <v>1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1</v>
      </c>
      <c r="U77" s="108">
        <v>0</v>
      </c>
      <c r="V77" s="108">
        <v>1</v>
      </c>
      <c r="W77" s="108">
        <v>0</v>
      </c>
      <c r="X77" s="108">
        <v>0</v>
      </c>
      <c r="Y77" s="108">
        <v>0</v>
      </c>
      <c r="Z77" s="108">
        <v>0</v>
      </c>
    </row>
    <row r="78" spans="1:26" ht="15" customHeight="1">
      <c r="A78" s="128"/>
      <c r="B78" s="104"/>
      <c r="C78" s="125"/>
      <c r="D78" s="126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</row>
    <row r="79" spans="1:26" ht="15" customHeight="1">
      <c r="B79" s="127" t="s">
        <v>281</v>
      </c>
      <c r="C79" s="127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</row>
    <row r="80" spans="1:26" ht="15" customHeight="1">
      <c r="C80" s="100" t="s">
        <v>282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4B948-6E87-438A-88DF-78EA313E11AA}">
  <sheetPr>
    <tabColor theme="7" tint="0.79998168889431442"/>
  </sheetPr>
  <dimension ref="A1:AM74"/>
  <sheetViews>
    <sheetView workbookViewId="0">
      <pane xSplit="2" ySplit="3" topLeftCell="K53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7.75" defaultRowHeight="13.5"/>
  <cols>
    <col min="1" max="1" width="3.75" style="100" customWidth="1"/>
    <col min="2" max="2" width="12.625" style="100" customWidth="1"/>
    <col min="3" max="25" width="9.875" style="100" customWidth="1"/>
    <col min="26" max="256" width="7.75" style="100"/>
    <col min="257" max="257" width="3.75" style="100" customWidth="1"/>
    <col min="258" max="258" width="10.25" style="100" customWidth="1"/>
    <col min="259" max="281" width="6.875" style="100" customWidth="1"/>
    <col min="282" max="512" width="7.75" style="100"/>
    <col min="513" max="513" width="3.75" style="100" customWidth="1"/>
    <col min="514" max="514" width="10.25" style="100" customWidth="1"/>
    <col min="515" max="537" width="6.875" style="100" customWidth="1"/>
    <col min="538" max="768" width="7.75" style="100"/>
    <col min="769" max="769" width="3.75" style="100" customWidth="1"/>
    <col min="770" max="770" width="10.25" style="100" customWidth="1"/>
    <col min="771" max="793" width="6.875" style="100" customWidth="1"/>
    <col min="794" max="1024" width="7.75" style="100"/>
    <col min="1025" max="1025" width="3.75" style="100" customWidth="1"/>
    <col min="1026" max="1026" width="10.25" style="100" customWidth="1"/>
    <col min="1027" max="1049" width="6.875" style="100" customWidth="1"/>
    <col min="1050" max="1280" width="7.75" style="100"/>
    <col min="1281" max="1281" width="3.75" style="100" customWidth="1"/>
    <col min="1282" max="1282" width="10.25" style="100" customWidth="1"/>
    <col min="1283" max="1305" width="6.875" style="100" customWidth="1"/>
    <col min="1306" max="1536" width="7.75" style="100"/>
    <col min="1537" max="1537" width="3.75" style="100" customWidth="1"/>
    <col min="1538" max="1538" width="10.25" style="100" customWidth="1"/>
    <col min="1539" max="1561" width="6.875" style="100" customWidth="1"/>
    <col min="1562" max="1792" width="7.75" style="100"/>
    <col min="1793" max="1793" width="3.75" style="100" customWidth="1"/>
    <col min="1794" max="1794" width="10.25" style="100" customWidth="1"/>
    <col min="1795" max="1817" width="6.875" style="100" customWidth="1"/>
    <col min="1818" max="2048" width="7.75" style="100"/>
    <col min="2049" max="2049" width="3.75" style="100" customWidth="1"/>
    <col min="2050" max="2050" width="10.25" style="100" customWidth="1"/>
    <col min="2051" max="2073" width="6.875" style="100" customWidth="1"/>
    <col min="2074" max="2304" width="7.75" style="100"/>
    <col min="2305" max="2305" width="3.75" style="100" customWidth="1"/>
    <col min="2306" max="2306" width="10.25" style="100" customWidth="1"/>
    <col min="2307" max="2329" width="6.875" style="100" customWidth="1"/>
    <col min="2330" max="2560" width="7.75" style="100"/>
    <col min="2561" max="2561" width="3.75" style="100" customWidth="1"/>
    <col min="2562" max="2562" width="10.25" style="100" customWidth="1"/>
    <col min="2563" max="2585" width="6.875" style="100" customWidth="1"/>
    <col min="2586" max="2816" width="7.75" style="100"/>
    <col min="2817" max="2817" width="3.75" style="100" customWidth="1"/>
    <col min="2818" max="2818" width="10.25" style="100" customWidth="1"/>
    <col min="2819" max="2841" width="6.875" style="100" customWidth="1"/>
    <col min="2842" max="3072" width="7.75" style="100"/>
    <col min="3073" max="3073" width="3.75" style="100" customWidth="1"/>
    <col min="3074" max="3074" width="10.25" style="100" customWidth="1"/>
    <col min="3075" max="3097" width="6.875" style="100" customWidth="1"/>
    <col min="3098" max="3328" width="7.75" style="100"/>
    <col min="3329" max="3329" width="3.75" style="100" customWidth="1"/>
    <col min="3330" max="3330" width="10.25" style="100" customWidth="1"/>
    <col min="3331" max="3353" width="6.875" style="100" customWidth="1"/>
    <col min="3354" max="3584" width="7.75" style="100"/>
    <col min="3585" max="3585" width="3.75" style="100" customWidth="1"/>
    <col min="3586" max="3586" width="10.25" style="100" customWidth="1"/>
    <col min="3587" max="3609" width="6.875" style="100" customWidth="1"/>
    <col min="3610" max="3840" width="7.75" style="100"/>
    <col min="3841" max="3841" width="3.75" style="100" customWidth="1"/>
    <col min="3842" max="3842" width="10.25" style="100" customWidth="1"/>
    <col min="3843" max="3865" width="6.875" style="100" customWidth="1"/>
    <col min="3866" max="4096" width="7.75" style="100"/>
    <col min="4097" max="4097" width="3.75" style="100" customWidth="1"/>
    <col min="4098" max="4098" width="10.25" style="100" customWidth="1"/>
    <col min="4099" max="4121" width="6.875" style="100" customWidth="1"/>
    <col min="4122" max="4352" width="7.75" style="100"/>
    <col min="4353" max="4353" width="3.75" style="100" customWidth="1"/>
    <col min="4354" max="4354" width="10.25" style="100" customWidth="1"/>
    <col min="4355" max="4377" width="6.875" style="100" customWidth="1"/>
    <col min="4378" max="4608" width="7.75" style="100"/>
    <col min="4609" max="4609" width="3.75" style="100" customWidth="1"/>
    <col min="4610" max="4610" width="10.25" style="100" customWidth="1"/>
    <col min="4611" max="4633" width="6.875" style="100" customWidth="1"/>
    <col min="4634" max="4864" width="7.75" style="100"/>
    <col min="4865" max="4865" width="3.75" style="100" customWidth="1"/>
    <col min="4866" max="4866" width="10.25" style="100" customWidth="1"/>
    <col min="4867" max="4889" width="6.875" style="100" customWidth="1"/>
    <col min="4890" max="5120" width="7.75" style="100"/>
    <col min="5121" max="5121" width="3.75" style="100" customWidth="1"/>
    <col min="5122" max="5122" width="10.25" style="100" customWidth="1"/>
    <col min="5123" max="5145" width="6.875" style="100" customWidth="1"/>
    <col min="5146" max="5376" width="7.75" style="100"/>
    <col min="5377" max="5377" width="3.75" style="100" customWidth="1"/>
    <col min="5378" max="5378" width="10.25" style="100" customWidth="1"/>
    <col min="5379" max="5401" width="6.875" style="100" customWidth="1"/>
    <col min="5402" max="5632" width="7.75" style="100"/>
    <col min="5633" max="5633" width="3.75" style="100" customWidth="1"/>
    <col min="5634" max="5634" width="10.25" style="100" customWidth="1"/>
    <col min="5635" max="5657" width="6.875" style="100" customWidth="1"/>
    <col min="5658" max="5888" width="7.75" style="100"/>
    <col min="5889" max="5889" width="3.75" style="100" customWidth="1"/>
    <col min="5890" max="5890" width="10.25" style="100" customWidth="1"/>
    <col min="5891" max="5913" width="6.875" style="100" customWidth="1"/>
    <col min="5914" max="6144" width="7.75" style="100"/>
    <col min="6145" max="6145" width="3.75" style="100" customWidth="1"/>
    <col min="6146" max="6146" width="10.25" style="100" customWidth="1"/>
    <col min="6147" max="6169" width="6.875" style="100" customWidth="1"/>
    <col min="6170" max="6400" width="7.75" style="100"/>
    <col min="6401" max="6401" width="3.75" style="100" customWidth="1"/>
    <col min="6402" max="6402" width="10.25" style="100" customWidth="1"/>
    <col min="6403" max="6425" width="6.875" style="100" customWidth="1"/>
    <col min="6426" max="6656" width="7.75" style="100"/>
    <col min="6657" max="6657" width="3.75" style="100" customWidth="1"/>
    <col min="6658" max="6658" width="10.25" style="100" customWidth="1"/>
    <col min="6659" max="6681" width="6.875" style="100" customWidth="1"/>
    <col min="6682" max="6912" width="7.75" style="100"/>
    <col min="6913" max="6913" width="3.75" style="100" customWidth="1"/>
    <col min="6914" max="6914" width="10.25" style="100" customWidth="1"/>
    <col min="6915" max="6937" width="6.875" style="100" customWidth="1"/>
    <col min="6938" max="7168" width="7.75" style="100"/>
    <col min="7169" max="7169" width="3.75" style="100" customWidth="1"/>
    <col min="7170" max="7170" width="10.25" style="100" customWidth="1"/>
    <col min="7171" max="7193" width="6.875" style="100" customWidth="1"/>
    <col min="7194" max="7424" width="7.75" style="100"/>
    <col min="7425" max="7425" width="3.75" style="100" customWidth="1"/>
    <col min="7426" max="7426" width="10.25" style="100" customWidth="1"/>
    <col min="7427" max="7449" width="6.875" style="100" customWidth="1"/>
    <col min="7450" max="7680" width="7.75" style="100"/>
    <col min="7681" max="7681" width="3.75" style="100" customWidth="1"/>
    <col min="7682" max="7682" width="10.25" style="100" customWidth="1"/>
    <col min="7683" max="7705" width="6.875" style="100" customWidth="1"/>
    <col min="7706" max="7936" width="7.75" style="100"/>
    <col min="7937" max="7937" width="3.75" style="100" customWidth="1"/>
    <col min="7938" max="7938" width="10.25" style="100" customWidth="1"/>
    <col min="7939" max="7961" width="6.875" style="100" customWidth="1"/>
    <col min="7962" max="8192" width="7.75" style="100"/>
    <col min="8193" max="8193" width="3.75" style="100" customWidth="1"/>
    <col min="8194" max="8194" width="10.25" style="100" customWidth="1"/>
    <col min="8195" max="8217" width="6.875" style="100" customWidth="1"/>
    <col min="8218" max="8448" width="7.75" style="100"/>
    <col min="8449" max="8449" width="3.75" style="100" customWidth="1"/>
    <col min="8450" max="8450" width="10.25" style="100" customWidth="1"/>
    <col min="8451" max="8473" width="6.875" style="100" customWidth="1"/>
    <col min="8474" max="8704" width="7.75" style="100"/>
    <col min="8705" max="8705" width="3.75" style="100" customWidth="1"/>
    <col min="8706" max="8706" width="10.25" style="100" customWidth="1"/>
    <col min="8707" max="8729" width="6.875" style="100" customWidth="1"/>
    <col min="8730" max="8960" width="7.75" style="100"/>
    <col min="8961" max="8961" width="3.75" style="100" customWidth="1"/>
    <col min="8962" max="8962" width="10.25" style="100" customWidth="1"/>
    <col min="8963" max="8985" width="6.875" style="100" customWidth="1"/>
    <col min="8986" max="9216" width="7.75" style="100"/>
    <col min="9217" max="9217" width="3.75" style="100" customWidth="1"/>
    <col min="9218" max="9218" width="10.25" style="100" customWidth="1"/>
    <col min="9219" max="9241" width="6.875" style="100" customWidth="1"/>
    <col min="9242" max="9472" width="7.75" style="100"/>
    <col min="9473" max="9473" width="3.75" style="100" customWidth="1"/>
    <col min="9474" max="9474" width="10.25" style="100" customWidth="1"/>
    <col min="9475" max="9497" width="6.875" style="100" customWidth="1"/>
    <col min="9498" max="9728" width="7.75" style="100"/>
    <col min="9729" max="9729" width="3.75" style="100" customWidth="1"/>
    <col min="9730" max="9730" width="10.25" style="100" customWidth="1"/>
    <col min="9731" max="9753" width="6.875" style="100" customWidth="1"/>
    <col min="9754" max="9984" width="7.75" style="100"/>
    <col min="9985" max="9985" width="3.75" style="100" customWidth="1"/>
    <col min="9986" max="9986" width="10.25" style="100" customWidth="1"/>
    <col min="9987" max="10009" width="6.875" style="100" customWidth="1"/>
    <col min="10010" max="10240" width="7.75" style="100"/>
    <col min="10241" max="10241" width="3.75" style="100" customWidth="1"/>
    <col min="10242" max="10242" width="10.25" style="100" customWidth="1"/>
    <col min="10243" max="10265" width="6.875" style="100" customWidth="1"/>
    <col min="10266" max="10496" width="7.75" style="100"/>
    <col min="10497" max="10497" width="3.75" style="100" customWidth="1"/>
    <col min="10498" max="10498" width="10.25" style="100" customWidth="1"/>
    <col min="10499" max="10521" width="6.875" style="100" customWidth="1"/>
    <col min="10522" max="10752" width="7.75" style="100"/>
    <col min="10753" max="10753" width="3.75" style="100" customWidth="1"/>
    <col min="10754" max="10754" width="10.25" style="100" customWidth="1"/>
    <col min="10755" max="10777" width="6.875" style="100" customWidth="1"/>
    <col min="10778" max="11008" width="7.75" style="100"/>
    <col min="11009" max="11009" width="3.75" style="100" customWidth="1"/>
    <col min="11010" max="11010" width="10.25" style="100" customWidth="1"/>
    <col min="11011" max="11033" width="6.875" style="100" customWidth="1"/>
    <col min="11034" max="11264" width="7.75" style="100"/>
    <col min="11265" max="11265" width="3.75" style="100" customWidth="1"/>
    <col min="11266" max="11266" width="10.25" style="100" customWidth="1"/>
    <col min="11267" max="11289" width="6.875" style="100" customWidth="1"/>
    <col min="11290" max="11520" width="7.75" style="100"/>
    <col min="11521" max="11521" width="3.75" style="100" customWidth="1"/>
    <col min="11522" max="11522" width="10.25" style="100" customWidth="1"/>
    <col min="11523" max="11545" width="6.875" style="100" customWidth="1"/>
    <col min="11546" max="11776" width="7.75" style="100"/>
    <col min="11777" max="11777" width="3.75" style="100" customWidth="1"/>
    <col min="11778" max="11778" width="10.25" style="100" customWidth="1"/>
    <col min="11779" max="11801" width="6.875" style="100" customWidth="1"/>
    <col min="11802" max="12032" width="7.75" style="100"/>
    <col min="12033" max="12033" width="3.75" style="100" customWidth="1"/>
    <col min="12034" max="12034" width="10.25" style="100" customWidth="1"/>
    <col min="12035" max="12057" width="6.875" style="100" customWidth="1"/>
    <col min="12058" max="12288" width="7.75" style="100"/>
    <col min="12289" max="12289" width="3.75" style="100" customWidth="1"/>
    <col min="12290" max="12290" width="10.25" style="100" customWidth="1"/>
    <col min="12291" max="12313" width="6.875" style="100" customWidth="1"/>
    <col min="12314" max="12544" width="7.75" style="100"/>
    <col min="12545" max="12545" width="3.75" style="100" customWidth="1"/>
    <col min="12546" max="12546" width="10.25" style="100" customWidth="1"/>
    <col min="12547" max="12569" width="6.875" style="100" customWidth="1"/>
    <col min="12570" max="12800" width="7.75" style="100"/>
    <col min="12801" max="12801" width="3.75" style="100" customWidth="1"/>
    <col min="12802" max="12802" width="10.25" style="100" customWidth="1"/>
    <col min="12803" max="12825" width="6.875" style="100" customWidth="1"/>
    <col min="12826" max="13056" width="7.75" style="100"/>
    <col min="13057" max="13057" width="3.75" style="100" customWidth="1"/>
    <col min="13058" max="13058" width="10.25" style="100" customWidth="1"/>
    <col min="13059" max="13081" width="6.875" style="100" customWidth="1"/>
    <col min="13082" max="13312" width="7.75" style="100"/>
    <col min="13313" max="13313" width="3.75" style="100" customWidth="1"/>
    <col min="13314" max="13314" width="10.25" style="100" customWidth="1"/>
    <col min="13315" max="13337" width="6.875" style="100" customWidth="1"/>
    <col min="13338" max="13568" width="7.75" style="100"/>
    <col min="13569" max="13569" width="3.75" style="100" customWidth="1"/>
    <col min="13570" max="13570" width="10.25" style="100" customWidth="1"/>
    <col min="13571" max="13593" width="6.875" style="100" customWidth="1"/>
    <col min="13594" max="13824" width="7.75" style="100"/>
    <col min="13825" max="13825" width="3.75" style="100" customWidth="1"/>
    <col min="13826" max="13826" width="10.25" style="100" customWidth="1"/>
    <col min="13827" max="13849" width="6.875" style="100" customWidth="1"/>
    <col min="13850" max="14080" width="7.75" style="100"/>
    <col min="14081" max="14081" width="3.75" style="100" customWidth="1"/>
    <col min="14082" max="14082" width="10.25" style="100" customWidth="1"/>
    <col min="14083" max="14105" width="6.875" style="100" customWidth="1"/>
    <col min="14106" max="14336" width="7.75" style="100"/>
    <col min="14337" max="14337" width="3.75" style="100" customWidth="1"/>
    <col min="14338" max="14338" width="10.25" style="100" customWidth="1"/>
    <col min="14339" max="14361" width="6.875" style="100" customWidth="1"/>
    <col min="14362" max="14592" width="7.75" style="100"/>
    <col min="14593" max="14593" width="3.75" style="100" customWidth="1"/>
    <col min="14594" max="14594" width="10.25" style="100" customWidth="1"/>
    <col min="14595" max="14617" width="6.875" style="100" customWidth="1"/>
    <col min="14618" max="14848" width="7.75" style="100"/>
    <col min="14849" max="14849" width="3.75" style="100" customWidth="1"/>
    <col min="14850" max="14850" width="10.25" style="100" customWidth="1"/>
    <col min="14851" max="14873" width="6.875" style="100" customWidth="1"/>
    <col min="14874" max="15104" width="7.75" style="100"/>
    <col min="15105" max="15105" width="3.75" style="100" customWidth="1"/>
    <col min="15106" max="15106" width="10.25" style="100" customWidth="1"/>
    <col min="15107" max="15129" width="6.875" style="100" customWidth="1"/>
    <col min="15130" max="15360" width="7.75" style="100"/>
    <col min="15361" max="15361" width="3.75" style="100" customWidth="1"/>
    <col min="15362" max="15362" width="10.25" style="100" customWidth="1"/>
    <col min="15363" max="15385" width="6.875" style="100" customWidth="1"/>
    <col min="15386" max="15616" width="7.75" style="100"/>
    <col min="15617" max="15617" width="3.75" style="100" customWidth="1"/>
    <col min="15618" max="15618" width="10.25" style="100" customWidth="1"/>
    <col min="15619" max="15641" width="6.875" style="100" customWidth="1"/>
    <col min="15642" max="15872" width="7.75" style="100"/>
    <col min="15873" max="15873" width="3.75" style="100" customWidth="1"/>
    <col min="15874" max="15874" width="10.25" style="100" customWidth="1"/>
    <col min="15875" max="15897" width="6.875" style="100" customWidth="1"/>
    <col min="15898" max="16128" width="7.75" style="100"/>
    <col min="16129" max="16129" width="3.75" style="100" customWidth="1"/>
    <col min="16130" max="16130" width="10.25" style="100" customWidth="1"/>
    <col min="16131" max="16153" width="6.875" style="100" customWidth="1"/>
    <col min="16154" max="16384" width="7.75" style="100"/>
  </cols>
  <sheetData>
    <row r="1" spans="1:39" ht="16.149999999999999" customHeight="1">
      <c r="A1" s="100" t="s">
        <v>814</v>
      </c>
    </row>
    <row r="2" spans="1:39">
      <c r="Y2" s="117" t="s">
        <v>402</v>
      </c>
    </row>
    <row r="3" spans="1:39" ht="27">
      <c r="A3" s="439" t="s">
        <v>403</v>
      </c>
      <c r="B3" s="440"/>
      <c r="C3" s="138" t="s">
        <v>44</v>
      </c>
      <c r="D3" s="131" t="s">
        <v>404</v>
      </c>
      <c r="E3" s="139" t="s">
        <v>0</v>
      </c>
      <c r="F3" s="139" t="s">
        <v>194</v>
      </c>
      <c r="G3" s="139" t="s">
        <v>193</v>
      </c>
      <c r="H3" s="139" t="s">
        <v>1</v>
      </c>
      <c r="I3" s="139" t="s">
        <v>160</v>
      </c>
      <c r="J3" s="139" t="s">
        <v>157</v>
      </c>
      <c r="K3" s="139" t="s">
        <v>195</v>
      </c>
      <c r="L3" s="131" t="s">
        <v>196</v>
      </c>
      <c r="M3" s="139" t="s">
        <v>159</v>
      </c>
      <c r="N3" s="139" t="s">
        <v>199</v>
      </c>
      <c r="O3" s="131" t="s">
        <v>197</v>
      </c>
      <c r="P3" s="139" t="s">
        <v>198</v>
      </c>
      <c r="Q3" s="139" t="s">
        <v>156</v>
      </c>
      <c r="R3" s="139" t="s">
        <v>200</v>
      </c>
      <c r="S3" s="131" t="s">
        <v>202</v>
      </c>
      <c r="T3" s="139" t="s">
        <v>201</v>
      </c>
      <c r="U3" s="139" t="s">
        <v>203</v>
      </c>
      <c r="V3" s="139" t="s">
        <v>43</v>
      </c>
      <c r="W3" s="139" t="s">
        <v>204</v>
      </c>
      <c r="X3" s="139" t="s">
        <v>162</v>
      </c>
      <c r="Y3" s="140" t="s">
        <v>205</v>
      </c>
    </row>
    <row r="4" spans="1:39" ht="15" hidden="1" customHeight="1">
      <c r="B4" s="132" t="s">
        <v>405</v>
      </c>
      <c r="C4" s="141">
        <v>102529</v>
      </c>
      <c r="D4" s="142">
        <v>62407</v>
      </c>
      <c r="E4" s="142">
        <v>18992</v>
      </c>
      <c r="F4" s="142">
        <v>2769</v>
      </c>
      <c r="G4" s="142">
        <v>4194</v>
      </c>
      <c r="H4" s="142">
        <v>2926</v>
      </c>
      <c r="I4" s="142">
        <v>2317</v>
      </c>
      <c r="J4" s="142">
        <v>1195</v>
      </c>
      <c r="K4" s="142">
        <v>957</v>
      </c>
      <c r="L4" s="142">
        <v>681</v>
      </c>
      <c r="M4" s="142">
        <v>763</v>
      </c>
      <c r="N4" s="142">
        <v>515</v>
      </c>
      <c r="O4" s="142">
        <v>577</v>
      </c>
      <c r="P4" s="142">
        <v>569</v>
      </c>
      <c r="Q4" s="142">
        <v>322</v>
      </c>
      <c r="R4" s="142">
        <v>214</v>
      </c>
      <c r="S4" s="142">
        <v>251</v>
      </c>
      <c r="T4" s="142">
        <v>124</v>
      </c>
      <c r="U4" s="142">
        <v>183</v>
      </c>
      <c r="V4" s="142">
        <v>89</v>
      </c>
      <c r="W4" s="142">
        <v>173</v>
      </c>
      <c r="X4" s="142">
        <v>93</v>
      </c>
      <c r="Y4" s="142">
        <v>2218</v>
      </c>
    </row>
    <row r="5" spans="1:39" ht="11.25" hidden="1" customHeight="1">
      <c r="B5" s="135" t="s">
        <v>406</v>
      </c>
      <c r="C5" s="141">
        <v>102721</v>
      </c>
      <c r="D5" s="142">
        <v>61092</v>
      </c>
      <c r="E5" s="142">
        <v>20191</v>
      </c>
      <c r="F5" s="142">
        <v>2964</v>
      </c>
      <c r="G5" s="142">
        <v>3897</v>
      </c>
      <c r="H5" s="142">
        <v>3106</v>
      </c>
      <c r="I5" s="142">
        <v>2317</v>
      </c>
      <c r="J5" s="142">
        <v>1181</v>
      </c>
      <c r="K5" s="142">
        <v>969</v>
      </c>
      <c r="L5" s="142">
        <v>708</v>
      </c>
      <c r="M5" s="142">
        <v>803</v>
      </c>
      <c r="N5" s="142">
        <v>533</v>
      </c>
      <c r="O5" s="142">
        <v>602</v>
      </c>
      <c r="P5" s="142">
        <v>544</v>
      </c>
      <c r="Q5" s="142">
        <v>315</v>
      </c>
      <c r="R5" s="142">
        <v>230</v>
      </c>
      <c r="S5" s="142">
        <v>236</v>
      </c>
      <c r="T5" s="142">
        <v>157</v>
      </c>
      <c r="U5" s="142">
        <v>181</v>
      </c>
      <c r="V5" s="142">
        <v>95</v>
      </c>
      <c r="W5" s="142">
        <v>166</v>
      </c>
      <c r="X5" s="142">
        <v>85</v>
      </c>
      <c r="Y5" s="142">
        <v>2349</v>
      </c>
    </row>
    <row r="6" spans="1:39" ht="11.25" hidden="1" customHeight="1">
      <c r="B6" s="135" t="s">
        <v>407</v>
      </c>
      <c r="C6" s="141">
        <v>101865</v>
      </c>
      <c r="D6" s="142">
        <v>59475</v>
      </c>
      <c r="E6" s="142">
        <v>20864</v>
      </c>
      <c r="F6" s="142">
        <v>3168</v>
      </c>
      <c r="G6" s="142">
        <v>3598</v>
      </c>
      <c r="H6" s="142">
        <v>3171</v>
      </c>
      <c r="I6" s="142">
        <v>2330</v>
      </c>
      <c r="J6" s="142">
        <v>1218</v>
      </c>
      <c r="K6" s="142">
        <v>942</v>
      </c>
      <c r="L6" s="142">
        <v>717</v>
      </c>
      <c r="M6" s="142">
        <v>785</v>
      </c>
      <c r="N6" s="142">
        <v>531</v>
      </c>
      <c r="O6" s="142">
        <v>609</v>
      </c>
      <c r="P6" s="142">
        <v>571</v>
      </c>
      <c r="Q6" s="142">
        <v>313</v>
      </c>
      <c r="R6" s="142">
        <v>262</v>
      </c>
      <c r="S6" s="142">
        <v>216</v>
      </c>
      <c r="T6" s="142">
        <v>201</v>
      </c>
      <c r="U6" s="142">
        <v>191</v>
      </c>
      <c r="V6" s="142">
        <v>101</v>
      </c>
      <c r="W6" s="142">
        <v>157</v>
      </c>
      <c r="X6" s="142">
        <v>80</v>
      </c>
      <c r="Y6" s="142">
        <v>2365</v>
      </c>
    </row>
    <row r="7" spans="1:39" ht="11.25" hidden="1" customHeight="1">
      <c r="B7" s="135" t="s">
        <v>408</v>
      </c>
      <c r="C7" s="141">
        <v>102954</v>
      </c>
      <c r="D7" s="142">
        <v>58123</v>
      </c>
      <c r="E7" s="142">
        <v>22178</v>
      </c>
      <c r="F7" s="142">
        <v>3420</v>
      </c>
      <c r="G7" s="142">
        <v>3823</v>
      </c>
      <c r="H7" s="142">
        <v>3229</v>
      </c>
      <c r="I7" s="142">
        <v>2401</v>
      </c>
      <c r="J7" s="142">
        <v>1274</v>
      </c>
      <c r="K7" s="142">
        <v>952</v>
      </c>
      <c r="L7" s="142">
        <v>787</v>
      </c>
      <c r="M7" s="142">
        <v>790</v>
      </c>
      <c r="N7" s="142">
        <v>578</v>
      </c>
      <c r="O7" s="142">
        <v>652</v>
      </c>
      <c r="P7" s="142">
        <v>598</v>
      </c>
      <c r="Q7" s="142">
        <v>352</v>
      </c>
      <c r="R7" s="142">
        <v>262</v>
      </c>
      <c r="S7" s="142">
        <v>224</v>
      </c>
      <c r="T7" s="142">
        <v>231</v>
      </c>
      <c r="U7" s="142">
        <v>193</v>
      </c>
      <c r="V7" s="142">
        <v>149</v>
      </c>
      <c r="W7" s="142">
        <v>162</v>
      </c>
      <c r="X7" s="142">
        <v>80</v>
      </c>
      <c r="Y7" s="142">
        <v>2496</v>
      </c>
    </row>
    <row r="8" spans="1:39" ht="11.25" customHeight="1">
      <c r="B8" s="135" t="s">
        <v>409</v>
      </c>
      <c r="C8" s="143">
        <v>101691</v>
      </c>
      <c r="D8" s="144">
        <v>56601</v>
      </c>
      <c r="E8" s="144">
        <v>22723</v>
      </c>
      <c r="F8" s="144">
        <v>3695</v>
      </c>
      <c r="G8" s="144">
        <v>3556</v>
      </c>
      <c r="H8" s="144">
        <v>3167</v>
      </c>
      <c r="I8" s="144">
        <v>2372</v>
      </c>
      <c r="J8" s="144">
        <v>1286</v>
      </c>
      <c r="K8" s="144">
        <v>929</v>
      </c>
      <c r="L8" s="144">
        <v>778</v>
      </c>
      <c r="M8" s="144">
        <v>745</v>
      </c>
      <c r="N8" s="144">
        <v>637</v>
      </c>
      <c r="O8" s="144">
        <v>599</v>
      </c>
      <c r="P8" s="144">
        <v>561</v>
      </c>
      <c r="Q8" s="144">
        <v>315</v>
      </c>
      <c r="R8" s="144">
        <v>272</v>
      </c>
      <c r="S8" s="144">
        <v>207</v>
      </c>
      <c r="T8" s="144">
        <v>206</v>
      </c>
      <c r="U8" s="144">
        <v>190</v>
      </c>
      <c r="V8" s="144">
        <v>181</v>
      </c>
      <c r="W8" s="144">
        <v>137</v>
      </c>
      <c r="X8" s="144">
        <v>77</v>
      </c>
      <c r="Y8" s="144">
        <v>2457</v>
      </c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</row>
    <row r="9" spans="1:39" ht="15.75" customHeight="1">
      <c r="B9" s="136"/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</row>
    <row r="10" spans="1:39" ht="15.75" customHeight="1">
      <c r="B10" s="105" t="s">
        <v>211</v>
      </c>
      <c r="C10" s="143">
        <v>20911</v>
      </c>
      <c r="D10" s="144">
        <v>14473</v>
      </c>
      <c r="E10" s="144">
        <v>3078</v>
      </c>
      <c r="F10" s="144">
        <v>256</v>
      </c>
      <c r="G10" s="144">
        <v>468</v>
      </c>
      <c r="H10" s="144">
        <v>531</v>
      </c>
      <c r="I10" s="144">
        <v>472</v>
      </c>
      <c r="J10" s="144">
        <v>51</v>
      </c>
      <c r="K10" s="144">
        <v>142</v>
      </c>
      <c r="L10" s="144">
        <v>129</v>
      </c>
      <c r="M10" s="144">
        <v>146</v>
      </c>
      <c r="N10" s="144">
        <v>118</v>
      </c>
      <c r="O10" s="144">
        <v>124</v>
      </c>
      <c r="P10" s="144">
        <v>157</v>
      </c>
      <c r="Q10" s="144">
        <v>86</v>
      </c>
      <c r="R10" s="144">
        <v>75</v>
      </c>
      <c r="S10" s="144">
        <v>44</v>
      </c>
      <c r="T10" s="144">
        <v>30</v>
      </c>
      <c r="U10" s="144">
        <v>19</v>
      </c>
      <c r="V10" s="144">
        <v>31</v>
      </c>
      <c r="W10" s="144">
        <v>28</v>
      </c>
      <c r="X10" s="144">
        <v>14</v>
      </c>
      <c r="Y10" s="144">
        <v>439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</row>
    <row r="11" spans="1:39" ht="15.75" customHeight="1">
      <c r="B11" s="105" t="s">
        <v>212</v>
      </c>
      <c r="C11" s="143">
        <v>9262</v>
      </c>
      <c r="D11" s="144">
        <v>6642</v>
      </c>
      <c r="E11" s="144">
        <v>1141</v>
      </c>
      <c r="F11" s="144">
        <v>76</v>
      </c>
      <c r="G11" s="144">
        <v>443</v>
      </c>
      <c r="H11" s="144">
        <v>145</v>
      </c>
      <c r="I11" s="144">
        <v>237</v>
      </c>
      <c r="J11" s="144">
        <v>41</v>
      </c>
      <c r="K11" s="144">
        <v>39</v>
      </c>
      <c r="L11" s="144">
        <v>56</v>
      </c>
      <c r="M11" s="144">
        <v>54</v>
      </c>
      <c r="N11" s="144">
        <v>47</v>
      </c>
      <c r="O11" s="144">
        <v>61</v>
      </c>
      <c r="P11" s="144">
        <v>55</v>
      </c>
      <c r="Q11" s="144">
        <v>19</v>
      </c>
      <c r="R11" s="144">
        <v>26</v>
      </c>
      <c r="S11" s="144">
        <v>10</v>
      </c>
      <c r="T11" s="144">
        <v>6</v>
      </c>
      <c r="U11" s="144">
        <v>8</v>
      </c>
      <c r="V11" s="144">
        <v>11</v>
      </c>
      <c r="W11" s="144">
        <v>7</v>
      </c>
      <c r="X11" s="144">
        <v>5</v>
      </c>
      <c r="Y11" s="144">
        <v>133</v>
      </c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</row>
    <row r="12" spans="1:39" ht="15.75" customHeight="1">
      <c r="B12" s="105" t="s">
        <v>213</v>
      </c>
      <c r="C12" s="143">
        <v>7185</v>
      </c>
      <c r="D12" s="144">
        <v>3812</v>
      </c>
      <c r="E12" s="144">
        <v>1275</v>
      </c>
      <c r="F12" s="144">
        <v>255</v>
      </c>
      <c r="G12" s="144">
        <v>510</v>
      </c>
      <c r="H12" s="144">
        <v>451</v>
      </c>
      <c r="I12" s="144">
        <v>93</v>
      </c>
      <c r="J12" s="144">
        <v>104</v>
      </c>
      <c r="K12" s="144">
        <v>177</v>
      </c>
      <c r="L12" s="144">
        <v>94</v>
      </c>
      <c r="M12" s="144">
        <v>31</v>
      </c>
      <c r="N12" s="144">
        <v>85</v>
      </c>
      <c r="O12" s="144">
        <v>45</v>
      </c>
      <c r="P12" s="144">
        <v>31</v>
      </c>
      <c r="Q12" s="144">
        <v>3</v>
      </c>
      <c r="R12" s="144">
        <v>10</v>
      </c>
      <c r="S12" s="144">
        <v>15</v>
      </c>
      <c r="T12" s="144">
        <v>6</v>
      </c>
      <c r="U12" s="144">
        <v>44</v>
      </c>
      <c r="V12" s="144">
        <v>7</v>
      </c>
      <c r="W12" s="144">
        <v>10</v>
      </c>
      <c r="X12" s="144">
        <v>7</v>
      </c>
      <c r="Y12" s="144">
        <v>120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</row>
    <row r="13" spans="1:39" ht="15.75" customHeight="1">
      <c r="B13" s="105" t="s">
        <v>214</v>
      </c>
      <c r="C13" s="143">
        <v>3559</v>
      </c>
      <c r="D13" s="144">
        <v>1020</v>
      </c>
      <c r="E13" s="144">
        <v>1028</v>
      </c>
      <c r="F13" s="144">
        <v>172</v>
      </c>
      <c r="G13" s="144">
        <v>613</v>
      </c>
      <c r="H13" s="144">
        <v>237</v>
      </c>
      <c r="I13" s="144">
        <v>64</v>
      </c>
      <c r="J13" s="144">
        <v>2</v>
      </c>
      <c r="K13" s="144">
        <v>112</v>
      </c>
      <c r="L13" s="144">
        <v>70</v>
      </c>
      <c r="M13" s="144">
        <v>8</v>
      </c>
      <c r="N13" s="144">
        <v>24</v>
      </c>
      <c r="O13" s="144">
        <v>15</v>
      </c>
      <c r="P13" s="144">
        <v>9</v>
      </c>
      <c r="Q13" s="144">
        <v>2</v>
      </c>
      <c r="R13" s="144">
        <v>2</v>
      </c>
      <c r="S13" s="144">
        <v>2</v>
      </c>
      <c r="T13" s="144">
        <v>0</v>
      </c>
      <c r="U13" s="144">
        <v>6</v>
      </c>
      <c r="V13" s="144">
        <v>2</v>
      </c>
      <c r="W13" s="144">
        <v>54</v>
      </c>
      <c r="X13" s="144">
        <v>0</v>
      </c>
      <c r="Y13" s="144">
        <v>117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</row>
    <row r="14" spans="1:39" ht="15.75" customHeight="1">
      <c r="B14" s="105" t="s">
        <v>215</v>
      </c>
      <c r="C14" s="143">
        <v>11708</v>
      </c>
      <c r="D14" s="144">
        <v>6723</v>
      </c>
      <c r="E14" s="144">
        <v>1934</v>
      </c>
      <c r="F14" s="144">
        <v>1541</v>
      </c>
      <c r="G14" s="144">
        <v>327</v>
      </c>
      <c r="H14" s="144">
        <v>436</v>
      </c>
      <c r="I14" s="144">
        <v>122</v>
      </c>
      <c r="J14" s="144">
        <v>3</v>
      </c>
      <c r="K14" s="144">
        <v>136</v>
      </c>
      <c r="L14" s="144">
        <v>66</v>
      </c>
      <c r="M14" s="144">
        <v>24</v>
      </c>
      <c r="N14" s="144">
        <v>39</v>
      </c>
      <c r="O14" s="144">
        <v>51</v>
      </c>
      <c r="P14" s="144">
        <v>37</v>
      </c>
      <c r="Q14" s="144">
        <v>4</v>
      </c>
      <c r="R14" s="144">
        <v>5</v>
      </c>
      <c r="S14" s="144">
        <v>6</v>
      </c>
      <c r="T14" s="144">
        <v>20</v>
      </c>
      <c r="U14" s="144">
        <v>27</v>
      </c>
      <c r="V14" s="144">
        <v>13</v>
      </c>
      <c r="W14" s="144">
        <v>3</v>
      </c>
      <c r="X14" s="144">
        <v>3</v>
      </c>
      <c r="Y14" s="144">
        <v>188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</row>
    <row r="15" spans="1:39" ht="15.75" customHeight="1">
      <c r="B15" s="105" t="s">
        <v>216</v>
      </c>
      <c r="C15" s="143">
        <v>1869</v>
      </c>
      <c r="D15" s="144">
        <v>796</v>
      </c>
      <c r="E15" s="144">
        <v>452</v>
      </c>
      <c r="F15" s="144">
        <v>49</v>
      </c>
      <c r="G15" s="144">
        <v>93</v>
      </c>
      <c r="H15" s="144">
        <v>107</v>
      </c>
      <c r="I15" s="144">
        <v>45</v>
      </c>
      <c r="J15" s="144">
        <v>20</v>
      </c>
      <c r="K15" s="144">
        <v>64</v>
      </c>
      <c r="L15" s="144">
        <v>102</v>
      </c>
      <c r="M15" s="144">
        <v>17</v>
      </c>
      <c r="N15" s="144">
        <v>11</v>
      </c>
      <c r="O15" s="144">
        <v>15</v>
      </c>
      <c r="P15" s="144">
        <v>7</v>
      </c>
      <c r="Q15" s="144">
        <v>6</v>
      </c>
      <c r="R15" s="144">
        <v>3</v>
      </c>
      <c r="S15" s="144">
        <v>2</v>
      </c>
      <c r="T15" s="144">
        <v>23</v>
      </c>
      <c r="U15" s="144">
        <v>5</v>
      </c>
      <c r="V15" s="144">
        <v>0</v>
      </c>
      <c r="W15" s="144">
        <v>1</v>
      </c>
      <c r="X15" s="144">
        <v>1</v>
      </c>
      <c r="Y15" s="144">
        <v>50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</row>
    <row r="16" spans="1:39" ht="15.75" customHeight="1">
      <c r="B16" s="105" t="s">
        <v>218</v>
      </c>
      <c r="C16" s="143">
        <v>1198</v>
      </c>
      <c r="D16" s="144">
        <v>170</v>
      </c>
      <c r="E16" s="144">
        <v>624</v>
      </c>
      <c r="F16" s="144">
        <v>7</v>
      </c>
      <c r="G16" s="144">
        <v>89</v>
      </c>
      <c r="H16" s="144">
        <v>166</v>
      </c>
      <c r="I16" s="144">
        <v>33</v>
      </c>
      <c r="J16" s="144" t="s">
        <v>410</v>
      </c>
      <c r="K16" s="144">
        <v>5</v>
      </c>
      <c r="L16" s="144">
        <v>39</v>
      </c>
      <c r="M16" s="144">
        <v>3</v>
      </c>
      <c r="N16" s="144">
        <v>11</v>
      </c>
      <c r="O16" s="144">
        <v>9</v>
      </c>
      <c r="P16" s="144">
        <v>10</v>
      </c>
      <c r="Q16" s="144">
        <v>3</v>
      </c>
      <c r="R16" s="144">
        <v>1</v>
      </c>
      <c r="S16" s="144">
        <v>8</v>
      </c>
      <c r="T16" s="144">
        <v>4</v>
      </c>
      <c r="U16" s="144">
        <v>0</v>
      </c>
      <c r="V16" s="144">
        <v>0</v>
      </c>
      <c r="W16" s="144">
        <v>0</v>
      </c>
      <c r="X16" s="144">
        <v>0</v>
      </c>
      <c r="Y16" s="144">
        <v>16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</row>
    <row r="17" spans="1:39" ht="15.75" customHeight="1">
      <c r="B17" s="105" t="s">
        <v>220</v>
      </c>
      <c r="C17" s="143">
        <v>1302</v>
      </c>
      <c r="D17" s="144">
        <v>189</v>
      </c>
      <c r="E17" s="144">
        <v>440</v>
      </c>
      <c r="F17" s="144">
        <v>71</v>
      </c>
      <c r="G17" s="144">
        <v>314</v>
      </c>
      <c r="H17" s="144">
        <v>166</v>
      </c>
      <c r="I17" s="144">
        <v>18</v>
      </c>
      <c r="J17" s="144" t="s">
        <v>410</v>
      </c>
      <c r="K17" s="144">
        <v>12</v>
      </c>
      <c r="L17" s="144">
        <v>19</v>
      </c>
      <c r="M17" s="144">
        <v>5</v>
      </c>
      <c r="N17" s="144">
        <v>19</v>
      </c>
      <c r="O17" s="144">
        <v>2</v>
      </c>
      <c r="P17" s="144">
        <v>4</v>
      </c>
      <c r="Q17" s="144">
        <v>4</v>
      </c>
      <c r="R17" s="144">
        <v>3</v>
      </c>
      <c r="S17" s="144">
        <v>0</v>
      </c>
      <c r="T17" s="144">
        <v>0</v>
      </c>
      <c r="U17" s="144">
        <v>1</v>
      </c>
      <c r="V17" s="144">
        <v>1</v>
      </c>
      <c r="W17" s="144">
        <v>13</v>
      </c>
      <c r="X17" s="144">
        <v>0</v>
      </c>
      <c r="Y17" s="144">
        <v>21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</row>
    <row r="18" spans="1:39" ht="15.75" customHeight="1">
      <c r="B18" s="105" t="s">
        <v>222</v>
      </c>
      <c r="C18" s="143">
        <v>598</v>
      </c>
      <c r="D18" s="144">
        <v>173</v>
      </c>
      <c r="E18" s="144">
        <v>145</v>
      </c>
      <c r="F18" s="144">
        <v>15</v>
      </c>
      <c r="G18" s="144">
        <v>41</v>
      </c>
      <c r="H18" s="144">
        <v>90</v>
      </c>
      <c r="I18" s="144">
        <v>19</v>
      </c>
      <c r="J18" s="144">
        <v>8</v>
      </c>
      <c r="K18" s="144">
        <v>17</v>
      </c>
      <c r="L18" s="144">
        <v>9</v>
      </c>
      <c r="M18" s="144">
        <v>16</v>
      </c>
      <c r="N18" s="144">
        <v>22</v>
      </c>
      <c r="O18" s="144">
        <v>2</v>
      </c>
      <c r="P18" s="144">
        <v>7</v>
      </c>
      <c r="Q18" s="144">
        <v>0</v>
      </c>
      <c r="R18" s="144">
        <v>1</v>
      </c>
      <c r="S18" s="144">
        <v>3</v>
      </c>
      <c r="T18" s="144">
        <v>7</v>
      </c>
      <c r="U18" s="144">
        <v>2</v>
      </c>
      <c r="V18" s="144">
        <v>0</v>
      </c>
      <c r="W18" s="144">
        <v>0</v>
      </c>
      <c r="X18" s="144">
        <v>1</v>
      </c>
      <c r="Y18" s="144">
        <v>20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</row>
    <row r="19" spans="1:39" ht="15.75" customHeight="1">
      <c r="B19" s="137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</row>
    <row r="20" spans="1:39" ht="15.75" customHeight="1">
      <c r="A20" s="100">
        <v>100</v>
      </c>
      <c r="B20" s="105" t="s">
        <v>223</v>
      </c>
      <c r="C20" s="143">
        <v>44099</v>
      </c>
      <c r="D20" s="144">
        <v>22603</v>
      </c>
      <c r="E20" s="144">
        <v>12606</v>
      </c>
      <c r="F20" s="144">
        <v>1253</v>
      </c>
      <c r="G20" s="144">
        <v>658</v>
      </c>
      <c r="H20" s="144">
        <v>838</v>
      </c>
      <c r="I20" s="144">
        <v>1269</v>
      </c>
      <c r="J20" s="144">
        <v>1057</v>
      </c>
      <c r="K20" s="144">
        <v>225</v>
      </c>
      <c r="L20" s="144">
        <v>194</v>
      </c>
      <c r="M20" s="144">
        <v>441</v>
      </c>
      <c r="N20" s="144">
        <v>261</v>
      </c>
      <c r="O20" s="144">
        <v>275</v>
      </c>
      <c r="P20" s="144">
        <v>244</v>
      </c>
      <c r="Q20" s="144">
        <v>188</v>
      </c>
      <c r="R20" s="144">
        <v>146</v>
      </c>
      <c r="S20" s="144">
        <v>117</v>
      </c>
      <c r="T20" s="144">
        <v>110</v>
      </c>
      <c r="U20" s="144">
        <v>78</v>
      </c>
      <c r="V20" s="144">
        <v>116</v>
      </c>
      <c r="W20" s="144">
        <v>21</v>
      </c>
      <c r="X20" s="144">
        <v>46</v>
      </c>
      <c r="Y20" s="144">
        <v>1353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</row>
    <row r="21" spans="1:39" ht="15.75" customHeight="1">
      <c r="A21" s="100">
        <v>101</v>
      </c>
      <c r="B21" s="105" t="s">
        <v>224</v>
      </c>
      <c r="C21" s="143">
        <v>5179</v>
      </c>
      <c r="D21" s="144">
        <v>1756</v>
      </c>
      <c r="E21" s="144">
        <v>1024</v>
      </c>
      <c r="F21" s="144">
        <v>44</v>
      </c>
      <c r="G21" s="144">
        <v>395</v>
      </c>
      <c r="H21" s="144">
        <v>312</v>
      </c>
      <c r="I21" s="144">
        <v>461</v>
      </c>
      <c r="J21" s="144">
        <v>167</v>
      </c>
      <c r="K21" s="144">
        <v>106</v>
      </c>
      <c r="L21" s="144">
        <v>61</v>
      </c>
      <c r="M21" s="144">
        <v>102</v>
      </c>
      <c r="N21" s="144">
        <v>41</v>
      </c>
      <c r="O21" s="144">
        <v>84</v>
      </c>
      <c r="P21" s="144">
        <v>62</v>
      </c>
      <c r="Q21" s="144">
        <v>74</v>
      </c>
      <c r="R21" s="144">
        <v>22</v>
      </c>
      <c r="S21" s="144">
        <v>53</v>
      </c>
      <c r="T21" s="144">
        <v>25</v>
      </c>
      <c r="U21" s="144">
        <v>19</v>
      </c>
      <c r="V21" s="144">
        <v>20</v>
      </c>
      <c r="W21" s="144">
        <v>9</v>
      </c>
      <c r="X21" s="144">
        <v>5</v>
      </c>
      <c r="Y21" s="144">
        <v>337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</row>
    <row r="22" spans="1:39" ht="15.75" customHeight="1">
      <c r="A22" s="100">
        <v>102</v>
      </c>
      <c r="B22" s="105" t="s">
        <v>225</v>
      </c>
      <c r="C22" s="143">
        <v>3808</v>
      </c>
      <c r="D22" s="144">
        <v>1840</v>
      </c>
      <c r="E22" s="144">
        <v>1055</v>
      </c>
      <c r="F22" s="144">
        <v>24</v>
      </c>
      <c r="G22" s="144">
        <v>14</v>
      </c>
      <c r="H22" s="144">
        <v>66</v>
      </c>
      <c r="I22" s="144">
        <v>168</v>
      </c>
      <c r="J22" s="144">
        <v>116</v>
      </c>
      <c r="K22" s="144">
        <v>9</v>
      </c>
      <c r="L22" s="144">
        <v>12</v>
      </c>
      <c r="M22" s="144">
        <v>66</v>
      </c>
      <c r="N22" s="144">
        <v>21</v>
      </c>
      <c r="O22" s="144">
        <v>34</v>
      </c>
      <c r="P22" s="144">
        <v>28</v>
      </c>
      <c r="Q22" s="144">
        <v>45</v>
      </c>
      <c r="R22" s="144">
        <v>29</v>
      </c>
      <c r="S22" s="144">
        <v>13</v>
      </c>
      <c r="T22" s="144">
        <v>12</v>
      </c>
      <c r="U22" s="144">
        <v>19</v>
      </c>
      <c r="V22" s="144">
        <v>17</v>
      </c>
      <c r="W22" s="144">
        <v>0</v>
      </c>
      <c r="X22" s="144">
        <v>8</v>
      </c>
      <c r="Y22" s="144">
        <v>212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</row>
    <row r="23" spans="1:39" ht="15.75" customHeight="1">
      <c r="A23" s="100">
        <v>105</v>
      </c>
      <c r="B23" s="105" t="s">
        <v>226</v>
      </c>
      <c r="C23" s="143">
        <v>3984</v>
      </c>
      <c r="D23" s="144">
        <v>1759</v>
      </c>
      <c r="E23" s="144">
        <v>1692</v>
      </c>
      <c r="F23" s="144">
        <v>159</v>
      </c>
      <c r="G23" s="144">
        <v>97</v>
      </c>
      <c r="H23" s="144">
        <v>50</v>
      </c>
      <c r="I23" s="144">
        <v>29</v>
      </c>
      <c r="J23" s="144">
        <v>16</v>
      </c>
      <c r="K23" s="144">
        <v>13</v>
      </c>
      <c r="L23" s="144">
        <v>16</v>
      </c>
      <c r="M23" s="144">
        <v>20</v>
      </c>
      <c r="N23" s="144">
        <v>24</v>
      </c>
      <c r="O23" s="144">
        <v>10</v>
      </c>
      <c r="P23" s="144">
        <v>12</v>
      </c>
      <c r="Q23" s="144">
        <v>4</v>
      </c>
      <c r="R23" s="144">
        <v>7</v>
      </c>
      <c r="S23" s="144">
        <v>6</v>
      </c>
      <c r="T23" s="144">
        <v>4</v>
      </c>
      <c r="U23" s="144">
        <v>3</v>
      </c>
      <c r="V23" s="144">
        <v>8</v>
      </c>
      <c r="W23" s="144">
        <v>7</v>
      </c>
      <c r="X23" s="144">
        <v>2</v>
      </c>
      <c r="Y23" s="144">
        <v>46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</row>
    <row r="24" spans="1:39" ht="15.75" customHeight="1">
      <c r="A24" s="100">
        <v>106</v>
      </c>
      <c r="B24" s="105" t="s">
        <v>227</v>
      </c>
      <c r="C24" s="143">
        <v>7696</v>
      </c>
      <c r="D24" s="144">
        <v>6213</v>
      </c>
      <c r="E24" s="144">
        <v>524</v>
      </c>
      <c r="F24" s="144">
        <v>744</v>
      </c>
      <c r="G24" s="144">
        <v>33</v>
      </c>
      <c r="H24" s="144">
        <v>53</v>
      </c>
      <c r="I24" s="144">
        <v>31</v>
      </c>
      <c r="J24" s="144">
        <v>6</v>
      </c>
      <c r="K24" s="144">
        <v>16</v>
      </c>
      <c r="L24" s="144">
        <v>6</v>
      </c>
      <c r="M24" s="144">
        <v>8</v>
      </c>
      <c r="N24" s="144">
        <v>5</v>
      </c>
      <c r="O24" s="144">
        <v>6</v>
      </c>
      <c r="P24" s="144">
        <v>8</v>
      </c>
      <c r="Q24" s="144">
        <v>4</v>
      </c>
      <c r="R24" s="144">
        <v>2</v>
      </c>
      <c r="S24" s="144">
        <v>2</v>
      </c>
      <c r="T24" s="144">
        <v>3</v>
      </c>
      <c r="U24" s="144">
        <v>2</v>
      </c>
      <c r="V24" s="144">
        <v>3</v>
      </c>
      <c r="W24" s="144">
        <v>0</v>
      </c>
      <c r="X24" s="144">
        <v>2</v>
      </c>
      <c r="Y24" s="144">
        <v>25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</row>
    <row r="25" spans="1:39" ht="15.75" customHeight="1">
      <c r="A25" s="100">
        <v>107</v>
      </c>
      <c r="B25" s="105" t="s">
        <v>228</v>
      </c>
      <c r="C25" s="143">
        <v>4379</v>
      </c>
      <c r="D25" s="144">
        <v>3510</v>
      </c>
      <c r="E25" s="144">
        <v>458</v>
      </c>
      <c r="F25" s="144">
        <v>117</v>
      </c>
      <c r="G25" s="144">
        <v>14</v>
      </c>
      <c r="H25" s="144">
        <v>27</v>
      </c>
      <c r="I25" s="144">
        <v>61</v>
      </c>
      <c r="J25" s="144">
        <v>16</v>
      </c>
      <c r="K25" s="144">
        <v>20</v>
      </c>
      <c r="L25" s="144">
        <v>9</v>
      </c>
      <c r="M25" s="144">
        <v>15</v>
      </c>
      <c r="N25" s="144">
        <v>10</v>
      </c>
      <c r="O25" s="144">
        <v>18</v>
      </c>
      <c r="P25" s="144">
        <v>8</v>
      </c>
      <c r="Q25" s="144">
        <v>5</v>
      </c>
      <c r="R25" s="144">
        <v>3</v>
      </c>
      <c r="S25" s="144">
        <v>6</v>
      </c>
      <c r="T25" s="144">
        <v>8</v>
      </c>
      <c r="U25" s="144">
        <v>4</v>
      </c>
      <c r="V25" s="144">
        <v>1</v>
      </c>
      <c r="W25" s="144">
        <v>2</v>
      </c>
      <c r="X25" s="144">
        <v>1</v>
      </c>
      <c r="Y25" s="144">
        <v>66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</row>
    <row r="26" spans="1:39" ht="15.75" customHeight="1">
      <c r="A26" s="100">
        <v>108</v>
      </c>
      <c r="B26" s="105" t="s">
        <v>229</v>
      </c>
      <c r="C26" s="143">
        <v>2856</v>
      </c>
      <c r="D26" s="144">
        <v>1472</v>
      </c>
      <c r="E26" s="144">
        <v>899</v>
      </c>
      <c r="F26" s="144">
        <v>14</v>
      </c>
      <c r="G26" s="144">
        <v>12</v>
      </c>
      <c r="H26" s="144">
        <v>45</v>
      </c>
      <c r="I26" s="144">
        <v>133</v>
      </c>
      <c r="J26" s="144">
        <v>7</v>
      </c>
      <c r="K26" s="144">
        <v>7</v>
      </c>
      <c r="L26" s="144">
        <v>5</v>
      </c>
      <c r="M26" s="144">
        <v>27</v>
      </c>
      <c r="N26" s="144">
        <v>18</v>
      </c>
      <c r="O26" s="144">
        <v>19</v>
      </c>
      <c r="P26" s="144">
        <v>19</v>
      </c>
      <c r="Q26" s="144">
        <v>6</v>
      </c>
      <c r="R26" s="144">
        <v>35</v>
      </c>
      <c r="S26" s="144">
        <v>9</v>
      </c>
      <c r="T26" s="144">
        <v>8</v>
      </c>
      <c r="U26" s="144">
        <v>4</v>
      </c>
      <c r="V26" s="144">
        <v>3</v>
      </c>
      <c r="W26" s="144">
        <v>0</v>
      </c>
      <c r="X26" s="144">
        <v>6</v>
      </c>
      <c r="Y26" s="144">
        <v>108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</row>
    <row r="27" spans="1:39" ht="15.75" customHeight="1">
      <c r="A27" s="100">
        <v>109</v>
      </c>
      <c r="B27" s="105" t="s">
        <v>230</v>
      </c>
      <c r="C27" s="143">
        <v>2108</v>
      </c>
      <c r="D27" s="144">
        <v>1270</v>
      </c>
      <c r="E27" s="144">
        <v>494</v>
      </c>
      <c r="F27" s="144">
        <v>10</v>
      </c>
      <c r="G27" s="144">
        <v>22</v>
      </c>
      <c r="H27" s="144">
        <v>32</v>
      </c>
      <c r="I27" s="144">
        <v>90</v>
      </c>
      <c r="J27" s="144">
        <v>38</v>
      </c>
      <c r="K27" s="144">
        <v>5</v>
      </c>
      <c r="L27" s="144">
        <v>7</v>
      </c>
      <c r="M27" s="144">
        <v>22</v>
      </c>
      <c r="N27" s="144">
        <v>14</v>
      </c>
      <c r="O27" s="144">
        <v>12</v>
      </c>
      <c r="P27" s="144">
        <v>16</v>
      </c>
      <c r="Q27" s="144">
        <v>9</v>
      </c>
      <c r="R27" s="144">
        <v>5</v>
      </c>
      <c r="S27" s="144">
        <v>6</v>
      </c>
      <c r="T27" s="144">
        <v>1</v>
      </c>
      <c r="U27" s="144">
        <v>2</v>
      </c>
      <c r="V27" s="144">
        <v>0</v>
      </c>
      <c r="W27" s="144">
        <v>0</v>
      </c>
      <c r="X27" s="144">
        <v>5</v>
      </c>
      <c r="Y27" s="144">
        <v>48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</row>
    <row r="28" spans="1:39" ht="15.75" customHeight="1">
      <c r="A28" s="100">
        <v>110</v>
      </c>
      <c r="B28" s="105" t="s">
        <v>231</v>
      </c>
      <c r="C28" s="143">
        <v>11707</v>
      </c>
      <c r="D28" s="144">
        <v>3392</v>
      </c>
      <c r="E28" s="144">
        <v>5839</v>
      </c>
      <c r="F28" s="144">
        <v>97</v>
      </c>
      <c r="G28" s="144">
        <v>59</v>
      </c>
      <c r="H28" s="144">
        <v>185</v>
      </c>
      <c r="I28" s="144">
        <v>248</v>
      </c>
      <c r="J28" s="144">
        <v>687</v>
      </c>
      <c r="K28" s="144">
        <v>35</v>
      </c>
      <c r="L28" s="144">
        <v>67</v>
      </c>
      <c r="M28" s="144">
        <v>159</v>
      </c>
      <c r="N28" s="144">
        <v>109</v>
      </c>
      <c r="O28" s="144">
        <v>77</v>
      </c>
      <c r="P28" s="144">
        <v>78</v>
      </c>
      <c r="Q28" s="144">
        <v>37</v>
      </c>
      <c r="R28" s="144">
        <v>42</v>
      </c>
      <c r="S28" s="144">
        <v>18</v>
      </c>
      <c r="T28" s="144">
        <v>37</v>
      </c>
      <c r="U28" s="144">
        <v>23</v>
      </c>
      <c r="V28" s="144">
        <v>63</v>
      </c>
      <c r="W28" s="144">
        <v>2</v>
      </c>
      <c r="X28" s="144">
        <v>15</v>
      </c>
      <c r="Y28" s="144">
        <v>438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</row>
    <row r="29" spans="1:39" ht="15.75" customHeight="1">
      <c r="A29" s="100">
        <v>111</v>
      </c>
      <c r="B29" s="105" t="s">
        <v>232</v>
      </c>
      <c r="C29" s="143">
        <v>2382</v>
      </c>
      <c r="D29" s="144">
        <v>1391</v>
      </c>
      <c r="E29" s="144">
        <v>621</v>
      </c>
      <c r="F29" s="144">
        <v>44</v>
      </c>
      <c r="G29" s="144">
        <v>12</v>
      </c>
      <c r="H29" s="144">
        <v>68</v>
      </c>
      <c r="I29" s="144">
        <v>48</v>
      </c>
      <c r="J29" s="144">
        <v>4</v>
      </c>
      <c r="K29" s="144">
        <v>14</v>
      </c>
      <c r="L29" s="144">
        <v>11</v>
      </c>
      <c r="M29" s="144">
        <v>22</v>
      </c>
      <c r="N29" s="144">
        <v>19</v>
      </c>
      <c r="O29" s="144">
        <v>15</v>
      </c>
      <c r="P29" s="144">
        <v>13</v>
      </c>
      <c r="Q29" s="144">
        <v>4</v>
      </c>
      <c r="R29" s="144">
        <v>1</v>
      </c>
      <c r="S29" s="144">
        <v>4</v>
      </c>
      <c r="T29" s="144">
        <v>12</v>
      </c>
      <c r="U29" s="144">
        <v>2</v>
      </c>
      <c r="V29" s="144">
        <v>1</v>
      </c>
      <c r="W29" s="144">
        <v>1</v>
      </c>
      <c r="X29" s="144">
        <v>2</v>
      </c>
      <c r="Y29" s="144">
        <v>73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</row>
    <row r="30" spans="1:39" ht="15.75" customHeight="1">
      <c r="A30" s="100">
        <v>201</v>
      </c>
      <c r="B30" s="105" t="s">
        <v>234</v>
      </c>
      <c r="C30" s="143">
        <v>11132</v>
      </c>
      <c r="D30" s="144">
        <v>6668</v>
      </c>
      <c r="E30" s="144">
        <v>1519</v>
      </c>
      <c r="F30" s="144">
        <v>1499</v>
      </c>
      <c r="G30" s="144">
        <v>309</v>
      </c>
      <c r="H30" s="144">
        <v>426</v>
      </c>
      <c r="I30" s="144">
        <v>119</v>
      </c>
      <c r="J30" s="144">
        <v>3</v>
      </c>
      <c r="K30" s="144">
        <v>135</v>
      </c>
      <c r="L30" s="144">
        <v>62</v>
      </c>
      <c r="M30" s="144">
        <v>24</v>
      </c>
      <c r="N30" s="144">
        <v>37</v>
      </c>
      <c r="O30" s="144">
        <v>48</v>
      </c>
      <c r="P30" s="144">
        <v>34</v>
      </c>
      <c r="Q30" s="144">
        <v>4</v>
      </c>
      <c r="R30" s="144">
        <v>5</v>
      </c>
      <c r="S30" s="144">
        <v>5</v>
      </c>
      <c r="T30" s="144">
        <v>20</v>
      </c>
      <c r="U30" s="144">
        <v>26</v>
      </c>
      <c r="V30" s="144">
        <v>13</v>
      </c>
      <c r="W30" s="144">
        <v>3</v>
      </c>
      <c r="X30" s="144">
        <v>3</v>
      </c>
      <c r="Y30" s="144">
        <v>170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</row>
    <row r="31" spans="1:39" ht="15.75" customHeight="1">
      <c r="A31" s="100">
        <v>202</v>
      </c>
      <c r="B31" s="105" t="s">
        <v>235</v>
      </c>
      <c r="C31" s="143">
        <v>12324</v>
      </c>
      <c r="D31" s="144">
        <v>9358</v>
      </c>
      <c r="E31" s="144">
        <v>1655</v>
      </c>
      <c r="F31" s="144">
        <v>222</v>
      </c>
      <c r="G31" s="144">
        <v>268</v>
      </c>
      <c r="H31" s="144">
        <v>262</v>
      </c>
      <c r="I31" s="144">
        <v>99</v>
      </c>
      <c r="J31" s="144">
        <v>8</v>
      </c>
      <c r="K31" s="144">
        <v>68</v>
      </c>
      <c r="L31" s="144">
        <v>57</v>
      </c>
      <c r="M31" s="144">
        <v>35</v>
      </c>
      <c r="N31" s="144">
        <v>50</v>
      </c>
      <c r="O31" s="144">
        <v>32</v>
      </c>
      <c r="P31" s="144">
        <v>41</v>
      </c>
      <c r="Q31" s="144">
        <v>6</v>
      </c>
      <c r="R31" s="144">
        <v>8</v>
      </c>
      <c r="S31" s="144">
        <v>15</v>
      </c>
      <c r="T31" s="144">
        <v>14</v>
      </c>
      <c r="U31" s="144">
        <v>7</v>
      </c>
      <c r="V31" s="144">
        <v>3</v>
      </c>
      <c r="W31" s="144">
        <v>13</v>
      </c>
      <c r="X31" s="144">
        <v>5</v>
      </c>
      <c r="Y31" s="144">
        <v>98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</row>
    <row r="32" spans="1:39" ht="15.75" customHeight="1">
      <c r="A32" s="100">
        <v>203</v>
      </c>
      <c r="B32" s="105" t="s">
        <v>236</v>
      </c>
      <c r="C32" s="143">
        <v>3204</v>
      </c>
      <c r="D32" s="144">
        <v>1576</v>
      </c>
      <c r="E32" s="144">
        <v>723</v>
      </c>
      <c r="F32" s="144">
        <v>78</v>
      </c>
      <c r="G32" s="144">
        <v>243</v>
      </c>
      <c r="H32" s="144">
        <v>147</v>
      </c>
      <c r="I32" s="144">
        <v>46</v>
      </c>
      <c r="J32" s="144">
        <v>17</v>
      </c>
      <c r="K32" s="144">
        <v>95</v>
      </c>
      <c r="L32" s="144">
        <v>42</v>
      </c>
      <c r="M32" s="144">
        <v>19</v>
      </c>
      <c r="N32" s="144">
        <v>58</v>
      </c>
      <c r="O32" s="144">
        <v>17</v>
      </c>
      <c r="P32" s="144">
        <v>16</v>
      </c>
      <c r="Q32" s="144">
        <v>3</v>
      </c>
      <c r="R32" s="144">
        <v>6</v>
      </c>
      <c r="S32" s="144">
        <v>11</v>
      </c>
      <c r="T32" s="144">
        <v>1</v>
      </c>
      <c r="U32" s="144">
        <v>39</v>
      </c>
      <c r="V32" s="144">
        <v>1</v>
      </c>
      <c r="W32" s="144">
        <v>4</v>
      </c>
      <c r="X32" s="144">
        <v>5</v>
      </c>
      <c r="Y32" s="144">
        <v>57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</row>
    <row r="33" spans="1:39" ht="15.75" customHeight="1">
      <c r="A33" s="100">
        <v>204</v>
      </c>
      <c r="B33" s="105" t="s">
        <v>237</v>
      </c>
      <c r="C33" s="143">
        <v>6775</v>
      </c>
      <c r="D33" s="144">
        <v>4362</v>
      </c>
      <c r="E33" s="144">
        <v>1112</v>
      </c>
      <c r="F33" s="144">
        <v>22</v>
      </c>
      <c r="G33" s="144">
        <v>141</v>
      </c>
      <c r="H33" s="144">
        <v>161</v>
      </c>
      <c r="I33" s="144">
        <v>272</v>
      </c>
      <c r="J33" s="144">
        <v>14</v>
      </c>
      <c r="K33" s="144">
        <v>26</v>
      </c>
      <c r="L33" s="144">
        <v>25</v>
      </c>
      <c r="M33" s="144">
        <v>87</v>
      </c>
      <c r="N33" s="144">
        <v>45</v>
      </c>
      <c r="O33" s="144">
        <v>70</v>
      </c>
      <c r="P33" s="144">
        <v>94</v>
      </c>
      <c r="Q33" s="144">
        <v>34</v>
      </c>
      <c r="R33" s="144">
        <v>45</v>
      </c>
      <c r="S33" s="144">
        <v>19</v>
      </c>
      <c r="T33" s="144">
        <v>14</v>
      </c>
      <c r="U33" s="144">
        <v>6</v>
      </c>
      <c r="V33" s="144">
        <v>12</v>
      </c>
      <c r="W33" s="144">
        <v>14</v>
      </c>
      <c r="X33" s="144">
        <v>4</v>
      </c>
      <c r="Y33" s="144">
        <v>196</v>
      </c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</row>
    <row r="34" spans="1:39" ht="15.75" customHeight="1">
      <c r="A34" s="100">
        <v>205</v>
      </c>
      <c r="B34" s="105" t="s">
        <v>238</v>
      </c>
      <c r="C34" s="143">
        <v>216</v>
      </c>
      <c r="D34" s="144">
        <v>64</v>
      </c>
      <c r="E34" s="144">
        <v>48</v>
      </c>
      <c r="F34" s="144">
        <v>6</v>
      </c>
      <c r="G34" s="144">
        <v>2</v>
      </c>
      <c r="H34" s="144">
        <v>45</v>
      </c>
      <c r="I34" s="144">
        <v>11</v>
      </c>
      <c r="J34" s="144">
        <v>8</v>
      </c>
      <c r="K34" s="144">
        <v>0</v>
      </c>
      <c r="L34" s="144">
        <v>4</v>
      </c>
      <c r="M34" s="144">
        <v>5</v>
      </c>
      <c r="N34" s="144">
        <v>0</v>
      </c>
      <c r="O34" s="144">
        <v>1</v>
      </c>
      <c r="P34" s="144">
        <v>2</v>
      </c>
      <c r="Q34" s="144">
        <v>0</v>
      </c>
      <c r="R34" s="144">
        <v>1</v>
      </c>
      <c r="S34" s="144">
        <v>1</v>
      </c>
      <c r="T34" s="144">
        <v>6</v>
      </c>
      <c r="U34" s="144">
        <v>1</v>
      </c>
      <c r="V34" s="144">
        <v>0</v>
      </c>
      <c r="W34" s="144">
        <v>0</v>
      </c>
      <c r="X34" s="144">
        <v>0</v>
      </c>
      <c r="Y34" s="144">
        <v>11</v>
      </c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</row>
    <row r="35" spans="1:39" ht="15.75" customHeight="1">
      <c r="A35" s="100">
        <v>206</v>
      </c>
      <c r="B35" s="105" t="s">
        <v>239</v>
      </c>
      <c r="C35" s="143">
        <v>1812</v>
      </c>
      <c r="D35" s="144">
        <v>753</v>
      </c>
      <c r="E35" s="144">
        <v>311</v>
      </c>
      <c r="F35" s="144">
        <v>12</v>
      </c>
      <c r="G35" s="144">
        <v>59</v>
      </c>
      <c r="H35" s="144">
        <v>108</v>
      </c>
      <c r="I35" s="144">
        <v>101</v>
      </c>
      <c r="J35" s="144">
        <v>29</v>
      </c>
      <c r="K35" s="144">
        <v>48</v>
      </c>
      <c r="L35" s="144">
        <v>47</v>
      </c>
      <c r="M35" s="144">
        <v>24</v>
      </c>
      <c r="N35" s="144">
        <v>23</v>
      </c>
      <c r="O35" s="144">
        <v>22</v>
      </c>
      <c r="P35" s="144">
        <v>22</v>
      </c>
      <c r="Q35" s="144">
        <v>46</v>
      </c>
      <c r="R35" s="144">
        <v>22</v>
      </c>
      <c r="S35" s="144">
        <v>10</v>
      </c>
      <c r="T35" s="144">
        <v>2</v>
      </c>
      <c r="U35" s="144">
        <v>6</v>
      </c>
      <c r="V35" s="144">
        <v>16</v>
      </c>
      <c r="W35" s="144">
        <v>1</v>
      </c>
      <c r="X35" s="144">
        <v>5</v>
      </c>
      <c r="Y35" s="144">
        <v>145</v>
      </c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</row>
    <row r="36" spans="1:39" ht="15.75" customHeight="1">
      <c r="A36" s="100">
        <v>207</v>
      </c>
      <c r="B36" s="105" t="s">
        <v>240</v>
      </c>
      <c r="C36" s="143">
        <v>3428</v>
      </c>
      <c r="D36" s="144">
        <v>2482</v>
      </c>
      <c r="E36" s="144">
        <v>537</v>
      </c>
      <c r="F36" s="144">
        <v>41</v>
      </c>
      <c r="G36" s="144">
        <v>112</v>
      </c>
      <c r="H36" s="144">
        <v>58</v>
      </c>
      <c r="I36" s="144">
        <v>39</v>
      </c>
      <c r="J36" s="144">
        <v>16</v>
      </c>
      <c r="K36" s="144">
        <v>19</v>
      </c>
      <c r="L36" s="144">
        <v>36</v>
      </c>
      <c r="M36" s="144">
        <v>4</v>
      </c>
      <c r="N36" s="144">
        <v>15</v>
      </c>
      <c r="O36" s="144">
        <v>11</v>
      </c>
      <c r="P36" s="144">
        <v>5</v>
      </c>
      <c r="Q36" s="144">
        <v>1</v>
      </c>
      <c r="R36" s="144">
        <v>3</v>
      </c>
      <c r="S36" s="144">
        <v>2</v>
      </c>
      <c r="T36" s="144">
        <v>2</v>
      </c>
      <c r="U36" s="144">
        <v>3</v>
      </c>
      <c r="V36" s="144">
        <v>5</v>
      </c>
      <c r="W36" s="144">
        <v>3</v>
      </c>
      <c r="X36" s="144">
        <v>1</v>
      </c>
      <c r="Y36" s="144">
        <v>33</v>
      </c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</row>
    <row r="37" spans="1:39" ht="15.75" customHeight="1">
      <c r="A37" s="100">
        <v>208</v>
      </c>
      <c r="B37" s="105" t="s">
        <v>241</v>
      </c>
      <c r="C37" s="143">
        <v>448</v>
      </c>
      <c r="D37" s="144">
        <v>275</v>
      </c>
      <c r="E37" s="144">
        <v>55</v>
      </c>
      <c r="F37" s="144">
        <v>5</v>
      </c>
      <c r="G37" s="144">
        <v>6</v>
      </c>
      <c r="H37" s="144">
        <v>11</v>
      </c>
      <c r="I37" s="144">
        <v>6</v>
      </c>
      <c r="J37" s="144">
        <v>5</v>
      </c>
      <c r="K37" s="144">
        <v>0</v>
      </c>
      <c r="L37" s="144">
        <v>63</v>
      </c>
      <c r="M37" s="144">
        <v>3</v>
      </c>
      <c r="N37" s="144">
        <v>0</v>
      </c>
      <c r="O37" s="144">
        <v>1</v>
      </c>
      <c r="P37" s="144">
        <v>3</v>
      </c>
      <c r="Q37" s="144">
        <v>2</v>
      </c>
      <c r="R37" s="144">
        <v>1</v>
      </c>
      <c r="S37" s="144">
        <v>0</v>
      </c>
      <c r="T37" s="144">
        <v>0</v>
      </c>
      <c r="U37" s="144">
        <v>1</v>
      </c>
      <c r="V37" s="144">
        <v>0</v>
      </c>
      <c r="W37" s="144">
        <v>0</v>
      </c>
      <c r="X37" s="144">
        <v>0</v>
      </c>
      <c r="Y37" s="144">
        <v>11</v>
      </c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</row>
    <row r="38" spans="1:39" ht="15.75" customHeight="1">
      <c r="A38" s="100">
        <v>209</v>
      </c>
      <c r="B38" s="105" t="s">
        <v>242</v>
      </c>
      <c r="C38" s="143">
        <v>565</v>
      </c>
      <c r="D38" s="144">
        <v>113</v>
      </c>
      <c r="E38" s="144">
        <v>260</v>
      </c>
      <c r="F38" s="144">
        <v>2</v>
      </c>
      <c r="G38" s="144">
        <v>46</v>
      </c>
      <c r="H38" s="144">
        <v>82</v>
      </c>
      <c r="I38" s="144">
        <v>16</v>
      </c>
      <c r="J38" s="144" t="s">
        <v>410</v>
      </c>
      <c r="K38" s="144">
        <v>1</v>
      </c>
      <c r="L38" s="144">
        <v>9</v>
      </c>
      <c r="M38" s="144">
        <v>3</v>
      </c>
      <c r="N38" s="144">
        <v>8</v>
      </c>
      <c r="O38" s="144">
        <v>6</v>
      </c>
      <c r="P38" s="144">
        <v>4</v>
      </c>
      <c r="Q38" s="144">
        <v>0</v>
      </c>
      <c r="R38" s="144">
        <v>0</v>
      </c>
      <c r="S38" s="144">
        <v>5</v>
      </c>
      <c r="T38" s="144">
        <v>1</v>
      </c>
      <c r="U38" s="144">
        <v>0</v>
      </c>
      <c r="V38" s="144">
        <v>0</v>
      </c>
      <c r="W38" s="144">
        <v>0</v>
      </c>
      <c r="X38" s="144">
        <v>0</v>
      </c>
      <c r="Y38" s="144">
        <v>9</v>
      </c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</row>
    <row r="39" spans="1:39" ht="15.75" customHeight="1">
      <c r="A39" s="100">
        <v>210</v>
      </c>
      <c r="B39" s="105" t="s">
        <v>14</v>
      </c>
      <c r="C39" s="143">
        <v>2314</v>
      </c>
      <c r="D39" s="144">
        <v>1237</v>
      </c>
      <c r="E39" s="144">
        <v>308</v>
      </c>
      <c r="F39" s="144">
        <v>110</v>
      </c>
      <c r="G39" s="144">
        <v>200</v>
      </c>
      <c r="H39" s="144">
        <v>191</v>
      </c>
      <c r="I39" s="144">
        <v>34</v>
      </c>
      <c r="J39" s="144">
        <v>79</v>
      </c>
      <c r="K39" s="144">
        <v>41</v>
      </c>
      <c r="L39" s="144">
        <v>21</v>
      </c>
      <c r="M39" s="144">
        <v>8</v>
      </c>
      <c r="N39" s="144">
        <v>11</v>
      </c>
      <c r="O39" s="144">
        <v>15</v>
      </c>
      <c r="P39" s="144">
        <v>8</v>
      </c>
      <c r="Q39" s="144">
        <v>0</v>
      </c>
      <c r="R39" s="144">
        <v>1</v>
      </c>
      <c r="S39" s="144">
        <v>4</v>
      </c>
      <c r="T39" s="144">
        <v>4</v>
      </c>
      <c r="U39" s="144">
        <v>3</v>
      </c>
      <c r="V39" s="144">
        <v>6</v>
      </c>
      <c r="W39" s="144">
        <v>2</v>
      </c>
      <c r="X39" s="144">
        <v>1</v>
      </c>
      <c r="Y39" s="144">
        <v>30</v>
      </c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</row>
    <row r="40" spans="1:39" ht="15.75" customHeight="1">
      <c r="A40" s="100">
        <v>212</v>
      </c>
      <c r="B40" s="105" t="s">
        <v>243</v>
      </c>
      <c r="C40" s="143">
        <v>303</v>
      </c>
      <c r="D40" s="144">
        <v>179</v>
      </c>
      <c r="E40" s="144">
        <v>40</v>
      </c>
      <c r="F40" s="144">
        <v>2</v>
      </c>
      <c r="G40" s="144">
        <v>32</v>
      </c>
      <c r="H40" s="144">
        <v>19</v>
      </c>
      <c r="I40" s="144">
        <v>8</v>
      </c>
      <c r="J40" s="144">
        <v>1</v>
      </c>
      <c r="K40" s="144">
        <v>2</v>
      </c>
      <c r="L40" s="144">
        <v>3</v>
      </c>
      <c r="M40" s="144">
        <v>0</v>
      </c>
      <c r="N40" s="144">
        <v>1</v>
      </c>
      <c r="O40" s="144">
        <v>4</v>
      </c>
      <c r="P40" s="144">
        <v>1</v>
      </c>
      <c r="Q40" s="144">
        <v>1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1</v>
      </c>
      <c r="Y40" s="144">
        <v>9</v>
      </c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</row>
    <row r="41" spans="1:39" ht="15.75" customHeight="1">
      <c r="A41" s="100">
        <v>213</v>
      </c>
      <c r="B41" s="105" t="s">
        <v>244</v>
      </c>
      <c r="C41" s="143">
        <v>525</v>
      </c>
      <c r="D41" s="144">
        <v>312</v>
      </c>
      <c r="E41" s="144">
        <v>101</v>
      </c>
      <c r="F41" s="144">
        <v>5</v>
      </c>
      <c r="G41" s="144">
        <v>14</v>
      </c>
      <c r="H41" s="144">
        <v>39</v>
      </c>
      <c r="I41" s="144">
        <v>13</v>
      </c>
      <c r="J41" s="144">
        <v>1</v>
      </c>
      <c r="K41" s="144">
        <v>11</v>
      </c>
      <c r="L41" s="144">
        <v>10</v>
      </c>
      <c r="M41" s="144">
        <v>3</v>
      </c>
      <c r="N41" s="144">
        <v>5</v>
      </c>
      <c r="O41" s="144">
        <v>3</v>
      </c>
      <c r="P41" s="144">
        <v>1</v>
      </c>
      <c r="Q41" s="144">
        <v>0</v>
      </c>
      <c r="R41" s="144">
        <v>0</v>
      </c>
      <c r="S41" s="144">
        <v>0</v>
      </c>
      <c r="T41" s="144">
        <v>0</v>
      </c>
      <c r="U41" s="144">
        <v>2</v>
      </c>
      <c r="V41" s="144">
        <v>0</v>
      </c>
      <c r="W41" s="144">
        <v>0</v>
      </c>
      <c r="X41" s="144">
        <v>0</v>
      </c>
      <c r="Y41" s="144">
        <v>5</v>
      </c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</row>
    <row r="42" spans="1:39" ht="15.75" customHeight="1">
      <c r="A42" s="100">
        <v>214</v>
      </c>
      <c r="B42" s="105" t="s">
        <v>245</v>
      </c>
      <c r="C42" s="143">
        <v>3349</v>
      </c>
      <c r="D42" s="144">
        <v>2394</v>
      </c>
      <c r="E42" s="144">
        <v>364</v>
      </c>
      <c r="F42" s="144">
        <v>16</v>
      </c>
      <c r="G42" s="144">
        <v>245</v>
      </c>
      <c r="H42" s="144">
        <v>33</v>
      </c>
      <c r="I42" s="144">
        <v>102</v>
      </c>
      <c r="J42" s="144">
        <v>9</v>
      </c>
      <c r="K42" s="144">
        <v>5</v>
      </c>
      <c r="L42" s="144">
        <v>6</v>
      </c>
      <c r="M42" s="144">
        <v>20</v>
      </c>
      <c r="N42" s="144">
        <v>11</v>
      </c>
      <c r="O42" s="144">
        <v>16</v>
      </c>
      <c r="P42" s="144">
        <v>31</v>
      </c>
      <c r="Q42" s="144">
        <v>6</v>
      </c>
      <c r="R42" s="144">
        <v>17</v>
      </c>
      <c r="S42" s="144">
        <v>3</v>
      </c>
      <c r="T42" s="144">
        <v>2</v>
      </c>
      <c r="U42" s="144">
        <v>0</v>
      </c>
      <c r="V42" s="144">
        <v>5</v>
      </c>
      <c r="W42" s="144">
        <v>4</v>
      </c>
      <c r="X42" s="144">
        <v>3</v>
      </c>
      <c r="Y42" s="144">
        <v>57</v>
      </c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</row>
    <row r="43" spans="1:39" ht="15.75" customHeight="1">
      <c r="A43" s="100">
        <v>215</v>
      </c>
      <c r="B43" s="105" t="s">
        <v>246</v>
      </c>
      <c r="C43" s="143">
        <v>911</v>
      </c>
      <c r="D43" s="144">
        <v>359</v>
      </c>
      <c r="E43" s="144">
        <v>118</v>
      </c>
      <c r="F43" s="144">
        <v>30</v>
      </c>
      <c r="G43" s="144">
        <v>235</v>
      </c>
      <c r="H43" s="144">
        <v>51</v>
      </c>
      <c r="I43" s="144">
        <v>16</v>
      </c>
      <c r="J43" s="144">
        <v>1</v>
      </c>
      <c r="K43" s="144">
        <v>28</v>
      </c>
      <c r="L43" s="144">
        <v>6</v>
      </c>
      <c r="M43" s="144">
        <v>1</v>
      </c>
      <c r="N43" s="144">
        <v>4</v>
      </c>
      <c r="O43" s="144">
        <v>4</v>
      </c>
      <c r="P43" s="144">
        <v>3</v>
      </c>
      <c r="Q43" s="144">
        <v>0</v>
      </c>
      <c r="R43" s="144">
        <v>0</v>
      </c>
      <c r="S43" s="144">
        <v>0</v>
      </c>
      <c r="T43" s="144">
        <v>0</v>
      </c>
      <c r="U43" s="144">
        <v>1</v>
      </c>
      <c r="V43" s="144">
        <v>2</v>
      </c>
      <c r="W43" s="144">
        <v>3</v>
      </c>
      <c r="X43" s="144">
        <v>0</v>
      </c>
      <c r="Y43" s="144">
        <v>49</v>
      </c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</row>
    <row r="44" spans="1:39" ht="15.75" customHeight="1">
      <c r="A44" s="100">
        <v>216</v>
      </c>
      <c r="B44" s="105" t="s">
        <v>247</v>
      </c>
      <c r="C44" s="143">
        <v>1064</v>
      </c>
      <c r="D44" s="144">
        <v>797</v>
      </c>
      <c r="E44" s="144">
        <v>72</v>
      </c>
      <c r="F44" s="144">
        <v>32</v>
      </c>
      <c r="G44" s="144">
        <v>29</v>
      </c>
      <c r="H44" s="144">
        <v>36</v>
      </c>
      <c r="I44" s="144">
        <v>4</v>
      </c>
      <c r="J44" s="144">
        <v>5</v>
      </c>
      <c r="K44" s="144">
        <v>37</v>
      </c>
      <c r="L44" s="144">
        <v>20</v>
      </c>
      <c r="M44" s="144">
        <v>4</v>
      </c>
      <c r="N44" s="144">
        <v>7</v>
      </c>
      <c r="O44" s="144">
        <v>3</v>
      </c>
      <c r="P44" s="144">
        <v>4</v>
      </c>
      <c r="Q44" s="144">
        <v>0</v>
      </c>
      <c r="R44" s="144">
        <v>1</v>
      </c>
      <c r="S44" s="144">
        <v>0</v>
      </c>
      <c r="T44" s="144">
        <v>1</v>
      </c>
      <c r="U44" s="144">
        <v>2</v>
      </c>
      <c r="V44" s="144">
        <v>0</v>
      </c>
      <c r="W44" s="144">
        <v>2</v>
      </c>
      <c r="X44" s="144">
        <v>0</v>
      </c>
      <c r="Y44" s="144">
        <v>8</v>
      </c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</row>
    <row r="45" spans="1:39" ht="15.75" customHeight="1">
      <c r="A45" s="100">
        <v>217</v>
      </c>
      <c r="B45" s="105" t="s">
        <v>248</v>
      </c>
      <c r="C45" s="143">
        <v>1426</v>
      </c>
      <c r="D45" s="144">
        <v>1103</v>
      </c>
      <c r="E45" s="144">
        <v>99</v>
      </c>
      <c r="F45" s="144">
        <v>4</v>
      </c>
      <c r="G45" s="144">
        <v>53</v>
      </c>
      <c r="H45" s="144">
        <v>29</v>
      </c>
      <c r="I45" s="144">
        <v>32</v>
      </c>
      <c r="J45" s="144">
        <v>7</v>
      </c>
      <c r="K45" s="144">
        <v>2</v>
      </c>
      <c r="L45" s="144">
        <v>11</v>
      </c>
      <c r="M45" s="144">
        <v>14</v>
      </c>
      <c r="N45" s="144">
        <v>8</v>
      </c>
      <c r="O45" s="144">
        <v>13</v>
      </c>
      <c r="P45" s="144">
        <v>13</v>
      </c>
      <c r="Q45" s="144">
        <v>7</v>
      </c>
      <c r="R45" s="144">
        <v>1</v>
      </c>
      <c r="S45" s="144">
        <v>1</v>
      </c>
      <c r="T45" s="144">
        <v>1</v>
      </c>
      <c r="U45" s="144">
        <v>5</v>
      </c>
      <c r="V45" s="144">
        <v>1</v>
      </c>
      <c r="W45" s="144">
        <v>0</v>
      </c>
      <c r="X45" s="144">
        <v>1</v>
      </c>
      <c r="Y45" s="144">
        <v>21</v>
      </c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</row>
    <row r="46" spans="1:39" ht="15.75" customHeight="1">
      <c r="A46" s="100">
        <v>218</v>
      </c>
      <c r="B46" s="105" t="s">
        <v>249</v>
      </c>
      <c r="C46" s="143">
        <v>694</v>
      </c>
      <c r="D46" s="144">
        <v>164</v>
      </c>
      <c r="E46" s="144">
        <v>137</v>
      </c>
      <c r="F46" s="144">
        <v>69</v>
      </c>
      <c r="G46" s="144">
        <v>196</v>
      </c>
      <c r="H46" s="144">
        <v>24</v>
      </c>
      <c r="I46" s="144">
        <v>10</v>
      </c>
      <c r="J46" s="144" t="s">
        <v>410</v>
      </c>
      <c r="K46" s="144">
        <v>26</v>
      </c>
      <c r="L46" s="144">
        <v>26</v>
      </c>
      <c r="M46" s="144">
        <v>3</v>
      </c>
      <c r="N46" s="144">
        <v>7</v>
      </c>
      <c r="O46" s="144">
        <v>4</v>
      </c>
      <c r="P46" s="144">
        <v>3</v>
      </c>
      <c r="Q46" s="144">
        <v>1</v>
      </c>
      <c r="R46" s="144">
        <v>1</v>
      </c>
      <c r="S46" s="144">
        <v>2</v>
      </c>
      <c r="T46" s="144">
        <v>0</v>
      </c>
      <c r="U46" s="144">
        <v>1</v>
      </c>
      <c r="V46" s="144">
        <v>0</v>
      </c>
      <c r="W46" s="144">
        <v>13</v>
      </c>
      <c r="X46" s="144">
        <v>0</v>
      </c>
      <c r="Y46" s="144">
        <v>7</v>
      </c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</row>
    <row r="47" spans="1:39" ht="15.75" customHeight="1">
      <c r="A47" s="100">
        <v>219</v>
      </c>
      <c r="B47" s="105" t="s">
        <v>250</v>
      </c>
      <c r="C47" s="143">
        <v>941</v>
      </c>
      <c r="D47" s="144">
        <v>593</v>
      </c>
      <c r="E47" s="144">
        <v>118</v>
      </c>
      <c r="F47" s="144">
        <v>15</v>
      </c>
      <c r="G47" s="144">
        <v>31</v>
      </c>
      <c r="H47" s="144">
        <v>22</v>
      </c>
      <c r="I47" s="144">
        <v>50</v>
      </c>
      <c r="J47" s="144">
        <v>9</v>
      </c>
      <c r="K47" s="144">
        <v>12</v>
      </c>
      <c r="L47" s="144">
        <v>3</v>
      </c>
      <c r="M47" s="144">
        <v>14</v>
      </c>
      <c r="N47" s="144">
        <v>13</v>
      </c>
      <c r="O47" s="144">
        <v>19</v>
      </c>
      <c r="P47" s="144">
        <v>6</v>
      </c>
      <c r="Q47" s="144">
        <v>5</v>
      </c>
      <c r="R47" s="144">
        <v>5</v>
      </c>
      <c r="S47" s="144">
        <v>4</v>
      </c>
      <c r="T47" s="144">
        <v>1</v>
      </c>
      <c r="U47" s="144">
        <v>0</v>
      </c>
      <c r="V47" s="144">
        <v>0</v>
      </c>
      <c r="W47" s="144">
        <v>0</v>
      </c>
      <c r="X47" s="144">
        <v>0</v>
      </c>
      <c r="Y47" s="144">
        <v>21</v>
      </c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</row>
    <row r="48" spans="1:39" ht="15.75" customHeight="1">
      <c r="A48" s="100">
        <v>220</v>
      </c>
      <c r="B48" s="105" t="s">
        <v>251</v>
      </c>
      <c r="C48" s="143">
        <v>979</v>
      </c>
      <c r="D48" s="144">
        <v>81</v>
      </c>
      <c r="E48" s="144">
        <v>511</v>
      </c>
      <c r="F48" s="144">
        <v>60</v>
      </c>
      <c r="G48" s="144">
        <v>133</v>
      </c>
      <c r="H48" s="144">
        <v>75</v>
      </c>
      <c r="I48" s="144">
        <v>7</v>
      </c>
      <c r="J48" s="144" t="s">
        <v>410</v>
      </c>
      <c r="K48" s="144">
        <v>5</v>
      </c>
      <c r="L48" s="144">
        <v>20</v>
      </c>
      <c r="M48" s="144">
        <v>0</v>
      </c>
      <c r="N48" s="144">
        <v>2</v>
      </c>
      <c r="O48" s="144">
        <v>3</v>
      </c>
      <c r="P48" s="144">
        <v>2</v>
      </c>
      <c r="Q48" s="144">
        <v>0</v>
      </c>
      <c r="R48" s="144">
        <v>0</v>
      </c>
      <c r="S48" s="144">
        <v>0</v>
      </c>
      <c r="T48" s="144">
        <v>0</v>
      </c>
      <c r="U48" s="144">
        <v>1</v>
      </c>
      <c r="V48" s="144">
        <v>0</v>
      </c>
      <c r="W48" s="144">
        <v>33</v>
      </c>
      <c r="X48" s="144">
        <v>0</v>
      </c>
      <c r="Y48" s="144">
        <v>46</v>
      </c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</row>
    <row r="49" spans="1:39" ht="15.75" customHeight="1">
      <c r="A49" s="100">
        <v>221</v>
      </c>
      <c r="B49" s="105" t="s">
        <v>252</v>
      </c>
      <c r="C49" s="143">
        <v>535</v>
      </c>
      <c r="D49" s="144">
        <v>110</v>
      </c>
      <c r="E49" s="144">
        <v>110</v>
      </c>
      <c r="F49" s="144">
        <v>39</v>
      </c>
      <c r="G49" s="144">
        <v>168</v>
      </c>
      <c r="H49" s="144">
        <v>56</v>
      </c>
      <c r="I49" s="144">
        <v>11</v>
      </c>
      <c r="J49" s="144" t="s">
        <v>410</v>
      </c>
      <c r="K49" s="144">
        <v>5</v>
      </c>
      <c r="L49" s="144">
        <v>0</v>
      </c>
      <c r="M49" s="144">
        <v>3</v>
      </c>
      <c r="N49" s="144">
        <v>11</v>
      </c>
      <c r="O49" s="144">
        <v>1</v>
      </c>
      <c r="P49" s="144">
        <v>3</v>
      </c>
      <c r="Q49" s="144">
        <v>4</v>
      </c>
      <c r="R49" s="144">
        <v>3</v>
      </c>
      <c r="S49" s="144">
        <v>0</v>
      </c>
      <c r="T49" s="144">
        <v>0</v>
      </c>
      <c r="U49" s="144">
        <v>1</v>
      </c>
      <c r="V49" s="144">
        <v>1</v>
      </c>
      <c r="W49" s="144">
        <v>1</v>
      </c>
      <c r="X49" s="144">
        <v>0</v>
      </c>
      <c r="Y49" s="144">
        <v>8</v>
      </c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</row>
    <row r="50" spans="1:39" ht="15.75" customHeight="1">
      <c r="A50" s="100">
        <v>222</v>
      </c>
      <c r="B50" s="105" t="s">
        <v>253</v>
      </c>
      <c r="C50" s="143">
        <v>104</v>
      </c>
      <c r="D50" s="144">
        <v>3</v>
      </c>
      <c r="E50" s="144">
        <v>45</v>
      </c>
      <c r="F50" s="144">
        <v>2</v>
      </c>
      <c r="G50" s="144" t="s">
        <v>410</v>
      </c>
      <c r="H50" s="144">
        <v>31</v>
      </c>
      <c r="I50" s="144">
        <v>4</v>
      </c>
      <c r="J50" s="144" t="s">
        <v>410</v>
      </c>
      <c r="K50" s="144">
        <v>2</v>
      </c>
      <c r="L50" s="144">
        <v>10</v>
      </c>
      <c r="M50" s="144">
        <v>0</v>
      </c>
      <c r="N50" s="144">
        <v>0</v>
      </c>
      <c r="O50" s="144">
        <v>1</v>
      </c>
      <c r="P50" s="144">
        <v>1</v>
      </c>
      <c r="Q50" s="144">
        <v>1</v>
      </c>
      <c r="R50" s="144">
        <v>0</v>
      </c>
      <c r="S50" s="144">
        <v>0</v>
      </c>
      <c r="T50" s="144">
        <v>3</v>
      </c>
      <c r="U50" s="144">
        <v>0</v>
      </c>
      <c r="V50" s="144">
        <v>0</v>
      </c>
      <c r="W50" s="144">
        <v>0</v>
      </c>
      <c r="X50" s="144">
        <v>0</v>
      </c>
      <c r="Y50" s="144">
        <v>1</v>
      </c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</row>
    <row r="51" spans="1:39" ht="15.75" customHeight="1">
      <c r="A51" s="100">
        <v>223</v>
      </c>
      <c r="B51" s="105" t="s">
        <v>254</v>
      </c>
      <c r="C51" s="143">
        <v>767</v>
      </c>
      <c r="D51" s="144">
        <v>79</v>
      </c>
      <c r="E51" s="144">
        <v>330</v>
      </c>
      <c r="F51" s="144">
        <v>32</v>
      </c>
      <c r="G51" s="144">
        <v>146</v>
      </c>
      <c r="H51" s="144">
        <v>110</v>
      </c>
      <c r="I51" s="144">
        <v>7</v>
      </c>
      <c r="J51" s="144" t="s">
        <v>410</v>
      </c>
      <c r="K51" s="144">
        <v>7</v>
      </c>
      <c r="L51" s="144">
        <v>19</v>
      </c>
      <c r="M51" s="144">
        <v>2</v>
      </c>
      <c r="N51" s="144">
        <v>8</v>
      </c>
      <c r="O51" s="144">
        <v>1</v>
      </c>
      <c r="P51" s="144">
        <v>1</v>
      </c>
      <c r="Q51" s="144">
        <v>0</v>
      </c>
      <c r="R51" s="144">
        <v>0</v>
      </c>
      <c r="S51" s="144">
        <v>0</v>
      </c>
      <c r="T51" s="144">
        <v>0</v>
      </c>
      <c r="U51" s="144">
        <v>0</v>
      </c>
      <c r="V51" s="144">
        <v>0</v>
      </c>
      <c r="W51" s="144">
        <v>12</v>
      </c>
      <c r="X51" s="144">
        <v>0</v>
      </c>
      <c r="Y51" s="144">
        <v>13</v>
      </c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</row>
    <row r="52" spans="1:39" ht="15.75" customHeight="1">
      <c r="A52" s="100">
        <v>224</v>
      </c>
      <c r="B52" s="105" t="s">
        <v>255</v>
      </c>
      <c r="C52" s="143">
        <v>166</v>
      </c>
      <c r="D52" s="144">
        <v>33</v>
      </c>
      <c r="E52" s="144">
        <v>37</v>
      </c>
      <c r="F52" s="144" t="s">
        <v>410</v>
      </c>
      <c r="G52" s="144">
        <v>39</v>
      </c>
      <c r="H52" s="144">
        <v>21</v>
      </c>
      <c r="I52" s="144">
        <v>3</v>
      </c>
      <c r="J52" s="144" t="s">
        <v>410</v>
      </c>
      <c r="K52" s="144">
        <v>17</v>
      </c>
      <c r="L52" s="144">
        <v>0</v>
      </c>
      <c r="M52" s="144">
        <v>5</v>
      </c>
      <c r="N52" s="144">
        <v>1</v>
      </c>
      <c r="O52" s="144">
        <v>1</v>
      </c>
      <c r="P52" s="144">
        <v>2</v>
      </c>
      <c r="Q52" s="144">
        <v>0</v>
      </c>
      <c r="R52" s="144">
        <v>0</v>
      </c>
      <c r="S52" s="144">
        <v>0</v>
      </c>
      <c r="T52" s="144">
        <v>1</v>
      </c>
      <c r="U52" s="144">
        <v>1</v>
      </c>
      <c r="V52" s="144">
        <v>0</v>
      </c>
      <c r="W52" s="144">
        <v>0</v>
      </c>
      <c r="X52" s="144">
        <v>0</v>
      </c>
      <c r="Y52" s="144">
        <v>5</v>
      </c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</row>
    <row r="53" spans="1:39" ht="15.75" customHeight="1">
      <c r="A53" s="100">
        <v>225</v>
      </c>
      <c r="B53" s="105" t="s">
        <v>256</v>
      </c>
      <c r="C53" s="143">
        <v>340</v>
      </c>
      <c r="D53" s="144">
        <v>23</v>
      </c>
      <c r="E53" s="144">
        <v>201</v>
      </c>
      <c r="F53" s="144">
        <v>3</v>
      </c>
      <c r="G53" s="144">
        <v>43</v>
      </c>
      <c r="H53" s="144">
        <v>37</v>
      </c>
      <c r="I53" s="144">
        <v>7</v>
      </c>
      <c r="J53" s="144" t="s">
        <v>410</v>
      </c>
      <c r="K53" s="144">
        <v>2</v>
      </c>
      <c r="L53" s="144">
        <v>12</v>
      </c>
      <c r="M53" s="144">
        <v>0</v>
      </c>
      <c r="N53" s="144">
        <v>1</v>
      </c>
      <c r="O53" s="144">
        <v>0</v>
      </c>
      <c r="P53" s="144">
        <v>5</v>
      </c>
      <c r="Q53" s="144">
        <v>0</v>
      </c>
      <c r="R53" s="144">
        <v>1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5</v>
      </c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</row>
    <row r="54" spans="1:39" ht="15.75" customHeight="1">
      <c r="A54" s="100">
        <v>226</v>
      </c>
      <c r="B54" s="105" t="s">
        <v>257</v>
      </c>
      <c r="C54" s="143">
        <v>216</v>
      </c>
      <c r="D54" s="144">
        <v>76</v>
      </c>
      <c r="E54" s="144">
        <v>60</v>
      </c>
      <c r="F54" s="144">
        <v>9</v>
      </c>
      <c r="G54" s="144" t="s">
        <v>410</v>
      </c>
      <c r="H54" s="144">
        <v>24</v>
      </c>
      <c r="I54" s="144">
        <v>5</v>
      </c>
      <c r="J54" s="144" t="s">
        <v>410</v>
      </c>
      <c r="K54" s="144">
        <v>0</v>
      </c>
      <c r="L54" s="144">
        <v>5</v>
      </c>
      <c r="M54" s="144">
        <v>6</v>
      </c>
      <c r="N54" s="144">
        <v>21</v>
      </c>
      <c r="O54" s="144">
        <v>0</v>
      </c>
      <c r="P54" s="144">
        <v>3</v>
      </c>
      <c r="Q54" s="144">
        <v>0</v>
      </c>
      <c r="R54" s="144">
        <v>0</v>
      </c>
      <c r="S54" s="144">
        <v>2</v>
      </c>
      <c r="T54" s="144">
        <v>0</v>
      </c>
      <c r="U54" s="144">
        <v>0</v>
      </c>
      <c r="V54" s="144">
        <v>0</v>
      </c>
      <c r="W54" s="144">
        <v>0</v>
      </c>
      <c r="X54" s="144">
        <v>1</v>
      </c>
      <c r="Y54" s="144">
        <v>4</v>
      </c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</row>
    <row r="55" spans="1:39" ht="15.75" customHeight="1">
      <c r="A55" s="100">
        <v>227</v>
      </c>
      <c r="B55" s="105" t="s">
        <v>258</v>
      </c>
      <c r="C55" s="143">
        <v>262</v>
      </c>
      <c r="D55" s="144">
        <v>27</v>
      </c>
      <c r="E55" s="144">
        <v>164</v>
      </c>
      <c r="F55" s="144" t="s">
        <v>410</v>
      </c>
      <c r="G55" s="144">
        <v>6</v>
      </c>
      <c r="H55" s="144">
        <v>21</v>
      </c>
      <c r="I55" s="144">
        <v>14</v>
      </c>
      <c r="J55" s="144">
        <v>2</v>
      </c>
      <c r="K55" s="144">
        <v>16</v>
      </c>
      <c r="L55" s="144">
        <v>0</v>
      </c>
      <c r="M55" s="144">
        <v>6</v>
      </c>
      <c r="N55" s="144">
        <v>4</v>
      </c>
      <c r="O55" s="144">
        <v>0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1</v>
      </c>
      <c r="X55" s="144">
        <v>0</v>
      </c>
      <c r="Y55" s="144">
        <v>1</v>
      </c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</row>
    <row r="56" spans="1:39" ht="15.75" customHeight="1">
      <c r="A56" s="100">
        <v>228</v>
      </c>
      <c r="B56" s="105" t="s">
        <v>411</v>
      </c>
      <c r="C56" s="143">
        <v>317</v>
      </c>
      <c r="D56" s="144">
        <v>88</v>
      </c>
      <c r="E56" s="144">
        <v>90</v>
      </c>
      <c r="F56" s="144">
        <v>4</v>
      </c>
      <c r="G56" s="144">
        <v>21</v>
      </c>
      <c r="H56" s="144">
        <v>30</v>
      </c>
      <c r="I56" s="144">
        <v>14</v>
      </c>
      <c r="J56" s="144" t="s">
        <v>410</v>
      </c>
      <c r="K56" s="144">
        <v>41</v>
      </c>
      <c r="L56" s="144">
        <v>8</v>
      </c>
      <c r="M56" s="144">
        <v>0</v>
      </c>
      <c r="N56" s="144">
        <v>6</v>
      </c>
      <c r="O56" s="144">
        <v>1</v>
      </c>
      <c r="P56" s="144">
        <v>0</v>
      </c>
      <c r="Q56" s="144">
        <v>0</v>
      </c>
      <c r="R56" s="144">
        <v>1</v>
      </c>
      <c r="S56" s="144">
        <v>0</v>
      </c>
      <c r="T56" s="144">
        <v>0</v>
      </c>
      <c r="U56" s="144">
        <v>0</v>
      </c>
      <c r="V56" s="144">
        <v>0</v>
      </c>
      <c r="W56" s="144">
        <v>3</v>
      </c>
      <c r="X56" s="144">
        <v>0</v>
      </c>
      <c r="Y56" s="144">
        <v>10</v>
      </c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</row>
    <row r="57" spans="1:39" ht="15.75" customHeight="1">
      <c r="A57" s="100">
        <v>229</v>
      </c>
      <c r="B57" s="105" t="s">
        <v>259</v>
      </c>
      <c r="C57" s="143">
        <v>423</v>
      </c>
      <c r="D57" s="144">
        <v>166</v>
      </c>
      <c r="E57" s="144">
        <v>85</v>
      </c>
      <c r="F57" s="144">
        <v>22</v>
      </c>
      <c r="G57" s="144">
        <v>26</v>
      </c>
      <c r="H57" s="144">
        <v>14</v>
      </c>
      <c r="I57" s="144">
        <v>9</v>
      </c>
      <c r="J57" s="144">
        <v>8</v>
      </c>
      <c r="K57" s="144">
        <v>36</v>
      </c>
      <c r="L57" s="144">
        <v>5</v>
      </c>
      <c r="M57" s="144">
        <v>5</v>
      </c>
      <c r="N57" s="144">
        <v>1</v>
      </c>
      <c r="O57" s="144">
        <v>8</v>
      </c>
      <c r="P57" s="144">
        <v>1</v>
      </c>
      <c r="Q57" s="144">
        <v>1</v>
      </c>
      <c r="R57" s="144">
        <v>2</v>
      </c>
      <c r="S57" s="144">
        <v>1</v>
      </c>
      <c r="T57" s="144">
        <v>16</v>
      </c>
      <c r="U57" s="144">
        <v>0</v>
      </c>
      <c r="V57" s="144">
        <v>0</v>
      </c>
      <c r="W57" s="144">
        <v>0</v>
      </c>
      <c r="X57" s="144">
        <v>0</v>
      </c>
      <c r="Y57" s="144">
        <v>17</v>
      </c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</row>
    <row r="58" spans="1:39" ht="15.75" customHeight="1">
      <c r="A58" s="100">
        <v>301</v>
      </c>
      <c r="B58" s="105" t="s">
        <v>261</v>
      </c>
      <c r="C58" s="143">
        <v>118</v>
      </c>
      <c r="D58" s="144">
        <v>70</v>
      </c>
      <c r="E58" s="144">
        <v>23</v>
      </c>
      <c r="F58" s="144" t="s">
        <v>410</v>
      </c>
      <c r="G58" s="144">
        <v>2</v>
      </c>
      <c r="H58" s="144">
        <v>3</v>
      </c>
      <c r="I58" s="144">
        <v>14</v>
      </c>
      <c r="J58" s="144" t="s">
        <v>410</v>
      </c>
      <c r="K58" s="144">
        <v>1</v>
      </c>
      <c r="L58" s="144">
        <v>0</v>
      </c>
      <c r="M58" s="144">
        <v>2</v>
      </c>
      <c r="N58" s="144">
        <v>0</v>
      </c>
      <c r="O58" s="144">
        <v>2</v>
      </c>
      <c r="P58" s="144">
        <v>0</v>
      </c>
      <c r="Q58" s="144">
        <v>0</v>
      </c>
      <c r="R58" s="144">
        <v>0</v>
      </c>
      <c r="S58" s="144">
        <v>0</v>
      </c>
      <c r="T58" s="144">
        <v>0</v>
      </c>
      <c r="U58" s="144">
        <v>0</v>
      </c>
      <c r="V58" s="144">
        <v>0</v>
      </c>
      <c r="W58" s="144">
        <v>0</v>
      </c>
      <c r="X58" s="144">
        <v>0</v>
      </c>
      <c r="Y58" s="144">
        <v>1</v>
      </c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</row>
    <row r="59" spans="1:39" ht="15.75" customHeight="1">
      <c r="A59" s="100">
        <v>365</v>
      </c>
      <c r="B59" s="105" t="s">
        <v>265</v>
      </c>
      <c r="C59" s="143">
        <v>133</v>
      </c>
      <c r="D59" s="144">
        <v>16</v>
      </c>
      <c r="E59" s="144">
        <v>71</v>
      </c>
      <c r="F59" s="144">
        <v>4</v>
      </c>
      <c r="G59" s="144">
        <v>14</v>
      </c>
      <c r="H59" s="144">
        <v>18</v>
      </c>
      <c r="I59" s="144">
        <v>4</v>
      </c>
      <c r="J59" s="144" t="s">
        <v>410</v>
      </c>
      <c r="K59" s="144">
        <v>1</v>
      </c>
      <c r="L59" s="144">
        <v>0</v>
      </c>
      <c r="M59" s="144">
        <v>1</v>
      </c>
      <c r="N59" s="144">
        <v>0</v>
      </c>
      <c r="O59" s="144">
        <v>0</v>
      </c>
      <c r="P59" s="144">
        <v>0</v>
      </c>
      <c r="Q59" s="144">
        <v>1</v>
      </c>
      <c r="R59" s="144">
        <v>0</v>
      </c>
      <c r="S59" s="144">
        <v>0</v>
      </c>
      <c r="T59" s="144">
        <v>0</v>
      </c>
      <c r="U59" s="144">
        <v>1</v>
      </c>
      <c r="V59" s="144">
        <v>0</v>
      </c>
      <c r="W59" s="144">
        <v>2</v>
      </c>
      <c r="X59" s="144">
        <v>0</v>
      </c>
      <c r="Y59" s="144">
        <v>0</v>
      </c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</row>
    <row r="60" spans="1:39" ht="15.75" customHeight="1">
      <c r="A60" s="100">
        <v>381</v>
      </c>
      <c r="B60" s="105" t="s">
        <v>266</v>
      </c>
      <c r="C60" s="143">
        <v>211</v>
      </c>
      <c r="D60" s="144">
        <v>53</v>
      </c>
      <c r="E60" s="144">
        <v>47</v>
      </c>
      <c r="F60" s="144">
        <v>18</v>
      </c>
      <c r="G60" s="144">
        <v>14</v>
      </c>
      <c r="H60" s="144">
        <v>37</v>
      </c>
      <c r="I60" s="144" t="s">
        <v>410</v>
      </c>
      <c r="J60" s="144">
        <v>1</v>
      </c>
      <c r="K60" s="144">
        <v>0</v>
      </c>
      <c r="L60" s="144">
        <v>10</v>
      </c>
      <c r="M60" s="144">
        <v>0</v>
      </c>
      <c r="N60" s="144">
        <v>9</v>
      </c>
      <c r="O60" s="144">
        <v>7</v>
      </c>
      <c r="P60" s="144">
        <v>0</v>
      </c>
      <c r="Q60" s="144">
        <v>0</v>
      </c>
      <c r="R60" s="144">
        <v>2</v>
      </c>
      <c r="S60" s="144">
        <v>0</v>
      </c>
      <c r="T60" s="144">
        <v>0</v>
      </c>
      <c r="U60" s="144">
        <v>0</v>
      </c>
      <c r="V60" s="144">
        <v>0</v>
      </c>
      <c r="W60" s="144">
        <v>1</v>
      </c>
      <c r="X60" s="144">
        <v>1</v>
      </c>
      <c r="Y60" s="144">
        <v>11</v>
      </c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</row>
    <row r="61" spans="1:39" ht="15.75" customHeight="1">
      <c r="A61" s="100">
        <v>382</v>
      </c>
      <c r="B61" s="105" t="s">
        <v>267</v>
      </c>
      <c r="C61" s="143">
        <v>392</v>
      </c>
      <c r="D61" s="144">
        <v>149</v>
      </c>
      <c r="E61" s="144">
        <v>125</v>
      </c>
      <c r="F61" s="144">
        <v>17</v>
      </c>
      <c r="G61" s="144">
        <v>24</v>
      </c>
      <c r="H61" s="144">
        <v>40</v>
      </c>
      <c r="I61" s="144">
        <v>9</v>
      </c>
      <c r="J61" s="144">
        <v>2</v>
      </c>
      <c r="K61" s="144">
        <v>4</v>
      </c>
      <c r="L61" s="144">
        <v>1</v>
      </c>
      <c r="M61" s="144">
        <v>0</v>
      </c>
      <c r="N61" s="144">
        <v>0</v>
      </c>
      <c r="O61" s="144">
        <v>3</v>
      </c>
      <c r="P61" s="144">
        <v>3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1</v>
      </c>
      <c r="X61" s="144">
        <v>0</v>
      </c>
      <c r="Y61" s="144">
        <v>14</v>
      </c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</row>
    <row r="62" spans="1:39" ht="15.75" customHeight="1">
      <c r="A62" s="100">
        <v>442</v>
      </c>
      <c r="B62" s="105" t="s">
        <v>270</v>
      </c>
      <c r="C62" s="143">
        <v>85</v>
      </c>
      <c r="D62" s="144">
        <v>11</v>
      </c>
      <c r="E62" s="144">
        <v>40</v>
      </c>
      <c r="F62" s="144">
        <v>30</v>
      </c>
      <c r="G62" s="144">
        <v>1</v>
      </c>
      <c r="H62" s="144">
        <v>1</v>
      </c>
      <c r="I62" s="144">
        <v>2</v>
      </c>
      <c r="J62" s="144" t="s">
        <v>410</v>
      </c>
      <c r="K62" s="144">
        <v>0</v>
      </c>
      <c r="L62" s="144">
        <v>0</v>
      </c>
      <c r="M62" s="144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44">
        <v>0</v>
      </c>
      <c r="T62" s="144">
        <v>0</v>
      </c>
      <c r="U62" s="144">
        <v>0</v>
      </c>
      <c r="V62" s="144">
        <v>0</v>
      </c>
      <c r="W62" s="144">
        <v>0</v>
      </c>
      <c r="X62" s="144">
        <v>0</v>
      </c>
      <c r="Y62" s="144">
        <v>0</v>
      </c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</row>
    <row r="63" spans="1:39" ht="15.75" customHeight="1">
      <c r="A63" s="100">
        <v>443</v>
      </c>
      <c r="B63" s="105" t="s">
        <v>271</v>
      </c>
      <c r="C63" s="143">
        <v>463</v>
      </c>
      <c r="D63" s="144">
        <v>39</v>
      </c>
      <c r="E63" s="144">
        <v>368</v>
      </c>
      <c r="F63" s="144">
        <v>12</v>
      </c>
      <c r="G63" s="144">
        <v>13</v>
      </c>
      <c r="H63" s="144">
        <v>5</v>
      </c>
      <c r="I63" s="144" t="s">
        <v>410</v>
      </c>
      <c r="J63" s="144" t="s">
        <v>410</v>
      </c>
      <c r="K63" s="144">
        <v>0</v>
      </c>
      <c r="L63" s="144">
        <v>2</v>
      </c>
      <c r="M63" s="144">
        <v>0</v>
      </c>
      <c r="N63" s="144">
        <v>1</v>
      </c>
      <c r="O63" s="144">
        <v>1</v>
      </c>
      <c r="P63" s="144">
        <v>2</v>
      </c>
      <c r="Q63" s="144">
        <v>0</v>
      </c>
      <c r="R63" s="144">
        <v>0</v>
      </c>
      <c r="S63" s="144">
        <v>1</v>
      </c>
      <c r="T63" s="144">
        <v>0</v>
      </c>
      <c r="U63" s="144">
        <v>1</v>
      </c>
      <c r="V63" s="144">
        <v>0</v>
      </c>
      <c r="W63" s="144">
        <v>0</v>
      </c>
      <c r="X63" s="144">
        <v>0</v>
      </c>
      <c r="Y63" s="144">
        <v>18</v>
      </c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</row>
    <row r="64" spans="1:39" ht="15.75" customHeight="1">
      <c r="A64" s="100">
        <v>446</v>
      </c>
      <c r="B64" s="105" t="s">
        <v>273</v>
      </c>
      <c r="C64" s="143">
        <v>28</v>
      </c>
      <c r="D64" s="144">
        <v>5</v>
      </c>
      <c r="E64" s="144">
        <v>7</v>
      </c>
      <c r="F64" s="144" t="s">
        <v>410</v>
      </c>
      <c r="G64" s="144">
        <v>4</v>
      </c>
      <c r="H64" s="144">
        <v>4</v>
      </c>
      <c r="I64" s="144">
        <v>1</v>
      </c>
      <c r="J64" s="144" t="s">
        <v>410</v>
      </c>
      <c r="K64" s="144">
        <v>1</v>
      </c>
      <c r="L64" s="144">
        <v>2</v>
      </c>
      <c r="M64" s="144">
        <v>0</v>
      </c>
      <c r="N64" s="144">
        <v>1</v>
      </c>
      <c r="O64" s="144">
        <v>2</v>
      </c>
      <c r="P64" s="144">
        <v>1</v>
      </c>
      <c r="Q64" s="144">
        <v>0</v>
      </c>
      <c r="R64" s="144">
        <v>0</v>
      </c>
      <c r="S64" s="144">
        <v>0</v>
      </c>
      <c r="T64" s="144">
        <v>0</v>
      </c>
      <c r="U64" s="144">
        <v>0</v>
      </c>
      <c r="V64" s="144">
        <v>0</v>
      </c>
      <c r="W64" s="144">
        <v>0</v>
      </c>
      <c r="X64" s="144">
        <v>0</v>
      </c>
      <c r="Y64" s="144">
        <v>0</v>
      </c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</row>
    <row r="65" spans="1:39" ht="15.75" customHeight="1">
      <c r="A65" s="100">
        <v>464</v>
      </c>
      <c r="B65" s="105" t="s">
        <v>274</v>
      </c>
      <c r="C65" s="143">
        <v>184</v>
      </c>
      <c r="D65" s="144">
        <v>91</v>
      </c>
      <c r="E65" s="144">
        <v>16</v>
      </c>
      <c r="F65" s="144">
        <v>16</v>
      </c>
      <c r="G65" s="144">
        <v>10</v>
      </c>
      <c r="H65" s="144">
        <v>10</v>
      </c>
      <c r="I65" s="144">
        <v>3</v>
      </c>
      <c r="J65" s="144" t="s">
        <v>410</v>
      </c>
      <c r="K65" s="144">
        <v>9</v>
      </c>
      <c r="L65" s="144">
        <v>10</v>
      </c>
      <c r="M65" s="144">
        <v>2</v>
      </c>
      <c r="N65" s="144">
        <v>5</v>
      </c>
      <c r="O65" s="144">
        <v>1</v>
      </c>
      <c r="P65" s="144">
        <v>2</v>
      </c>
      <c r="Q65" s="144">
        <v>1</v>
      </c>
      <c r="R65" s="144">
        <v>0</v>
      </c>
      <c r="S65" s="144">
        <v>1</v>
      </c>
      <c r="T65" s="144">
        <v>1</v>
      </c>
      <c r="U65" s="144">
        <v>0</v>
      </c>
      <c r="V65" s="144">
        <v>0</v>
      </c>
      <c r="W65" s="144">
        <v>0</v>
      </c>
      <c r="X65" s="144">
        <v>0</v>
      </c>
      <c r="Y65" s="144">
        <v>6</v>
      </c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</row>
    <row r="66" spans="1:39" ht="15.75" customHeight="1">
      <c r="A66" s="100">
        <v>481</v>
      </c>
      <c r="B66" s="105" t="s">
        <v>275</v>
      </c>
      <c r="C66" s="143">
        <v>134</v>
      </c>
      <c r="D66" s="144">
        <v>43</v>
      </c>
      <c r="E66" s="144">
        <v>30</v>
      </c>
      <c r="F66" s="144">
        <v>4</v>
      </c>
      <c r="G66" s="144">
        <v>11</v>
      </c>
      <c r="H66" s="144">
        <v>28</v>
      </c>
      <c r="I66" s="144">
        <v>2</v>
      </c>
      <c r="J66" s="144">
        <v>4</v>
      </c>
      <c r="K66" s="144">
        <v>0</v>
      </c>
      <c r="L66" s="144">
        <v>0</v>
      </c>
      <c r="M66" s="144">
        <v>1</v>
      </c>
      <c r="N66" s="144">
        <v>0</v>
      </c>
      <c r="O66" s="144">
        <v>0</v>
      </c>
      <c r="P66" s="144">
        <v>0</v>
      </c>
      <c r="Q66" s="144">
        <v>1</v>
      </c>
      <c r="R66" s="144">
        <v>0</v>
      </c>
      <c r="S66" s="144">
        <v>0</v>
      </c>
      <c r="T66" s="144">
        <v>6</v>
      </c>
      <c r="U66" s="144">
        <v>0</v>
      </c>
      <c r="V66" s="144">
        <v>0</v>
      </c>
      <c r="W66" s="144">
        <v>0</v>
      </c>
      <c r="X66" s="144">
        <v>0</v>
      </c>
      <c r="Y66" s="144">
        <v>4</v>
      </c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</row>
    <row r="67" spans="1:39" ht="15.75" customHeight="1">
      <c r="A67" s="100">
        <v>501</v>
      </c>
      <c r="B67" s="105" t="s">
        <v>276</v>
      </c>
      <c r="C67" s="143">
        <v>115</v>
      </c>
      <c r="D67" s="144">
        <v>15</v>
      </c>
      <c r="E67" s="144">
        <v>62</v>
      </c>
      <c r="F67" s="144" t="s">
        <v>410</v>
      </c>
      <c r="G67" s="144">
        <v>2</v>
      </c>
      <c r="H67" s="144">
        <v>4</v>
      </c>
      <c r="I67" s="144">
        <v>3</v>
      </c>
      <c r="J67" s="144" t="s">
        <v>410</v>
      </c>
      <c r="K67" s="144">
        <v>1</v>
      </c>
      <c r="L67" s="144">
        <v>21</v>
      </c>
      <c r="M67" s="144">
        <v>0</v>
      </c>
      <c r="N67" s="144">
        <v>0</v>
      </c>
      <c r="O67" s="144">
        <v>1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4</v>
      </c>
      <c r="V67" s="144">
        <v>0</v>
      </c>
      <c r="W67" s="144">
        <v>0</v>
      </c>
      <c r="X67" s="144">
        <v>0</v>
      </c>
      <c r="Y67" s="144">
        <v>2</v>
      </c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</row>
    <row r="68" spans="1:39" ht="15.75" customHeight="1">
      <c r="A68" s="100">
        <v>585</v>
      </c>
      <c r="B68" s="105" t="s">
        <v>278</v>
      </c>
      <c r="C68" s="143">
        <v>95</v>
      </c>
      <c r="D68" s="144">
        <v>17</v>
      </c>
      <c r="E68" s="144">
        <v>57</v>
      </c>
      <c r="F68" s="144" t="s">
        <v>410</v>
      </c>
      <c r="G68" s="144" t="s">
        <v>410</v>
      </c>
      <c r="H68" s="144">
        <v>14</v>
      </c>
      <c r="I68" s="144">
        <v>4</v>
      </c>
      <c r="J68" s="144" t="s">
        <v>410</v>
      </c>
      <c r="K68" s="144">
        <v>0</v>
      </c>
      <c r="L68" s="144">
        <v>0</v>
      </c>
      <c r="M68" s="144">
        <v>0</v>
      </c>
      <c r="N68" s="144">
        <v>1</v>
      </c>
      <c r="O68" s="144">
        <v>1</v>
      </c>
      <c r="P68" s="144">
        <v>0</v>
      </c>
      <c r="Q68" s="144">
        <v>0</v>
      </c>
      <c r="R68" s="144">
        <v>0</v>
      </c>
      <c r="S68" s="144">
        <v>1</v>
      </c>
      <c r="T68" s="144">
        <v>0</v>
      </c>
      <c r="U68" s="144">
        <v>0</v>
      </c>
      <c r="V68" s="144">
        <v>0</v>
      </c>
      <c r="W68" s="144">
        <v>0</v>
      </c>
      <c r="X68" s="144">
        <v>0</v>
      </c>
      <c r="Y68" s="144">
        <v>0</v>
      </c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</row>
    <row r="69" spans="1:39" ht="15.75" customHeight="1">
      <c r="A69" s="100">
        <v>586</v>
      </c>
      <c r="B69" s="105" t="s">
        <v>279</v>
      </c>
      <c r="C69" s="143">
        <v>94</v>
      </c>
      <c r="D69" s="144">
        <v>14</v>
      </c>
      <c r="E69" s="144">
        <v>61</v>
      </c>
      <c r="F69" s="144" t="s">
        <v>410</v>
      </c>
      <c r="G69" s="144" t="s">
        <v>410</v>
      </c>
      <c r="H69" s="144">
        <v>2</v>
      </c>
      <c r="I69" s="144">
        <v>2</v>
      </c>
      <c r="J69" s="144" t="s">
        <v>410</v>
      </c>
      <c r="K69" s="144">
        <v>0</v>
      </c>
      <c r="L69" s="144">
        <v>8</v>
      </c>
      <c r="M69" s="144">
        <v>0</v>
      </c>
      <c r="N69" s="144">
        <v>1</v>
      </c>
      <c r="O69" s="144">
        <v>1</v>
      </c>
      <c r="P69" s="144">
        <v>0</v>
      </c>
      <c r="Q69" s="144">
        <v>2</v>
      </c>
      <c r="R69" s="144">
        <v>0</v>
      </c>
      <c r="S69" s="144">
        <v>2</v>
      </c>
      <c r="T69" s="144">
        <v>0</v>
      </c>
      <c r="U69" s="144">
        <v>0</v>
      </c>
      <c r="V69" s="144">
        <v>0</v>
      </c>
      <c r="W69" s="144">
        <v>0</v>
      </c>
      <c r="X69" s="144">
        <v>0</v>
      </c>
      <c r="Y69" s="144">
        <v>1</v>
      </c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</row>
    <row r="70" spans="1:39" ht="15.75" customHeight="1">
      <c r="A70" s="104"/>
      <c r="B70" s="125"/>
      <c r="C70" s="145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</row>
    <row r="71" spans="1:39" ht="15.75" customHeight="1">
      <c r="A71" s="100" t="s">
        <v>412</v>
      </c>
      <c r="B71" s="12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</row>
    <row r="72" spans="1:39"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</row>
    <row r="73" spans="1:39"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</row>
    <row r="74" spans="1:39"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</row>
  </sheetData>
  <mergeCells count="1">
    <mergeCell ref="A3:B3"/>
  </mergeCells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B66AC-AB08-44D3-BAD5-800C48735524}">
  <sheetPr>
    <tabColor theme="7" tint="0.79998168889431442"/>
  </sheetPr>
  <dimension ref="A1:Y71"/>
  <sheetViews>
    <sheetView workbookViewId="0">
      <pane xSplit="2" ySplit="3" topLeftCell="G8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7.75" defaultRowHeight="13.5"/>
  <cols>
    <col min="1" max="1" width="3.75" style="100" customWidth="1"/>
    <col min="2" max="2" width="13.25" style="100" customWidth="1"/>
    <col min="3" max="25" width="10.125" style="100" customWidth="1"/>
    <col min="26" max="256" width="7.75" style="100"/>
    <col min="257" max="257" width="3.75" style="100" customWidth="1"/>
    <col min="258" max="258" width="10.25" style="100" customWidth="1"/>
    <col min="259" max="281" width="6.875" style="100" customWidth="1"/>
    <col min="282" max="512" width="7.75" style="100"/>
    <col min="513" max="513" width="3.75" style="100" customWidth="1"/>
    <col min="514" max="514" width="10.25" style="100" customWidth="1"/>
    <col min="515" max="537" width="6.875" style="100" customWidth="1"/>
    <col min="538" max="768" width="7.75" style="100"/>
    <col min="769" max="769" width="3.75" style="100" customWidth="1"/>
    <col min="770" max="770" width="10.25" style="100" customWidth="1"/>
    <col min="771" max="793" width="6.875" style="100" customWidth="1"/>
    <col min="794" max="1024" width="7.75" style="100"/>
    <col min="1025" max="1025" width="3.75" style="100" customWidth="1"/>
    <col min="1026" max="1026" width="10.25" style="100" customWidth="1"/>
    <col min="1027" max="1049" width="6.875" style="100" customWidth="1"/>
    <col min="1050" max="1280" width="7.75" style="100"/>
    <col min="1281" max="1281" width="3.75" style="100" customWidth="1"/>
    <col min="1282" max="1282" width="10.25" style="100" customWidth="1"/>
    <col min="1283" max="1305" width="6.875" style="100" customWidth="1"/>
    <col min="1306" max="1536" width="7.75" style="100"/>
    <col min="1537" max="1537" width="3.75" style="100" customWidth="1"/>
    <col min="1538" max="1538" width="10.25" style="100" customWidth="1"/>
    <col min="1539" max="1561" width="6.875" style="100" customWidth="1"/>
    <col min="1562" max="1792" width="7.75" style="100"/>
    <col min="1793" max="1793" width="3.75" style="100" customWidth="1"/>
    <col min="1794" max="1794" width="10.25" style="100" customWidth="1"/>
    <col min="1795" max="1817" width="6.875" style="100" customWidth="1"/>
    <col min="1818" max="2048" width="7.75" style="100"/>
    <col min="2049" max="2049" width="3.75" style="100" customWidth="1"/>
    <col min="2050" max="2050" width="10.25" style="100" customWidth="1"/>
    <col min="2051" max="2073" width="6.875" style="100" customWidth="1"/>
    <col min="2074" max="2304" width="7.75" style="100"/>
    <col min="2305" max="2305" width="3.75" style="100" customWidth="1"/>
    <col min="2306" max="2306" width="10.25" style="100" customWidth="1"/>
    <col min="2307" max="2329" width="6.875" style="100" customWidth="1"/>
    <col min="2330" max="2560" width="7.75" style="100"/>
    <col min="2561" max="2561" width="3.75" style="100" customWidth="1"/>
    <col min="2562" max="2562" width="10.25" style="100" customWidth="1"/>
    <col min="2563" max="2585" width="6.875" style="100" customWidth="1"/>
    <col min="2586" max="2816" width="7.75" style="100"/>
    <col min="2817" max="2817" width="3.75" style="100" customWidth="1"/>
    <col min="2818" max="2818" width="10.25" style="100" customWidth="1"/>
    <col min="2819" max="2841" width="6.875" style="100" customWidth="1"/>
    <col min="2842" max="3072" width="7.75" style="100"/>
    <col min="3073" max="3073" width="3.75" style="100" customWidth="1"/>
    <col min="3074" max="3074" width="10.25" style="100" customWidth="1"/>
    <col min="3075" max="3097" width="6.875" style="100" customWidth="1"/>
    <col min="3098" max="3328" width="7.75" style="100"/>
    <col min="3329" max="3329" width="3.75" style="100" customWidth="1"/>
    <col min="3330" max="3330" width="10.25" style="100" customWidth="1"/>
    <col min="3331" max="3353" width="6.875" style="100" customWidth="1"/>
    <col min="3354" max="3584" width="7.75" style="100"/>
    <col min="3585" max="3585" width="3.75" style="100" customWidth="1"/>
    <col min="3586" max="3586" width="10.25" style="100" customWidth="1"/>
    <col min="3587" max="3609" width="6.875" style="100" customWidth="1"/>
    <col min="3610" max="3840" width="7.75" style="100"/>
    <col min="3841" max="3841" width="3.75" style="100" customWidth="1"/>
    <col min="3842" max="3842" width="10.25" style="100" customWidth="1"/>
    <col min="3843" max="3865" width="6.875" style="100" customWidth="1"/>
    <col min="3866" max="4096" width="7.75" style="100"/>
    <col min="4097" max="4097" width="3.75" style="100" customWidth="1"/>
    <col min="4098" max="4098" width="10.25" style="100" customWidth="1"/>
    <col min="4099" max="4121" width="6.875" style="100" customWidth="1"/>
    <col min="4122" max="4352" width="7.75" style="100"/>
    <col min="4353" max="4353" width="3.75" style="100" customWidth="1"/>
    <col min="4354" max="4354" width="10.25" style="100" customWidth="1"/>
    <col min="4355" max="4377" width="6.875" style="100" customWidth="1"/>
    <col min="4378" max="4608" width="7.75" style="100"/>
    <col min="4609" max="4609" width="3.75" style="100" customWidth="1"/>
    <col min="4610" max="4610" width="10.25" style="100" customWidth="1"/>
    <col min="4611" max="4633" width="6.875" style="100" customWidth="1"/>
    <col min="4634" max="4864" width="7.75" style="100"/>
    <col min="4865" max="4865" width="3.75" style="100" customWidth="1"/>
    <col min="4866" max="4866" width="10.25" style="100" customWidth="1"/>
    <col min="4867" max="4889" width="6.875" style="100" customWidth="1"/>
    <col min="4890" max="5120" width="7.75" style="100"/>
    <col min="5121" max="5121" width="3.75" style="100" customWidth="1"/>
    <col min="5122" max="5122" width="10.25" style="100" customWidth="1"/>
    <col min="5123" max="5145" width="6.875" style="100" customWidth="1"/>
    <col min="5146" max="5376" width="7.75" style="100"/>
    <col min="5377" max="5377" width="3.75" style="100" customWidth="1"/>
    <col min="5378" max="5378" width="10.25" style="100" customWidth="1"/>
    <col min="5379" max="5401" width="6.875" style="100" customWidth="1"/>
    <col min="5402" max="5632" width="7.75" style="100"/>
    <col min="5633" max="5633" width="3.75" style="100" customWidth="1"/>
    <col min="5634" max="5634" width="10.25" style="100" customWidth="1"/>
    <col min="5635" max="5657" width="6.875" style="100" customWidth="1"/>
    <col min="5658" max="5888" width="7.75" style="100"/>
    <col min="5889" max="5889" width="3.75" style="100" customWidth="1"/>
    <col min="5890" max="5890" width="10.25" style="100" customWidth="1"/>
    <col min="5891" max="5913" width="6.875" style="100" customWidth="1"/>
    <col min="5914" max="6144" width="7.75" style="100"/>
    <col min="6145" max="6145" width="3.75" style="100" customWidth="1"/>
    <col min="6146" max="6146" width="10.25" style="100" customWidth="1"/>
    <col min="6147" max="6169" width="6.875" style="100" customWidth="1"/>
    <col min="6170" max="6400" width="7.75" style="100"/>
    <col min="6401" max="6401" width="3.75" style="100" customWidth="1"/>
    <col min="6402" max="6402" width="10.25" style="100" customWidth="1"/>
    <col min="6403" max="6425" width="6.875" style="100" customWidth="1"/>
    <col min="6426" max="6656" width="7.75" style="100"/>
    <col min="6657" max="6657" width="3.75" style="100" customWidth="1"/>
    <col min="6658" max="6658" width="10.25" style="100" customWidth="1"/>
    <col min="6659" max="6681" width="6.875" style="100" customWidth="1"/>
    <col min="6682" max="6912" width="7.75" style="100"/>
    <col min="6913" max="6913" width="3.75" style="100" customWidth="1"/>
    <col min="6914" max="6914" width="10.25" style="100" customWidth="1"/>
    <col min="6915" max="6937" width="6.875" style="100" customWidth="1"/>
    <col min="6938" max="7168" width="7.75" style="100"/>
    <col min="7169" max="7169" width="3.75" style="100" customWidth="1"/>
    <col min="7170" max="7170" width="10.25" style="100" customWidth="1"/>
    <col min="7171" max="7193" width="6.875" style="100" customWidth="1"/>
    <col min="7194" max="7424" width="7.75" style="100"/>
    <col min="7425" max="7425" width="3.75" style="100" customWidth="1"/>
    <col min="7426" max="7426" width="10.25" style="100" customWidth="1"/>
    <col min="7427" max="7449" width="6.875" style="100" customWidth="1"/>
    <col min="7450" max="7680" width="7.75" style="100"/>
    <col min="7681" max="7681" width="3.75" style="100" customWidth="1"/>
    <col min="7682" max="7682" width="10.25" style="100" customWidth="1"/>
    <col min="7683" max="7705" width="6.875" style="100" customWidth="1"/>
    <col min="7706" max="7936" width="7.75" style="100"/>
    <col min="7937" max="7937" width="3.75" style="100" customWidth="1"/>
    <col min="7938" max="7938" width="10.25" style="100" customWidth="1"/>
    <col min="7939" max="7961" width="6.875" style="100" customWidth="1"/>
    <col min="7962" max="8192" width="7.75" style="100"/>
    <col min="8193" max="8193" width="3.75" style="100" customWidth="1"/>
    <col min="8194" max="8194" width="10.25" style="100" customWidth="1"/>
    <col min="8195" max="8217" width="6.875" style="100" customWidth="1"/>
    <col min="8218" max="8448" width="7.75" style="100"/>
    <col min="8449" max="8449" width="3.75" style="100" customWidth="1"/>
    <col min="8450" max="8450" width="10.25" style="100" customWidth="1"/>
    <col min="8451" max="8473" width="6.875" style="100" customWidth="1"/>
    <col min="8474" max="8704" width="7.75" style="100"/>
    <col min="8705" max="8705" width="3.75" style="100" customWidth="1"/>
    <col min="8706" max="8706" width="10.25" style="100" customWidth="1"/>
    <col min="8707" max="8729" width="6.875" style="100" customWidth="1"/>
    <col min="8730" max="8960" width="7.75" style="100"/>
    <col min="8961" max="8961" width="3.75" style="100" customWidth="1"/>
    <col min="8962" max="8962" width="10.25" style="100" customWidth="1"/>
    <col min="8963" max="8985" width="6.875" style="100" customWidth="1"/>
    <col min="8986" max="9216" width="7.75" style="100"/>
    <col min="9217" max="9217" width="3.75" style="100" customWidth="1"/>
    <col min="9218" max="9218" width="10.25" style="100" customWidth="1"/>
    <col min="9219" max="9241" width="6.875" style="100" customWidth="1"/>
    <col min="9242" max="9472" width="7.75" style="100"/>
    <col min="9473" max="9473" width="3.75" style="100" customWidth="1"/>
    <col min="9474" max="9474" width="10.25" style="100" customWidth="1"/>
    <col min="9475" max="9497" width="6.875" style="100" customWidth="1"/>
    <col min="9498" max="9728" width="7.75" style="100"/>
    <col min="9729" max="9729" width="3.75" style="100" customWidth="1"/>
    <col min="9730" max="9730" width="10.25" style="100" customWidth="1"/>
    <col min="9731" max="9753" width="6.875" style="100" customWidth="1"/>
    <col min="9754" max="9984" width="7.75" style="100"/>
    <col min="9985" max="9985" width="3.75" style="100" customWidth="1"/>
    <col min="9986" max="9986" width="10.25" style="100" customWidth="1"/>
    <col min="9987" max="10009" width="6.875" style="100" customWidth="1"/>
    <col min="10010" max="10240" width="7.75" style="100"/>
    <col min="10241" max="10241" width="3.75" style="100" customWidth="1"/>
    <col min="10242" max="10242" width="10.25" style="100" customWidth="1"/>
    <col min="10243" max="10265" width="6.875" style="100" customWidth="1"/>
    <col min="10266" max="10496" width="7.75" style="100"/>
    <col min="10497" max="10497" width="3.75" style="100" customWidth="1"/>
    <col min="10498" max="10498" width="10.25" style="100" customWidth="1"/>
    <col min="10499" max="10521" width="6.875" style="100" customWidth="1"/>
    <col min="10522" max="10752" width="7.75" style="100"/>
    <col min="10753" max="10753" width="3.75" style="100" customWidth="1"/>
    <col min="10754" max="10754" width="10.25" style="100" customWidth="1"/>
    <col min="10755" max="10777" width="6.875" style="100" customWidth="1"/>
    <col min="10778" max="11008" width="7.75" style="100"/>
    <col min="11009" max="11009" width="3.75" style="100" customWidth="1"/>
    <col min="11010" max="11010" width="10.25" style="100" customWidth="1"/>
    <col min="11011" max="11033" width="6.875" style="100" customWidth="1"/>
    <col min="11034" max="11264" width="7.75" style="100"/>
    <col min="11265" max="11265" width="3.75" style="100" customWidth="1"/>
    <col min="11266" max="11266" width="10.25" style="100" customWidth="1"/>
    <col min="11267" max="11289" width="6.875" style="100" customWidth="1"/>
    <col min="11290" max="11520" width="7.75" style="100"/>
    <col min="11521" max="11521" width="3.75" style="100" customWidth="1"/>
    <col min="11522" max="11522" width="10.25" style="100" customWidth="1"/>
    <col min="11523" max="11545" width="6.875" style="100" customWidth="1"/>
    <col min="11546" max="11776" width="7.75" style="100"/>
    <col min="11777" max="11777" width="3.75" style="100" customWidth="1"/>
    <col min="11778" max="11778" width="10.25" style="100" customWidth="1"/>
    <col min="11779" max="11801" width="6.875" style="100" customWidth="1"/>
    <col min="11802" max="12032" width="7.75" style="100"/>
    <col min="12033" max="12033" width="3.75" style="100" customWidth="1"/>
    <col min="12034" max="12034" width="10.25" style="100" customWidth="1"/>
    <col min="12035" max="12057" width="6.875" style="100" customWidth="1"/>
    <col min="12058" max="12288" width="7.75" style="100"/>
    <col min="12289" max="12289" width="3.75" style="100" customWidth="1"/>
    <col min="12290" max="12290" width="10.25" style="100" customWidth="1"/>
    <col min="12291" max="12313" width="6.875" style="100" customWidth="1"/>
    <col min="12314" max="12544" width="7.75" style="100"/>
    <col min="12545" max="12545" width="3.75" style="100" customWidth="1"/>
    <col min="12546" max="12546" width="10.25" style="100" customWidth="1"/>
    <col min="12547" max="12569" width="6.875" style="100" customWidth="1"/>
    <col min="12570" max="12800" width="7.75" style="100"/>
    <col min="12801" max="12801" width="3.75" style="100" customWidth="1"/>
    <col min="12802" max="12802" width="10.25" style="100" customWidth="1"/>
    <col min="12803" max="12825" width="6.875" style="100" customWidth="1"/>
    <col min="12826" max="13056" width="7.75" style="100"/>
    <col min="13057" max="13057" width="3.75" style="100" customWidth="1"/>
    <col min="13058" max="13058" width="10.25" style="100" customWidth="1"/>
    <col min="13059" max="13081" width="6.875" style="100" customWidth="1"/>
    <col min="13082" max="13312" width="7.75" style="100"/>
    <col min="13313" max="13313" width="3.75" style="100" customWidth="1"/>
    <col min="13314" max="13314" width="10.25" style="100" customWidth="1"/>
    <col min="13315" max="13337" width="6.875" style="100" customWidth="1"/>
    <col min="13338" max="13568" width="7.75" style="100"/>
    <col min="13569" max="13569" width="3.75" style="100" customWidth="1"/>
    <col min="13570" max="13570" width="10.25" style="100" customWidth="1"/>
    <col min="13571" max="13593" width="6.875" style="100" customWidth="1"/>
    <col min="13594" max="13824" width="7.75" style="100"/>
    <col min="13825" max="13825" width="3.75" style="100" customWidth="1"/>
    <col min="13826" max="13826" width="10.25" style="100" customWidth="1"/>
    <col min="13827" max="13849" width="6.875" style="100" customWidth="1"/>
    <col min="13850" max="14080" width="7.75" style="100"/>
    <col min="14081" max="14081" width="3.75" style="100" customWidth="1"/>
    <col min="14082" max="14082" width="10.25" style="100" customWidth="1"/>
    <col min="14083" max="14105" width="6.875" style="100" customWidth="1"/>
    <col min="14106" max="14336" width="7.75" style="100"/>
    <col min="14337" max="14337" width="3.75" style="100" customWidth="1"/>
    <col min="14338" max="14338" width="10.25" style="100" customWidth="1"/>
    <col min="14339" max="14361" width="6.875" style="100" customWidth="1"/>
    <col min="14362" max="14592" width="7.75" style="100"/>
    <col min="14593" max="14593" width="3.75" style="100" customWidth="1"/>
    <col min="14594" max="14594" width="10.25" style="100" customWidth="1"/>
    <col min="14595" max="14617" width="6.875" style="100" customWidth="1"/>
    <col min="14618" max="14848" width="7.75" style="100"/>
    <col min="14849" max="14849" width="3.75" style="100" customWidth="1"/>
    <col min="14850" max="14850" width="10.25" style="100" customWidth="1"/>
    <col min="14851" max="14873" width="6.875" style="100" customWidth="1"/>
    <col min="14874" max="15104" width="7.75" style="100"/>
    <col min="15105" max="15105" width="3.75" style="100" customWidth="1"/>
    <col min="15106" max="15106" width="10.25" style="100" customWidth="1"/>
    <col min="15107" max="15129" width="6.875" style="100" customWidth="1"/>
    <col min="15130" max="15360" width="7.75" style="100"/>
    <col min="15361" max="15361" width="3.75" style="100" customWidth="1"/>
    <col min="15362" max="15362" width="10.25" style="100" customWidth="1"/>
    <col min="15363" max="15385" width="6.875" style="100" customWidth="1"/>
    <col min="15386" max="15616" width="7.75" style="100"/>
    <col min="15617" max="15617" width="3.75" style="100" customWidth="1"/>
    <col min="15618" max="15618" width="10.25" style="100" customWidth="1"/>
    <col min="15619" max="15641" width="6.875" style="100" customWidth="1"/>
    <col min="15642" max="15872" width="7.75" style="100"/>
    <col min="15873" max="15873" width="3.75" style="100" customWidth="1"/>
    <col min="15874" max="15874" width="10.25" style="100" customWidth="1"/>
    <col min="15875" max="15897" width="6.875" style="100" customWidth="1"/>
    <col min="15898" max="16128" width="7.75" style="100"/>
    <col min="16129" max="16129" width="3.75" style="100" customWidth="1"/>
    <col min="16130" max="16130" width="10.25" style="100" customWidth="1"/>
    <col min="16131" max="16153" width="6.875" style="100" customWidth="1"/>
    <col min="16154" max="16384" width="7.75" style="100"/>
  </cols>
  <sheetData>
    <row r="1" spans="1:25" ht="16.149999999999999" customHeight="1">
      <c r="A1" s="100" t="s">
        <v>815</v>
      </c>
    </row>
    <row r="2" spans="1:25">
      <c r="Y2" s="117" t="s">
        <v>402</v>
      </c>
    </row>
    <row r="3" spans="1:25" ht="27">
      <c r="A3" s="439" t="s">
        <v>403</v>
      </c>
      <c r="B3" s="440"/>
      <c r="C3" s="138" t="s">
        <v>44</v>
      </c>
      <c r="D3" s="131" t="s">
        <v>404</v>
      </c>
      <c r="E3" s="139" t="s">
        <v>0</v>
      </c>
      <c r="F3" s="139" t="s">
        <v>194</v>
      </c>
      <c r="G3" s="139" t="s">
        <v>193</v>
      </c>
      <c r="H3" s="139" t="s">
        <v>1</v>
      </c>
      <c r="I3" s="139" t="s">
        <v>413</v>
      </c>
      <c r="J3" s="139" t="s">
        <v>157</v>
      </c>
      <c r="K3" s="139" t="s">
        <v>195</v>
      </c>
      <c r="L3" s="131" t="s">
        <v>196</v>
      </c>
      <c r="M3" s="139" t="s">
        <v>414</v>
      </c>
      <c r="N3" s="139" t="s">
        <v>199</v>
      </c>
      <c r="O3" s="131" t="s">
        <v>197</v>
      </c>
      <c r="P3" s="139" t="s">
        <v>198</v>
      </c>
      <c r="Q3" s="139" t="s">
        <v>156</v>
      </c>
      <c r="R3" s="139" t="s">
        <v>200</v>
      </c>
      <c r="S3" s="139" t="s">
        <v>201</v>
      </c>
      <c r="T3" s="139" t="s">
        <v>43</v>
      </c>
      <c r="U3" s="139" t="s">
        <v>203</v>
      </c>
      <c r="V3" s="131" t="s">
        <v>202</v>
      </c>
      <c r="W3" s="139" t="s">
        <v>204</v>
      </c>
      <c r="X3" s="140" t="s">
        <v>205</v>
      </c>
      <c r="Y3" s="140" t="s">
        <v>162</v>
      </c>
    </row>
    <row r="4" spans="1:25" ht="11.25" hidden="1" customHeight="1">
      <c r="B4" s="135" t="s">
        <v>415</v>
      </c>
      <c r="C4" s="141">
        <v>102721</v>
      </c>
      <c r="D4" s="142">
        <v>61092</v>
      </c>
      <c r="E4" s="142">
        <v>20191</v>
      </c>
      <c r="F4" s="142">
        <v>2964</v>
      </c>
      <c r="G4" s="142">
        <v>3897</v>
      </c>
      <c r="H4" s="142">
        <v>3106</v>
      </c>
      <c r="I4" s="142">
        <v>2317</v>
      </c>
      <c r="J4" s="142">
        <v>1181</v>
      </c>
      <c r="K4" s="142">
        <v>969</v>
      </c>
      <c r="L4" s="142">
        <v>708</v>
      </c>
      <c r="M4" s="142">
        <v>803</v>
      </c>
      <c r="N4" s="142">
        <v>533</v>
      </c>
      <c r="O4" s="142">
        <v>602</v>
      </c>
      <c r="P4" s="142">
        <v>544</v>
      </c>
      <c r="Q4" s="142">
        <v>315</v>
      </c>
      <c r="R4" s="142">
        <v>230</v>
      </c>
      <c r="S4" s="142">
        <v>157</v>
      </c>
      <c r="T4" s="142">
        <v>95</v>
      </c>
      <c r="U4" s="142">
        <v>181</v>
      </c>
      <c r="V4" s="142">
        <v>236</v>
      </c>
      <c r="W4" s="142">
        <v>166</v>
      </c>
      <c r="X4" s="142">
        <v>2349</v>
      </c>
      <c r="Y4" s="142">
        <v>85</v>
      </c>
    </row>
    <row r="5" spans="1:25" ht="11.25" hidden="1" customHeight="1">
      <c r="B5" s="135" t="s">
        <v>407</v>
      </c>
      <c r="C5" s="141">
        <v>101865</v>
      </c>
      <c r="D5" s="142">
        <v>59475</v>
      </c>
      <c r="E5" s="142">
        <v>20864</v>
      </c>
      <c r="F5" s="142">
        <v>3168</v>
      </c>
      <c r="G5" s="142">
        <v>3598</v>
      </c>
      <c r="H5" s="142">
        <v>3171</v>
      </c>
      <c r="I5" s="142">
        <v>2330</v>
      </c>
      <c r="J5" s="142">
        <v>1218</v>
      </c>
      <c r="K5" s="142">
        <v>942</v>
      </c>
      <c r="L5" s="142">
        <v>717</v>
      </c>
      <c r="M5" s="142">
        <v>785</v>
      </c>
      <c r="N5" s="142">
        <v>531</v>
      </c>
      <c r="O5" s="142">
        <v>609</v>
      </c>
      <c r="P5" s="142">
        <v>571</v>
      </c>
      <c r="Q5" s="142">
        <v>313</v>
      </c>
      <c r="R5" s="142">
        <v>262</v>
      </c>
      <c r="S5" s="142">
        <v>201</v>
      </c>
      <c r="T5" s="142">
        <v>101</v>
      </c>
      <c r="U5" s="142">
        <v>191</v>
      </c>
      <c r="V5" s="142">
        <v>216</v>
      </c>
      <c r="W5" s="142">
        <v>157</v>
      </c>
      <c r="X5" s="142">
        <v>2365</v>
      </c>
      <c r="Y5" s="142">
        <v>80</v>
      </c>
    </row>
    <row r="6" spans="1:25" ht="11.25" hidden="1" customHeight="1">
      <c r="B6" s="135" t="s">
        <v>408</v>
      </c>
      <c r="C6" s="141">
        <v>102954</v>
      </c>
      <c r="D6" s="142">
        <v>58123</v>
      </c>
      <c r="E6" s="142">
        <v>22178</v>
      </c>
      <c r="F6" s="142">
        <v>3420</v>
      </c>
      <c r="G6" s="142">
        <v>3823</v>
      </c>
      <c r="H6" s="142">
        <v>3229</v>
      </c>
      <c r="I6" s="142">
        <v>2401</v>
      </c>
      <c r="J6" s="142">
        <v>1274</v>
      </c>
      <c r="K6" s="142">
        <v>952</v>
      </c>
      <c r="L6" s="142">
        <v>787</v>
      </c>
      <c r="M6" s="142">
        <v>790</v>
      </c>
      <c r="N6" s="142">
        <v>578</v>
      </c>
      <c r="O6" s="142">
        <v>652</v>
      </c>
      <c r="P6" s="142">
        <v>598</v>
      </c>
      <c r="Q6" s="142">
        <v>352</v>
      </c>
      <c r="R6" s="142">
        <v>262</v>
      </c>
      <c r="S6" s="142">
        <v>231</v>
      </c>
      <c r="T6" s="142">
        <v>149</v>
      </c>
      <c r="U6" s="142">
        <v>193</v>
      </c>
      <c r="V6" s="142">
        <v>224</v>
      </c>
      <c r="W6" s="142">
        <v>162</v>
      </c>
      <c r="X6" s="142">
        <v>2496</v>
      </c>
      <c r="Y6" s="142">
        <v>80</v>
      </c>
    </row>
    <row r="7" spans="1:25" ht="11.25" hidden="1" customHeight="1">
      <c r="B7" s="135" t="s">
        <v>409</v>
      </c>
      <c r="C7" s="141">
        <v>101691</v>
      </c>
      <c r="D7" s="142">
        <v>56601</v>
      </c>
      <c r="E7" s="142">
        <v>22723</v>
      </c>
      <c r="F7" s="142">
        <v>3695</v>
      </c>
      <c r="G7" s="142">
        <v>3556</v>
      </c>
      <c r="H7" s="142">
        <v>3167</v>
      </c>
      <c r="I7" s="142">
        <v>2372</v>
      </c>
      <c r="J7" s="142">
        <v>1286</v>
      </c>
      <c r="K7" s="142">
        <v>929</v>
      </c>
      <c r="L7" s="142">
        <v>778</v>
      </c>
      <c r="M7" s="142">
        <v>745</v>
      </c>
      <c r="N7" s="142">
        <v>637</v>
      </c>
      <c r="O7" s="142">
        <v>599</v>
      </c>
      <c r="P7" s="142">
        <v>561</v>
      </c>
      <c r="Q7" s="142">
        <v>315</v>
      </c>
      <c r="R7" s="142">
        <v>272</v>
      </c>
      <c r="S7" s="142">
        <v>206</v>
      </c>
      <c r="T7" s="142">
        <v>181</v>
      </c>
      <c r="U7" s="142">
        <v>190</v>
      </c>
      <c r="V7" s="142">
        <v>207</v>
      </c>
      <c r="W7" s="142">
        <v>137</v>
      </c>
      <c r="X7" s="142">
        <v>2457</v>
      </c>
      <c r="Y7" s="142">
        <v>77</v>
      </c>
    </row>
    <row r="8" spans="1:25" ht="11.25" customHeight="1">
      <c r="B8" s="135" t="s">
        <v>416</v>
      </c>
      <c r="C8" s="141">
        <v>101294</v>
      </c>
      <c r="D8" s="142">
        <v>55202</v>
      </c>
      <c r="E8" s="142">
        <v>23587</v>
      </c>
      <c r="F8" s="142">
        <v>4016</v>
      </c>
      <c r="G8" s="142">
        <v>3324</v>
      </c>
      <c r="H8" s="142">
        <v>3203</v>
      </c>
      <c r="I8" s="142">
        <v>2367</v>
      </c>
      <c r="J8" s="142">
        <v>1363</v>
      </c>
      <c r="K8" s="142">
        <v>899</v>
      </c>
      <c r="L8" s="142">
        <v>822</v>
      </c>
      <c r="M8" s="142">
        <v>683</v>
      </c>
      <c r="N8" s="142">
        <v>657</v>
      </c>
      <c r="O8" s="142">
        <v>549</v>
      </c>
      <c r="P8" s="142">
        <v>544</v>
      </c>
      <c r="Q8" s="142">
        <v>283</v>
      </c>
      <c r="R8" s="142">
        <v>281</v>
      </c>
      <c r="S8" s="142">
        <v>204</v>
      </c>
      <c r="T8" s="142">
        <v>202</v>
      </c>
      <c r="U8" s="142">
        <v>195</v>
      </c>
      <c r="V8" s="142">
        <v>185</v>
      </c>
      <c r="W8" s="142">
        <v>141</v>
      </c>
      <c r="X8" s="142">
        <v>2515</v>
      </c>
      <c r="Y8" s="142">
        <v>72</v>
      </c>
    </row>
    <row r="9" spans="1:25" ht="15" customHeight="1">
      <c r="B9" s="136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</row>
    <row r="10" spans="1:25" ht="15" customHeight="1">
      <c r="B10" s="105" t="s">
        <v>211</v>
      </c>
      <c r="C10" s="141">
        <v>20819</v>
      </c>
      <c r="D10" s="142">
        <v>14117</v>
      </c>
      <c r="E10" s="142">
        <v>3304</v>
      </c>
      <c r="F10" s="142">
        <v>291</v>
      </c>
      <c r="G10" s="142">
        <v>431</v>
      </c>
      <c r="H10" s="142">
        <v>539</v>
      </c>
      <c r="I10" s="142">
        <v>486</v>
      </c>
      <c r="J10" s="142">
        <v>62</v>
      </c>
      <c r="K10" s="142">
        <v>139</v>
      </c>
      <c r="L10" s="142">
        <v>150</v>
      </c>
      <c r="M10" s="142">
        <v>136</v>
      </c>
      <c r="N10" s="142">
        <v>134</v>
      </c>
      <c r="O10" s="142">
        <v>105</v>
      </c>
      <c r="P10" s="142">
        <v>152</v>
      </c>
      <c r="Q10" s="142">
        <v>78</v>
      </c>
      <c r="R10" s="142">
        <v>81</v>
      </c>
      <c r="S10" s="142">
        <v>29</v>
      </c>
      <c r="T10" s="142">
        <v>34</v>
      </c>
      <c r="U10" s="142">
        <v>22</v>
      </c>
      <c r="V10" s="142">
        <v>42</v>
      </c>
      <c r="W10" s="142">
        <v>31</v>
      </c>
      <c r="X10" s="142">
        <v>442</v>
      </c>
      <c r="Y10" s="142">
        <v>14</v>
      </c>
    </row>
    <row r="11" spans="1:25" ht="15" customHeight="1">
      <c r="B11" s="105" t="s">
        <v>212</v>
      </c>
      <c r="C11" s="141">
        <v>9214</v>
      </c>
      <c r="D11" s="142">
        <v>6389</v>
      </c>
      <c r="E11" s="142">
        <v>1233</v>
      </c>
      <c r="F11" s="142">
        <v>95</v>
      </c>
      <c r="G11" s="142">
        <v>458</v>
      </c>
      <c r="H11" s="142">
        <v>162</v>
      </c>
      <c r="I11" s="142">
        <v>238</v>
      </c>
      <c r="J11" s="142">
        <v>76</v>
      </c>
      <c r="K11" s="142">
        <v>37</v>
      </c>
      <c r="L11" s="142">
        <v>55</v>
      </c>
      <c r="M11" s="142">
        <v>54</v>
      </c>
      <c r="N11" s="142">
        <v>56</v>
      </c>
      <c r="O11" s="142">
        <v>59</v>
      </c>
      <c r="P11" s="142">
        <v>46</v>
      </c>
      <c r="Q11" s="142">
        <v>14</v>
      </c>
      <c r="R11" s="142">
        <v>27</v>
      </c>
      <c r="S11" s="142">
        <v>4</v>
      </c>
      <c r="T11" s="142">
        <v>16</v>
      </c>
      <c r="U11" s="142">
        <v>11</v>
      </c>
      <c r="V11" s="142">
        <v>10</v>
      </c>
      <c r="W11" s="142">
        <v>16</v>
      </c>
      <c r="X11" s="142">
        <v>153</v>
      </c>
      <c r="Y11" s="142">
        <v>5</v>
      </c>
    </row>
    <row r="12" spans="1:25" ht="15" customHeight="1">
      <c r="B12" s="105" t="s">
        <v>213</v>
      </c>
      <c r="C12" s="141">
        <v>7432</v>
      </c>
      <c r="D12" s="142">
        <v>3759</v>
      </c>
      <c r="E12" s="142">
        <v>1494</v>
      </c>
      <c r="F12" s="142">
        <v>308</v>
      </c>
      <c r="G12" s="142">
        <v>495</v>
      </c>
      <c r="H12" s="142">
        <v>505</v>
      </c>
      <c r="I12" s="142">
        <v>90</v>
      </c>
      <c r="J12" s="142">
        <v>109</v>
      </c>
      <c r="K12" s="142">
        <v>175</v>
      </c>
      <c r="L12" s="142">
        <v>112</v>
      </c>
      <c r="M12" s="142">
        <v>20</v>
      </c>
      <c r="N12" s="142">
        <v>70</v>
      </c>
      <c r="O12" s="142">
        <v>41</v>
      </c>
      <c r="P12" s="142">
        <v>22</v>
      </c>
      <c r="Q12" s="142">
        <v>2</v>
      </c>
      <c r="R12" s="142">
        <v>12</v>
      </c>
      <c r="S12" s="142">
        <v>7</v>
      </c>
      <c r="T12" s="142">
        <v>12</v>
      </c>
      <c r="U12" s="142">
        <v>43</v>
      </c>
      <c r="V12" s="142">
        <v>11</v>
      </c>
      <c r="W12" s="142">
        <v>11</v>
      </c>
      <c r="X12" s="142">
        <v>127</v>
      </c>
      <c r="Y12" s="142">
        <v>7</v>
      </c>
    </row>
    <row r="13" spans="1:25" ht="15" customHeight="1">
      <c r="B13" s="105" t="s">
        <v>214</v>
      </c>
      <c r="C13" s="141">
        <v>3555</v>
      </c>
      <c r="D13" s="142">
        <v>997</v>
      </c>
      <c r="E13" s="142">
        <v>1027</v>
      </c>
      <c r="F13" s="142">
        <v>214</v>
      </c>
      <c r="G13" s="142">
        <v>578</v>
      </c>
      <c r="H13" s="142">
        <v>242</v>
      </c>
      <c r="I13" s="142">
        <v>60</v>
      </c>
      <c r="J13" s="142">
        <v>2</v>
      </c>
      <c r="K13" s="142">
        <v>114</v>
      </c>
      <c r="L13" s="142">
        <v>67</v>
      </c>
      <c r="M13" s="142">
        <v>8</v>
      </c>
      <c r="N13" s="142">
        <v>26</v>
      </c>
      <c r="O13" s="142">
        <v>13</v>
      </c>
      <c r="P13" s="142">
        <v>7</v>
      </c>
      <c r="Q13" s="142">
        <v>4</v>
      </c>
      <c r="R13" s="142">
        <v>1</v>
      </c>
      <c r="S13" s="142">
        <v>1</v>
      </c>
      <c r="T13" s="142">
        <v>4</v>
      </c>
      <c r="U13" s="142">
        <v>6</v>
      </c>
      <c r="V13" s="142">
        <v>5</v>
      </c>
      <c r="W13" s="142">
        <v>55</v>
      </c>
      <c r="X13" s="142">
        <v>124</v>
      </c>
      <c r="Y13" s="142">
        <v>0</v>
      </c>
    </row>
    <row r="14" spans="1:25" ht="15" customHeight="1">
      <c r="B14" s="105" t="s">
        <v>215</v>
      </c>
      <c r="C14" s="141">
        <v>11564</v>
      </c>
      <c r="D14" s="142">
        <v>6476</v>
      </c>
      <c r="E14" s="142">
        <v>2129</v>
      </c>
      <c r="F14" s="142">
        <v>1601</v>
      </c>
      <c r="G14" s="142">
        <v>297</v>
      </c>
      <c r="H14" s="142">
        <v>383</v>
      </c>
      <c r="I14" s="142">
        <v>110</v>
      </c>
      <c r="J14" s="142">
        <v>5</v>
      </c>
      <c r="K14" s="142">
        <v>128</v>
      </c>
      <c r="L14" s="142">
        <v>59</v>
      </c>
      <c r="M14" s="142">
        <v>19</v>
      </c>
      <c r="N14" s="142">
        <v>41</v>
      </c>
      <c r="O14" s="142">
        <v>42</v>
      </c>
      <c r="P14" s="142">
        <v>28</v>
      </c>
      <c r="Q14" s="142">
        <v>4</v>
      </c>
      <c r="R14" s="142">
        <v>3</v>
      </c>
      <c r="S14" s="142">
        <v>10</v>
      </c>
      <c r="T14" s="142">
        <v>11</v>
      </c>
      <c r="U14" s="142">
        <v>26</v>
      </c>
      <c r="V14" s="142">
        <v>5</v>
      </c>
      <c r="W14" s="142">
        <v>2</v>
      </c>
      <c r="X14" s="142">
        <v>183</v>
      </c>
      <c r="Y14" s="142">
        <v>2</v>
      </c>
    </row>
    <row r="15" spans="1:25" ht="15" customHeight="1">
      <c r="B15" s="105" t="s">
        <v>216</v>
      </c>
      <c r="C15" s="141">
        <v>1873</v>
      </c>
      <c r="D15" s="142">
        <v>768</v>
      </c>
      <c r="E15" s="142">
        <v>490</v>
      </c>
      <c r="F15" s="142">
        <v>42</v>
      </c>
      <c r="G15" s="142">
        <v>90</v>
      </c>
      <c r="H15" s="142">
        <v>107</v>
      </c>
      <c r="I15" s="142">
        <v>44</v>
      </c>
      <c r="J15" s="142">
        <v>17</v>
      </c>
      <c r="K15" s="142">
        <v>63</v>
      </c>
      <c r="L15" s="142">
        <v>122</v>
      </c>
      <c r="M15" s="142">
        <v>11</v>
      </c>
      <c r="N15" s="142">
        <v>14</v>
      </c>
      <c r="O15" s="142">
        <v>12</v>
      </c>
      <c r="P15" s="142">
        <v>6</v>
      </c>
      <c r="Q15" s="142">
        <v>4</v>
      </c>
      <c r="R15" s="142">
        <v>2</v>
      </c>
      <c r="S15" s="142">
        <v>21</v>
      </c>
      <c r="T15" s="142">
        <v>0</v>
      </c>
      <c r="U15" s="142">
        <v>6</v>
      </c>
      <c r="V15" s="142">
        <v>0</v>
      </c>
      <c r="W15" s="142">
        <v>0</v>
      </c>
      <c r="X15" s="142">
        <v>53</v>
      </c>
      <c r="Y15" s="142">
        <v>1</v>
      </c>
    </row>
    <row r="16" spans="1:25" ht="15" customHeight="1">
      <c r="B16" s="105" t="s">
        <v>218</v>
      </c>
      <c r="C16" s="141">
        <v>1229</v>
      </c>
      <c r="D16" s="142">
        <v>172</v>
      </c>
      <c r="E16" s="142">
        <v>670</v>
      </c>
      <c r="F16" s="142">
        <v>11</v>
      </c>
      <c r="G16" s="142">
        <v>67</v>
      </c>
      <c r="H16" s="142">
        <v>170</v>
      </c>
      <c r="I16" s="142">
        <v>26</v>
      </c>
      <c r="J16" s="142">
        <v>2</v>
      </c>
      <c r="K16" s="142">
        <v>3</v>
      </c>
      <c r="L16" s="142">
        <v>47</v>
      </c>
      <c r="M16" s="142">
        <v>1</v>
      </c>
      <c r="N16" s="142">
        <v>12</v>
      </c>
      <c r="O16" s="142">
        <v>11</v>
      </c>
      <c r="P16" s="142">
        <v>12</v>
      </c>
      <c r="Q16" s="142">
        <v>4</v>
      </c>
      <c r="R16" s="142">
        <v>1</v>
      </c>
      <c r="S16" s="142">
        <v>4</v>
      </c>
      <c r="T16" s="142">
        <v>0</v>
      </c>
      <c r="U16" s="142">
        <v>0</v>
      </c>
      <c r="V16" s="142">
        <v>8</v>
      </c>
      <c r="W16" s="142">
        <v>0</v>
      </c>
      <c r="X16" s="142">
        <v>8</v>
      </c>
      <c r="Y16" s="142">
        <v>0</v>
      </c>
    </row>
    <row r="17" spans="1:25" ht="15" customHeight="1">
      <c r="B17" s="105" t="s">
        <v>220</v>
      </c>
      <c r="C17" s="141">
        <v>1262</v>
      </c>
      <c r="D17" s="142">
        <v>189</v>
      </c>
      <c r="E17" s="142">
        <v>433</v>
      </c>
      <c r="F17" s="142">
        <v>115</v>
      </c>
      <c r="G17" s="142">
        <v>248</v>
      </c>
      <c r="H17" s="142">
        <v>158</v>
      </c>
      <c r="I17" s="142">
        <v>22</v>
      </c>
      <c r="J17" s="142">
        <v>0</v>
      </c>
      <c r="K17" s="142">
        <v>11</v>
      </c>
      <c r="L17" s="142">
        <v>15</v>
      </c>
      <c r="M17" s="142">
        <v>5</v>
      </c>
      <c r="N17" s="142">
        <v>14</v>
      </c>
      <c r="O17" s="142">
        <v>4</v>
      </c>
      <c r="P17" s="142">
        <v>6</v>
      </c>
      <c r="Q17" s="142">
        <v>3</v>
      </c>
      <c r="R17" s="142">
        <v>5</v>
      </c>
      <c r="S17" s="142">
        <v>0</v>
      </c>
      <c r="T17" s="142">
        <v>3</v>
      </c>
      <c r="U17" s="142">
        <v>1</v>
      </c>
      <c r="V17" s="142">
        <v>1</v>
      </c>
      <c r="W17" s="142">
        <v>10</v>
      </c>
      <c r="X17" s="142">
        <v>19</v>
      </c>
      <c r="Y17" s="142">
        <v>0</v>
      </c>
    </row>
    <row r="18" spans="1:25" ht="15" customHeight="1">
      <c r="B18" s="105" t="s">
        <v>222</v>
      </c>
      <c r="C18" s="141">
        <v>610</v>
      </c>
      <c r="D18" s="142">
        <v>170</v>
      </c>
      <c r="E18" s="142">
        <v>184</v>
      </c>
      <c r="F18" s="142">
        <v>15</v>
      </c>
      <c r="G18" s="142">
        <v>38</v>
      </c>
      <c r="H18" s="142">
        <v>78</v>
      </c>
      <c r="I18" s="142">
        <v>22</v>
      </c>
      <c r="J18" s="142">
        <v>4</v>
      </c>
      <c r="K18" s="142">
        <v>17</v>
      </c>
      <c r="L18" s="142">
        <v>5</v>
      </c>
      <c r="M18" s="142">
        <v>12</v>
      </c>
      <c r="N18" s="142">
        <v>28</v>
      </c>
      <c r="O18" s="142">
        <v>4</v>
      </c>
      <c r="P18" s="142">
        <v>6</v>
      </c>
      <c r="Q18" s="142">
        <v>0</v>
      </c>
      <c r="R18" s="142">
        <v>1</v>
      </c>
      <c r="S18" s="142">
        <v>5</v>
      </c>
      <c r="T18" s="142">
        <v>0</v>
      </c>
      <c r="U18" s="142">
        <v>2</v>
      </c>
      <c r="V18" s="142">
        <v>1</v>
      </c>
      <c r="W18" s="142">
        <v>0</v>
      </c>
      <c r="X18" s="142">
        <v>17</v>
      </c>
      <c r="Y18" s="142">
        <v>1</v>
      </c>
    </row>
    <row r="19" spans="1:25" ht="15" customHeight="1">
      <c r="B19" s="137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</row>
    <row r="20" spans="1:25" ht="15" customHeight="1">
      <c r="A20" s="100">
        <v>100</v>
      </c>
      <c r="B20" s="105" t="s">
        <v>223</v>
      </c>
      <c r="C20" s="141">
        <v>43736</v>
      </c>
      <c r="D20" s="142">
        <v>22165</v>
      </c>
      <c r="E20" s="142">
        <v>12623</v>
      </c>
      <c r="F20" s="142">
        <v>1324</v>
      </c>
      <c r="G20" s="142">
        <v>622</v>
      </c>
      <c r="H20" s="142">
        <v>859</v>
      </c>
      <c r="I20" s="142">
        <v>1269</v>
      </c>
      <c r="J20" s="142">
        <v>1086</v>
      </c>
      <c r="K20" s="142">
        <v>212</v>
      </c>
      <c r="L20" s="142">
        <v>190</v>
      </c>
      <c r="M20" s="142">
        <v>417</v>
      </c>
      <c r="N20" s="142">
        <v>262</v>
      </c>
      <c r="O20" s="142">
        <v>258</v>
      </c>
      <c r="P20" s="142">
        <v>259</v>
      </c>
      <c r="Q20" s="142">
        <v>170</v>
      </c>
      <c r="R20" s="142">
        <v>148</v>
      </c>
      <c r="S20" s="142">
        <v>123</v>
      </c>
      <c r="T20" s="142">
        <v>122</v>
      </c>
      <c r="U20" s="142">
        <v>78</v>
      </c>
      <c r="V20" s="142">
        <v>102</v>
      </c>
      <c r="W20" s="142">
        <v>16</v>
      </c>
      <c r="X20" s="142">
        <v>1389</v>
      </c>
      <c r="Y20" s="142">
        <v>42</v>
      </c>
    </row>
    <row r="21" spans="1:25" ht="15" customHeight="1">
      <c r="A21" s="100">
        <v>101</v>
      </c>
      <c r="B21" s="105" t="s">
        <v>224</v>
      </c>
      <c r="C21" s="141">
        <v>5115</v>
      </c>
      <c r="D21" s="142">
        <v>1767</v>
      </c>
      <c r="E21" s="142">
        <v>1046</v>
      </c>
      <c r="F21" s="142">
        <v>43</v>
      </c>
      <c r="G21" s="142">
        <v>353</v>
      </c>
      <c r="H21" s="142">
        <v>305</v>
      </c>
      <c r="I21" s="142">
        <v>468</v>
      </c>
      <c r="J21" s="142">
        <v>174</v>
      </c>
      <c r="K21" s="142">
        <v>93</v>
      </c>
      <c r="L21" s="142">
        <v>56</v>
      </c>
      <c r="M21" s="142">
        <v>93</v>
      </c>
      <c r="N21" s="142">
        <v>37</v>
      </c>
      <c r="O21" s="142">
        <v>64</v>
      </c>
      <c r="P21" s="142">
        <v>69</v>
      </c>
      <c r="Q21" s="142">
        <v>66</v>
      </c>
      <c r="R21" s="142">
        <v>29</v>
      </c>
      <c r="S21" s="142">
        <v>26</v>
      </c>
      <c r="T21" s="142">
        <v>21</v>
      </c>
      <c r="U21" s="142">
        <v>17</v>
      </c>
      <c r="V21" s="142">
        <v>46</v>
      </c>
      <c r="W21" s="142">
        <v>5</v>
      </c>
      <c r="X21" s="142">
        <v>332</v>
      </c>
      <c r="Y21" s="142">
        <v>5</v>
      </c>
    </row>
    <row r="22" spans="1:25" ht="15" customHeight="1">
      <c r="A22" s="100">
        <v>102</v>
      </c>
      <c r="B22" s="105" t="s">
        <v>225</v>
      </c>
      <c r="C22" s="141">
        <v>3816</v>
      </c>
      <c r="D22" s="142">
        <v>1851</v>
      </c>
      <c r="E22" s="142">
        <v>1046</v>
      </c>
      <c r="F22" s="142">
        <v>29</v>
      </c>
      <c r="G22" s="142">
        <v>12</v>
      </c>
      <c r="H22" s="142">
        <v>71</v>
      </c>
      <c r="I22" s="142">
        <v>169</v>
      </c>
      <c r="J22" s="142">
        <v>117</v>
      </c>
      <c r="K22" s="142">
        <v>6</v>
      </c>
      <c r="L22" s="142">
        <v>28</v>
      </c>
      <c r="M22" s="142">
        <v>62</v>
      </c>
      <c r="N22" s="142">
        <v>25</v>
      </c>
      <c r="O22" s="142">
        <v>33</v>
      </c>
      <c r="P22" s="142">
        <v>25</v>
      </c>
      <c r="Q22" s="142">
        <v>39</v>
      </c>
      <c r="R22" s="142">
        <v>25</v>
      </c>
      <c r="S22" s="142">
        <v>17</v>
      </c>
      <c r="T22" s="142">
        <v>16</v>
      </c>
      <c r="U22" s="142">
        <v>22</v>
      </c>
      <c r="V22" s="142">
        <v>6</v>
      </c>
      <c r="W22" s="142">
        <v>0</v>
      </c>
      <c r="X22" s="142">
        <v>211</v>
      </c>
      <c r="Y22" s="142">
        <v>6</v>
      </c>
    </row>
    <row r="23" spans="1:25" ht="15" customHeight="1">
      <c r="A23" s="100">
        <v>105</v>
      </c>
      <c r="B23" s="105" t="s">
        <v>226</v>
      </c>
      <c r="C23" s="141">
        <v>3974</v>
      </c>
      <c r="D23" s="142">
        <v>1704</v>
      </c>
      <c r="E23" s="142">
        <v>1733</v>
      </c>
      <c r="F23" s="142">
        <v>170</v>
      </c>
      <c r="G23" s="142">
        <v>87</v>
      </c>
      <c r="H23" s="142">
        <v>52</v>
      </c>
      <c r="I23" s="142">
        <v>25</v>
      </c>
      <c r="J23" s="142">
        <v>15</v>
      </c>
      <c r="K23" s="142">
        <v>15</v>
      </c>
      <c r="L23" s="142">
        <v>18</v>
      </c>
      <c r="M23" s="142">
        <v>19</v>
      </c>
      <c r="N23" s="142">
        <v>29</v>
      </c>
      <c r="O23" s="142">
        <v>17</v>
      </c>
      <c r="P23" s="142">
        <v>11</v>
      </c>
      <c r="Q23" s="142">
        <v>3</v>
      </c>
      <c r="R23" s="142">
        <v>6</v>
      </c>
      <c r="S23" s="142">
        <v>4</v>
      </c>
      <c r="T23" s="142">
        <v>5</v>
      </c>
      <c r="U23" s="142">
        <v>3</v>
      </c>
      <c r="V23" s="142">
        <v>4</v>
      </c>
      <c r="W23" s="142">
        <v>8</v>
      </c>
      <c r="X23" s="142">
        <v>41</v>
      </c>
      <c r="Y23" s="142">
        <v>5</v>
      </c>
    </row>
    <row r="24" spans="1:25" ht="15" customHeight="1">
      <c r="A24" s="100">
        <v>106</v>
      </c>
      <c r="B24" s="105" t="s">
        <v>227</v>
      </c>
      <c r="C24" s="141">
        <v>7561</v>
      </c>
      <c r="D24" s="142">
        <v>6047</v>
      </c>
      <c r="E24" s="142">
        <v>511</v>
      </c>
      <c r="F24" s="142">
        <v>779</v>
      </c>
      <c r="G24" s="142">
        <v>28</v>
      </c>
      <c r="H24" s="142">
        <v>63</v>
      </c>
      <c r="I24" s="142">
        <v>39</v>
      </c>
      <c r="J24" s="142">
        <v>8</v>
      </c>
      <c r="K24" s="142">
        <v>15</v>
      </c>
      <c r="L24" s="142">
        <v>3</v>
      </c>
      <c r="M24" s="142">
        <v>4</v>
      </c>
      <c r="N24" s="142">
        <v>5</v>
      </c>
      <c r="O24" s="142">
        <v>5</v>
      </c>
      <c r="P24" s="142">
        <v>8</v>
      </c>
      <c r="Q24" s="142">
        <v>3</v>
      </c>
      <c r="R24" s="142">
        <v>2</v>
      </c>
      <c r="S24" s="142">
        <v>4</v>
      </c>
      <c r="T24" s="142">
        <v>5</v>
      </c>
      <c r="U24" s="142">
        <v>0</v>
      </c>
      <c r="V24" s="142">
        <v>1</v>
      </c>
      <c r="W24" s="142">
        <v>0</v>
      </c>
      <c r="X24" s="142">
        <v>29</v>
      </c>
      <c r="Y24" s="142">
        <v>2</v>
      </c>
    </row>
    <row r="25" spans="1:25" ht="15" customHeight="1">
      <c r="A25" s="100">
        <v>107</v>
      </c>
      <c r="B25" s="105" t="s">
        <v>228</v>
      </c>
      <c r="C25" s="141">
        <v>4288</v>
      </c>
      <c r="D25" s="142">
        <v>3433</v>
      </c>
      <c r="E25" s="142">
        <v>448</v>
      </c>
      <c r="F25" s="142">
        <v>109</v>
      </c>
      <c r="G25" s="142">
        <v>16</v>
      </c>
      <c r="H25" s="142">
        <v>34</v>
      </c>
      <c r="I25" s="142">
        <v>59</v>
      </c>
      <c r="J25" s="142">
        <v>27</v>
      </c>
      <c r="K25" s="142">
        <v>18</v>
      </c>
      <c r="L25" s="142">
        <v>7</v>
      </c>
      <c r="M25" s="142">
        <v>12</v>
      </c>
      <c r="N25" s="142">
        <v>7</v>
      </c>
      <c r="O25" s="142">
        <v>20</v>
      </c>
      <c r="P25" s="142">
        <v>8</v>
      </c>
      <c r="Q25" s="142">
        <v>5</v>
      </c>
      <c r="R25" s="142">
        <v>3</v>
      </c>
      <c r="S25" s="142">
        <v>8</v>
      </c>
      <c r="T25" s="142">
        <v>1</v>
      </c>
      <c r="U25" s="142">
        <v>2</v>
      </c>
      <c r="V25" s="142">
        <v>7</v>
      </c>
      <c r="W25" s="142">
        <v>0</v>
      </c>
      <c r="X25" s="142">
        <v>63</v>
      </c>
      <c r="Y25" s="142">
        <v>1</v>
      </c>
    </row>
    <row r="26" spans="1:25" ht="15" customHeight="1">
      <c r="A26" s="100">
        <v>108</v>
      </c>
      <c r="B26" s="105" t="s">
        <v>229</v>
      </c>
      <c r="C26" s="141">
        <v>2776</v>
      </c>
      <c r="D26" s="142">
        <v>1426</v>
      </c>
      <c r="E26" s="142">
        <v>857</v>
      </c>
      <c r="F26" s="142">
        <v>17</v>
      </c>
      <c r="G26" s="142">
        <v>15</v>
      </c>
      <c r="H26" s="142">
        <v>50</v>
      </c>
      <c r="I26" s="142">
        <v>128</v>
      </c>
      <c r="J26" s="142">
        <v>8</v>
      </c>
      <c r="K26" s="142">
        <v>8</v>
      </c>
      <c r="L26" s="142">
        <v>8</v>
      </c>
      <c r="M26" s="142">
        <v>25</v>
      </c>
      <c r="N26" s="142">
        <v>17</v>
      </c>
      <c r="O26" s="142">
        <v>22</v>
      </c>
      <c r="P26" s="142">
        <v>20</v>
      </c>
      <c r="Q26" s="142">
        <v>3</v>
      </c>
      <c r="R26" s="142">
        <v>32</v>
      </c>
      <c r="S26" s="142">
        <v>8</v>
      </c>
      <c r="T26" s="142">
        <v>1</v>
      </c>
      <c r="U26" s="142">
        <v>5</v>
      </c>
      <c r="V26" s="142">
        <v>8</v>
      </c>
      <c r="W26" s="142">
        <v>0</v>
      </c>
      <c r="X26" s="142">
        <v>114</v>
      </c>
      <c r="Y26" s="142">
        <v>4</v>
      </c>
    </row>
    <row r="27" spans="1:25" ht="15" customHeight="1">
      <c r="A27" s="100">
        <v>109</v>
      </c>
      <c r="B27" s="105" t="s">
        <v>230</v>
      </c>
      <c r="C27" s="141">
        <v>2111</v>
      </c>
      <c r="D27" s="142">
        <v>1251</v>
      </c>
      <c r="E27" s="142">
        <v>515</v>
      </c>
      <c r="F27" s="142">
        <v>11</v>
      </c>
      <c r="G27" s="142">
        <v>22</v>
      </c>
      <c r="H27" s="142">
        <v>34</v>
      </c>
      <c r="I27" s="142">
        <v>78</v>
      </c>
      <c r="J27" s="142">
        <v>40</v>
      </c>
      <c r="K27" s="142">
        <v>4</v>
      </c>
      <c r="L27" s="142">
        <v>7</v>
      </c>
      <c r="M27" s="142">
        <v>20</v>
      </c>
      <c r="N27" s="142">
        <v>16</v>
      </c>
      <c r="O27" s="142">
        <v>13</v>
      </c>
      <c r="P27" s="142">
        <v>16</v>
      </c>
      <c r="Q27" s="142">
        <v>12</v>
      </c>
      <c r="R27" s="142">
        <v>6</v>
      </c>
      <c r="S27" s="142">
        <v>1</v>
      </c>
      <c r="T27" s="142">
        <v>0</v>
      </c>
      <c r="U27" s="142">
        <v>2</v>
      </c>
      <c r="V27" s="142">
        <v>7</v>
      </c>
      <c r="W27" s="142">
        <v>0</v>
      </c>
      <c r="X27" s="142">
        <v>51</v>
      </c>
      <c r="Y27" s="142">
        <v>5</v>
      </c>
    </row>
    <row r="28" spans="1:25" ht="15" customHeight="1">
      <c r="A28" s="100">
        <v>110</v>
      </c>
      <c r="B28" s="105" t="s">
        <v>231</v>
      </c>
      <c r="C28" s="141">
        <v>11695</v>
      </c>
      <c r="D28" s="142">
        <v>3336</v>
      </c>
      <c r="E28" s="142">
        <v>5821</v>
      </c>
      <c r="F28" s="142">
        <v>102</v>
      </c>
      <c r="G28" s="142">
        <v>67</v>
      </c>
      <c r="H28" s="142">
        <v>185</v>
      </c>
      <c r="I28" s="142">
        <v>251</v>
      </c>
      <c r="J28" s="142">
        <v>694</v>
      </c>
      <c r="K28" s="142">
        <v>35</v>
      </c>
      <c r="L28" s="142">
        <v>50</v>
      </c>
      <c r="M28" s="142">
        <v>160</v>
      </c>
      <c r="N28" s="142">
        <v>104</v>
      </c>
      <c r="O28" s="142">
        <v>67</v>
      </c>
      <c r="P28" s="142">
        <v>88</v>
      </c>
      <c r="Q28" s="142">
        <v>37</v>
      </c>
      <c r="R28" s="142">
        <v>44</v>
      </c>
      <c r="S28" s="142">
        <v>42</v>
      </c>
      <c r="T28" s="142">
        <v>72</v>
      </c>
      <c r="U28" s="142">
        <v>25</v>
      </c>
      <c r="V28" s="142">
        <v>19</v>
      </c>
      <c r="W28" s="142">
        <v>2</v>
      </c>
      <c r="X28" s="142">
        <v>483</v>
      </c>
      <c r="Y28" s="142">
        <v>11</v>
      </c>
    </row>
    <row r="29" spans="1:25" ht="15" customHeight="1">
      <c r="A29" s="100">
        <v>111</v>
      </c>
      <c r="B29" s="105" t="s">
        <v>232</v>
      </c>
      <c r="C29" s="141">
        <v>2400</v>
      </c>
      <c r="D29" s="142">
        <v>1350</v>
      </c>
      <c r="E29" s="142">
        <v>646</v>
      </c>
      <c r="F29" s="142">
        <v>64</v>
      </c>
      <c r="G29" s="142">
        <v>22</v>
      </c>
      <c r="H29" s="142">
        <v>65</v>
      </c>
      <c r="I29" s="142">
        <v>52</v>
      </c>
      <c r="J29" s="142">
        <v>3</v>
      </c>
      <c r="K29" s="142">
        <v>18</v>
      </c>
      <c r="L29" s="142">
        <v>13</v>
      </c>
      <c r="M29" s="142">
        <v>22</v>
      </c>
      <c r="N29" s="142">
        <v>22</v>
      </c>
      <c r="O29" s="142">
        <v>17</v>
      </c>
      <c r="P29" s="142">
        <v>14</v>
      </c>
      <c r="Q29" s="142">
        <v>2</v>
      </c>
      <c r="R29" s="142">
        <v>1</v>
      </c>
      <c r="S29" s="142">
        <v>13</v>
      </c>
      <c r="T29" s="142">
        <v>1</v>
      </c>
      <c r="U29" s="142">
        <v>2</v>
      </c>
      <c r="V29" s="142">
        <v>4</v>
      </c>
      <c r="W29" s="142">
        <v>1</v>
      </c>
      <c r="X29" s="142">
        <v>65</v>
      </c>
      <c r="Y29" s="142">
        <v>3</v>
      </c>
    </row>
    <row r="30" spans="1:25" ht="15" customHeight="1">
      <c r="A30" s="100">
        <v>201</v>
      </c>
      <c r="B30" s="105" t="s">
        <v>234</v>
      </c>
      <c r="C30" s="141">
        <v>10988</v>
      </c>
      <c r="D30" s="142">
        <v>6422</v>
      </c>
      <c r="E30" s="142">
        <v>1703</v>
      </c>
      <c r="F30" s="142">
        <v>1565</v>
      </c>
      <c r="G30" s="142">
        <v>287</v>
      </c>
      <c r="H30" s="142">
        <v>370</v>
      </c>
      <c r="I30" s="142">
        <v>108</v>
      </c>
      <c r="J30" s="142">
        <v>5</v>
      </c>
      <c r="K30" s="142">
        <v>127</v>
      </c>
      <c r="L30" s="142">
        <v>57</v>
      </c>
      <c r="M30" s="142">
        <v>19</v>
      </c>
      <c r="N30" s="142">
        <v>39</v>
      </c>
      <c r="O30" s="142">
        <v>40</v>
      </c>
      <c r="P30" s="142">
        <v>23</v>
      </c>
      <c r="Q30" s="142">
        <v>4</v>
      </c>
      <c r="R30" s="142">
        <v>3</v>
      </c>
      <c r="S30" s="142">
        <v>10</v>
      </c>
      <c r="T30" s="142">
        <v>11</v>
      </c>
      <c r="U30" s="142">
        <v>26</v>
      </c>
      <c r="V30" s="142">
        <v>5</v>
      </c>
      <c r="W30" s="142">
        <v>1</v>
      </c>
      <c r="X30" s="142">
        <v>161</v>
      </c>
      <c r="Y30" s="142">
        <v>2</v>
      </c>
    </row>
    <row r="31" spans="1:25" ht="15" customHeight="1">
      <c r="A31" s="100">
        <v>202</v>
      </c>
      <c r="B31" s="105" t="s">
        <v>235</v>
      </c>
      <c r="C31" s="141">
        <v>12201</v>
      </c>
      <c r="D31" s="142">
        <v>9112</v>
      </c>
      <c r="E31" s="142">
        <v>1763</v>
      </c>
      <c r="F31" s="142">
        <v>228</v>
      </c>
      <c r="G31" s="142">
        <v>244</v>
      </c>
      <c r="H31" s="142">
        <v>266</v>
      </c>
      <c r="I31" s="142">
        <v>111</v>
      </c>
      <c r="J31" s="142">
        <v>14</v>
      </c>
      <c r="K31" s="142">
        <v>61</v>
      </c>
      <c r="L31" s="142">
        <v>68</v>
      </c>
      <c r="M31" s="142">
        <v>29</v>
      </c>
      <c r="N31" s="142">
        <v>58</v>
      </c>
      <c r="O31" s="142">
        <v>26</v>
      </c>
      <c r="P31" s="142">
        <v>39</v>
      </c>
      <c r="Q31" s="142">
        <v>6</v>
      </c>
      <c r="R31" s="142">
        <v>14</v>
      </c>
      <c r="S31" s="142">
        <v>13</v>
      </c>
      <c r="T31" s="142">
        <v>5</v>
      </c>
      <c r="U31" s="142">
        <v>9</v>
      </c>
      <c r="V31" s="142">
        <v>13</v>
      </c>
      <c r="W31" s="142">
        <v>13</v>
      </c>
      <c r="X31" s="142">
        <v>104</v>
      </c>
      <c r="Y31" s="142">
        <v>5</v>
      </c>
    </row>
    <row r="32" spans="1:25" ht="15" customHeight="1">
      <c r="A32" s="100">
        <v>203</v>
      </c>
      <c r="B32" s="105" t="s">
        <v>236</v>
      </c>
      <c r="C32" s="141">
        <v>3317</v>
      </c>
      <c r="D32" s="142">
        <v>1579</v>
      </c>
      <c r="E32" s="142">
        <v>822</v>
      </c>
      <c r="F32" s="142">
        <v>105</v>
      </c>
      <c r="G32" s="142">
        <v>232</v>
      </c>
      <c r="H32" s="142">
        <v>164</v>
      </c>
      <c r="I32" s="142">
        <v>44</v>
      </c>
      <c r="J32" s="142">
        <v>22</v>
      </c>
      <c r="K32" s="142">
        <v>87</v>
      </c>
      <c r="L32" s="142">
        <v>60</v>
      </c>
      <c r="M32" s="142">
        <v>10</v>
      </c>
      <c r="N32" s="142">
        <v>40</v>
      </c>
      <c r="O32" s="142">
        <v>14</v>
      </c>
      <c r="P32" s="142">
        <v>10</v>
      </c>
      <c r="Q32" s="142">
        <v>2</v>
      </c>
      <c r="R32" s="142">
        <v>8</v>
      </c>
      <c r="S32" s="142">
        <v>2</v>
      </c>
      <c r="T32" s="142">
        <v>5</v>
      </c>
      <c r="U32" s="142">
        <v>40</v>
      </c>
      <c r="V32" s="142">
        <v>7</v>
      </c>
      <c r="W32" s="142">
        <v>5</v>
      </c>
      <c r="X32" s="142">
        <v>54</v>
      </c>
      <c r="Y32" s="142">
        <v>5</v>
      </c>
    </row>
    <row r="33" spans="1:25" ht="15" customHeight="1">
      <c r="A33" s="100">
        <v>204</v>
      </c>
      <c r="B33" s="105" t="s">
        <v>237</v>
      </c>
      <c r="C33" s="141">
        <v>6741</v>
      </c>
      <c r="D33" s="142">
        <v>4235</v>
      </c>
      <c r="E33" s="142">
        <v>1172</v>
      </c>
      <c r="F33" s="142">
        <v>42</v>
      </c>
      <c r="G33" s="142">
        <v>141</v>
      </c>
      <c r="H33" s="142">
        <v>176</v>
      </c>
      <c r="I33" s="142">
        <v>271</v>
      </c>
      <c r="J33" s="142">
        <v>17</v>
      </c>
      <c r="K33" s="142">
        <v>26</v>
      </c>
      <c r="L33" s="142">
        <v>39</v>
      </c>
      <c r="M33" s="142">
        <v>86</v>
      </c>
      <c r="N33" s="142">
        <v>54</v>
      </c>
      <c r="O33" s="142">
        <v>51</v>
      </c>
      <c r="P33" s="142">
        <v>81</v>
      </c>
      <c r="Q33" s="142">
        <v>34</v>
      </c>
      <c r="R33" s="142">
        <v>45</v>
      </c>
      <c r="S33" s="142">
        <v>15</v>
      </c>
      <c r="T33" s="142">
        <v>9</v>
      </c>
      <c r="U33" s="142">
        <v>6</v>
      </c>
      <c r="V33" s="142">
        <v>18</v>
      </c>
      <c r="W33" s="142">
        <v>17</v>
      </c>
      <c r="X33" s="142">
        <v>202</v>
      </c>
      <c r="Y33" s="142">
        <v>4</v>
      </c>
    </row>
    <row r="34" spans="1:25" ht="15" customHeight="1">
      <c r="A34" s="100">
        <v>205</v>
      </c>
      <c r="B34" s="105" t="s">
        <v>238</v>
      </c>
      <c r="C34" s="141">
        <v>211</v>
      </c>
      <c r="D34" s="142">
        <v>64</v>
      </c>
      <c r="E34" s="142">
        <v>62</v>
      </c>
      <c r="F34" s="142">
        <v>6</v>
      </c>
      <c r="G34" s="142">
        <v>2</v>
      </c>
      <c r="H34" s="142">
        <v>33</v>
      </c>
      <c r="I34" s="142">
        <v>12</v>
      </c>
      <c r="J34" s="142">
        <v>4</v>
      </c>
      <c r="K34" s="142">
        <v>0</v>
      </c>
      <c r="L34" s="142">
        <v>4</v>
      </c>
      <c r="M34" s="142">
        <v>4</v>
      </c>
      <c r="N34" s="142">
        <v>2</v>
      </c>
      <c r="O34" s="142">
        <v>2</v>
      </c>
      <c r="P34" s="142">
        <v>2</v>
      </c>
      <c r="Q34" s="142">
        <v>0</v>
      </c>
      <c r="R34" s="142">
        <v>1</v>
      </c>
      <c r="S34" s="142">
        <v>4</v>
      </c>
      <c r="T34" s="142">
        <v>0</v>
      </c>
      <c r="U34" s="142">
        <v>1</v>
      </c>
      <c r="V34" s="142">
        <v>1</v>
      </c>
      <c r="W34" s="142">
        <v>0</v>
      </c>
      <c r="X34" s="142">
        <v>7</v>
      </c>
      <c r="Y34" s="142">
        <v>0</v>
      </c>
    </row>
    <row r="35" spans="1:25" ht="15" customHeight="1">
      <c r="A35" s="100">
        <v>206</v>
      </c>
      <c r="B35" s="105" t="s">
        <v>239</v>
      </c>
      <c r="C35" s="141">
        <v>1877</v>
      </c>
      <c r="D35" s="142">
        <v>770</v>
      </c>
      <c r="E35" s="142">
        <v>369</v>
      </c>
      <c r="F35" s="142">
        <v>21</v>
      </c>
      <c r="G35" s="142">
        <v>46</v>
      </c>
      <c r="H35" s="142">
        <v>97</v>
      </c>
      <c r="I35" s="142">
        <v>104</v>
      </c>
      <c r="J35" s="142">
        <v>31</v>
      </c>
      <c r="K35" s="142">
        <v>52</v>
      </c>
      <c r="L35" s="142">
        <v>43</v>
      </c>
      <c r="M35" s="142">
        <v>21</v>
      </c>
      <c r="N35" s="142">
        <v>22</v>
      </c>
      <c r="O35" s="142">
        <v>28</v>
      </c>
      <c r="P35" s="142">
        <v>32</v>
      </c>
      <c r="Q35" s="142">
        <v>38</v>
      </c>
      <c r="R35" s="142">
        <v>22</v>
      </c>
      <c r="S35" s="142">
        <v>1</v>
      </c>
      <c r="T35" s="142">
        <v>20</v>
      </c>
      <c r="U35" s="142">
        <v>7</v>
      </c>
      <c r="V35" s="142">
        <v>11</v>
      </c>
      <c r="W35" s="142">
        <v>1</v>
      </c>
      <c r="X35" s="142">
        <v>136</v>
      </c>
      <c r="Y35" s="142">
        <v>5</v>
      </c>
    </row>
    <row r="36" spans="1:25" ht="15" customHeight="1">
      <c r="A36" s="100">
        <v>207</v>
      </c>
      <c r="B36" s="105" t="s">
        <v>240</v>
      </c>
      <c r="C36" s="141">
        <v>3479</v>
      </c>
      <c r="D36" s="142">
        <v>2423</v>
      </c>
      <c r="E36" s="142">
        <v>576</v>
      </c>
      <c r="F36" s="142">
        <v>46</v>
      </c>
      <c r="G36" s="142">
        <v>135</v>
      </c>
      <c r="H36" s="142">
        <v>66</v>
      </c>
      <c r="I36" s="142">
        <v>37</v>
      </c>
      <c r="J36" s="142">
        <v>43</v>
      </c>
      <c r="K36" s="142">
        <v>17</v>
      </c>
      <c r="L36" s="142">
        <v>36</v>
      </c>
      <c r="M36" s="142">
        <v>5</v>
      </c>
      <c r="N36" s="142">
        <v>14</v>
      </c>
      <c r="O36" s="142">
        <v>12</v>
      </c>
      <c r="P36" s="142">
        <v>6</v>
      </c>
      <c r="Q36" s="142">
        <v>2</v>
      </c>
      <c r="R36" s="142">
        <v>7</v>
      </c>
      <c r="S36" s="142">
        <v>1</v>
      </c>
      <c r="T36" s="142">
        <v>7</v>
      </c>
      <c r="U36" s="142">
        <v>4</v>
      </c>
      <c r="V36" s="142">
        <v>2</v>
      </c>
      <c r="W36" s="142">
        <v>6</v>
      </c>
      <c r="X36" s="142">
        <v>33</v>
      </c>
      <c r="Y36" s="142">
        <v>1</v>
      </c>
    </row>
    <row r="37" spans="1:25" ht="15" customHeight="1">
      <c r="A37" s="100">
        <v>208</v>
      </c>
      <c r="B37" s="105" t="s">
        <v>241</v>
      </c>
      <c r="C37" s="141">
        <v>447</v>
      </c>
      <c r="D37" s="142">
        <v>265</v>
      </c>
      <c r="E37" s="142">
        <v>49</v>
      </c>
      <c r="F37" s="142">
        <v>9</v>
      </c>
      <c r="G37" s="142">
        <v>6</v>
      </c>
      <c r="H37" s="142">
        <v>9</v>
      </c>
      <c r="I37" s="142">
        <v>7</v>
      </c>
      <c r="J37" s="142">
        <v>5</v>
      </c>
      <c r="K37" s="142">
        <v>0</v>
      </c>
      <c r="L37" s="142">
        <v>77</v>
      </c>
      <c r="M37" s="142">
        <v>4</v>
      </c>
      <c r="N37" s="142">
        <v>0</v>
      </c>
      <c r="O37" s="142">
        <v>2</v>
      </c>
      <c r="P37" s="142">
        <v>3</v>
      </c>
      <c r="Q37" s="142">
        <v>2</v>
      </c>
      <c r="R37" s="142">
        <v>1</v>
      </c>
      <c r="S37" s="142">
        <v>0</v>
      </c>
      <c r="T37" s="142">
        <v>0</v>
      </c>
      <c r="U37" s="142">
        <v>1</v>
      </c>
      <c r="V37" s="142">
        <v>0</v>
      </c>
      <c r="W37" s="142">
        <v>0</v>
      </c>
      <c r="X37" s="142">
        <v>7</v>
      </c>
      <c r="Y37" s="142">
        <v>0</v>
      </c>
    </row>
    <row r="38" spans="1:25" ht="15" customHeight="1">
      <c r="A38" s="100">
        <v>209</v>
      </c>
      <c r="B38" s="105" t="s">
        <v>242</v>
      </c>
      <c r="C38" s="141">
        <v>596</v>
      </c>
      <c r="D38" s="142">
        <v>114</v>
      </c>
      <c r="E38" s="142">
        <v>318</v>
      </c>
      <c r="F38" s="142">
        <v>5</v>
      </c>
      <c r="G38" s="142">
        <v>20</v>
      </c>
      <c r="H38" s="142">
        <v>77</v>
      </c>
      <c r="I38" s="142">
        <v>14</v>
      </c>
      <c r="J38" s="142">
        <v>0</v>
      </c>
      <c r="K38" s="142">
        <v>1</v>
      </c>
      <c r="L38" s="142">
        <v>11</v>
      </c>
      <c r="M38" s="142">
        <v>1</v>
      </c>
      <c r="N38" s="142">
        <v>10</v>
      </c>
      <c r="O38" s="142">
        <v>8</v>
      </c>
      <c r="P38" s="142">
        <v>4</v>
      </c>
      <c r="Q38" s="142">
        <v>0</v>
      </c>
      <c r="R38" s="142">
        <v>0</v>
      </c>
      <c r="S38" s="142">
        <v>1</v>
      </c>
      <c r="T38" s="142">
        <v>0</v>
      </c>
      <c r="U38" s="142">
        <v>0</v>
      </c>
      <c r="V38" s="142">
        <v>6</v>
      </c>
      <c r="W38" s="142">
        <v>0</v>
      </c>
      <c r="X38" s="142">
        <v>6</v>
      </c>
      <c r="Y38" s="142">
        <v>0</v>
      </c>
    </row>
    <row r="39" spans="1:25" ht="15" customHeight="1">
      <c r="A39" s="100">
        <v>210</v>
      </c>
      <c r="B39" s="105" t="s">
        <v>14</v>
      </c>
      <c r="C39" s="141">
        <v>2375</v>
      </c>
      <c r="D39" s="142">
        <v>1203</v>
      </c>
      <c r="E39" s="142">
        <v>393</v>
      </c>
      <c r="F39" s="142">
        <v>110</v>
      </c>
      <c r="G39" s="142">
        <v>192</v>
      </c>
      <c r="H39" s="142">
        <v>208</v>
      </c>
      <c r="I39" s="142">
        <v>33</v>
      </c>
      <c r="J39" s="142">
        <v>77</v>
      </c>
      <c r="K39" s="142">
        <v>46</v>
      </c>
      <c r="L39" s="142">
        <v>23</v>
      </c>
      <c r="M39" s="142">
        <v>8</v>
      </c>
      <c r="N39" s="142">
        <v>11</v>
      </c>
      <c r="O39" s="142">
        <v>13</v>
      </c>
      <c r="P39" s="142">
        <v>10</v>
      </c>
      <c r="Q39" s="142">
        <v>0</v>
      </c>
      <c r="R39" s="142">
        <v>1</v>
      </c>
      <c r="S39" s="142">
        <v>3</v>
      </c>
      <c r="T39" s="142">
        <v>7</v>
      </c>
      <c r="U39" s="142">
        <v>1</v>
      </c>
      <c r="V39" s="142">
        <v>2</v>
      </c>
      <c r="W39" s="142">
        <v>2</v>
      </c>
      <c r="X39" s="142">
        <v>31</v>
      </c>
      <c r="Y39" s="142">
        <v>1</v>
      </c>
    </row>
    <row r="40" spans="1:25" ht="15" customHeight="1">
      <c r="A40" s="100">
        <v>212</v>
      </c>
      <c r="B40" s="105" t="s">
        <v>243</v>
      </c>
      <c r="C40" s="141">
        <v>305</v>
      </c>
      <c r="D40" s="142">
        <v>178</v>
      </c>
      <c r="E40" s="142">
        <v>43</v>
      </c>
      <c r="F40" s="142">
        <v>1</v>
      </c>
      <c r="G40" s="142">
        <v>34</v>
      </c>
      <c r="H40" s="142">
        <v>18</v>
      </c>
      <c r="I40" s="142">
        <v>9</v>
      </c>
      <c r="J40" s="142">
        <v>0</v>
      </c>
      <c r="K40" s="142">
        <v>2</v>
      </c>
      <c r="L40" s="142">
        <v>3</v>
      </c>
      <c r="M40" s="142">
        <v>0</v>
      </c>
      <c r="N40" s="142">
        <v>2</v>
      </c>
      <c r="O40" s="142">
        <v>4</v>
      </c>
      <c r="P40" s="142">
        <v>1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9</v>
      </c>
      <c r="Y40" s="142">
        <v>1</v>
      </c>
    </row>
    <row r="41" spans="1:25" ht="15" customHeight="1">
      <c r="A41" s="100">
        <v>213</v>
      </c>
      <c r="B41" s="105" t="s">
        <v>244</v>
      </c>
      <c r="C41" s="141">
        <v>512</v>
      </c>
      <c r="D41" s="142">
        <v>305</v>
      </c>
      <c r="E41" s="142">
        <v>99</v>
      </c>
      <c r="F41" s="142">
        <v>7</v>
      </c>
      <c r="G41" s="142">
        <v>9</v>
      </c>
      <c r="H41" s="142">
        <v>41</v>
      </c>
      <c r="I41" s="142">
        <v>11</v>
      </c>
      <c r="J41" s="142">
        <v>1</v>
      </c>
      <c r="K41" s="142">
        <v>10</v>
      </c>
      <c r="L41" s="142">
        <v>10</v>
      </c>
      <c r="M41" s="142">
        <v>3</v>
      </c>
      <c r="N41" s="142">
        <v>8</v>
      </c>
      <c r="O41" s="142">
        <v>2</v>
      </c>
      <c r="P41" s="142">
        <v>0</v>
      </c>
      <c r="Q41" s="142">
        <v>0</v>
      </c>
      <c r="R41" s="142">
        <v>0</v>
      </c>
      <c r="S41" s="142">
        <v>0</v>
      </c>
      <c r="T41" s="142">
        <v>0</v>
      </c>
      <c r="U41" s="142">
        <v>2</v>
      </c>
      <c r="V41" s="142">
        <v>1</v>
      </c>
      <c r="W41" s="142">
        <v>0</v>
      </c>
      <c r="X41" s="142">
        <v>3</v>
      </c>
      <c r="Y41" s="142">
        <v>0</v>
      </c>
    </row>
    <row r="42" spans="1:25" ht="15" customHeight="1">
      <c r="A42" s="100">
        <v>214</v>
      </c>
      <c r="B42" s="105" t="s">
        <v>245</v>
      </c>
      <c r="C42" s="141">
        <v>3332</v>
      </c>
      <c r="D42" s="142">
        <v>2323</v>
      </c>
      <c r="E42" s="142">
        <v>389</v>
      </c>
      <c r="F42" s="142">
        <v>20</v>
      </c>
      <c r="G42" s="142">
        <v>262</v>
      </c>
      <c r="H42" s="142">
        <v>40</v>
      </c>
      <c r="I42" s="142">
        <v>97</v>
      </c>
      <c r="J42" s="142">
        <v>11</v>
      </c>
      <c r="K42" s="142">
        <v>5</v>
      </c>
      <c r="L42" s="142">
        <v>10</v>
      </c>
      <c r="M42" s="142">
        <v>19</v>
      </c>
      <c r="N42" s="142">
        <v>21</v>
      </c>
      <c r="O42" s="142">
        <v>18</v>
      </c>
      <c r="P42" s="142">
        <v>28</v>
      </c>
      <c r="Q42" s="142">
        <v>1</v>
      </c>
      <c r="R42" s="142">
        <v>14</v>
      </c>
      <c r="S42" s="142">
        <v>1</v>
      </c>
      <c r="T42" s="142">
        <v>6</v>
      </c>
      <c r="U42" s="142">
        <v>2</v>
      </c>
      <c r="V42" s="142">
        <v>4</v>
      </c>
      <c r="W42" s="142">
        <v>3</v>
      </c>
      <c r="X42" s="142">
        <v>55</v>
      </c>
      <c r="Y42" s="142">
        <v>3</v>
      </c>
    </row>
    <row r="43" spans="1:25" ht="15" customHeight="1">
      <c r="A43" s="100">
        <v>215</v>
      </c>
      <c r="B43" s="105" t="s">
        <v>246</v>
      </c>
      <c r="C43" s="141">
        <v>902</v>
      </c>
      <c r="D43" s="142">
        <v>344</v>
      </c>
      <c r="E43" s="142">
        <v>125</v>
      </c>
      <c r="F43" s="142">
        <v>36</v>
      </c>
      <c r="G43" s="142">
        <v>213</v>
      </c>
      <c r="H43" s="142">
        <v>48</v>
      </c>
      <c r="I43" s="142">
        <v>13</v>
      </c>
      <c r="J43" s="142">
        <v>1</v>
      </c>
      <c r="K43" s="142">
        <v>26</v>
      </c>
      <c r="L43" s="142">
        <v>5</v>
      </c>
      <c r="M43" s="142">
        <v>2</v>
      </c>
      <c r="N43" s="142">
        <v>2</v>
      </c>
      <c r="O43" s="142">
        <v>5</v>
      </c>
      <c r="P43" s="142">
        <v>2</v>
      </c>
      <c r="Q43" s="142">
        <v>0</v>
      </c>
      <c r="R43" s="142">
        <v>0</v>
      </c>
      <c r="S43" s="142">
        <v>1</v>
      </c>
      <c r="T43" s="142">
        <v>4</v>
      </c>
      <c r="U43" s="142">
        <v>1</v>
      </c>
      <c r="V43" s="142">
        <v>0</v>
      </c>
      <c r="W43" s="142">
        <v>8</v>
      </c>
      <c r="X43" s="142">
        <v>66</v>
      </c>
      <c r="Y43" s="142">
        <v>0</v>
      </c>
    </row>
    <row r="44" spans="1:25" ht="15" customHeight="1">
      <c r="A44" s="100">
        <v>216</v>
      </c>
      <c r="B44" s="105" t="s">
        <v>247</v>
      </c>
      <c r="C44" s="141">
        <v>1105</v>
      </c>
      <c r="D44" s="142">
        <v>777</v>
      </c>
      <c r="E44" s="142">
        <v>98</v>
      </c>
      <c r="F44" s="142">
        <v>50</v>
      </c>
      <c r="G44" s="142">
        <v>28</v>
      </c>
      <c r="H44" s="142">
        <v>56</v>
      </c>
      <c r="I44" s="142">
        <v>4</v>
      </c>
      <c r="J44" s="142">
        <v>7</v>
      </c>
      <c r="K44" s="142">
        <v>39</v>
      </c>
      <c r="L44" s="142">
        <v>19</v>
      </c>
      <c r="M44" s="142">
        <v>2</v>
      </c>
      <c r="N44" s="142">
        <v>6</v>
      </c>
      <c r="O44" s="142">
        <v>3</v>
      </c>
      <c r="P44" s="142">
        <v>1</v>
      </c>
      <c r="Q44" s="142">
        <v>0</v>
      </c>
      <c r="R44" s="142">
        <v>1</v>
      </c>
      <c r="S44" s="142">
        <v>2</v>
      </c>
      <c r="T44" s="142">
        <v>0</v>
      </c>
      <c r="U44" s="142">
        <v>1</v>
      </c>
      <c r="V44" s="142">
        <v>2</v>
      </c>
      <c r="W44" s="142">
        <v>2</v>
      </c>
      <c r="X44" s="142">
        <v>7</v>
      </c>
      <c r="Y44" s="142">
        <v>0</v>
      </c>
    </row>
    <row r="45" spans="1:25" ht="15" customHeight="1">
      <c r="A45" s="100">
        <v>217</v>
      </c>
      <c r="B45" s="105" t="s">
        <v>248</v>
      </c>
      <c r="C45" s="141">
        <v>1327</v>
      </c>
      <c r="D45" s="142">
        <v>1020</v>
      </c>
      <c r="E45" s="142">
        <v>107</v>
      </c>
      <c r="F45" s="142">
        <v>2</v>
      </c>
      <c r="G45" s="142">
        <v>37</v>
      </c>
      <c r="H45" s="142">
        <v>28</v>
      </c>
      <c r="I45" s="142">
        <v>40</v>
      </c>
      <c r="J45" s="142">
        <v>5</v>
      </c>
      <c r="K45" s="142">
        <v>2</v>
      </c>
      <c r="L45" s="142">
        <v>7</v>
      </c>
      <c r="M45" s="142">
        <v>13</v>
      </c>
      <c r="N45" s="142">
        <v>9</v>
      </c>
      <c r="O45" s="142">
        <v>7</v>
      </c>
      <c r="P45" s="142">
        <v>6</v>
      </c>
      <c r="Q45" s="142">
        <v>9</v>
      </c>
      <c r="R45" s="142">
        <v>2</v>
      </c>
      <c r="S45" s="142">
        <v>1</v>
      </c>
      <c r="T45" s="142">
        <v>3</v>
      </c>
      <c r="U45" s="142">
        <v>5</v>
      </c>
      <c r="V45" s="142">
        <v>1</v>
      </c>
      <c r="W45" s="142">
        <v>0</v>
      </c>
      <c r="X45" s="142">
        <v>22</v>
      </c>
      <c r="Y45" s="142">
        <v>1</v>
      </c>
    </row>
    <row r="46" spans="1:25" ht="15" customHeight="1">
      <c r="A46" s="100">
        <v>218</v>
      </c>
      <c r="B46" s="105" t="s">
        <v>249</v>
      </c>
      <c r="C46" s="141">
        <v>672</v>
      </c>
      <c r="D46" s="142">
        <v>165</v>
      </c>
      <c r="E46" s="142">
        <v>118</v>
      </c>
      <c r="F46" s="142">
        <v>88</v>
      </c>
      <c r="G46" s="142">
        <v>178</v>
      </c>
      <c r="H46" s="142">
        <v>24</v>
      </c>
      <c r="I46" s="142">
        <v>13</v>
      </c>
      <c r="J46" s="142">
        <v>0</v>
      </c>
      <c r="K46" s="142">
        <v>30</v>
      </c>
      <c r="L46" s="142">
        <v>23</v>
      </c>
      <c r="M46" s="142">
        <v>1</v>
      </c>
      <c r="N46" s="142">
        <v>5</v>
      </c>
      <c r="O46" s="142">
        <v>3</v>
      </c>
      <c r="P46" s="142">
        <v>3</v>
      </c>
      <c r="Q46" s="142">
        <v>1</v>
      </c>
      <c r="R46" s="142">
        <v>0</v>
      </c>
      <c r="S46" s="142">
        <v>0</v>
      </c>
      <c r="T46" s="142">
        <v>0</v>
      </c>
      <c r="U46" s="142">
        <v>1</v>
      </c>
      <c r="V46" s="142">
        <v>2</v>
      </c>
      <c r="W46" s="142">
        <v>11</v>
      </c>
      <c r="X46" s="142">
        <v>6</v>
      </c>
      <c r="Y46" s="142">
        <v>0</v>
      </c>
    </row>
    <row r="47" spans="1:25" ht="15" customHeight="1">
      <c r="A47" s="100">
        <v>219</v>
      </c>
      <c r="B47" s="105" t="s">
        <v>250</v>
      </c>
      <c r="C47" s="141">
        <v>913</v>
      </c>
      <c r="D47" s="142">
        <v>555</v>
      </c>
      <c r="E47" s="142">
        <v>113</v>
      </c>
      <c r="F47" s="142">
        <v>19</v>
      </c>
      <c r="G47" s="142">
        <v>22</v>
      </c>
      <c r="H47" s="142">
        <v>24</v>
      </c>
      <c r="I47" s="142">
        <v>47</v>
      </c>
      <c r="J47" s="142">
        <v>17</v>
      </c>
      <c r="K47" s="142">
        <v>12</v>
      </c>
      <c r="L47" s="142">
        <v>2</v>
      </c>
      <c r="M47" s="142">
        <v>14</v>
      </c>
      <c r="N47" s="142">
        <v>12</v>
      </c>
      <c r="O47" s="142">
        <v>19</v>
      </c>
      <c r="P47" s="142">
        <v>6</v>
      </c>
      <c r="Q47" s="142">
        <v>2</v>
      </c>
      <c r="R47" s="142">
        <v>4</v>
      </c>
      <c r="S47" s="142">
        <v>1</v>
      </c>
      <c r="T47" s="142">
        <v>0</v>
      </c>
      <c r="U47" s="142">
        <v>0</v>
      </c>
      <c r="V47" s="142">
        <v>3</v>
      </c>
      <c r="W47" s="142">
        <v>7</v>
      </c>
      <c r="X47" s="142">
        <v>34</v>
      </c>
      <c r="Y47" s="142">
        <v>0</v>
      </c>
    </row>
    <row r="48" spans="1:25" ht="15" customHeight="1">
      <c r="A48" s="100">
        <v>220</v>
      </c>
      <c r="B48" s="105" t="s">
        <v>251</v>
      </c>
      <c r="C48" s="141">
        <v>969</v>
      </c>
      <c r="D48" s="142">
        <v>81</v>
      </c>
      <c r="E48" s="142">
        <v>494</v>
      </c>
      <c r="F48" s="142">
        <v>63</v>
      </c>
      <c r="G48" s="142">
        <v>136</v>
      </c>
      <c r="H48" s="142">
        <v>76</v>
      </c>
      <c r="I48" s="142">
        <v>9</v>
      </c>
      <c r="J48" s="142">
        <v>0</v>
      </c>
      <c r="K48" s="142">
        <v>6</v>
      </c>
      <c r="L48" s="142">
        <v>21</v>
      </c>
      <c r="M48" s="142">
        <v>0</v>
      </c>
      <c r="N48" s="142">
        <v>4</v>
      </c>
      <c r="O48" s="142">
        <v>2</v>
      </c>
      <c r="P48" s="142">
        <v>2</v>
      </c>
      <c r="Q48" s="142">
        <v>0</v>
      </c>
      <c r="R48" s="142">
        <v>0</v>
      </c>
      <c r="S48" s="142">
        <v>0</v>
      </c>
      <c r="T48" s="142">
        <v>0</v>
      </c>
      <c r="U48" s="142">
        <v>0</v>
      </c>
      <c r="V48" s="142">
        <v>2</v>
      </c>
      <c r="W48" s="142">
        <v>32</v>
      </c>
      <c r="X48" s="142">
        <v>41</v>
      </c>
      <c r="Y48" s="142">
        <v>0</v>
      </c>
    </row>
    <row r="49" spans="1:25" ht="15" customHeight="1">
      <c r="A49" s="100">
        <v>221</v>
      </c>
      <c r="B49" s="105" t="s">
        <v>252</v>
      </c>
      <c r="C49" s="141">
        <v>523</v>
      </c>
      <c r="D49" s="142">
        <v>108</v>
      </c>
      <c r="E49" s="142">
        <v>113</v>
      </c>
      <c r="F49" s="142">
        <v>63</v>
      </c>
      <c r="G49" s="142">
        <v>115</v>
      </c>
      <c r="H49" s="142">
        <v>67</v>
      </c>
      <c r="I49" s="142">
        <v>14</v>
      </c>
      <c r="J49" s="142">
        <v>0</v>
      </c>
      <c r="K49" s="142">
        <v>5</v>
      </c>
      <c r="L49" s="142">
        <v>0</v>
      </c>
      <c r="M49" s="142">
        <v>3</v>
      </c>
      <c r="N49" s="142">
        <v>10</v>
      </c>
      <c r="O49" s="142">
        <v>1</v>
      </c>
      <c r="P49" s="142">
        <v>2</v>
      </c>
      <c r="Q49" s="142">
        <v>3</v>
      </c>
      <c r="R49" s="142">
        <v>5</v>
      </c>
      <c r="S49" s="142">
        <v>0</v>
      </c>
      <c r="T49" s="142">
        <v>3</v>
      </c>
      <c r="U49" s="142">
        <v>1</v>
      </c>
      <c r="V49" s="142">
        <v>1</v>
      </c>
      <c r="W49" s="142">
        <v>0</v>
      </c>
      <c r="X49" s="142">
        <v>9</v>
      </c>
      <c r="Y49" s="142">
        <v>0</v>
      </c>
    </row>
    <row r="50" spans="1:25" ht="15" customHeight="1">
      <c r="A50" s="100">
        <v>222</v>
      </c>
      <c r="B50" s="105" t="s">
        <v>253</v>
      </c>
      <c r="C50" s="141">
        <v>121</v>
      </c>
      <c r="D50" s="142">
        <v>3</v>
      </c>
      <c r="E50" s="142">
        <v>55</v>
      </c>
      <c r="F50" s="142">
        <v>4</v>
      </c>
      <c r="G50" s="142">
        <v>0</v>
      </c>
      <c r="H50" s="142">
        <v>37</v>
      </c>
      <c r="I50" s="142">
        <v>3</v>
      </c>
      <c r="J50" s="142">
        <v>0</v>
      </c>
      <c r="K50" s="142">
        <v>1</v>
      </c>
      <c r="L50" s="142">
        <v>12</v>
      </c>
      <c r="M50" s="142">
        <v>0</v>
      </c>
      <c r="N50" s="142">
        <v>0</v>
      </c>
      <c r="O50" s="142">
        <v>1</v>
      </c>
      <c r="P50" s="142">
        <v>1</v>
      </c>
      <c r="Q50" s="142">
        <v>1</v>
      </c>
      <c r="R50" s="142">
        <v>0</v>
      </c>
      <c r="S50" s="142">
        <v>3</v>
      </c>
      <c r="T50" s="142">
        <v>0</v>
      </c>
      <c r="U50" s="142">
        <v>0</v>
      </c>
      <c r="V50" s="142">
        <v>0</v>
      </c>
      <c r="W50" s="142">
        <v>0</v>
      </c>
      <c r="X50" s="142">
        <v>0</v>
      </c>
      <c r="Y50" s="142">
        <v>0</v>
      </c>
    </row>
    <row r="51" spans="1:25" ht="15" customHeight="1">
      <c r="A51" s="100">
        <v>223</v>
      </c>
      <c r="B51" s="105" t="s">
        <v>254</v>
      </c>
      <c r="C51" s="141">
        <v>739</v>
      </c>
      <c r="D51" s="142">
        <v>81</v>
      </c>
      <c r="E51" s="142">
        <v>320</v>
      </c>
      <c r="F51" s="142">
        <v>52</v>
      </c>
      <c r="G51" s="142">
        <v>133</v>
      </c>
      <c r="H51" s="142">
        <v>91</v>
      </c>
      <c r="I51" s="142">
        <v>8</v>
      </c>
      <c r="J51" s="142">
        <v>0</v>
      </c>
      <c r="K51" s="142">
        <v>6</v>
      </c>
      <c r="L51" s="142">
        <v>15</v>
      </c>
      <c r="M51" s="142">
        <v>2</v>
      </c>
      <c r="N51" s="142">
        <v>4</v>
      </c>
      <c r="O51" s="142">
        <v>3</v>
      </c>
      <c r="P51" s="142">
        <v>4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0</v>
      </c>
      <c r="W51" s="142">
        <v>10</v>
      </c>
      <c r="X51" s="142">
        <v>10</v>
      </c>
      <c r="Y51" s="142">
        <v>0</v>
      </c>
    </row>
    <row r="52" spans="1:25" ht="15" customHeight="1">
      <c r="A52" s="100">
        <v>224</v>
      </c>
      <c r="B52" s="105" t="s">
        <v>255</v>
      </c>
      <c r="C52" s="141">
        <v>184</v>
      </c>
      <c r="D52" s="142">
        <v>32</v>
      </c>
      <c r="E52" s="142">
        <v>60</v>
      </c>
      <c r="F52" s="142">
        <v>0</v>
      </c>
      <c r="G52" s="142">
        <v>36</v>
      </c>
      <c r="H52" s="142">
        <v>20</v>
      </c>
      <c r="I52" s="142">
        <v>4</v>
      </c>
      <c r="J52" s="142">
        <v>0</v>
      </c>
      <c r="K52" s="142">
        <v>17</v>
      </c>
      <c r="L52" s="142">
        <v>0</v>
      </c>
      <c r="M52" s="142">
        <v>3</v>
      </c>
      <c r="N52" s="142">
        <v>1</v>
      </c>
      <c r="O52" s="142">
        <v>1</v>
      </c>
      <c r="P52" s="142">
        <v>3</v>
      </c>
      <c r="Q52" s="142">
        <v>0</v>
      </c>
      <c r="R52" s="142">
        <v>0</v>
      </c>
      <c r="S52" s="142">
        <v>1</v>
      </c>
      <c r="T52" s="142">
        <v>0</v>
      </c>
      <c r="U52" s="142">
        <v>1</v>
      </c>
      <c r="V52" s="142">
        <v>0</v>
      </c>
      <c r="W52" s="142">
        <v>0</v>
      </c>
      <c r="X52" s="142">
        <v>5</v>
      </c>
      <c r="Y52" s="142">
        <v>0</v>
      </c>
    </row>
    <row r="53" spans="1:25" ht="15" customHeight="1">
      <c r="A53" s="100">
        <v>225</v>
      </c>
      <c r="B53" s="105" t="s">
        <v>256</v>
      </c>
      <c r="C53" s="141">
        <v>305</v>
      </c>
      <c r="D53" s="142">
        <v>22</v>
      </c>
      <c r="E53" s="142">
        <v>161</v>
      </c>
      <c r="F53" s="142">
        <v>1</v>
      </c>
      <c r="G53" s="142">
        <v>47</v>
      </c>
      <c r="H53" s="142">
        <v>39</v>
      </c>
      <c r="I53" s="142">
        <v>7</v>
      </c>
      <c r="J53" s="142">
        <v>0</v>
      </c>
      <c r="K53" s="142">
        <v>1</v>
      </c>
      <c r="L53" s="142">
        <v>18</v>
      </c>
      <c r="M53" s="142">
        <v>0</v>
      </c>
      <c r="N53" s="142">
        <v>1</v>
      </c>
      <c r="O53" s="142">
        <v>0</v>
      </c>
      <c r="P53" s="142">
        <v>6</v>
      </c>
      <c r="Q53" s="142">
        <v>0</v>
      </c>
      <c r="R53" s="142">
        <v>1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1</v>
      </c>
      <c r="Y53" s="142">
        <v>0</v>
      </c>
    </row>
    <row r="54" spans="1:25" ht="15" customHeight="1">
      <c r="A54" s="100">
        <v>226</v>
      </c>
      <c r="B54" s="105" t="s">
        <v>257</v>
      </c>
      <c r="C54" s="141">
        <v>215</v>
      </c>
      <c r="D54" s="142">
        <v>74</v>
      </c>
      <c r="E54" s="142">
        <v>62</v>
      </c>
      <c r="F54" s="142">
        <v>9</v>
      </c>
      <c r="G54" s="142">
        <v>0</v>
      </c>
      <c r="H54" s="142">
        <v>25</v>
      </c>
      <c r="I54" s="142">
        <v>6</v>
      </c>
      <c r="J54" s="142">
        <v>0</v>
      </c>
      <c r="K54" s="142">
        <v>0</v>
      </c>
      <c r="L54" s="142">
        <v>1</v>
      </c>
      <c r="M54" s="142">
        <v>5</v>
      </c>
      <c r="N54" s="142">
        <v>25</v>
      </c>
      <c r="O54" s="142">
        <v>1</v>
      </c>
      <c r="P54" s="142">
        <v>1</v>
      </c>
      <c r="Q54" s="142">
        <v>0</v>
      </c>
      <c r="R54" s="142">
        <v>0</v>
      </c>
      <c r="S54" s="142">
        <v>0</v>
      </c>
      <c r="T54" s="142">
        <v>0</v>
      </c>
      <c r="U54" s="142">
        <v>0</v>
      </c>
      <c r="V54" s="142">
        <v>0</v>
      </c>
      <c r="W54" s="142">
        <v>0</v>
      </c>
      <c r="X54" s="142">
        <v>5</v>
      </c>
      <c r="Y54" s="142">
        <v>1</v>
      </c>
    </row>
    <row r="55" spans="1:25" ht="15" customHeight="1">
      <c r="A55" s="100">
        <v>227</v>
      </c>
      <c r="B55" s="105" t="s">
        <v>258</v>
      </c>
      <c r="C55" s="141">
        <v>256</v>
      </c>
      <c r="D55" s="142">
        <v>26</v>
      </c>
      <c r="E55" s="142">
        <v>166</v>
      </c>
      <c r="F55" s="142">
        <v>0</v>
      </c>
      <c r="G55" s="142">
        <v>6</v>
      </c>
      <c r="H55" s="142">
        <v>23</v>
      </c>
      <c r="I55" s="142">
        <v>10</v>
      </c>
      <c r="J55" s="142">
        <v>0</v>
      </c>
      <c r="K55" s="142">
        <v>15</v>
      </c>
      <c r="L55" s="142">
        <v>0</v>
      </c>
      <c r="M55" s="142">
        <v>2</v>
      </c>
      <c r="N55" s="142">
        <v>3</v>
      </c>
      <c r="O55" s="142">
        <v>2</v>
      </c>
      <c r="P55" s="142">
        <v>1</v>
      </c>
      <c r="Q55" s="142">
        <v>0</v>
      </c>
      <c r="R55" s="142">
        <v>0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2</v>
      </c>
      <c r="Y55" s="142">
        <v>0</v>
      </c>
    </row>
    <row r="56" spans="1:25" ht="15" customHeight="1">
      <c r="A56" s="100">
        <v>228</v>
      </c>
      <c r="B56" s="105" t="s">
        <v>411</v>
      </c>
      <c r="C56" s="141">
        <v>372</v>
      </c>
      <c r="D56" s="142">
        <v>86</v>
      </c>
      <c r="E56" s="142">
        <v>125</v>
      </c>
      <c r="F56" s="142">
        <v>14</v>
      </c>
      <c r="G56" s="142">
        <v>32</v>
      </c>
      <c r="H56" s="142">
        <v>35</v>
      </c>
      <c r="I56" s="142">
        <v>9</v>
      </c>
      <c r="J56" s="142">
        <v>0</v>
      </c>
      <c r="K56" s="142">
        <v>40</v>
      </c>
      <c r="L56" s="142">
        <v>8</v>
      </c>
      <c r="M56" s="142">
        <v>1</v>
      </c>
      <c r="N56" s="142">
        <v>7</v>
      </c>
      <c r="O56" s="142">
        <v>1</v>
      </c>
      <c r="P56" s="142">
        <v>0</v>
      </c>
      <c r="Q56" s="142">
        <v>2</v>
      </c>
      <c r="R56" s="142">
        <v>1</v>
      </c>
      <c r="S56" s="142">
        <v>0</v>
      </c>
      <c r="T56" s="142">
        <v>0</v>
      </c>
      <c r="U56" s="142">
        <v>1</v>
      </c>
      <c r="V56" s="142">
        <v>0</v>
      </c>
      <c r="W56" s="142">
        <v>3</v>
      </c>
      <c r="X56" s="142">
        <v>7</v>
      </c>
      <c r="Y56" s="142">
        <v>0</v>
      </c>
    </row>
    <row r="57" spans="1:25" ht="15" customHeight="1">
      <c r="A57" s="100">
        <v>229</v>
      </c>
      <c r="B57" s="105" t="s">
        <v>259</v>
      </c>
      <c r="C57" s="141">
        <v>416</v>
      </c>
      <c r="D57" s="142">
        <v>152</v>
      </c>
      <c r="E57" s="142">
        <v>105</v>
      </c>
      <c r="F57" s="142">
        <v>13</v>
      </c>
      <c r="G57" s="142">
        <v>24</v>
      </c>
      <c r="H57" s="142">
        <v>12</v>
      </c>
      <c r="I57" s="142">
        <v>11</v>
      </c>
      <c r="J57" s="142">
        <v>9</v>
      </c>
      <c r="K57" s="142">
        <v>40</v>
      </c>
      <c r="L57" s="142">
        <v>8</v>
      </c>
      <c r="M57" s="142">
        <v>3</v>
      </c>
      <c r="N57" s="142">
        <v>2</v>
      </c>
      <c r="O57" s="142">
        <v>2</v>
      </c>
      <c r="P57" s="142">
        <v>0</v>
      </c>
      <c r="Q57" s="142">
        <v>1</v>
      </c>
      <c r="R57" s="142">
        <v>1</v>
      </c>
      <c r="S57" s="142">
        <v>15</v>
      </c>
      <c r="T57" s="142">
        <v>0</v>
      </c>
      <c r="U57" s="142">
        <v>1</v>
      </c>
      <c r="V57" s="142">
        <v>0</v>
      </c>
      <c r="W57" s="142">
        <v>0</v>
      </c>
      <c r="X57" s="142">
        <v>17</v>
      </c>
      <c r="Y57" s="142">
        <v>0</v>
      </c>
    </row>
    <row r="58" spans="1:25" ht="15" customHeight="1">
      <c r="A58" s="100">
        <v>301</v>
      </c>
      <c r="B58" s="105" t="s">
        <v>261</v>
      </c>
      <c r="C58" s="141">
        <v>163</v>
      </c>
      <c r="D58" s="142">
        <v>68</v>
      </c>
      <c r="E58" s="142">
        <v>48</v>
      </c>
      <c r="F58" s="142">
        <v>8</v>
      </c>
      <c r="G58" s="142">
        <v>2</v>
      </c>
      <c r="H58" s="142">
        <v>4</v>
      </c>
      <c r="I58" s="142">
        <v>17</v>
      </c>
      <c r="J58" s="142">
        <v>0</v>
      </c>
      <c r="K58" s="142">
        <v>1</v>
      </c>
      <c r="L58" s="142">
        <v>0</v>
      </c>
      <c r="M58" s="142">
        <v>3</v>
      </c>
      <c r="N58" s="142">
        <v>0</v>
      </c>
      <c r="O58" s="142">
        <v>3</v>
      </c>
      <c r="P58" s="142">
        <v>0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9</v>
      </c>
      <c r="Y58" s="142">
        <v>0</v>
      </c>
    </row>
    <row r="59" spans="1:25" ht="15" customHeight="1">
      <c r="A59" s="100">
        <v>365</v>
      </c>
      <c r="B59" s="105" t="s">
        <v>265</v>
      </c>
      <c r="C59" s="141">
        <v>128</v>
      </c>
      <c r="D59" s="142">
        <v>16</v>
      </c>
      <c r="E59" s="142">
        <v>66</v>
      </c>
      <c r="F59" s="142">
        <v>6</v>
      </c>
      <c r="G59" s="142">
        <v>10</v>
      </c>
      <c r="H59" s="142">
        <v>18</v>
      </c>
      <c r="I59" s="142">
        <v>5</v>
      </c>
      <c r="J59" s="142">
        <v>0</v>
      </c>
      <c r="K59" s="142">
        <v>2</v>
      </c>
      <c r="L59" s="142">
        <v>0</v>
      </c>
      <c r="M59" s="142">
        <v>1</v>
      </c>
      <c r="N59" s="142">
        <v>0</v>
      </c>
      <c r="O59" s="142">
        <v>0</v>
      </c>
      <c r="P59" s="142">
        <v>0</v>
      </c>
      <c r="Q59" s="142">
        <v>1</v>
      </c>
      <c r="R59" s="142">
        <v>0</v>
      </c>
      <c r="S59" s="142">
        <v>0</v>
      </c>
      <c r="T59" s="142">
        <v>0</v>
      </c>
      <c r="U59" s="142">
        <v>1</v>
      </c>
      <c r="V59" s="142">
        <v>0</v>
      </c>
      <c r="W59" s="142">
        <v>1</v>
      </c>
      <c r="X59" s="142">
        <v>1</v>
      </c>
      <c r="Y59" s="142">
        <v>0</v>
      </c>
    </row>
    <row r="60" spans="1:25" ht="15" customHeight="1">
      <c r="A60" s="100">
        <v>381</v>
      </c>
      <c r="B60" s="105" t="s">
        <v>266</v>
      </c>
      <c r="C60" s="141">
        <v>224</v>
      </c>
      <c r="D60" s="142">
        <v>51</v>
      </c>
      <c r="E60" s="142">
        <v>48</v>
      </c>
      <c r="F60" s="142">
        <v>23</v>
      </c>
      <c r="G60" s="142">
        <v>18</v>
      </c>
      <c r="H60" s="142">
        <v>36</v>
      </c>
      <c r="I60" s="142">
        <v>0</v>
      </c>
      <c r="J60" s="142">
        <v>1</v>
      </c>
      <c r="K60" s="142">
        <v>0</v>
      </c>
      <c r="L60" s="142">
        <v>9</v>
      </c>
      <c r="M60" s="142">
        <v>0</v>
      </c>
      <c r="N60" s="142">
        <v>13</v>
      </c>
      <c r="O60" s="142">
        <v>7</v>
      </c>
      <c r="P60" s="142">
        <v>0</v>
      </c>
      <c r="Q60" s="142">
        <v>0</v>
      </c>
      <c r="R60" s="142">
        <v>2</v>
      </c>
      <c r="S60" s="142">
        <v>0</v>
      </c>
      <c r="T60" s="142">
        <v>0</v>
      </c>
      <c r="U60" s="142">
        <v>1</v>
      </c>
      <c r="V60" s="142">
        <v>0</v>
      </c>
      <c r="W60" s="142">
        <v>1</v>
      </c>
      <c r="X60" s="142">
        <v>13</v>
      </c>
      <c r="Y60" s="142">
        <v>1</v>
      </c>
    </row>
    <row r="61" spans="1:25" ht="15" customHeight="1">
      <c r="A61" s="100">
        <v>382</v>
      </c>
      <c r="B61" s="105" t="s">
        <v>267</v>
      </c>
      <c r="C61" s="141">
        <v>411</v>
      </c>
      <c r="D61" s="142">
        <v>149</v>
      </c>
      <c r="E61" s="142">
        <v>133</v>
      </c>
      <c r="F61" s="142">
        <v>20</v>
      </c>
      <c r="G61" s="142">
        <v>25</v>
      </c>
      <c r="H61" s="142">
        <v>41</v>
      </c>
      <c r="I61" s="142">
        <v>9</v>
      </c>
      <c r="J61" s="142">
        <v>2</v>
      </c>
      <c r="K61" s="142">
        <v>3</v>
      </c>
      <c r="L61" s="142">
        <v>1</v>
      </c>
      <c r="M61" s="142">
        <v>0</v>
      </c>
      <c r="N61" s="142">
        <v>0</v>
      </c>
      <c r="O61" s="142">
        <v>4</v>
      </c>
      <c r="P61" s="142">
        <v>1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1</v>
      </c>
      <c r="X61" s="142">
        <v>22</v>
      </c>
      <c r="Y61" s="142">
        <v>0</v>
      </c>
    </row>
    <row r="62" spans="1:25" ht="15" customHeight="1">
      <c r="A62" s="100">
        <v>442</v>
      </c>
      <c r="B62" s="105" t="s">
        <v>270</v>
      </c>
      <c r="C62" s="141">
        <v>80</v>
      </c>
      <c r="D62" s="142">
        <v>10</v>
      </c>
      <c r="E62" s="142">
        <v>46</v>
      </c>
      <c r="F62" s="142">
        <v>20</v>
      </c>
      <c r="G62" s="142">
        <v>1</v>
      </c>
      <c r="H62" s="142">
        <v>1</v>
      </c>
      <c r="I62" s="142">
        <v>1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142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1</v>
      </c>
      <c r="Y62" s="142">
        <v>0</v>
      </c>
    </row>
    <row r="63" spans="1:25" ht="15" customHeight="1">
      <c r="A63" s="100">
        <v>443</v>
      </c>
      <c r="B63" s="105" t="s">
        <v>271</v>
      </c>
      <c r="C63" s="141">
        <v>467</v>
      </c>
      <c r="D63" s="142">
        <v>37</v>
      </c>
      <c r="E63" s="142">
        <v>374</v>
      </c>
      <c r="F63" s="142">
        <v>16</v>
      </c>
      <c r="G63" s="142">
        <v>4</v>
      </c>
      <c r="H63" s="142">
        <v>8</v>
      </c>
      <c r="I63" s="142">
        <v>1</v>
      </c>
      <c r="J63" s="142">
        <v>0</v>
      </c>
      <c r="K63" s="142">
        <v>0</v>
      </c>
      <c r="L63" s="142">
        <v>0</v>
      </c>
      <c r="M63" s="142">
        <v>0</v>
      </c>
      <c r="N63" s="142">
        <v>1</v>
      </c>
      <c r="O63" s="142">
        <v>1</v>
      </c>
      <c r="P63" s="142">
        <v>3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142">
        <v>0</v>
      </c>
      <c r="W63" s="142">
        <v>1</v>
      </c>
      <c r="X63" s="142">
        <v>21</v>
      </c>
      <c r="Y63" s="142">
        <v>0</v>
      </c>
    </row>
    <row r="64" spans="1:25" ht="15" customHeight="1">
      <c r="A64" s="100">
        <v>446</v>
      </c>
      <c r="B64" s="105" t="s">
        <v>273</v>
      </c>
      <c r="C64" s="141">
        <v>29</v>
      </c>
      <c r="D64" s="142">
        <v>7</v>
      </c>
      <c r="E64" s="142">
        <v>6</v>
      </c>
      <c r="F64" s="142">
        <v>0</v>
      </c>
      <c r="G64" s="142">
        <v>5</v>
      </c>
      <c r="H64" s="142">
        <v>4</v>
      </c>
      <c r="I64" s="142">
        <v>0</v>
      </c>
      <c r="J64" s="142">
        <v>0</v>
      </c>
      <c r="K64" s="142">
        <v>1</v>
      </c>
      <c r="L64" s="142">
        <v>2</v>
      </c>
      <c r="M64" s="142">
        <v>0</v>
      </c>
      <c r="N64" s="142">
        <v>1</v>
      </c>
      <c r="O64" s="142">
        <v>1</v>
      </c>
      <c r="P64" s="142">
        <v>2</v>
      </c>
      <c r="Q64" s="142">
        <v>0</v>
      </c>
      <c r="R64" s="142">
        <v>0</v>
      </c>
      <c r="S64" s="142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</row>
    <row r="65" spans="1:25" ht="15" customHeight="1">
      <c r="A65" s="100">
        <v>464</v>
      </c>
      <c r="B65" s="105" t="s">
        <v>274</v>
      </c>
      <c r="C65" s="141">
        <v>175</v>
      </c>
      <c r="D65" s="142">
        <v>87</v>
      </c>
      <c r="E65" s="142">
        <v>22</v>
      </c>
      <c r="F65" s="142">
        <v>14</v>
      </c>
      <c r="G65" s="142">
        <v>8</v>
      </c>
      <c r="H65" s="142">
        <v>10</v>
      </c>
      <c r="I65" s="142">
        <v>2</v>
      </c>
      <c r="J65" s="142">
        <v>0</v>
      </c>
      <c r="K65" s="142">
        <v>5</v>
      </c>
      <c r="L65" s="142">
        <v>13</v>
      </c>
      <c r="M65" s="142">
        <v>1</v>
      </c>
      <c r="N65" s="142">
        <v>5</v>
      </c>
      <c r="O65" s="142">
        <v>1</v>
      </c>
      <c r="P65" s="142">
        <v>0</v>
      </c>
      <c r="Q65" s="142">
        <v>0</v>
      </c>
      <c r="R65" s="142">
        <v>0</v>
      </c>
      <c r="S65" s="142">
        <v>0</v>
      </c>
      <c r="T65" s="142">
        <v>0</v>
      </c>
      <c r="U65" s="142">
        <v>0</v>
      </c>
      <c r="V65" s="142">
        <v>0</v>
      </c>
      <c r="W65" s="142">
        <v>0</v>
      </c>
      <c r="X65" s="142">
        <v>7</v>
      </c>
      <c r="Y65" s="142">
        <v>0</v>
      </c>
    </row>
    <row r="66" spans="1:25" ht="15" customHeight="1">
      <c r="A66" s="100">
        <v>481</v>
      </c>
      <c r="B66" s="105" t="s">
        <v>275</v>
      </c>
      <c r="C66" s="141">
        <v>141</v>
      </c>
      <c r="D66" s="142">
        <v>44</v>
      </c>
      <c r="E66" s="142">
        <v>31</v>
      </c>
      <c r="F66" s="142">
        <v>4</v>
      </c>
      <c r="G66" s="142">
        <v>10</v>
      </c>
      <c r="H66" s="142">
        <v>31</v>
      </c>
      <c r="I66" s="142">
        <v>1</v>
      </c>
      <c r="J66" s="142">
        <v>3</v>
      </c>
      <c r="K66" s="142">
        <v>0</v>
      </c>
      <c r="L66" s="142">
        <v>0</v>
      </c>
      <c r="M66" s="142">
        <v>1</v>
      </c>
      <c r="N66" s="142">
        <v>0</v>
      </c>
      <c r="O66" s="142">
        <v>0</v>
      </c>
      <c r="P66" s="142">
        <v>0</v>
      </c>
      <c r="Q66" s="142">
        <v>1</v>
      </c>
      <c r="R66" s="142">
        <v>0</v>
      </c>
      <c r="S66" s="142">
        <v>6</v>
      </c>
      <c r="T66" s="142">
        <v>0</v>
      </c>
      <c r="U66" s="142">
        <v>0</v>
      </c>
      <c r="V66" s="142">
        <v>0</v>
      </c>
      <c r="W66" s="142">
        <v>0</v>
      </c>
      <c r="X66" s="142">
        <v>9</v>
      </c>
      <c r="Y66" s="142">
        <v>0</v>
      </c>
    </row>
    <row r="67" spans="1:25" ht="15" customHeight="1">
      <c r="A67" s="100">
        <v>501</v>
      </c>
      <c r="B67" s="105" t="s">
        <v>276</v>
      </c>
      <c r="C67" s="141">
        <v>133</v>
      </c>
      <c r="D67" s="142">
        <v>16</v>
      </c>
      <c r="E67" s="142">
        <v>74</v>
      </c>
      <c r="F67" s="142">
        <v>1</v>
      </c>
      <c r="G67" s="142">
        <v>2</v>
      </c>
      <c r="H67" s="142">
        <v>4</v>
      </c>
      <c r="I67" s="142">
        <v>4</v>
      </c>
      <c r="J67" s="142">
        <v>0</v>
      </c>
      <c r="K67" s="142">
        <v>1</v>
      </c>
      <c r="L67" s="142">
        <v>21</v>
      </c>
      <c r="M67" s="142">
        <v>0</v>
      </c>
      <c r="N67" s="142">
        <v>2</v>
      </c>
      <c r="O67" s="142">
        <v>1</v>
      </c>
      <c r="P67" s="142">
        <v>1</v>
      </c>
      <c r="Q67" s="142">
        <v>0</v>
      </c>
      <c r="R67" s="142">
        <v>0</v>
      </c>
      <c r="S67" s="142">
        <v>0</v>
      </c>
      <c r="T67" s="142">
        <v>0</v>
      </c>
      <c r="U67" s="142">
        <v>4</v>
      </c>
      <c r="V67" s="142">
        <v>0</v>
      </c>
      <c r="W67" s="142">
        <v>0</v>
      </c>
      <c r="X67" s="142">
        <v>2</v>
      </c>
      <c r="Y67" s="142">
        <v>0</v>
      </c>
    </row>
    <row r="68" spans="1:25" ht="15" customHeight="1">
      <c r="A68" s="100">
        <v>585</v>
      </c>
      <c r="B68" s="105" t="s">
        <v>278</v>
      </c>
      <c r="C68" s="141">
        <v>117</v>
      </c>
      <c r="D68" s="142">
        <v>19</v>
      </c>
      <c r="E68" s="142">
        <v>74</v>
      </c>
      <c r="F68" s="142">
        <v>1</v>
      </c>
      <c r="G68" s="142">
        <v>0</v>
      </c>
      <c r="H68" s="142">
        <v>15</v>
      </c>
      <c r="I68" s="142">
        <v>2</v>
      </c>
      <c r="J68" s="142">
        <v>2</v>
      </c>
      <c r="K68" s="142">
        <v>0</v>
      </c>
      <c r="L68" s="142">
        <v>0</v>
      </c>
      <c r="M68" s="142">
        <v>0</v>
      </c>
      <c r="N68" s="142">
        <v>1</v>
      </c>
      <c r="O68" s="142">
        <v>1</v>
      </c>
      <c r="P68" s="142">
        <v>1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1</v>
      </c>
      <c r="W68" s="142">
        <v>0</v>
      </c>
      <c r="X68" s="142">
        <v>0</v>
      </c>
      <c r="Y68" s="142">
        <v>0</v>
      </c>
    </row>
    <row r="69" spans="1:25" ht="15" customHeight="1">
      <c r="A69" s="100">
        <v>586</v>
      </c>
      <c r="B69" s="105" t="s">
        <v>279</v>
      </c>
      <c r="C69" s="141">
        <v>90</v>
      </c>
      <c r="D69" s="142">
        <v>14</v>
      </c>
      <c r="E69" s="142">
        <v>62</v>
      </c>
      <c r="F69" s="142">
        <v>0</v>
      </c>
      <c r="G69" s="142">
        <v>0</v>
      </c>
      <c r="H69" s="142">
        <v>2</v>
      </c>
      <c r="I69" s="142">
        <v>0</v>
      </c>
      <c r="J69" s="142">
        <v>0</v>
      </c>
      <c r="K69" s="142">
        <v>0</v>
      </c>
      <c r="L69" s="142">
        <v>6</v>
      </c>
      <c r="M69" s="142">
        <v>0</v>
      </c>
      <c r="N69" s="142">
        <v>0</v>
      </c>
      <c r="O69" s="142">
        <v>1</v>
      </c>
      <c r="P69" s="142">
        <v>0</v>
      </c>
      <c r="Q69" s="142">
        <v>3</v>
      </c>
      <c r="R69" s="142">
        <v>0</v>
      </c>
      <c r="S69" s="142">
        <v>0</v>
      </c>
      <c r="T69" s="142">
        <v>0</v>
      </c>
      <c r="U69" s="142">
        <v>0</v>
      </c>
      <c r="V69" s="142">
        <v>1</v>
      </c>
      <c r="W69" s="142">
        <v>0</v>
      </c>
      <c r="X69" s="142">
        <v>1</v>
      </c>
      <c r="Y69" s="142">
        <v>0</v>
      </c>
    </row>
    <row r="70" spans="1:25" ht="15" customHeight="1">
      <c r="A70" s="104"/>
      <c r="B70" s="125"/>
      <c r="C70" s="147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</row>
    <row r="71" spans="1:25" ht="15" customHeight="1">
      <c r="A71" s="100" t="s">
        <v>417</v>
      </c>
      <c r="B71" s="127"/>
    </row>
  </sheetData>
  <mergeCells count="1">
    <mergeCell ref="A3:B3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2E0D-C01F-4C94-B4C1-374FB2D9F19E}">
  <sheetPr>
    <tabColor theme="7" tint="0.79998168889431442"/>
  </sheetPr>
  <dimension ref="A1:Y71"/>
  <sheetViews>
    <sheetView workbookViewId="0">
      <pane xSplit="2" ySplit="3" topLeftCell="H8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7.75" defaultRowHeight="13.5"/>
  <cols>
    <col min="1" max="1" width="3.75" style="100" customWidth="1"/>
    <col min="2" max="2" width="14.375" style="100" customWidth="1"/>
    <col min="3" max="25" width="10" style="100" customWidth="1"/>
    <col min="26" max="256" width="7.75" style="100"/>
    <col min="257" max="257" width="3.75" style="100" customWidth="1"/>
    <col min="258" max="258" width="10.25" style="100" customWidth="1"/>
    <col min="259" max="281" width="6.875" style="100" customWidth="1"/>
    <col min="282" max="512" width="7.75" style="100"/>
    <col min="513" max="513" width="3.75" style="100" customWidth="1"/>
    <col min="514" max="514" width="10.25" style="100" customWidth="1"/>
    <col min="515" max="537" width="6.875" style="100" customWidth="1"/>
    <col min="538" max="768" width="7.75" style="100"/>
    <col min="769" max="769" width="3.75" style="100" customWidth="1"/>
    <col min="770" max="770" width="10.25" style="100" customWidth="1"/>
    <col min="771" max="793" width="6.875" style="100" customWidth="1"/>
    <col min="794" max="1024" width="7.75" style="100"/>
    <col min="1025" max="1025" width="3.75" style="100" customWidth="1"/>
    <col min="1026" max="1026" width="10.25" style="100" customWidth="1"/>
    <col min="1027" max="1049" width="6.875" style="100" customWidth="1"/>
    <col min="1050" max="1280" width="7.75" style="100"/>
    <col min="1281" max="1281" width="3.75" style="100" customWidth="1"/>
    <col min="1282" max="1282" width="10.25" style="100" customWidth="1"/>
    <col min="1283" max="1305" width="6.875" style="100" customWidth="1"/>
    <col min="1306" max="1536" width="7.75" style="100"/>
    <col min="1537" max="1537" width="3.75" style="100" customWidth="1"/>
    <col min="1538" max="1538" width="10.25" style="100" customWidth="1"/>
    <col min="1539" max="1561" width="6.875" style="100" customWidth="1"/>
    <col min="1562" max="1792" width="7.75" style="100"/>
    <col min="1793" max="1793" width="3.75" style="100" customWidth="1"/>
    <col min="1794" max="1794" width="10.25" style="100" customWidth="1"/>
    <col min="1795" max="1817" width="6.875" style="100" customWidth="1"/>
    <col min="1818" max="2048" width="7.75" style="100"/>
    <col min="2049" max="2049" width="3.75" style="100" customWidth="1"/>
    <col min="2050" max="2050" width="10.25" style="100" customWidth="1"/>
    <col min="2051" max="2073" width="6.875" style="100" customWidth="1"/>
    <col min="2074" max="2304" width="7.75" style="100"/>
    <col min="2305" max="2305" width="3.75" style="100" customWidth="1"/>
    <col min="2306" max="2306" width="10.25" style="100" customWidth="1"/>
    <col min="2307" max="2329" width="6.875" style="100" customWidth="1"/>
    <col min="2330" max="2560" width="7.75" style="100"/>
    <col min="2561" max="2561" width="3.75" style="100" customWidth="1"/>
    <col min="2562" max="2562" width="10.25" style="100" customWidth="1"/>
    <col min="2563" max="2585" width="6.875" style="100" customWidth="1"/>
    <col min="2586" max="2816" width="7.75" style="100"/>
    <col min="2817" max="2817" width="3.75" style="100" customWidth="1"/>
    <col min="2818" max="2818" width="10.25" style="100" customWidth="1"/>
    <col min="2819" max="2841" width="6.875" style="100" customWidth="1"/>
    <col min="2842" max="3072" width="7.75" style="100"/>
    <col min="3073" max="3073" width="3.75" style="100" customWidth="1"/>
    <col min="3074" max="3074" width="10.25" style="100" customWidth="1"/>
    <col min="3075" max="3097" width="6.875" style="100" customWidth="1"/>
    <col min="3098" max="3328" width="7.75" style="100"/>
    <col min="3329" max="3329" width="3.75" style="100" customWidth="1"/>
    <col min="3330" max="3330" width="10.25" style="100" customWidth="1"/>
    <col min="3331" max="3353" width="6.875" style="100" customWidth="1"/>
    <col min="3354" max="3584" width="7.75" style="100"/>
    <col min="3585" max="3585" width="3.75" style="100" customWidth="1"/>
    <col min="3586" max="3586" width="10.25" style="100" customWidth="1"/>
    <col min="3587" max="3609" width="6.875" style="100" customWidth="1"/>
    <col min="3610" max="3840" width="7.75" style="100"/>
    <col min="3841" max="3841" width="3.75" style="100" customWidth="1"/>
    <col min="3842" max="3842" width="10.25" style="100" customWidth="1"/>
    <col min="3843" max="3865" width="6.875" style="100" customWidth="1"/>
    <col min="3866" max="4096" width="7.75" style="100"/>
    <col min="4097" max="4097" width="3.75" style="100" customWidth="1"/>
    <col min="4098" max="4098" width="10.25" style="100" customWidth="1"/>
    <col min="4099" max="4121" width="6.875" style="100" customWidth="1"/>
    <col min="4122" max="4352" width="7.75" style="100"/>
    <col min="4353" max="4353" width="3.75" style="100" customWidth="1"/>
    <col min="4354" max="4354" width="10.25" style="100" customWidth="1"/>
    <col min="4355" max="4377" width="6.875" style="100" customWidth="1"/>
    <col min="4378" max="4608" width="7.75" style="100"/>
    <col min="4609" max="4609" width="3.75" style="100" customWidth="1"/>
    <col min="4610" max="4610" width="10.25" style="100" customWidth="1"/>
    <col min="4611" max="4633" width="6.875" style="100" customWidth="1"/>
    <col min="4634" max="4864" width="7.75" style="100"/>
    <col min="4865" max="4865" width="3.75" style="100" customWidth="1"/>
    <col min="4866" max="4866" width="10.25" style="100" customWidth="1"/>
    <col min="4867" max="4889" width="6.875" style="100" customWidth="1"/>
    <col min="4890" max="5120" width="7.75" style="100"/>
    <col min="5121" max="5121" width="3.75" style="100" customWidth="1"/>
    <col min="5122" max="5122" width="10.25" style="100" customWidth="1"/>
    <col min="5123" max="5145" width="6.875" style="100" customWidth="1"/>
    <col min="5146" max="5376" width="7.75" style="100"/>
    <col min="5377" max="5377" width="3.75" style="100" customWidth="1"/>
    <col min="5378" max="5378" width="10.25" style="100" customWidth="1"/>
    <col min="5379" max="5401" width="6.875" style="100" customWidth="1"/>
    <col min="5402" max="5632" width="7.75" style="100"/>
    <col min="5633" max="5633" width="3.75" style="100" customWidth="1"/>
    <col min="5634" max="5634" width="10.25" style="100" customWidth="1"/>
    <col min="5635" max="5657" width="6.875" style="100" customWidth="1"/>
    <col min="5658" max="5888" width="7.75" style="100"/>
    <col min="5889" max="5889" width="3.75" style="100" customWidth="1"/>
    <col min="5890" max="5890" width="10.25" style="100" customWidth="1"/>
    <col min="5891" max="5913" width="6.875" style="100" customWidth="1"/>
    <col min="5914" max="6144" width="7.75" style="100"/>
    <col min="6145" max="6145" width="3.75" style="100" customWidth="1"/>
    <col min="6146" max="6146" width="10.25" style="100" customWidth="1"/>
    <col min="6147" max="6169" width="6.875" style="100" customWidth="1"/>
    <col min="6170" max="6400" width="7.75" style="100"/>
    <col min="6401" max="6401" width="3.75" style="100" customWidth="1"/>
    <col min="6402" max="6402" width="10.25" style="100" customWidth="1"/>
    <col min="6403" max="6425" width="6.875" style="100" customWidth="1"/>
    <col min="6426" max="6656" width="7.75" style="100"/>
    <col min="6657" max="6657" width="3.75" style="100" customWidth="1"/>
    <col min="6658" max="6658" width="10.25" style="100" customWidth="1"/>
    <col min="6659" max="6681" width="6.875" style="100" customWidth="1"/>
    <col min="6682" max="6912" width="7.75" style="100"/>
    <col min="6913" max="6913" width="3.75" style="100" customWidth="1"/>
    <col min="6914" max="6914" width="10.25" style="100" customWidth="1"/>
    <col min="6915" max="6937" width="6.875" style="100" customWidth="1"/>
    <col min="6938" max="7168" width="7.75" style="100"/>
    <col min="7169" max="7169" width="3.75" style="100" customWidth="1"/>
    <col min="7170" max="7170" width="10.25" style="100" customWidth="1"/>
    <col min="7171" max="7193" width="6.875" style="100" customWidth="1"/>
    <col min="7194" max="7424" width="7.75" style="100"/>
    <col min="7425" max="7425" width="3.75" style="100" customWidth="1"/>
    <col min="7426" max="7426" width="10.25" style="100" customWidth="1"/>
    <col min="7427" max="7449" width="6.875" style="100" customWidth="1"/>
    <col min="7450" max="7680" width="7.75" style="100"/>
    <col min="7681" max="7681" width="3.75" style="100" customWidth="1"/>
    <col min="7682" max="7682" width="10.25" style="100" customWidth="1"/>
    <col min="7683" max="7705" width="6.875" style="100" customWidth="1"/>
    <col min="7706" max="7936" width="7.75" style="100"/>
    <col min="7937" max="7937" width="3.75" style="100" customWidth="1"/>
    <col min="7938" max="7938" width="10.25" style="100" customWidth="1"/>
    <col min="7939" max="7961" width="6.875" style="100" customWidth="1"/>
    <col min="7962" max="8192" width="7.75" style="100"/>
    <col min="8193" max="8193" width="3.75" style="100" customWidth="1"/>
    <col min="8194" max="8194" width="10.25" style="100" customWidth="1"/>
    <col min="8195" max="8217" width="6.875" style="100" customWidth="1"/>
    <col min="8218" max="8448" width="7.75" style="100"/>
    <col min="8449" max="8449" width="3.75" style="100" customWidth="1"/>
    <col min="8450" max="8450" width="10.25" style="100" customWidth="1"/>
    <col min="8451" max="8473" width="6.875" style="100" customWidth="1"/>
    <col min="8474" max="8704" width="7.75" style="100"/>
    <col min="8705" max="8705" width="3.75" style="100" customWidth="1"/>
    <col min="8706" max="8706" width="10.25" style="100" customWidth="1"/>
    <col min="8707" max="8729" width="6.875" style="100" customWidth="1"/>
    <col min="8730" max="8960" width="7.75" style="100"/>
    <col min="8961" max="8961" width="3.75" style="100" customWidth="1"/>
    <col min="8962" max="8962" width="10.25" style="100" customWidth="1"/>
    <col min="8963" max="8985" width="6.875" style="100" customWidth="1"/>
    <col min="8986" max="9216" width="7.75" style="100"/>
    <col min="9217" max="9217" width="3.75" style="100" customWidth="1"/>
    <col min="9218" max="9218" width="10.25" style="100" customWidth="1"/>
    <col min="9219" max="9241" width="6.875" style="100" customWidth="1"/>
    <col min="9242" max="9472" width="7.75" style="100"/>
    <col min="9473" max="9473" width="3.75" style="100" customWidth="1"/>
    <col min="9474" max="9474" width="10.25" style="100" customWidth="1"/>
    <col min="9475" max="9497" width="6.875" style="100" customWidth="1"/>
    <col min="9498" max="9728" width="7.75" style="100"/>
    <col min="9729" max="9729" width="3.75" style="100" customWidth="1"/>
    <col min="9730" max="9730" width="10.25" style="100" customWidth="1"/>
    <col min="9731" max="9753" width="6.875" style="100" customWidth="1"/>
    <col min="9754" max="9984" width="7.75" style="100"/>
    <col min="9985" max="9985" width="3.75" style="100" customWidth="1"/>
    <col min="9986" max="9986" width="10.25" style="100" customWidth="1"/>
    <col min="9987" max="10009" width="6.875" style="100" customWidth="1"/>
    <col min="10010" max="10240" width="7.75" style="100"/>
    <col min="10241" max="10241" width="3.75" style="100" customWidth="1"/>
    <col min="10242" max="10242" width="10.25" style="100" customWidth="1"/>
    <col min="10243" max="10265" width="6.875" style="100" customWidth="1"/>
    <col min="10266" max="10496" width="7.75" style="100"/>
    <col min="10497" max="10497" width="3.75" style="100" customWidth="1"/>
    <col min="10498" max="10498" width="10.25" style="100" customWidth="1"/>
    <col min="10499" max="10521" width="6.875" style="100" customWidth="1"/>
    <col min="10522" max="10752" width="7.75" style="100"/>
    <col min="10753" max="10753" width="3.75" style="100" customWidth="1"/>
    <col min="10754" max="10754" width="10.25" style="100" customWidth="1"/>
    <col min="10755" max="10777" width="6.875" style="100" customWidth="1"/>
    <col min="10778" max="11008" width="7.75" style="100"/>
    <col min="11009" max="11009" width="3.75" style="100" customWidth="1"/>
    <col min="11010" max="11010" width="10.25" style="100" customWidth="1"/>
    <col min="11011" max="11033" width="6.875" style="100" customWidth="1"/>
    <col min="11034" max="11264" width="7.75" style="100"/>
    <col min="11265" max="11265" width="3.75" style="100" customWidth="1"/>
    <col min="11266" max="11266" width="10.25" style="100" customWidth="1"/>
    <col min="11267" max="11289" width="6.875" style="100" customWidth="1"/>
    <col min="11290" max="11520" width="7.75" style="100"/>
    <col min="11521" max="11521" width="3.75" style="100" customWidth="1"/>
    <col min="11522" max="11522" width="10.25" style="100" customWidth="1"/>
    <col min="11523" max="11545" width="6.875" style="100" customWidth="1"/>
    <col min="11546" max="11776" width="7.75" style="100"/>
    <col min="11777" max="11777" width="3.75" style="100" customWidth="1"/>
    <col min="11778" max="11778" width="10.25" style="100" customWidth="1"/>
    <col min="11779" max="11801" width="6.875" style="100" customWidth="1"/>
    <col min="11802" max="12032" width="7.75" style="100"/>
    <col min="12033" max="12033" width="3.75" style="100" customWidth="1"/>
    <col min="12034" max="12034" width="10.25" style="100" customWidth="1"/>
    <col min="12035" max="12057" width="6.875" style="100" customWidth="1"/>
    <col min="12058" max="12288" width="7.75" style="100"/>
    <col min="12289" max="12289" width="3.75" style="100" customWidth="1"/>
    <col min="12290" max="12290" width="10.25" style="100" customWidth="1"/>
    <col min="12291" max="12313" width="6.875" style="100" customWidth="1"/>
    <col min="12314" max="12544" width="7.75" style="100"/>
    <col min="12545" max="12545" width="3.75" style="100" customWidth="1"/>
    <col min="12546" max="12546" width="10.25" style="100" customWidth="1"/>
    <col min="12547" max="12569" width="6.875" style="100" customWidth="1"/>
    <col min="12570" max="12800" width="7.75" style="100"/>
    <col min="12801" max="12801" width="3.75" style="100" customWidth="1"/>
    <col min="12802" max="12802" width="10.25" style="100" customWidth="1"/>
    <col min="12803" max="12825" width="6.875" style="100" customWidth="1"/>
    <col min="12826" max="13056" width="7.75" style="100"/>
    <col min="13057" max="13057" width="3.75" style="100" customWidth="1"/>
    <col min="13058" max="13058" width="10.25" style="100" customWidth="1"/>
    <col min="13059" max="13081" width="6.875" style="100" customWidth="1"/>
    <col min="13082" max="13312" width="7.75" style="100"/>
    <col min="13313" max="13313" width="3.75" style="100" customWidth="1"/>
    <col min="13314" max="13314" width="10.25" style="100" customWidth="1"/>
    <col min="13315" max="13337" width="6.875" style="100" customWidth="1"/>
    <col min="13338" max="13568" width="7.75" style="100"/>
    <col min="13569" max="13569" width="3.75" style="100" customWidth="1"/>
    <col min="13570" max="13570" width="10.25" style="100" customWidth="1"/>
    <col min="13571" max="13593" width="6.875" style="100" customWidth="1"/>
    <col min="13594" max="13824" width="7.75" style="100"/>
    <col min="13825" max="13825" width="3.75" style="100" customWidth="1"/>
    <col min="13826" max="13826" width="10.25" style="100" customWidth="1"/>
    <col min="13827" max="13849" width="6.875" style="100" customWidth="1"/>
    <col min="13850" max="14080" width="7.75" style="100"/>
    <col min="14081" max="14081" width="3.75" style="100" customWidth="1"/>
    <col min="14082" max="14082" width="10.25" style="100" customWidth="1"/>
    <col min="14083" max="14105" width="6.875" style="100" customWidth="1"/>
    <col min="14106" max="14336" width="7.75" style="100"/>
    <col min="14337" max="14337" width="3.75" style="100" customWidth="1"/>
    <col min="14338" max="14338" width="10.25" style="100" customWidth="1"/>
    <col min="14339" max="14361" width="6.875" style="100" customWidth="1"/>
    <col min="14362" max="14592" width="7.75" style="100"/>
    <col min="14593" max="14593" width="3.75" style="100" customWidth="1"/>
    <col min="14594" max="14594" width="10.25" style="100" customWidth="1"/>
    <col min="14595" max="14617" width="6.875" style="100" customWidth="1"/>
    <col min="14618" max="14848" width="7.75" style="100"/>
    <col min="14849" max="14849" width="3.75" style="100" customWidth="1"/>
    <col min="14850" max="14850" width="10.25" style="100" customWidth="1"/>
    <col min="14851" max="14873" width="6.875" style="100" customWidth="1"/>
    <col min="14874" max="15104" width="7.75" style="100"/>
    <col min="15105" max="15105" width="3.75" style="100" customWidth="1"/>
    <col min="15106" max="15106" width="10.25" style="100" customWidth="1"/>
    <col min="15107" max="15129" width="6.875" style="100" customWidth="1"/>
    <col min="15130" max="15360" width="7.75" style="100"/>
    <col min="15361" max="15361" width="3.75" style="100" customWidth="1"/>
    <col min="15362" max="15362" width="10.25" style="100" customWidth="1"/>
    <col min="15363" max="15385" width="6.875" style="100" customWidth="1"/>
    <col min="15386" max="15616" width="7.75" style="100"/>
    <col min="15617" max="15617" width="3.75" style="100" customWidth="1"/>
    <col min="15618" max="15618" width="10.25" style="100" customWidth="1"/>
    <col min="15619" max="15641" width="6.875" style="100" customWidth="1"/>
    <col min="15642" max="15872" width="7.75" style="100"/>
    <col min="15873" max="15873" width="3.75" style="100" customWidth="1"/>
    <col min="15874" max="15874" width="10.25" style="100" customWidth="1"/>
    <col min="15875" max="15897" width="6.875" style="100" customWidth="1"/>
    <col min="15898" max="16128" width="7.75" style="100"/>
    <col min="16129" max="16129" width="3.75" style="100" customWidth="1"/>
    <col min="16130" max="16130" width="10.25" style="100" customWidth="1"/>
    <col min="16131" max="16153" width="6.875" style="100" customWidth="1"/>
    <col min="16154" max="16384" width="7.75" style="100"/>
  </cols>
  <sheetData>
    <row r="1" spans="1:25" ht="16.149999999999999" customHeight="1">
      <c r="A1" s="100" t="s">
        <v>816</v>
      </c>
    </row>
    <row r="2" spans="1:25">
      <c r="Y2" s="117" t="s">
        <v>402</v>
      </c>
    </row>
    <row r="3" spans="1:25" ht="27">
      <c r="A3" s="439" t="s">
        <v>403</v>
      </c>
      <c r="B3" s="440"/>
      <c r="C3" s="138" t="s">
        <v>44</v>
      </c>
      <c r="D3" s="131" t="s">
        <v>404</v>
      </c>
      <c r="E3" s="139" t="s">
        <v>0</v>
      </c>
      <c r="F3" s="139" t="s">
        <v>194</v>
      </c>
      <c r="G3" s="139" t="s">
        <v>193</v>
      </c>
      <c r="H3" s="139" t="s">
        <v>1</v>
      </c>
      <c r="I3" s="139" t="s">
        <v>413</v>
      </c>
      <c r="J3" s="139" t="s">
        <v>157</v>
      </c>
      <c r="K3" s="139" t="s">
        <v>195</v>
      </c>
      <c r="L3" s="131" t="s">
        <v>196</v>
      </c>
      <c r="M3" s="139" t="s">
        <v>414</v>
      </c>
      <c r="N3" s="139" t="s">
        <v>199</v>
      </c>
      <c r="O3" s="131" t="s">
        <v>197</v>
      </c>
      <c r="P3" s="139" t="s">
        <v>198</v>
      </c>
      <c r="Q3" s="139" t="s">
        <v>156</v>
      </c>
      <c r="R3" s="139" t="s">
        <v>200</v>
      </c>
      <c r="S3" s="139" t="s">
        <v>43</v>
      </c>
      <c r="T3" s="139" t="s">
        <v>201</v>
      </c>
      <c r="U3" s="139" t="s">
        <v>203</v>
      </c>
      <c r="V3" s="131" t="s">
        <v>202</v>
      </c>
      <c r="W3" s="139" t="s">
        <v>418</v>
      </c>
      <c r="X3" s="140" t="s">
        <v>205</v>
      </c>
      <c r="Y3" s="140" t="s">
        <v>162</v>
      </c>
    </row>
    <row r="4" spans="1:25" ht="15" hidden="1" customHeight="1">
      <c r="B4" s="135" t="s">
        <v>419</v>
      </c>
      <c r="C4" s="141">
        <v>101865</v>
      </c>
      <c r="D4" s="142">
        <v>59475</v>
      </c>
      <c r="E4" s="142">
        <v>20864</v>
      </c>
      <c r="F4" s="142">
        <v>3168</v>
      </c>
      <c r="G4" s="142">
        <v>3598</v>
      </c>
      <c r="H4" s="142">
        <v>3171</v>
      </c>
      <c r="I4" s="142">
        <v>2330</v>
      </c>
      <c r="J4" s="142">
        <v>1218</v>
      </c>
      <c r="K4" s="142">
        <v>942</v>
      </c>
      <c r="L4" s="142">
        <v>717</v>
      </c>
      <c r="M4" s="142">
        <v>785</v>
      </c>
      <c r="N4" s="142">
        <v>531</v>
      </c>
      <c r="O4" s="142">
        <v>609</v>
      </c>
      <c r="P4" s="142">
        <v>571</v>
      </c>
      <c r="Q4" s="142">
        <v>313</v>
      </c>
      <c r="R4" s="142">
        <v>262</v>
      </c>
      <c r="S4" s="142">
        <v>101</v>
      </c>
      <c r="T4" s="142">
        <v>201</v>
      </c>
      <c r="U4" s="142">
        <v>191</v>
      </c>
      <c r="V4" s="142">
        <v>216</v>
      </c>
      <c r="W4" s="142">
        <v>111</v>
      </c>
      <c r="X4" s="142">
        <v>2411</v>
      </c>
      <c r="Y4" s="142">
        <v>80</v>
      </c>
    </row>
    <row r="5" spans="1:25" ht="11.25" hidden="1" customHeight="1">
      <c r="B5" s="135" t="s">
        <v>408</v>
      </c>
      <c r="C5" s="141">
        <v>102954</v>
      </c>
      <c r="D5" s="142">
        <v>58123</v>
      </c>
      <c r="E5" s="142">
        <v>22178</v>
      </c>
      <c r="F5" s="142">
        <v>3420</v>
      </c>
      <c r="G5" s="142">
        <v>3823</v>
      </c>
      <c r="H5" s="142">
        <v>3229</v>
      </c>
      <c r="I5" s="142">
        <v>2401</v>
      </c>
      <c r="J5" s="142">
        <v>1274</v>
      </c>
      <c r="K5" s="142">
        <v>952</v>
      </c>
      <c r="L5" s="142">
        <v>787</v>
      </c>
      <c r="M5" s="142">
        <v>790</v>
      </c>
      <c r="N5" s="142">
        <v>578</v>
      </c>
      <c r="O5" s="142">
        <v>652</v>
      </c>
      <c r="P5" s="142">
        <v>598</v>
      </c>
      <c r="Q5" s="142">
        <v>352</v>
      </c>
      <c r="R5" s="142">
        <v>262</v>
      </c>
      <c r="S5" s="142">
        <v>149</v>
      </c>
      <c r="T5" s="142">
        <v>231</v>
      </c>
      <c r="U5" s="142">
        <v>193</v>
      </c>
      <c r="V5" s="142">
        <v>224</v>
      </c>
      <c r="W5" s="142">
        <v>129</v>
      </c>
      <c r="X5" s="142">
        <v>2529</v>
      </c>
      <c r="Y5" s="142">
        <v>80</v>
      </c>
    </row>
    <row r="6" spans="1:25" ht="11.25" hidden="1" customHeight="1">
      <c r="B6" s="135" t="s">
        <v>409</v>
      </c>
      <c r="C6" s="141">
        <v>101691</v>
      </c>
      <c r="D6" s="142">
        <v>56601</v>
      </c>
      <c r="E6" s="142">
        <v>22723</v>
      </c>
      <c r="F6" s="142">
        <v>3695</v>
      </c>
      <c r="G6" s="142">
        <v>3556</v>
      </c>
      <c r="H6" s="142">
        <v>3167</v>
      </c>
      <c r="I6" s="142">
        <v>2372</v>
      </c>
      <c r="J6" s="142">
        <v>1286</v>
      </c>
      <c r="K6" s="142">
        <v>929</v>
      </c>
      <c r="L6" s="142">
        <v>778</v>
      </c>
      <c r="M6" s="142">
        <v>745</v>
      </c>
      <c r="N6" s="142">
        <v>637</v>
      </c>
      <c r="O6" s="142">
        <v>599</v>
      </c>
      <c r="P6" s="142">
        <v>561</v>
      </c>
      <c r="Q6" s="142">
        <v>315</v>
      </c>
      <c r="R6" s="142">
        <v>272</v>
      </c>
      <c r="S6" s="142">
        <v>181</v>
      </c>
      <c r="T6" s="142">
        <v>206</v>
      </c>
      <c r="U6" s="142">
        <v>190</v>
      </c>
      <c r="V6" s="142">
        <v>207</v>
      </c>
      <c r="W6" s="142">
        <v>132</v>
      </c>
      <c r="X6" s="142">
        <v>2462</v>
      </c>
      <c r="Y6" s="142">
        <v>77</v>
      </c>
    </row>
    <row r="7" spans="1:25" ht="11.25" hidden="1" customHeight="1">
      <c r="B7" s="135" t="s">
        <v>416</v>
      </c>
      <c r="C7" s="141">
        <v>101294</v>
      </c>
      <c r="D7" s="142">
        <v>55202</v>
      </c>
      <c r="E7" s="142">
        <v>23587</v>
      </c>
      <c r="F7" s="142">
        <v>4016</v>
      </c>
      <c r="G7" s="142">
        <v>3324</v>
      </c>
      <c r="H7" s="142">
        <v>3203</v>
      </c>
      <c r="I7" s="142">
        <v>2367</v>
      </c>
      <c r="J7" s="142">
        <v>1363</v>
      </c>
      <c r="K7" s="142">
        <v>899</v>
      </c>
      <c r="L7" s="142">
        <v>822</v>
      </c>
      <c r="M7" s="142">
        <v>683</v>
      </c>
      <c r="N7" s="142">
        <v>657</v>
      </c>
      <c r="O7" s="142">
        <v>549</v>
      </c>
      <c r="P7" s="142">
        <v>544</v>
      </c>
      <c r="Q7" s="142">
        <v>283</v>
      </c>
      <c r="R7" s="142">
        <v>281</v>
      </c>
      <c r="S7" s="142">
        <v>202</v>
      </c>
      <c r="T7" s="142">
        <v>204</v>
      </c>
      <c r="U7" s="142">
        <v>195</v>
      </c>
      <c r="V7" s="142">
        <v>185</v>
      </c>
      <c r="W7" s="142">
        <v>140</v>
      </c>
      <c r="X7" s="142">
        <v>2516</v>
      </c>
      <c r="Y7" s="142">
        <v>72</v>
      </c>
    </row>
    <row r="8" spans="1:25" ht="11.25" customHeight="1">
      <c r="B8" s="135" t="s">
        <v>420</v>
      </c>
      <c r="C8" s="141">
        <v>101773</v>
      </c>
      <c r="D8" s="142">
        <v>53864</v>
      </c>
      <c r="E8" s="142">
        <v>24742</v>
      </c>
      <c r="F8" s="142">
        <v>4232</v>
      </c>
      <c r="G8" s="142">
        <v>3612</v>
      </c>
      <c r="H8" s="142">
        <v>3301</v>
      </c>
      <c r="I8" s="142">
        <v>2405</v>
      </c>
      <c r="J8" s="142">
        <v>1435</v>
      </c>
      <c r="K8" s="142">
        <v>924</v>
      </c>
      <c r="L8" s="142">
        <v>842</v>
      </c>
      <c r="M8" s="142">
        <v>672</v>
      </c>
      <c r="N8" s="142">
        <v>641</v>
      </c>
      <c r="O8" s="142">
        <v>505</v>
      </c>
      <c r="P8" s="142">
        <v>490</v>
      </c>
      <c r="Q8" s="142">
        <v>281</v>
      </c>
      <c r="R8" s="142">
        <v>278</v>
      </c>
      <c r="S8" s="142">
        <v>219</v>
      </c>
      <c r="T8" s="142">
        <v>214</v>
      </c>
      <c r="U8" s="142">
        <v>182</v>
      </c>
      <c r="V8" s="142">
        <v>170</v>
      </c>
      <c r="W8" s="142">
        <v>143</v>
      </c>
      <c r="X8" s="142">
        <v>2547</v>
      </c>
      <c r="Y8" s="142">
        <v>74</v>
      </c>
    </row>
    <row r="9" spans="1:25" ht="15.75" customHeight="1">
      <c r="B9" s="136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</row>
    <row r="10" spans="1:25" ht="15.75" customHeight="1">
      <c r="B10" s="105" t="s">
        <v>211</v>
      </c>
      <c r="C10" s="141">
        <v>20711</v>
      </c>
      <c r="D10" s="142">
        <v>13829</v>
      </c>
      <c r="E10" s="142">
        <v>3510</v>
      </c>
      <c r="F10" s="142">
        <v>296</v>
      </c>
      <c r="G10" s="142">
        <v>433</v>
      </c>
      <c r="H10" s="142">
        <v>531</v>
      </c>
      <c r="I10" s="142">
        <v>498</v>
      </c>
      <c r="J10" s="142">
        <v>75</v>
      </c>
      <c r="K10" s="142">
        <v>144</v>
      </c>
      <c r="L10" s="142">
        <v>122</v>
      </c>
      <c r="M10" s="142">
        <v>136</v>
      </c>
      <c r="N10" s="142">
        <v>133</v>
      </c>
      <c r="O10" s="142">
        <v>111</v>
      </c>
      <c r="P10" s="142">
        <v>145</v>
      </c>
      <c r="Q10" s="142">
        <v>62</v>
      </c>
      <c r="R10" s="142">
        <v>81</v>
      </c>
      <c r="S10" s="142">
        <v>39</v>
      </c>
      <c r="T10" s="142">
        <v>25</v>
      </c>
      <c r="U10" s="142">
        <v>25</v>
      </c>
      <c r="V10" s="142">
        <v>41</v>
      </c>
      <c r="W10" s="142">
        <v>29</v>
      </c>
      <c r="X10" s="142">
        <v>433</v>
      </c>
      <c r="Y10" s="142">
        <v>13</v>
      </c>
    </row>
    <row r="11" spans="1:25" ht="15.75" customHeight="1">
      <c r="B11" s="105" t="s">
        <v>212</v>
      </c>
      <c r="C11" s="141">
        <v>9225</v>
      </c>
      <c r="D11" s="142">
        <v>6227</v>
      </c>
      <c r="E11" s="142">
        <v>1278</v>
      </c>
      <c r="F11" s="142">
        <v>146</v>
      </c>
      <c r="G11" s="142">
        <v>510</v>
      </c>
      <c r="H11" s="142">
        <v>177</v>
      </c>
      <c r="I11" s="142">
        <v>219</v>
      </c>
      <c r="J11" s="142">
        <v>124</v>
      </c>
      <c r="K11" s="142">
        <v>40</v>
      </c>
      <c r="L11" s="142">
        <v>65</v>
      </c>
      <c r="M11" s="142">
        <v>50</v>
      </c>
      <c r="N11" s="142">
        <v>58</v>
      </c>
      <c r="O11" s="142">
        <v>42</v>
      </c>
      <c r="P11" s="142">
        <v>41</v>
      </c>
      <c r="Q11" s="142">
        <v>18</v>
      </c>
      <c r="R11" s="142">
        <v>19</v>
      </c>
      <c r="S11" s="142">
        <v>24</v>
      </c>
      <c r="T11" s="142">
        <v>6</v>
      </c>
      <c r="U11" s="142">
        <v>10</v>
      </c>
      <c r="V11" s="142">
        <v>8</v>
      </c>
      <c r="W11" s="142">
        <v>2</v>
      </c>
      <c r="X11" s="142">
        <v>153</v>
      </c>
      <c r="Y11" s="142">
        <v>8</v>
      </c>
    </row>
    <row r="12" spans="1:25" ht="15.75" customHeight="1">
      <c r="B12" s="105" t="s">
        <v>213</v>
      </c>
      <c r="C12" s="141">
        <v>7523</v>
      </c>
      <c r="D12" s="142">
        <v>3650</v>
      </c>
      <c r="E12" s="142">
        <v>1621</v>
      </c>
      <c r="F12" s="142">
        <v>338</v>
      </c>
      <c r="G12" s="142">
        <v>548</v>
      </c>
      <c r="H12" s="142">
        <v>494</v>
      </c>
      <c r="I12" s="142">
        <v>88</v>
      </c>
      <c r="J12" s="142">
        <v>135</v>
      </c>
      <c r="K12" s="142">
        <v>191</v>
      </c>
      <c r="L12" s="142">
        <v>84</v>
      </c>
      <c r="M12" s="142">
        <v>19</v>
      </c>
      <c r="N12" s="142">
        <v>52</v>
      </c>
      <c r="O12" s="142">
        <v>35</v>
      </c>
      <c r="P12" s="142">
        <v>24</v>
      </c>
      <c r="Q12" s="142">
        <v>4</v>
      </c>
      <c r="R12" s="142">
        <v>8</v>
      </c>
      <c r="S12" s="142">
        <v>18</v>
      </c>
      <c r="T12" s="142">
        <v>10</v>
      </c>
      <c r="U12" s="142">
        <v>31</v>
      </c>
      <c r="V12" s="142">
        <v>9</v>
      </c>
      <c r="W12" s="142">
        <v>2</v>
      </c>
      <c r="X12" s="142">
        <v>155</v>
      </c>
      <c r="Y12" s="142">
        <v>7</v>
      </c>
    </row>
    <row r="13" spans="1:25" ht="15.75" customHeight="1">
      <c r="B13" s="105" t="s">
        <v>214</v>
      </c>
      <c r="C13" s="141">
        <v>3670</v>
      </c>
      <c r="D13" s="142">
        <v>965</v>
      </c>
      <c r="E13" s="142">
        <v>1042</v>
      </c>
      <c r="F13" s="142">
        <v>260</v>
      </c>
      <c r="G13" s="142">
        <v>659</v>
      </c>
      <c r="H13" s="142">
        <v>236</v>
      </c>
      <c r="I13" s="142">
        <v>60</v>
      </c>
      <c r="J13" s="142">
        <v>3</v>
      </c>
      <c r="K13" s="142">
        <v>126</v>
      </c>
      <c r="L13" s="142">
        <v>71</v>
      </c>
      <c r="M13" s="142">
        <v>5</v>
      </c>
      <c r="N13" s="142">
        <v>23</v>
      </c>
      <c r="O13" s="142">
        <v>11</v>
      </c>
      <c r="P13" s="142">
        <v>4</v>
      </c>
      <c r="Q13" s="142">
        <v>1</v>
      </c>
      <c r="R13" s="142">
        <v>1</v>
      </c>
      <c r="S13" s="142">
        <v>5</v>
      </c>
      <c r="T13" s="142">
        <v>1</v>
      </c>
      <c r="U13" s="142">
        <v>7</v>
      </c>
      <c r="V13" s="142">
        <v>2</v>
      </c>
      <c r="W13" s="142">
        <v>8</v>
      </c>
      <c r="X13" s="142">
        <v>180</v>
      </c>
      <c r="Y13" s="142">
        <v>0</v>
      </c>
    </row>
    <row r="14" spans="1:25" ht="15.75" customHeight="1">
      <c r="B14" s="105" t="s">
        <v>215</v>
      </c>
      <c r="C14" s="141">
        <v>11558</v>
      </c>
      <c r="D14" s="142">
        <v>6281</v>
      </c>
      <c r="E14" s="142">
        <v>2352</v>
      </c>
      <c r="F14" s="142">
        <v>1629</v>
      </c>
      <c r="G14" s="142">
        <v>293</v>
      </c>
      <c r="H14" s="142">
        <v>388</v>
      </c>
      <c r="I14" s="142">
        <v>99</v>
      </c>
      <c r="J14" s="142">
        <v>14</v>
      </c>
      <c r="K14" s="142">
        <v>118</v>
      </c>
      <c r="L14" s="142">
        <v>50</v>
      </c>
      <c r="M14" s="142">
        <v>19</v>
      </c>
      <c r="N14" s="142">
        <v>37</v>
      </c>
      <c r="O14" s="142">
        <v>36</v>
      </c>
      <c r="P14" s="142">
        <v>21</v>
      </c>
      <c r="Q14" s="142">
        <v>5</v>
      </c>
      <c r="R14" s="142">
        <v>3</v>
      </c>
      <c r="S14" s="142">
        <v>15</v>
      </c>
      <c r="T14" s="142">
        <v>5</v>
      </c>
      <c r="U14" s="142">
        <v>20</v>
      </c>
      <c r="V14" s="142">
        <v>6</v>
      </c>
      <c r="W14" s="142">
        <v>0</v>
      </c>
      <c r="X14" s="142">
        <v>165</v>
      </c>
      <c r="Y14" s="142">
        <v>2</v>
      </c>
    </row>
    <row r="15" spans="1:25" ht="15.75" customHeight="1">
      <c r="B15" s="105" t="s">
        <v>216</v>
      </c>
      <c r="C15" s="141">
        <v>1917</v>
      </c>
      <c r="D15" s="142">
        <v>733</v>
      </c>
      <c r="E15" s="142">
        <v>554</v>
      </c>
      <c r="F15" s="142">
        <v>51</v>
      </c>
      <c r="G15" s="142">
        <v>97</v>
      </c>
      <c r="H15" s="142">
        <v>111</v>
      </c>
      <c r="I15" s="142">
        <v>46</v>
      </c>
      <c r="J15" s="142">
        <v>18</v>
      </c>
      <c r="K15" s="142">
        <v>69</v>
      </c>
      <c r="L15" s="142">
        <v>122</v>
      </c>
      <c r="M15" s="142">
        <v>7</v>
      </c>
      <c r="N15" s="142">
        <v>13</v>
      </c>
      <c r="O15" s="142">
        <v>10</v>
      </c>
      <c r="P15" s="142">
        <v>5</v>
      </c>
      <c r="Q15" s="142">
        <v>4</v>
      </c>
      <c r="R15" s="142">
        <v>3</v>
      </c>
      <c r="S15" s="142">
        <v>0</v>
      </c>
      <c r="T15" s="142">
        <v>17</v>
      </c>
      <c r="U15" s="142">
        <v>6</v>
      </c>
      <c r="V15" s="142">
        <v>0</v>
      </c>
      <c r="W15" s="142">
        <v>1</v>
      </c>
      <c r="X15" s="142">
        <v>48</v>
      </c>
      <c r="Y15" s="142">
        <v>2</v>
      </c>
    </row>
    <row r="16" spans="1:25" ht="15.75" customHeight="1">
      <c r="B16" s="105" t="s">
        <v>218</v>
      </c>
      <c r="C16" s="141">
        <v>1214</v>
      </c>
      <c r="D16" s="142">
        <v>164</v>
      </c>
      <c r="E16" s="142">
        <v>642</v>
      </c>
      <c r="F16" s="142">
        <v>18</v>
      </c>
      <c r="G16" s="142">
        <v>78</v>
      </c>
      <c r="H16" s="142">
        <v>162</v>
      </c>
      <c r="I16" s="142">
        <v>30</v>
      </c>
      <c r="J16" s="142">
        <v>0</v>
      </c>
      <c r="K16" s="142">
        <v>2</v>
      </c>
      <c r="L16" s="142">
        <v>60</v>
      </c>
      <c r="M16" s="142">
        <v>2</v>
      </c>
      <c r="N16" s="142">
        <v>14</v>
      </c>
      <c r="O16" s="142">
        <v>7</v>
      </c>
      <c r="P16" s="142">
        <v>13</v>
      </c>
      <c r="Q16" s="142">
        <v>4</v>
      </c>
      <c r="R16" s="142">
        <v>1</v>
      </c>
      <c r="S16" s="142">
        <v>0</v>
      </c>
      <c r="T16" s="142">
        <v>4</v>
      </c>
      <c r="U16" s="142">
        <v>0</v>
      </c>
      <c r="V16" s="142">
        <v>4</v>
      </c>
      <c r="W16" s="142">
        <v>1</v>
      </c>
      <c r="X16" s="142">
        <v>8</v>
      </c>
      <c r="Y16" s="142">
        <v>0</v>
      </c>
    </row>
    <row r="17" spans="1:25" ht="15.75" customHeight="1">
      <c r="B17" s="105" t="s">
        <v>220</v>
      </c>
      <c r="C17" s="141">
        <v>1246</v>
      </c>
      <c r="D17" s="142">
        <v>178</v>
      </c>
      <c r="E17" s="142">
        <v>415</v>
      </c>
      <c r="F17" s="142">
        <v>108</v>
      </c>
      <c r="G17" s="142">
        <v>286</v>
      </c>
      <c r="H17" s="142">
        <v>143</v>
      </c>
      <c r="I17" s="142">
        <v>19</v>
      </c>
      <c r="J17" s="142">
        <v>2</v>
      </c>
      <c r="K17" s="142">
        <v>8</v>
      </c>
      <c r="L17" s="142">
        <v>8</v>
      </c>
      <c r="M17" s="142">
        <v>8</v>
      </c>
      <c r="N17" s="142">
        <v>14</v>
      </c>
      <c r="O17" s="142">
        <v>6</v>
      </c>
      <c r="P17" s="142">
        <v>4</v>
      </c>
      <c r="Q17" s="142">
        <v>3</v>
      </c>
      <c r="R17" s="142">
        <v>3</v>
      </c>
      <c r="S17" s="142">
        <v>5</v>
      </c>
      <c r="T17" s="142">
        <v>0</v>
      </c>
      <c r="U17" s="142">
        <v>1</v>
      </c>
      <c r="V17" s="142">
        <v>1</v>
      </c>
      <c r="W17" s="142">
        <v>0</v>
      </c>
      <c r="X17" s="142">
        <v>34</v>
      </c>
      <c r="Y17" s="142">
        <v>0</v>
      </c>
    </row>
    <row r="18" spans="1:25" ht="15.75" customHeight="1">
      <c r="B18" s="105" t="s">
        <v>222</v>
      </c>
      <c r="C18" s="141">
        <v>644</v>
      </c>
      <c r="D18" s="142">
        <v>167</v>
      </c>
      <c r="E18" s="142">
        <v>214</v>
      </c>
      <c r="F18" s="142">
        <v>18</v>
      </c>
      <c r="G18" s="142">
        <v>49</v>
      </c>
      <c r="H18" s="142">
        <v>77</v>
      </c>
      <c r="I18" s="142">
        <v>25</v>
      </c>
      <c r="J18" s="142">
        <v>3</v>
      </c>
      <c r="K18" s="142">
        <v>14</v>
      </c>
      <c r="L18" s="142">
        <v>7</v>
      </c>
      <c r="M18" s="142">
        <v>8</v>
      </c>
      <c r="N18" s="142">
        <v>26</v>
      </c>
      <c r="O18" s="142">
        <v>4</v>
      </c>
      <c r="P18" s="142">
        <v>6</v>
      </c>
      <c r="Q18" s="142">
        <v>0</v>
      </c>
      <c r="R18" s="142">
        <v>1</v>
      </c>
      <c r="S18" s="142">
        <v>0</v>
      </c>
      <c r="T18" s="142">
        <v>8</v>
      </c>
      <c r="U18" s="142">
        <v>2</v>
      </c>
      <c r="V18" s="142">
        <v>1</v>
      </c>
      <c r="W18" s="142">
        <v>0</v>
      </c>
      <c r="X18" s="142">
        <v>13</v>
      </c>
      <c r="Y18" s="142">
        <v>1</v>
      </c>
    </row>
    <row r="19" spans="1:25" ht="15.75" customHeight="1">
      <c r="B19" s="137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</row>
    <row r="20" spans="1:25" ht="15.75" customHeight="1">
      <c r="A20" s="100">
        <v>100</v>
      </c>
      <c r="B20" s="105" t="s">
        <v>223</v>
      </c>
      <c r="C20" s="141">
        <v>44065</v>
      </c>
      <c r="D20" s="142">
        <v>21670</v>
      </c>
      <c r="E20" s="142">
        <v>13114</v>
      </c>
      <c r="F20" s="142">
        <v>1368</v>
      </c>
      <c r="G20" s="142">
        <v>659</v>
      </c>
      <c r="H20" s="142">
        <v>982</v>
      </c>
      <c r="I20" s="142">
        <v>1321</v>
      </c>
      <c r="J20" s="142">
        <v>1061</v>
      </c>
      <c r="K20" s="142">
        <v>212</v>
      </c>
      <c r="L20" s="142">
        <v>253</v>
      </c>
      <c r="M20" s="142">
        <v>418</v>
      </c>
      <c r="N20" s="142">
        <v>271</v>
      </c>
      <c r="O20" s="142">
        <v>243</v>
      </c>
      <c r="P20" s="142">
        <v>227</v>
      </c>
      <c r="Q20" s="142">
        <v>180</v>
      </c>
      <c r="R20" s="142">
        <v>158</v>
      </c>
      <c r="S20" s="142">
        <v>113</v>
      </c>
      <c r="T20" s="142">
        <v>138</v>
      </c>
      <c r="U20" s="142">
        <v>80</v>
      </c>
      <c r="V20" s="142">
        <v>98</v>
      </c>
      <c r="W20" s="142">
        <v>100</v>
      </c>
      <c r="X20" s="142">
        <v>1358</v>
      </c>
      <c r="Y20" s="142">
        <v>41</v>
      </c>
    </row>
    <row r="21" spans="1:25" ht="15.75" customHeight="1">
      <c r="A21" s="100">
        <v>101</v>
      </c>
      <c r="B21" s="105" t="s">
        <v>224</v>
      </c>
      <c r="C21" s="141">
        <v>5192</v>
      </c>
      <c r="D21" s="142">
        <v>1743</v>
      </c>
      <c r="E21" s="142">
        <v>1054</v>
      </c>
      <c r="F21" s="142">
        <v>45</v>
      </c>
      <c r="G21" s="142">
        <v>400</v>
      </c>
      <c r="H21" s="142">
        <v>315</v>
      </c>
      <c r="I21" s="142">
        <v>504</v>
      </c>
      <c r="J21" s="142">
        <v>156</v>
      </c>
      <c r="K21" s="142">
        <v>101</v>
      </c>
      <c r="L21" s="142">
        <v>50</v>
      </c>
      <c r="M21" s="142">
        <v>95</v>
      </c>
      <c r="N21" s="142">
        <v>47</v>
      </c>
      <c r="O21" s="142">
        <v>66</v>
      </c>
      <c r="P21" s="142">
        <v>58</v>
      </c>
      <c r="Q21" s="142">
        <v>64</v>
      </c>
      <c r="R21" s="142">
        <v>29</v>
      </c>
      <c r="S21" s="142">
        <v>24</v>
      </c>
      <c r="T21" s="142">
        <v>39</v>
      </c>
      <c r="U21" s="142">
        <v>16</v>
      </c>
      <c r="V21" s="142">
        <v>45</v>
      </c>
      <c r="W21" s="142">
        <v>19</v>
      </c>
      <c r="X21" s="142">
        <v>317</v>
      </c>
      <c r="Y21" s="142">
        <v>5</v>
      </c>
    </row>
    <row r="22" spans="1:25" ht="15.75" customHeight="1">
      <c r="A22" s="100">
        <v>102</v>
      </c>
      <c r="B22" s="105" t="s">
        <v>225</v>
      </c>
      <c r="C22" s="141">
        <v>3845</v>
      </c>
      <c r="D22" s="142">
        <v>1820</v>
      </c>
      <c r="E22" s="142">
        <v>1104</v>
      </c>
      <c r="F22" s="142">
        <v>46</v>
      </c>
      <c r="G22" s="142">
        <v>15</v>
      </c>
      <c r="H22" s="142">
        <v>77</v>
      </c>
      <c r="I22" s="142">
        <v>166</v>
      </c>
      <c r="J22" s="142">
        <v>116</v>
      </c>
      <c r="K22" s="142">
        <v>8</v>
      </c>
      <c r="L22" s="142">
        <v>27</v>
      </c>
      <c r="M22" s="142">
        <v>56</v>
      </c>
      <c r="N22" s="142">
        <v>28</v>
      </c>
      <c r="O22" s="142">
        <v>29</v>
      </c>
      <c r="P22" s="142">
        <v>22</v>
      </c>
      <c r="Q22" s="142">
        <v>42</v>
      </c>
      <c r="R22" s="142">
        <v>31</v>
      </c>
      <c r="S22" s="142">
        <v>15</v>
      </c>
      <c r="T22" s="142">
        <v>21</v>
      </c>
      <c r="U22" s="142">
        <v>28</v>
      </c>
      <c r="V22" s="142">
        <v>6</v>
      </c>
      <c r="W22" s="142">
        <v>8</v>
      </c>
      <c r="X22" s="142">
        <v>175</v>
      </c>
      <c r="Y22" s="142">
        <v>5</v>
      </c>
    </row>
    <row r="23" spans="1:25" ht="15.75" customHeight="1">
      <c r="A23" s="100">
        <v>105</v>
      </c>
      <c r="B23" s="105" t="s">
        <v>226</v>
      </c>
      <c r="C23" s="141">
        <v>4094</v>
      </c>
      <c r="D23" s="142">
        <v>1696</v>
      </c>
      <c r="E23" s="142">
        <v>1861</v>
      </c>
      <c r="F23" s="142">
        <v>178</v>
      </c>
      <c r="G23" s="142">
        <v>77</v>
      </c>
      <c r="H23" s="142">
        <v>63</v>
      </c>
      <c r="I23" s="142">
        <v>13</v>
      </c>
      <c r="J23" s="142">
        <v>22</v>
      </c>
      <c r="K23" s="142">
        <v>11</v>
      </c>
      <c r="L23" s="142">
        <v>22</v>
      </c>
      <c r="M23" s="142">
        <v>19</v>
      </c>
      <c r="N23" s="142">
        <v>29</v>
      </c>
      <c r="O23" s="142">
        <v>11</v>
      </c>
      <c r="P23" s="142">
        <v>9</v>
      </c>
      <c r="Q23" s="142">
        <v>3</v>
      </c>
      <c r="R23" s="142">
        <v>5</v>
      </c>
      <c r="S23" s="142">
        <v>5</v>
      </c>
      <c r="T23" s="142">
        <v>3</v>
      </c>
      <c r="U23" s="142">
        <v>5</v>
      </c>
      <c r="V23" s="142">
        <v>4</v>
      </c>
      <c r="W23" s="142">
        <v>2</v>
      </c>
      <c r="X23" s="142">
        <v>53</v>
      </c>
      <c r="Y23" s="142">
        <v>3</v>
      </c>
    </row>
    <row r="24" spans="1:25" ht="15.75" customHeight="1">
      <c r="A24" s="100">
        <v>106</v>
      </c>
      <c r="B24" s="105" t="s">
        <v>227</v>
      </c>
      <c r="C24" s="141">
        <v>7437</v>
      </c>
      <c r="D24" s="142">
        <v>5876</v>
      </c>
      <c r="E24" s="142">
        <v>569</v>
      </c>
      <c r="F24" s="142">
        <v>775</v>
      </c>
      <c r="G24" s="142">
        <v>24</v>
      </c>
      <c r="H24" s="142">
        <v>70</v>
      </c>
      <c r="I24" s="142">
        <v>33</v>
      </c>
      <c r="J24" s="142">
        <v>5</v>
      </c>
      <c r="K24" s="142">
        <v>16</v>
      </c>
      <c r="L24" s="142">
        <v>6</v>
      </c>
      <c r="M24" s="142">
        <v>3</v>
      </c>
      <c r="N24" s="142">
        <v>6</v>
      </c>
      <c r="O24" s="142">
        <v>4</v>
      </c>
      <c r="P24" s="142">
        <v>7</v>
      </c>
      <c r="Q24" s="142">
        <v>2</v>
      </c>
      <c r="R24" s="142">
        <v>2</v>
      </c>
      <c r="S24" s="142">
        <v>3</v>
      </c>
      <c r="T24" s="142">
        <v>4</v>
      </c>
      <c r="U24" s="142">
        <v>0</v>
      </c>
      <c r="V24" s="142">
        <v>0</v>
      </c>
      <c r="W24" s="142">
        <v>0</v>
      </c>
      <c r="X24" s="142">
        <v>30</v>
      </c>
      <c r="Y24" s="142">
        <v>2</v>
      </c>
    </row>
    <row r="25" spans="1:25" ht="15.75" customHeight="1">
      <c r="A25" s="100">
        <v>107</v>
      </c>
      <c r="B25" s="105" t="s">
        <v>228</v>
      </c>
      <c r="C25" s="141">
        <v>4221</v>
      </c>
      <c r="D25" s="142">
        <v>3333</v>
      </c>
      <c r="E25" s="142">
        <v>480</v>
      </c>
      <c r="F25" s="142">
        <v>100</v>
      </c>
      <c r="G25" s="142">
        <v>16</v>
      </c>
      <c r="H25" s="142">
        <v>41</v>
      </c>
      <c r="I25" s="142">
        <v>52</v>
      </c>
      <c r="J25" s="142">
        <v>23</v>
      </c>
      <c r="K25" s="142">
        <v>20</v>
      </c>
      <c r="L25" s="142">
        <v>9</v>
      </c>
      <c r="M25" s="142">
        <v>12</v>
      </c>
      <c r="N25" s="142">
        <v>6</v>
      </c>
      <c r="O25" s="142">
        <v>19</v>
      </c>
      <c r="P25" s="142">
        <v>7</v>
      </c>
      <c r="Q25" s="142">
        <v>5</v>
      </c>
      <c r="R25" s="142">
        <v>4</v>
      </c>
      <c r="S25" s="142">
        <v>2</v>
      </c>
      <c r="T25" s="142">
        <v>10</v>
      </c>
      <c r="U25" s="142">
        <v>1</v>
      </c>
      <c r="V25" s="142">
        <v>4</v>
      </c>
      <c r="W25" s="142">
        <v>0</v>
      </c>
      <c r="X25" s="142">
        <v>76</v>
      </c>
      <c r="Y25" s="142">
        <v>1</v>
      </c>
    </row>
    <row r="26" spans="1:25" ht="15.75" customHeight="1">
      <c r="A26" s="100">
        <v>108</v>
      </c>
      <c r="B26" s="105" t="s">
        <v>229</v>
      </c>
      <c r="C26" s="141">
        <v>2771</v>
      </c>
      <c r="D26" s="142">
        <v>1396</v>
      </c>
      <c r="E26" s="142">
        <v>860</v>
      </c>
      <c r="F26" s="142">
        <v>22</v>
      </c>
      <c r="G26" s="142">
        <v>11</v>
      </c>
      <c r="H26" s="142">
        <v>54</v>
      </c>
      <c r="I26" s="142">
        <v>133</v>
      </c>
      <c r="J26" s="142">
        <v>12</v>
      </c>
      <c r="K26" s="142">
        <v>5</v>
      </c>
      <c r="L26" s="142">
        <v>10</v>
      </c>
      <c r="M26" s="142">
        <v>27</v>
      </c>
      <c r="N26" s="142">
        <v>17</v>
      </c>
      <c r="O26" s="142">
        <v>16</v>
      </c>
      <c r="P26" s="142">
        <v>16</v>
      </c>
      <c r="Q26" s="142">
        <v>3</v>
      </c>
      <c r="R26" s="142">
        <v>37</v>
      </c>
      <c r="S26" s="142">
        <v>4</v>
      </c>
      <c r="T26" s="142">
        <v>10</v>
      </c>
      <c r="U26" s="142">
        <v>6</v>
      </c>
      <c r="V26" s="142">
        <v>7</v>
      </c>
      <c r="W26" s="142">
        <v>6</v>
      </c>
      <c r="X26" s="142">
        <v>115</v>
      </c>
      <c r="Y26" s="142">
        <v>4</v>
      </c>
    </row>
    <row r="27" spans="1:25" ht="15.75" customHeight="1">
      <c r="A27" s="100">
        <v>109</v>
      </c>
      <c r="B27" s="105" t="s">
        <v>230</v>
      </c>
      <c r="C27" s="141">
        <v>2054</v>
      </c>
      <c r="D27" s="142">
        <v>1240</v>
      </c>
      <c r="E27" s="142">
        <v>447</v>
      </c>
      <c r="F27" s="142">
        <v>21</v>
      </c>
      <c r="G27" s="142">
        <v>26</v>
      </c>
      <c r="H27" s="142">
        <v>35</v>
      </c>
      <c r="I27" s="142">
        <v>77</v>
      </c>
      <c r="J27" s="142">
        <v>40</v>
      </c>
      <c r="K27" s="142">
        <v>3</v>
      </c>
      <c r="L27" s="142">
        <v>12</v>
      </c>
      <c r="M27" s="142">
        <v>19</v>
      </c>
      <c r="N27" s="142">
        <v>13</v>
      </c>
      <c r="O27" s="142">
        <v>12</v>
      </c>
      <c r="P27" s="142">
        <v>15</v>
      </c>
      <c r="Q27" s="142">
        <v>13</v>
      </c>
      <c r="R27" s="142">
        <v>6</v>
      </c>
      <c r="S27" s="142">
        <v>2</v>
      </c>
      <c r="T27" s="142">
        <v>2</v>
      </c>
      <c r="U27" s="142">
        <v>2</v>
      </c>
      <c r="V27" s="142">
        <v>8</v>
      </c>
      <c r="W27" s="142">
        <v>3</v>
      </c>
      <c r="X27" s="142">
        <v>53</v>
      </c>
      <c r="Y27" s="142">
        <v>5</v>
      </c>
    </row>
    <row r="28" spans="1:25" ht="15.75" customHeight="1">
      <c r="A28" s="100">
        <v>110</v>
      </c>
      <c r="B28" s="105" t="s">
        <v>231</v>
      </c>
      <c r="C28" s="141">
        <v>11965</v>
      </c>
      <c r="D28" s="142">
        <v>3228</v>
      </c>
      <c r="E28" s="142">
        <v>6042</v>
      </c>
      <c r="F28" s="142">
        <v>99</v>
      </c>
      <c r="G28" s="142">
        <v>62</v>
      </c>
      <c r="H28" s="142">
        <v>247</v>
      </c>
      <c r="I28" s="142">
        <v>283</v>
      </c>
      <c r="J28" s="142">
        <v>685</v>
      </c>
      <c r="K28" s="142">
        <v>31</v>
      </c>
      <c r="L28" s="142">
        <v>101</v>
      </c>
      <c r="M28" s="142">
        <v>163</v>
      </c>
      <c r="N28" s="142">
        <v>101</v>
      </c>
      <c r="O28" s="142">
        <v>75</v>
      </c>
      <c r="P28" s="142">
        <v>81</v>
      </c>
      <c r="Q28" s="142">
        <v>45</v>
      </c>
      <c r="R28" s="142">
        <v>43</v>
      </c>
      <c r="S28" s="142">
        <v>56</v>
      </c>
      <c r="T28" s="142">
        <v>38</v>
      </c>
      <c r="U28" s="142">
        <v>19</v>
      </c>
      <c r="V28" s="142">
        <v>20</v>
      </c>
      <c r="W28" s="142">
        <v>56</v>
      </c>
      <c r="X28" s="142">
        <v>477</v>
      </c>
      <c r="Y28" s="142">
        <v>13</v>
      </c>
    </row>
    <row r="29" spans="1:25" ht="15.75" customHeight="1">
      <c r="A29" s="100">
        <v>111</v>
      </c>
      <c r="B29" s="105" t="s">
        <v>232</v>
      </c>
      <c r="C29" s="141">
        <v>2486</v>
      </c>
      <c r="D29" s="142">
        <v>1338</v>
      </c>
      <c r="E29" s="142">
        <v>697</v>
      </c>
      <c r="F29" s="142">
        <v>82</v>
      </c>
      <c r="G29" s="142">
        <v>28</v>
      </c>
      <c r="H29" s="142">
        <v>80</v>
      </c>
      <c r="I29" s="142">
        <v>60</v>
      </c>
      <c r="J29" s="142">
        <v>2</v>
      </c>
      <c r="K29" s="142">
        <v>17</v>
      </c>
      <c r="L29" s="142">
        <v>16</v>
      </c>
      <c r="M29" s="142">
        <v>24</v>
      </c>
      <c r="N29" s="142">
        <v>24</v>
      </c>
      <c r="O29" s="142">
        <v>11</v>
      </c>
      <c r="P29" s="142">
        <v>12</v>
      </c>
      <c r="Q29" s="142">
        <v>3</v>
      </c>
      <c r="R29" s="142">
        <v>1</v>
      </c>
      <c r="S29" s="142">
        <v>2</v>
      </c>
      <c r="T29" s="142">
        <v>11</v>
      </c>
      <c r="U29" s="142">
        <v>3</v>
      </c>
      <c r="V29" s="142">
        <v>4</v>
      </c>
      <c r="W29" s="142">
        <v>6</v>
      </c>
      <c r="X29" s="142">
        <v>62</v>
      </c>
      <c r="Y29" s="142">
        <v>3</v>
      </c>
    </row>
    <row r="30" spans="1:25" ht="15.75" customHeight="1">
      <c r="A30" s="100">
        <v>201</v>
      </c>
      <c r="B30" s="105" t="s">
        <v>234</v>
      </c>
      <c r="C30" s="141">
        <v>10967</v>
      </c>
      <c r="D30" s="142">
        <v>6232</v>
      </c>
      <c r="E30" s="142">
        <v>1909</v>
      </c>
      <c r="F30" s="142">
        <v>1593</v>
      </c>
      <c r="G30" s="142">
        <v>282</v>
      </c>
      <c r="H30" s="142">
        <v>372</v>
      </c>
      <c r="I30" s="142">
        <v>95</v>
      </c>
      <c r="J30" s="142">
        <v>14</v>
      </c>
      <c r="K30" s="142">
        <v>117</v>
      </c>
      <c r="L30" s="142">
        <v>48</v>
      </c>
      <c r="M30" s="142">
        <v>19</v>
      </c>
      <c r="N30" s="142">
        <v>35</v>
      </c>
      <c r="O30" s="142">
        <v>34</v>
      </c>
      <c r="P30" s="142">
        <v>17</v>
      </c>
      <c r="Q30" s="142">
        <v>5</v>
      </c>
      <c r="R30" s="142">
        <v>3</v>
      </c>
      <c r="S30" s="142">
        <v>15</v>
      </c>
      <c r="T30" s="142">
        <v>5</v>
      </c>
      <c r="U30" s="142">
        <v>20</v>
      </c>
      <c r="V30" s="142">
        <v>6</v>
      </c>
      <c r="W30" s="142">
        <v>0</v>
      </c>
      <c r="X30" s="142">
        <v>144</v>
      </c>
      <c r="Y30" s="142">
        <v>2</v>
      </c>
    </row>
    <row r="31" spans="1:25" ht="15.75" customHeight="1">
      <c r="A31" s="100">
        <v>202</v>
      </c>
      <c r="B31" s="105" t="s">
        <v>235</v>
      </c>
      <c r="C31" s="141">
        <v>12196</v>
      </c>
      <c r="D31" s="142">
        <v>8947</v>
      </c>
      <c r="E31" s="142">
        <v>1950</v>
      </c>
      <c r="F31" s="142">
        <v>234</v>
      </c>
      <c r="G31" s="142">
        <v>233</v>
      </c>
      <c r="H31" s="142">
        <v>272</v>
      </c>
      <c r="I31" s="142">
        <v>108</v>
      </c>
      <c r="J31" s="142">
        <v>20</v>
      </c>
      <c r="K31" s="142">
        <v>64</v>
      </c>
      <c r="L31" s="142">
        <v>41</v>
      </c>
      <c r="M31" s="142">
        <v>31</v>
      </c>
      <c r="N31" s="142">
        <v>54</v>
      </c>
      <c r="O31" s="142">
        <v>23</v>
      </c>
      <c r="P31" s="142">
        <v>31</v>
      </c>
      <c r="Q31" s="142">
        <v>5</v>
      </c>
      <c r="R31" s="142">
        <v>13</v>
      </c>
      <c r="S31" s="142">
        <v>8</v>
      </c>
      <c r="T31" s="142">
        <v>9</v>
      </c>
      <c r="U31" s="142">
        <v>9</v>
      </c>
      <c r="V31" s="142">
        <v>14</v>
      </c>
      <c r="W31" s="142">
        <v>2</v>
      </c>
      <c r="X31" s="142">
        <v>123</v>
      </c>
      <c r="Y31" s="142">
        <v>5</v>
      </c>
    </row>
    <row r="32" spans="1:25" ht="15.75" customHeight="1">
      <c r="A32" s="100">
        <v>203</v>
      </c>
      <c r="B32" s="105" t="s">
        <v>236</v>
      </c>
      <c r="C32" s="141">
        <v>3295</v>
      </c>
      <c r="D32" s="142">
        <v>1528</v>
      </c>
      <c r="E32" s="142">
        <v>886</v>
      </c>
      <c r="F32" s="142">
        <v>109</v>
      </c>
      <c r="G32" s="142">
        <v>226</v>
      </c>
      <c r="H32" s="142">
        <v>157</v>
      </c>
      <c r="I32" s="142">
        <v>41</v>
      </c>
      <c r="J32" s="142">
        <v>40</v>
      </c>
      <c r="K32" s="142">
        <v>87</v>
      </c>
      <c r="L32" s="142">
        <v>43</v>
      </c>
      <c r="M32" s="142">
        <v>9</v>
      </c>
      <c r="N32" s="142">
        <v>20</v>
      </c>
      <c r="O32" s="142">
        <v>12</v>
      </c>
      <c r="P32" s="142">
        <v>11</v>
      </c>
      <c r="Q32" s="142">
        <v>4</v>
      </c>
      <c r="R32" s="142">
        <v>5</v>
      </c>
      <c r="S32" s="142">
        <v>4</v>
      </c>
      <c r="T32" s="142">
        <v>3</v>
      </c>
      <c r="U32" s="142">
        <v>29</v>
      </c>
      <c r="V32" s="142">
        <v>7</v>
      </c>
      <c r="W32" s="142">
        <v>1</v>
      </c>
      <c r="X32" s="142">
        <v>68</v>
      </c>
      <c r="Y32" s="142">
        <v>5</v>
      </c>
    </row>
    <row r="33" spans="1:25" ht="15.75" customHeight="1">
      <c r="A33" s="100">
        <v>204</v>
      </c>
      <c r="B33" s="105" t="s">
        <v>237</v>
      </c>
      <c r="C33" s="141">
        <v>6695</v>
      </c>
      <c r="D33" s="142">
        <v>4123</v>
      </c>
      <c r="E33" s="142">
        <v>1216</v>
      </c>
      <c r="F33" s="142">
        <v>41</v>
      </c>
      <c r="G33" s="142">
        <v>158</v>
      </c>
      <c r="H33" s="142">
        <v>171</v>
      </c>
      <c r="I33" s="142">
        <v>286</v>
      </c>
      <c r="J33" s="142">
        <v>18</v>
      </c>
      <c r="K33" s="142">
        <v>29</v>
      </c>
      <c r="L33" s="142">
        <v>40</v>
      </c>
      <c r="M33" s="142">
        <v>80</v>
      </c>
      <c r="N33" s="142">
        <v>57</v>
      </c>
      <c r="O33" s="142">
        <v>60</v>
      </c>
      <c r="P33" s="142">
        <v>80</v>
      </c>
      <c r="Q33" s="142">
        <v>29</v>
      </c>
      <c r="R33" s="142">
        <v>45</v>
      </c>
      <c r="S33" s="142">
        <v>12</v>
      </c>
      <c r="T33" s="142">
        <v>15</v>
      </c>
      <c r="U33" s="142">
        <v>8</v>
      </c>
      <c r="V33" s="142">
        <v>18</v>
      </c>
      <c r="W33" s="142">
        <v>7</v>
      </c>
      <c r="X33" s="142">
        <v>198</v>
      </c>
      <c r="Y33" s="142">
        <v>4</v>
      </c>
    </row>
    <row r="34" spans="1:25" ht="15.75" customHeight="1">
      <c r="A34" s="100">
        <v>205</v>
      </c>
      <c r="B34" s="105" t="s">
        <v>238</v>
      </c>
      <c r="C34" s="141">
        <v>228</v>
      </c>
      <c r="D34" s="142">
        <v>61</v>
      </c>
      <c r="E34" s="142">
        <v>80</v>
      </c>
      <c r="F34" s="142">
        <v>3</v>
      </c>
      <c r="G34" s="142">
        <v>2</v>
      </c>
      <c r="H34" s="142">
        <v>37</v>
      </c>
      <c r="I34" s="142">
        <v>12</v>
      </c>
      <c r="J34" s="142">
        <v>3</v>
      </c>
      <c r="K34" s="142">
        <v>0</v>
      </c>
      <c r="L34" s="142">
        <v>4</v>
      </c>
      <c r="M34" s="142">
        <v>3</v>
      </c>
      <c r="N34" s="142">
        <v>2</v>
      </c>
      <c r="O34" s="142">
        <v>1</v>
      </c>
      <c r="P34" s="142">
        <v>4</v>
      </c>
      <c r="Q34" s="142">
        <v>0</v>
      </c>
      <c r="R34" s="142">
        <v>1</v>
      </c>
      <c r="S34" s="142">
        <v>0</v>
      </c>
      <c r="T34" s="142">
        <v>6</v>
      </c>
      <c r="U34" s="142">
        <v>1</v>
      </c>
      <c r="V34" s="142">
        <v>1</v>
      </c>
      <c r="W34" s="142">
        <v>0</v>
      </c>
      <c r="X34" s="142">
        <v>7</v>
      </c>
      <c r="Y34" s="142">
        <v>0</v>
      </c>
    </row>
    <row r="35" spans="1:25" ht="15.75" customHeight="1">
      <c r="A35" s="100">
        <v>206</v>
      </c>
      <c r="B35" s="105" t="s">
        <v>239</v>
      </c>
      <c r="C35" s="141">
        <v>1820</v>
      </c>
      <c r="D35" s="142">
        <v>759</v>
      </c>
      <c r="E35" s="142">
        <v>344</v>
      </c>
      <c r="F35" s="142">
        <v>21</v>
      </c>
      <c r="G35" s="142">
        <v>42</v>
      </c>
      <c r="H35" s="142">
        <v>88</v>
      </c>
      <c r="I35" s="142">
        <v>104</v>
      </c>
      <c r="J35" s="142">
        <v>37</v>
      </c>
      <c r="K35" s="142">
        <v>51</v>
      </c>
      <c r="L35" s="142">
        <v>41</v>
      </c>
      <c r="M35" s="142">
        <v>25</v>
      </c>
      <c r="N35" s="142">
        <v>22</v>
      </c>
      <c r="O35" s="142">
        <v>28</v>
      </c>
      <c r="P35" s="142">
        <v>34</v>
      </c>
      <c r="Q35" s="142">
        <v>28</v>
      </c>
      <c r="R35" s="142">
        <v>23</v>
      </c>
      <c r="S35" s="142">
        <v>19</v>
      </c>
      <c r="T35" s="142">
        <v>1</v>
      </c>
      <c r="U35" s="142">
        <v>8</v>
      </c>
      <c r="V35" s="142">
        <v>9</v>
      </c>
      <c r="W35" s="142">
        <v>20</v>
      </c>
      <c r="X35" s="142">
        <v>112</v>
      </c>
      <c r="Y35" s="142">
        <v>4</v>
      </c>
    </row>
    <row r="36" spans="1:25" ht="15.75" customHeight="1">
      <c r="A36" s="100">
        <v>207</v>
      </c>
      <c r="B36" s="105" t="s">
        <v>240</v>
      </c>
      <c r="C36" s="141">
        <v>3524</v>
      </c>
      <c r="D36" s="142">
        <v>2397</v>
      </c>
      <c r="E36" s="142">
        <v>600</v>
      </c>
      <c r="F36" s="142">
        <v>64</v>
      </c>
      <c r="G36" s="142">
        <v>136</v>
      </c>
      <c r="H36" s="142">
        <v>71</v>
      </c>
      <c r="I36" s="142">
        <v>32</v>
      </c>
      <c r="J36" s="142">
        <v>74</v>
      </c>
      <c r="K36" s="142">
        <v>11</v>
      </c>
      <c r="L36" s="142">
        <v>42</v>
      </c>
      <c r="M36" s="142">
        <v>5</v>
      </c>
      <c r="N36" s="142">
        <v>21</v>
      </c>
      <c r="O36" s="142">
        <v>3</v>
      </c>
      <c r="P36" s="142">
        <v>6</v>
      </c>
      <c r="Q36" s="142">
        <v>2</v>
      </c>
      <c r="R36" s="142">
        <v>0</v>
      </c>
      <c r="S36" s="142">
        <v>9</v>
      </c>
      <c r="T36" s="142">
        <v>2</v>
      </c>
      <c r="U36" s="142">
        <v>2</v>
      </c>
      <c r="V36" s="142">
        <v>1</v>
      </c>
      <c r="W36" s="142">
        <v>0</v>
      </c>
      <c r="X36" s="142">
        <v>43</v>
      </c>
      <c r="Y36" s="142">
        <v>3</v>
      </c>
    </row>
    <row r="37" spans="1:25" ht="15.75" customHeight="1">
      <c r="A37" s="100">
        <v>208</v>
      </c>
      <c r="B37" s="105" t="s">
        <v>241</v>
      </c>
      <c r="C37" s="141">
        <v>450</v>
      </c>
      <c r="D37" s="142">
        <v>250</v>
      </c>
      <c r="E37" s="142">
        <v>63</v>
      </c>
      <c r="F37" s="142">
        <v>13</v>
      </c>
      <c r="G37" s="142">
        <v>12</v>
      </c>
      <c r="H37" s="142">
        <v>9</v>
      </c>
      <c r="I37" s="142">
        <v>8</v>
      </c>
      <c r="J37" s="142">
        <v>5</v>
      </c>
      <c r="K37" s="142">
        <v>0</v>
      </c>
      <c r="L37" s="142">
        <v>72</v>
      </c>
      <c r="M37" s="142">
        <v>1</v>
      </c>
      <c r="N37" s="142">
        <v>0</v>
      </c>
      <c r="O37" s="142">
        <v>2</v>
      </c>
      <c r="P37" s="142">
        <v>2</v>
      </c>
      <c r="Q37" s="142">
        <v>2</v>
      </c>
      <c r="R37" s="142">
        <v>1</v>
      </c>
      <c r="S37" s="142">
        <v>0</v>
      </c>
      <c r="T37" s="142">
        <v>0</v>
      </c>
      <c r="U37" s="142">
        <v>1</v>
      </c>
      <c r="V37" s="142">
        <v>0</v>
      </c>
      <c r="W37" s="142">
        <v>0</v>
      </c>
      <c r="X37" s="142">
        <v>9</v>
      </c>
      <c r="Y37" s="142">
        <v>0</v>
      </c>
    </row>
    <row r="38" spans="1:25" ht="15.75" customHeight="1">
      <c r="A38" s="100">
        <v>209</v>
      </c>
      <c r="B38" s="105" t="s">
        <v>242</v>
      </c>
      <c r="C38" s="141">
        <v>610</v>
      </c>
      <c r="D38" s="142">
        <v>112</v>
      </c>
      <c r="E38" s="142">
        <v>331</v>
      </c>
      <c r="F38" s="142">
        <v>9</v>
      </c>
      <c r="G38" s="142">
        <v>14</v>
      </c>
      <c r="H38" s="142">
        <v>79</v>
      </c>
      <c r="I38" s="142">
        <v>15</v>
      </c>
      <c r="J38" s="142">
        <v>0</v>
      </c>
      <c r="K38" s="142">
        <v>1</v>
      </c>
      <c r="L38" s="142">
        <v>15</v>
      </c>
      <c r="M38" s="142">
        <v>2</v>
      </c>
      <c r="N38" s="142">
        <v>13</v>
      </c>
      <c r="O38" s="142">
        <v>4</v>
      </c>
      <c r="P38" s="142">
        <v>5</v>
      </c>
      <c r="Q38" s="142">
        <v>0</v>
      </c>
      <c r="R38" s="142">
        <v>0</v>
      </c>
      <c r="S38" s="142">
        <v>0</v>
      </c>
      <c r="T38" s="142">
        <v>1</v>
      </c>
      <c r="U38" s="142">
        <v>0</v>
      </c>
      <c r="V38" s="142">
        <v>3</v>
      </c>
      <c r="W38" s="142">
        <v>1</v>
      </c>
      <c r="X38" s="142">
        <v>5</v>
      </c>
      <c r="Y38" s="142">
        <v>0</v>
      </c>
    </row>
    <row r="39" spans="1:25" ht="15.75" customHeight="1">
      <c r="A39" s="100">
        <v>210</v>
      </c>
      <c r="B39" s="105" t="s">
        <v>14</v>
      </c>
      <c r="C39" s="141">
        <v>2490</v>
      </c>
      <c r="D39" s="142">
        <v>1165</v>
      </c>
      <c r="E39" s="142">
        <v>464</v>
      </c>
      <c r="F39" s="142">
        <v>128</v>
      </c>
      <c r="G39" s="142">
        <v>227</v>
      </c>
      <c r="H39" s="142">
        <v>214</v>
      </c>
      <c r="I39" s="142">
        <v>34</v>
      </c>
      <c r="J39" s="142">
        <v>76</v>
      </c>
      <c r="K39" s="142">
        <v>62</v>
      </c>
      <c r="L39" s="142">
        <v>25</v>
      </c>
      <c r="M39" s="142">
        <v>8</v>
      </c>
      <c r="N39" s="142">
        <v>13</v>
      </c>
      <c r="O39" s="142">
        <v>8</v>
      </c>
      <c r="P39" s="142">
        <v>10</v>
      </c>
      <c r="Q39" s="142">
        <v>0</v>
      </c>
      <c r="R39" s="142">
        <v>1</v>
      </c>
      <c r="S39" s="142">
        <v>10</v>
      </c>
      <c r="T39" s="142">
        <v>3</v>
      </c>
      <c r="U39" s="142">
        <v>1</v>
      </c>
      <c r="V39" s="142">
        <v>2</v>
      </c>
      <c r="W39" s="142">
        <v>0</v>
      </c>
      <c r="X39" s="142">
        <v>38</v>
      </c>
      <c r="Y39" s="142">
        <v>1</v>
      </c>
    </row>
    <row r="40" spans="1:25" ht="15.75" customHeight="1">
      <c r="A40" s="100">
        <v>212</v>
      </c>
      <c r="B40" s="105" t="s">
        <v>243</v>
      </c>
      <c r="C40" s="141">
        <v>327</v>
      </c>
      <c r="D40" s="142">
        <v>178</v>
      </c>
      <c r="E40" s="142">
        <v>63</v>
      </c>
      <c r="F40" s="142">
        <v>0</v>
      </c>
      <c r="G40" s="142">
        <v>37</v>
      </c>
      <c r="H40" s="142">
        <v>16</v>
      </c>
      <c r="I40" s="142">
        <v>9</v>
      </c>
      <c r="J40" s="142">
        <v>3</v>
      </c>
      <c r="K40" s="142">
        <v>2</v>
      </c>
      <c r="L40" s="142">
        <v>3</v>
      </c>
      <c r="M40" s="142">
        <v>0</v>
      </c>
      <c r="N40" s="142">
        <v>1</v>
      </c>
      <c r="O40" s="142">
        <v>5</v>
      </c>
      <c r="P40" s="142">
        <v>1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1</v>
      </c>
      <c r="X40" s="142">
        <v>6</v>
      </c>
      <c r="Y40" s="142">
        <v>2</v>
      </c>
    </row>
    <row r="41" spans="1:25" ht="15.75" customHeight="1">
      <c r="A41" s="100">
        <v>213</v>
      </c>
      <c r="B41" s="105" t="s">
        <v>244</v>
      </c>
      <c r="C41" s="141">
        <v>503</v>
      </c>
      <c r="D41" s="142">
        <v>292</v>
      </c>
      <c r="E41" s="142">
        <v>100</v>
      </c>
      <c r="F41" s="142">
        <v>11</v>
      </c>
      <c r="G41" s="142">
        <v>13</v>
      </c>
      <c r="H41" s="142">
        <v>46</v>
      </c>
      <c r="I41" s="142">
        <v>11</v>
      </c>
      <c r="J41" s="142">
        <v>1</v>
      </c>
      <c r="K41" s="142">
        <v>10</v>
      </c>
      <c r="L41" s="142">
        <v>7</v>
      </c>
      <c r="M41" s="142">
        <v>2</v>
      </c>
      <c r="N41" s="142">
        <v>6</v>
      </c>
      <c r="O41" s="142">
        <v>1</v>
      </c>
      <c r="P41" s="142">
        <v>1</v>
      </c>
      <c r="Q41" s="142">
        <v>0</v>
      </c>
      <c r="R41" s="142">
        <v>0</v>
      </c>
      <c r="S41" s="142">
        <v>0</v>
      </c>
      <c r="T41" s="142">
        <v>0</v>
      </c>
      <c r="U41" s="142">
        <v>0</v>
      </c>
      <c r="V41" s="142">
        <v>0</v>
      </c>
      <c r="W41" s="142">
        <v>0</v>
      </c>
      <c r="X41" s="142">
        <v>2</v>
      </c>
      <c r="Y41" s="142">
        <v>0</v>
      </c>
    </row>
    <row r="42" spans="1:25" ht="15.75" customHeight="1">
      <c r="A42" s="100">
        <v>214</v>
      </c>
      <c r="B42" s="105" t="s">
        <v>245</v>
      </c>
      <c r="C42" s="141">
        <v>3265</v>
      </c>
      <c r="D42" s="142">
        <v>2240</v>
      </c>
      <c r="E42" s="142">
        <v>379</v>
      </c>
      <c r="F42" s="142">
        <v>10</v>
      </c>
      <c r="G42" s="142">
        <v>303</v>
      </c>
      <c r="H42" s="142">
        <v>47</v>
      </c>
      <c r="I42" s="142">
        <v>90</v>
      </c>
      <c r="J42" s="142">
        <v>16</v>
      </c>
      <c r="K42" s="142">
        <v>6</v>
      </c>
      <c r="L42" s="142">
        <v>10</v>
      </c>
      <c r="M42" s="142">
        <v>15</v>
      </c>
      <c r="N42" s="142">
        <v>14</v>
      </c>
      <c r="O42" s="142">
        <v>17</v>
      </c>
      <c r="P42" s="142">
        <v>25</v>
      </c>
      <c r="Q42" s="142">
        <v>7</v>
      </c>
      <c r="R42" s="142">
        <v>10</v>
      </c>
      <c r="S42" s="142">
        <v>11</v>
      </c>
      <c r="T42" s="142">
        <v>2</v>
      </c>
      <c r="U42" s="142">
        <v>1</v>
      </c>
      <c r="V42" s="142">
        <v>3</v>
      </c>
      <c r="W42" s="142">
        <v>1</v>
      </c>
      <c r="X42" s="142">
        <v>55</v>
      </c>
      <c r="Y42" s="142">
        <v>3</v>
      </c>
    </row>
    <row r="43" spans="1:25" ht="15.75" customHeight="1">
      <c r="A43" s="100">
        <v>215</v>
      </c>
      <c r="B43" s="105" t="s">
        <v>246</v>
      </c>
      <c r="C43" s="141">
        <v>978</v>
      </c>
      <c r="D43" s="142">
        <v>328</v>
      </c>
      <c r="E43" s="142">
        <v>151</v>
      </c>
      <c r="F43" s="142">
        <v>34</v>
      </c>
      <c r="G43" s="142">
        <v>258</v>
      </c>
      <c r="H43" s="142">
        <v>48</v>
      </c>
      <c r="I43" s="142">
        <v>12</v>
      </c>
      <c r="J43" s="142">
        <v>2</v>
      </c>
      <c r="K43" s="142">
        <v>33</v>
      </c>
      <c r="L43" s="142">
        <v>7</v>
      </c>
      <c r="M43" s="142">
        <v>1</v>
      </c>
      <c r="N43" s="142">
        <v>7</v>
      </c>
      <c r="O43" s="142">
        <v>6</v>
      </c>
      <c r="P43" s="142">
        <v>2</v>
      </c>
      <c r="Q43" s="142">
        <v>0</v>
      </c>
      <c r="R43" s="142">
        <v>0</v>
      </c>
      <c r="S43" s="142">
        <v>4</v>
      </c>
      <c r="T43" s="142">
        <v>1</v>
      </c>
      <c r="U43" s="142">
        <v>3</v>
      </c>
      <c r="V43" s="142">
        <v>0</v>
      </c>
      <c r="W43" s="142">
        <v>8</v>
      </c>
      <c r="X43" s="142">
        <v>73</v>
      </c>
      <c r="Y43" s="142">
        <v>0</v>
      </c>
    </row>
    <row r="44" spans="1:25" ht="15.75" customHeight="1">
      <c r="A44" s="100">
        <v>216</v>
      </c>
      <c r="B44" s="105" t="s">
        <v>247</v>
      </c>
      <c r="C44" s="141">
        <v>1109</v>
      </c>
      <c r="D44" s="142">
        <v>763</v>
      </c>
      <c r="E44" s="142">
        <v>115</v>
      </c>
      <c r="F44" s="142">
        <v>55</v>
      </c>
      <c r="G44" s="142">
        <v>27</v>
      </c>
      <c r="H44" s="142">
        <v>51</v>
      </c>
      <c r="I44" s="142">
        <v>8</v>
      </c>
      <c r="J44" s="142">
        <v>16</v>
      </c>
      <c r="K44" s="142">
        <v>38</v>
      </c>
      <c r="L44" s="142">
        <v>8</v>
      </c>
      <c r="M44" s="142">
        <v>2</v>
      </c>
      <c r="N44" s="142">
        <v>6</v>
      </c>
      <c r="O44" s="142">
        <v>2</v>
      </c>
      <c r="P44" s="142">
        <v>1</v>
      </c>
      <c r="Q44" s="142">
        <v>0</v>
      </c>
      <c r="R44" s="142">
        <v>0</v>
      </c>
      <c r="S44" s="142">
        <v>4</v>
      </c>
      <c r="T44" s="142">
        <v>3</v>
      </c>
      <c r="U44" s="142">
        <v>0</v>
      </c>
      <c r="V44" s="142">
        <v>0</v>
      </c>
      <c r="W44" s="142">
        <v>0</v>
      </c>
      <c r="X44" s="142">
        <v>10</v>
      </c>
      <c r="Y44" s="142">
        <v>0</v>
      </c>
    </row>
    <row r="45" spans="1:25" ht="15.75" customHeight="1">
      <c r="A45" s="100">
        <v>217</v>
      </c>
      <c r="B45" s="105" t="s">
        <v>248</v>
      </c>
      <c r="C45" s="141">
        <v>1309</v>
      </c>
      <c r="D45" s="142">
        <v>991</v>
      </c>
      <c r="E45" s="142">
        <v>109</v>
      </c>
      <c r="F45" s="142">
        <v>2</v>
      </c>
      <c r="G45" s="142">
        <v>41</v>
      </c>
      <c r="H45" s="142">
        <v>30</v>
      </c>
      <c r="I45" s="142">
        <v>39</v>
      </c>
      <c r="J45" s="142">
        <v>9</v>
      </c>
      <c r="K45" s="142">
        <v>2</v>
      </c>
      <c r="L45" s="142">
        <v>6</v>
      </c>
      <c r="M45" s="142">
        <v>15</v>
      </c>
      <c r="N45" s="142">
        <v>10</v>
      </c>
      <c r="O45" s="142">
        <v>5</v>
      </c>
      <c r="P45" s="142">
        <v>6</v>
      </c>
      <c r="Q45" s="142">
        <v>6</v>
      </c>
      <c r="R45" s="142">
        <v>2</v>
      </c>
      <c r="S45" s="142">
        <v>4</v>
      </c>
      <c r="T45" s="142">
        <v>1</v>
      </c>
      <c r="U45" s="142">
        <v>6</v>
      </c>
      <c r="V45" s="142">
        <v>2</v>
      </c>
      <c r="W45" s="142">
        <v>0</v>
      </c>
      <c r="X45" s="142">
        <v>22</v>
      </c>
      <c r="Y45" s="142">
        <v>1</v>
      </c>
    </row>
    <row r="46" spans="1:25" ht="15.75" customHeight="1">
      <c r="A46" s="100">
        <v>218</v>
      </c>
      <c r="B46" s="105" t="s">
        <v>249</v>
      </c>
      <c r="C46" s="141">
        <v>716</v>
      </c>
      <c r="D46" s="142">
        <v>166</v>
      </c>
      <c r="E46" s="142">
        <v>129</v>
      </c>
      <c r="F46" s="142">
        <v>106</v>
      </c>
      <c r="G46" s="142">
        <v>196</v>
      </c>
      <c r="H46" s="142">
        <v>25</v>
      </c>
      <c r="I46" s="142">
        <v>18</v>
      </c>
      <c r="J46" s="142">
        <v>0</v>
      </c>
      <c r="K46" s="142">
        <v>34</v>
      </c>
      <c r="L46" s="142">
        <v>22</v>
      </c>
      <c r="M46" s="142">
        <v>1</v>
      </c>
      <c r="N46" s="142">
        <v>2</v>
      </c>
      <c r="O46" s="142">
        <v>0</v>
      </c>
      <c r="P46" s="142">
        <v>0</v>
      </c>
      <c r="Q46" s="142">
        <v>1</v>
      </c>
      <c r="R46" s="142">
        <v>0</v>
      </c>
      <c r="S46" s="142">
        <v>0</v>
      </c>
      <c r="T46" s="142">
        <v>0</v>
      </c>
      <c r="U46" s="142">
        <v>1</v>
      </c>
      <c r="V46" s="142">
        <v>1</v>
      </c>
      <c r="W46" s="142">
        <v>0</v>
      </c>
      <c r="X46" s="142">
        <v>14</v>
      </c>
      <c r="Y46" s="142">
        <v>0</v>
      </c>
    </row>
    <row r="47" spans="1:25" ht="15.75" customHeight="1">
      <c r="A47" s="100">
        <v>219</v>
      </c>
      <c r="B47" s="105" t="s">
        <v>250</v>
      </c>
      <c r="C47" s="141">
        <v>957</v>
      </c>
      <c r="D47" s="142">
        <v>535</v>
      </c>
      <c r="E47" s="142">
        <v>127</v>
      </c>
      <c r="F47" s="142">
        <v>62</v>
      </c>
      <c r="G47" s="142">
        <v>28</v>
      </c>
      <c r="H47" s="142">
        <v>25</v>
      </c>
      <c r="I47" s="142">
        <v>47</v>
      </c>
      <c r="J47" s="142">
        <v>25</v>
      </c>
      <c r="K47" s="142">
        <v>20</v>
      </c>
      <c r="L47" s="142">
        <v>6</v>
      </c>
      <c r="M47" s="142">
        <v>11</v>
      </c>
      <c r="N47" s="142">
        <v>12</v>
      </c>
      <c r="O47" s="142">
        <v>15</v>
      </c>
      <c r="P47" s="142">
        <v>3</v>
      </c>
      <c r="Q47" s="142">
        <v>3</v>
      </c>
      <c r="R47" s="142">
        <v>7</v>
      </c>
      <c r="S47" s="142">
        <v>0</v>
      </c>
      <c r="T47" s="142">
        <v>1</v>
      </c>
      <c r="U47" s="142">
        <v>1</v>
      </c>
      <c r="V47" s="142">
        <v>2</v>
      </c>
      <c r="W47" s="142">
        <v>1</v>
      </c>
      <c r="X47" s="142">
        <v>25</v>
      </c>
      <c r="Y47" s="142">
        <v>1</v>
      </c>
    </row>
    <row r="48" spans="1:25" ht="15.75" customHeight="1">
      <c r="A48" s="100">
        <v>220</v>
      </c>
      <c r="B48" s="105" t="s">
        <v>251</v>
      </c>
      <c r="C48" s="141">
        <v>941</v>
      </c>
      <c r="D48" s="142">
        <v>78</v>
      </c>
      <c r="E48" s="142">
        <v>456</v>
      </c>
      <c r="F48" s="142">
        <v>85</v>
      </c>
      <c r="G48" s="142">
        <v>147</v>
      </c>
      <c r="H48" s="142">
        <v>57</v>
      </c>
      <c r="I48" s="142">
        <v>6</v>
      </c>
      <c r="J48" s="142">
        <v>0</v>
      </c>
      <c r="K48" s="142">
        <v>3</v>
      </c>
      <c r="L48" s="142">
        <v>29</v>
      </c>
      <c r="M48" s="142">
        <v>0</v>
      </c>
      <c r="N48" s="142">
        <v>0</v>
      </c>
      <c r="O48" s="142">
        <v>2</v>
      </c>
      <c r="P48" s="142">
        <v>1</v>
      </c>
      <c r="Q48" s="142">
        <v>0</v>
      </c>
      <c r="R48" s="142">
        <v>0</v>
      </c>
      <c r="S48" s="142">
        <v>0</v>
      </c>
      <c r="T48" s="142">
        <v>0</v>
      </c>
      <c r="U48" s="142">
        <v>1</v>
      </c>
      <c r="V48" s="142">
        <v>1</v>
      </c>
      <c r="W48" s="142">
        <v>0</v>
      </c>
      <c r="X48" s="142">
        <v>75</v>
      </c>
      <c r="Y48" s="142">
        <v>0</v>
      </c>
    </row>
    <row r="49" spans="1:25" ht="15.75" customHeight="1">
      <c r="A49" s="100">
        <v>221</v>
      </c>
      <c r="B49" s="105" t="s">
        <v>252</v>
      </c>
      <c r="C49" s="141">
        <v>528</v>
      </c>
      <c r="D49" s="142">
        <v>101</v>
      </c>
      <c r="E49" s="142">
        <v>106</v>
      </c>
      <c r="F49" s="142">
        <v>54</v>
      </c>
      <c r="G49" s="142">
        <v>158</v>
      </c>
      <c r="H49" s="142">
        <v>47</v>
      </c>
      <c r="I49" s="142">
        <v>11</v>
      </c>
      <c r="J49" s="142">
        <v>2</v>
      </c>
      <c r="K49" s="142">
        <v>5</v>
      </c>
      <c r="L49" s="142">
        <v>0</v>
      </c>
      <c r="M49" s="142">
        <v>6</v>
      </c>
      <c r="N49" s="142">
        <v>10</v>
      </c>
      <c r="O49" s="142">
        <v>1</v>
      </c>
      <c r="P49" s="142">
        <v>2</v>
      </c>
      <c r="Q49" s="142">
        <v>3</v>
      </c>
      <c r="R49" s="142">
        <v>3</v>
      </c>
      <c r="S49" s="142">
        <v>5</v>
      </c>
      <c r="T49" s="142">
        <v>0</v>
      </c>
      <c r="U49" s="142">
        <v>1</v>
      </c>
      <c r="V49" s="142">
        <v>1</v>
      </c>
      <c r="W49" s="142">
        <v>0</v>
      </c>
      <c r="X49" s="142">
        <v>12</v>
      </c>
      <c r="Y49" s="142">
        <v>0</v>
      </c>
    </row>
    <row r="50" spans="1:25" ht="15.75" customHeight="1">
      <c r="A50" s="100">
        <v>222</v>
      </c>
      <c r="B50" s="105" t="s">
        <v>253</v>
      </c>
      <c r="C50" s="141">
        <v>121</v>
      </c>
      <c r="D50" s="142">
        <v>3</v>
      </c>
      <c r="E50" s="142">
        <v>55</v>
      </c>
      <c r="F50" s="142">
        <v>5</v>
      </c>
      <c r="G50" s="142">
        <v>0</v>
      </c>
      <c r="H50" s="142">
        <v>36</v>
      </c>
      <c r="I50" s="142">
        <v>3</v>
      </c>
      <c r="J50" s="142">
        <v>0</v>
      </c>
      <c r="K50" s="142">
        <v>1</v>
      </c>
      <c r="L50" s="142">
        <v>12</v>
      </c>
      <c r="M50" s="142">
        <v>0</v>
      </c>
      <c r="N50" s="142">
        <v>0</v>
      </c>
      <c r="O50" s="142">
        <v>1</v>
      </c>
      <c r="P50" s="142">
        <v>1</v>
      </c>
      <c r="Q50" s="142">
        <v>1</v>
      </c>
      <c r="R50" s="142">
        <v>0</v>
      </c>
      <c r="S50" s="142">
        <v>0</v>
      </c>
      <c r="T50" s="142">
        <v>3</v>
      </c>
      <c r="U50" s="142">
        <v>0</v>
      </c>
      <c r="V50" s="142">
        <v>0</v>
      </c>
      <c r="W50" s="142">
        <v>0</v>
      </c>
      <c r="X50" s="142">
        <v>0</v>
      </c>
      <c r="Y50" s="142">
        <v>0</v>
      </c>
    </row>
    <row r="51" spans="1:25" ht="15.75" customHeight="1">
      <c r="A51" s="100">
        <v>223</v>
      </c>
      <c r="B51" s="105" t="s">
        <v>254</v>
      </c>
      <c r="C51" s="141">
        <v>718</v>
      </c>
      <c r="D51" s="142">
        <v>77</v>
      </c>
      <c r="E51" s="142">
        <v>309</v>
      </c>
      <c r="F51" s="142">
        <v>54</v>
      </c>
      <c r="G51" s="142">
        <v>128</v>
      </c>
      <c r="H51" s="142">
        <v>96</v>
      </c>
      <c r="I51" s="142">
        <v>8</v>
      </c>
      <c r="J51" s="142">
        <v>0</v>
      </c>
      <c r="K51" s="142">
        <v>3</v>
      </c>
      <c r="L51" s="142">
        <v>8</v>
      </c>
      <c r="M51" s="142">
        <v>2</v>
      </c>
      <c r="N51" s="142">
        <v>4</v>
      </c>
      <c r="O51" s="142">
        <v>5</v>
      </c>
      <c r="P51" s="142">
        <v>2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0</v>
      </c>
      <c r="W51" s="142">
        <v>0</v>
      </c>
      <c r="X51" s="142">
        <v>22</v>
      </c>
      <c r="Y51" s="142">
        <v>0</v>
      </c>
    </row>
    <row r="52" spans="1:25" ht="15.75" customHeight="1">
      <c r="A52" s="100">
        <v>224</v>
      </c>
      <c r="B52" s="105" t="s">
        <v>255</v>
      </c>
      <c r="C52" s="141">
        <v>185</v>
      </c>
      <c r="D52" s="142">
        <v>32</v>
      </c>
      <c r="E52" s="142">
        <v>65</v>
      </c>
      <c r="F52" s="142">
        <v>0</v>
      </c>
      <c r="G52" s="142">
        <v>40</v>
      </c>
      <c r="H52" s="142">
        <v>15</v>
      </c>
      <c r="I52" s="142">
        <v>7</v>
      </c>
      <c r="J52" s="142">
        <v>0</v>
      </c>
      <c r="K52" s="142">
        <v>13</v>
      </c>
      <c r="L52" s="142">
        <v>3</v>
      </c>
      <c r="M52" s="142">
        <v>2</v>
      </c>
      <c r="N52" s="142">
        <v>1</v>
      </c>
      <c r="O52" s="142">
        <v>1</v>
      </c>
      <c r="P52" s="142">
        <v>1</v>
      </c>
      <c r="Q52" s="142">
        <v>0</v>
      </c>
      <c r="R52" s="142">
        <v>0</v>
      </c>
      <c r="S52" s="142">
        <v>0</v>
      </c>
      <c r="T52" s="142">
        <v>1</v>
      </c>
      <c r="U52" s="142">
        <v>1</v>
      </c>
      <c r="V52" s="142">
        <v>0</v>
      </c>
      <c r="W52" s="142">
        <v>0</v>
      </c>
      <c r="X52" s="142">
        <v>3</v>
      </c>
      <c r="Y52" s="142">
        <v>0</v>
      </c>
    </row>
    <row r="53" spans="1:25" ht="15.75" customHeight="1">
      <c r="A53" s="100">
        <v>225</v>
      </c>
      <c r="B53" s="105" t="s">
        <v>256</v>
      </c>
      <c r="C53" s="141">
        <v>271</v>
      </c>
      <c r="D53" s="142">
        <v>18</v>
      </c>
      <c r="E53" s="142">
        <v>112</v>
      </c>
      <c r="F53" s="142">
        <v>2</v>
      </c>
      <c r="G53" s="142">
        <v>64</v>
      </c>
      <c r="H53" s="142">
        <v>33</v>
      </c>
      <c r="I53" s="142">
        <v>9</v>
      </c>
      <c r="J53" s="142">
        <v>0</v>
      </c>
      <c r="K53" s="142">
        <v>0</v>
      </c>
      <c r="L53" s="142">
        <v>22</v>
      </c>
      <c r="M53" s="142">
        <v>0</v>
      </c>
      <c r="N53" s="142">
        <v>1</v>
      </c>
      <c r="O53" s="142">
        <v>0</v>
      </c>
      <c r="P53" s="142">
        <v>6</v>
      </c>
      <c r="Q53" s="142">
        <v>2</v>
      </c>
      <c r="R53" s="142">
        <v>1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1</v>
      </c>
      <c r="Y53" s="142">
        <v>0</v>
      </c>
    </row>
    <row r="54" spans="1:25" ht="15.75" customHeight="1">
      <c r="A54" s="100">
        <v>226</v>
      </c>
      <c r="B54" s="105" t="s">
        <v>257</v>
      </c>
      <c r="C54" s="141">
        <v>231</v>
      </c>
      <c r="D54" s="142">
        <v>74</v>
      </c>
      <c r="E54" s="142">
        <v>69</v>
      </c>
      <c r="F54" s="142">
        <v>15</v>
      </c>
      <c r="G54" s="142">
        <v>7</v>
      </c>
      <c r="H54" s="142">
        <v>25</v>
      </c>
      <c r="I54" s="142">
        <v>6</v>
      </c>
      <c r="J54" s="142">
        <v>0</v>
      </c>
      <c r="K54" s="142">
        <v>1</v>
      </c>
      <c r="L54" s="142">
        <v>0</v>
      </c>
      <c r="M54" s="142">
        <v>3</v>
      </c>
      <c r="N54" s="142">
        <v>23</v>
      </c>
      <c r="O54" s="142">
        <v>2</v>
      </c>
      <c r="P54" s="142">
        <v>1</v>
      </c>
      <c r="Q54" s="142">
        <v>0</v>
      </c>
      <c r="R54" s="142">
        <v>0</v>
      </c>
      <c r="S54" s="142">
        <v>0</v>
      </c>
      <c r="T54" s="142">
        <v>1</v>
      </c>
      <c r="U54" s="142">
        <v>0</v>
      </c>
      <c r="V54" s="142">
        <v>0</v>
      </c>
      <c r="W54" s="142">
        <v>0</v>
      </c>
      <c r="X54" s="142">
        <v>3</v>
      </c>
      <c r="Y54" s="142">
        <v>1</v>
      </c>
    </row>
    <row r="55" spans="1:25" ht="15.75" customHeight="1">
      <c r="A55" s="100">
        <v>227</v>
      </c>
      <c r="B55" s="105" t="s">
        <v>258</v>
      </c>
      <c r="C55" s="141">
        <v>252</v>
      </c>
      <c r="D55" s="142">
        <v>25</v>
      </c>
      <c r="E55" s="142">
        <v>162</v>
      </c>
      <c r="F55" s="142">
        <v>0</v>
      </c>
      <c r="G55" s="142">
        <v>4</v>
      </c>
      <c r="H55" s="142">
        <v>29</v>
      </c>
      <c r="I55" s="142">
        <v>14</v>
      </c>
      <c r="J55" s="142">
        <v>0</v>
      </c>
      <c r="K55" s="142">
        <v>13</v>
      </c>
      <c r="L55" s="142">
        <v>0</v>
      </c>
      <c r="M55" s="142">
        <v>1</v>
      </c>
      <c r="N55" s="142">
        <v>1</v>
      </c>
      <c r="O55" s="142">
        <v>0</v>
      </c>
      <c r="P55" s="142">
        <v>1</v>
      </c>
      <c r="Q55" s="142">
        <v>0</v>
      </c>
      <c r="R55" s="142">
        <v>0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2</v>
      </c>
      <c r="Y55" s="142">
        <v>0</v>
      </c>
    </row>
    <row r="56" spans="1:25" ht="15.75" customHeight="1">
      <c r="A56" s="100">
        <v>228</v>
      </c>
      <c r="B56" s="105" t="s">
        <v>411</v>
      </c>
      <c r="C56" s="141">
        <v>399</v>
      </c>
      <c r="D56" s="142">
        <v>86</v>
      </c>
      <c r="E56" s="142">
        <v>142</v>
      </c>
      <c r="F56" s="142">
        <v>19</v>
      </c>
      <c r="G56" s="142">
        <v>27</v>
      </c>
      <c r="H56" s="142">
        <v>37</v>
      </c>
      <c r="I56" s="142">
        <v>9</v>
      </c>
      <c r="J56" s="142">
        <v>0</v>
      </c>
      <c r="K56" s="142">
        <v>45</v>
      </c>
      <c r="L56" s="142">
        <v>6</v>
      </c>
      <c r="M56" s="142">
        <v>0</v>
      </c>
      <c r="N56" s="142">
        <v>8</v>
      </c>
      <c r="O56" s="142">
        <v>2</v>
      </c>
      <c r="P56" s="142">
        <v>0</v>
      </c>
      <c r="Q56" s="142">
        <v>0</v>
      </c>
      <c r="R56" s="142">
        <v>1</v>
      </c>
      <c r="S56" s="142">
        <v>1</v>
      </c>
      <c r="T56" s="142">
        <v>0</v>
      </c>
      <c r="U56" s="142">
        <v>1</v>
      </c>
      <c r="V56" s="142">
        <v>0</v>
      </c>
      <c r="W56" s="142">
        <v>0</v>
      </c>
      <c r="X56" s="142">
        <v>15</v>
      </c>
      <c r="Y56" s="142">
        <v>0</v>
      </c>
    </row>
    <row r="57" spans="1:25" ht="15.75" customHeight="1">
      <c r="A57" s="100">
        <v>229</v>
      </c>
      <c r="B57" s="105" t="s">
        <v>259</v>
      </c>
      <c r="C57" s="141">
        <v>444</v>
      </c>
      <c r="D57" s="142">
        <v>144</v>
      </c>
      <c r="E57" s="142">
        <v>129</v>
      </c>
      <c r="F57" s="142">
        <v>13</v>
      </c>
      <c r="G57" s="142">
        <v>23</v>
      </c>
      <c r="H57" s="142">
        <v>16</v>
      </c>
      <c r="I57" s="142">
        <v>10</v>
      </c>
      <c r="J57" s="142">
        <v>9</v>
      </c>
      <c r="K57" s="142">
        <v>49</v>
      </c>
      <c r="L57" s="142">
        <v>14</v>
      </c>
      <c r="M57" s="142">
        <v>5</v>
      </c>
      <c r="N57" s="142">
        <v>2</v>
      </c>
      <c r="O57" s="142">
        <v>2</v>
      </c>
      <c r="P57" s="142">
        <v>0</v>
      </c>
      <c r="Q57" s="142">
        <v>1</v>
      </c>
      <c r="R57" s="142">
        <v>2</v>
      </c>
      <c r="S57" s="142">
        <v>0</v>
      </c>
      <c r="T57" s="142">
        <v>11</v>
      </c>
      <c r="U57" s="142">
        <v>1</v>
      </c>
      <c r="V57" s="142">
        <v>0</v>
      </c>
      <c r="W57" s="142">
        <v>0</v>
      </c>
      <c r="X57" s="142">
        <v>13</v>
      </c>
      <c r="Y57" s="142">
        <v>0</v>
      </c>
    </row>
    <row r="58" spans="1:25" ht="15.75" customHeight="1">
      <c r="A58" s="100">
        <v>301</v>
      </c>
      <c r="B58" s="105" t="s">
        <v>261</v>
      </c>
      <c r="C58" s="141">
        <v>170</v>
      </c>
      <c r="D58" s="142">
        <v>64</v>
      </c>
      <c r="E58" s="142">
        <v>63</v>
      </c>
      <c r="F58" s="142">
        <v>8</v>
      </c>
      <c r="G58" s="142">
        <v>2</v>
      </c>
      <c r="H58" s="142">
        <v>4</v>
      </c>
      <c r="I58" s="142">
        <v>11</v>
      </c>
      <c r="J58" s="142">
        <v>0</v>
      </c>
      <c r="K58" s="142">
        <v>1</v>
      </c>
      <c r="L58" s="142">
        <v>1</v>
      </c>
      <c r="M58" s="142">
        <v>4</v>
      </c>
      <c r="N58" s="142">
        <v>1</v>
      </c>
      <c r="O58" s="142">
        <v>2</v>
      </c>
      <c r="P58" s="142">
        <v>1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8</v>
      </c>
      <c r="Y58" s="142">
        <v>0</v>
      </c>
    </row>
    <row r="59" spans="1:25" ht="15.75" customHeight="1">
      <c r="A59" s="100">
        <v>365</v>
      </c>
      <c r="B59" s="105" t="s">
        <v>265</v>
      </c>
      <c r="C59" s="141">
        <v>133</v>
      </c>
      <c r="D59" s="142">
        <v>15</v>
      </c>
      <c r="E59" s="142">
        <v>64</v>
      </c>
      <c r="F59" s="142">
        <v>5</v>
      </c>
      <c r="G59" s="142">
        <v>18</v>
      </c>
      <c r="H59" s="142">
        <v>23</v>
      </c>
      <c r="I59" s="142">
        <v>4</v>
      </c>
      <c r="J59" s="142">
        <v>0</v>
      </c>
      <c r="K59" s="142">
        <v>1</v>
      </c>
      <c r="L59" s="142">
        <v>0</v>
      </c>
      <c r="M59" s="142">
        <v>1</v>
      </c>
      <c r="N59" s="142">
        <v>0</v>
      </c>
      <c r="O59" s="142">
        <v>0</v>
      </c>
      <c r="P59" s="142">
        <v>0</v>
      </c>
      <c r="Q59" s="142">
        <v>0</v>
      </c>
      <c r="R59" s="142">
        <v>0</v>
      </c>
      <c r="S59" s="142">
        <v>0</v>
      </c>
      <c r="T59" s="142">
        <v>0</v>
      </c>
      <c r="U59" s="142">
        <v>1</v>
      </c>
      <c r="V59" s="142">
        <v>0</v>
      </c>
      <c r="W59" s="142">
        <v>0</v>
      </c>
      <c r="X59" s="142">
        <v>1</v>
      </c>
      <c r="Y59" s="142">
        <v>0</v>
      </c>
    </row>
    <row r="60" spans="1:25" ht="15.75" customHeight="1">
      <c r="A60" s="100">
        <v>381</v>
      </c>
      <c r="B60" s="105" t="s">
        <v>266</v>
      </c>
      <c r="C60" s="141">
        <v>225</v>
      </c>
      <c r="D60" s="142">
        <v>47</v>
      </c>
      <c r="E60" s="142">
        <v>42</v>
      </c>
      <c r="F60" s="142">
        <v>30</v>
      </c>
      <c r="G60" s="142">
        <v>23</v>
      </c>
      <c r="H60" s="142">
        <v>31</v>
      </c>
      <c r="I60" s="142">
        <v>0</v>
      </c>
      <c r="J60" s="142">
        <v>1</v>
      </c>
      <c r="K60" s="142">
        <v>0</v>
      </c>
      <c r="L60" s="142">
        <v>7</v>
      </c>
      <c r="M60" s="142">
        <v>0</v>
      </c>
      <c r="N60" s="142">
        <v>13</v>
      </c>
      <c r="O60" s="142">
        <v>8</v>
      </c>
      <c r="P60" s="142">
        <v>1</v>
      </c>
      <c r="Q60" s="142">
        <v>0</v>
      </c>
      <c r="R60" s="142">
        <v>2</v>
      </c>
      <c r="S60" s="142">
        <v>0</v>
      </c>
      <c r="T60" s="142">
        <v>1</v>
      </c>
      <c r="U60" s="142">
        <v>1</v>
      </c>
      <c r="V60" s="142">
        <v>0</v>
      </c>
      <c r="W60" s="142">
        <v>1</v>
      </c>
      <c r="X60" s="142">
        <v>16</v>
      </c>
      <c r="Y60" s="142">
        <v>1</v>
      </c>
    </row>
    <row r="61" spans="1:25" ht="15.75" customHeight="1">
      <c r="A61" s="100">
        <v>382</v>
      </c>
      <c r="B61" s="105" t="s">
        <v>267</v>
      </c>
      <c r="C61" s="141">
        <v>404</v>
      </c>
      <c r="D61" s="142">
        <v>147</v>
      </c>
      <c r="E61" s="142">
        <v>114</v>
      </c>
      <c r="F61" s="142">
        <v>16</v>
      </c>
      <c r="G61" s="142">
        <v>45</v>
      </c>
      <c r="H61" s="142">
        <v>41</v>
      </c>
      <c r="I61" s="142">
        <v>5</v>
      </c>
      <c r="J61" s="142">
        <v>2</v>
      </c>
      <c r="K61" s="142">
        <v>4</v>
      </c>
      <c r="L61" s="142">
        <v>1</v>
      </c>
      <c r="M61" s="142">
        <v>0</v>
      </c>
      <c r="N61" s="142">
        <v>0</v>
      </c>
      <c r="O61" s="142">
        <v>5</v>
      </c>
      <c r="P61" s="142">
        <v>1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23</v>
      </c>
      <c r="Y61" s="142">
        <v>0</v>
      </c>
    </row>
    <row r="62" spans="1:25" ht="15.75" customHeight="1">
      <c r="A62" s="100">
        <v>442</v>
      </c>
      <c r="B62" s="105" t="s">
        <v>270</v>
      </c>
      <c r="C62" s="141">
        <v>93</v>
      </c>
      <c r="D62" s="142">
        <v>9</v>
      </c>
      <c r="E62" s="142">
        <v>65</v>
      </c>
      <c r="F62" s="142">
        <v>17</v>
      </c>
      <c r="G62" s="142">
        <v>0</v>
      </c>
      <c r="H62" s="142">
        <v>1</v>
      </c>
      <c r="I62" s="142">
        <v>1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142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0</v>
      </c>
      <c r="Y62" s="142">
        <v>0</v>
      </c>
    </row>
    <row r="63" spans="1:25" ht="15.75" customHeight="1">
      <c r="A63" s="100">
        <v>443</v>
      </c>
      <c r="B63" s="105" t="s">
        <v>271</v>
      </c>
      <c r="C63" s="141">
        <v>470</v>
      </c>
      <c r="D63" s="142">
        <v>35</v>
      </c>
      <c r="E63" s="142">
        <v>372</v>
      </c>
      <c r="F63" s="142">
        <v>19</v>
      </c>
      <c r="G63" s="142">
        <v>5</v>
      </c>
      <c r="H63" s="142">
        <v>11</v>
      </c>
      <c r="I63" s="142">
        <v>3</v>
      </c>
      <c r="J63" s="142">
        <v>0</v>
      </c>
      <c r="K63" s="142">
        <v>0</v>
      </c>
      <c r="L63" s="142">
        <v>0</v>
      </c>
      <c r="M63" s="142">
        <v>0</v>
      </c>
      <c r="N63" s="142">
        <v>1</v>
      </c>
      <c r="O63" s="142">
        <v>1</v>
      </c>
      <c r="P63" s="142">
        <v>2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142">
        <v>0</v>
      </c>
      <c r="W63" s="142">
        <v>0</v>
      </c>
      <c r="X63" s="142">
        <v>21</v>
      </c>
      <c r="Y63" s="142">
        <v>0</v>
      </c>
    </row>
    <row r="64" spans="1:25" ht="15.75" customHeight="1">
      <c r="A64" s="100">
        <v>446</v>
      </c>
      <c r="B64" s="105" t="s">
        <v>273</v>
      </c>
      <c r="C64" s="141">
        <v>28</v>
      </c>
      <c r="D64" s="142">
        <v>5</v>
      </c>
      <c r="E64" s="142">
        <v>6</v>
      </c>
      <c r="F64" s="142">
        <v>0</v>
      </c>
      <c r="G64" s="142">
        <v>6</v>
      </c>
      <c r="H64" s="142">
        <v>4</v>
      </c>
      <c r="I64" s="142">
        <v>0</v>
      </c>
      <c r="J64" s="142">
        <v>0</v>
      </c>
      <c r="K64" s="142">
        <v>1</v>
      </c>
      <c r="L64" s="142">
        <v>2</v>
      </c>
      <c r="M64" s="142">
        <v>0</v>
      </c>
      <c r="N64" s="142">
        <v>1</v>
      </c>
      <c r="O64" s="142">
        <v>1</v>
      </c>
      <c r="P64" s="142">
        <v>2</v>
      </c>
      <c r="Q64" s="142">
        <v>0</v>
      </c>
      <c r="R64" s="142">
        <v>0</v>
      </c>
      <c r="S64" s="142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</row>
    <row r="65" spans="1:25" ht="15.75" customHeight="1">
      <c r="A65" s="100">
        <v>464</v>
      </c>
      <c r="B65" s="105" t="s">
        <v>274</v>
      </c>
      <c r="C65" s="141">
        <v>181</v>
      </c>
      <c r="D65" s="142">
        <v>78</v>
      </c>
      <c r="E65" s="142">
        <v>31</v>
      </c>
      <c r="F65" s="142">
        <v>21</v>
      </c>
      <c r="G65" s="142">
        <v>8</v>
      </c>
      <c r="H65" s="142">
        <v>11</v>
      </c>
      <c r="I65" s="142">
        <v>2</v>
      </c>
      <c r="J65" s="142">
        <v>0</v>
      </c>
      <c r="K65" s="142">
        <v>4</v>
      </c>
      <c r="L65" s="142">
        <v>13</v>
      </c>
      <c r="M65" s="142">
        <v>0</v>
      </c>
      <c r="N65" s="142">
        <v>5</v>
      </c>
      <c r="O65" s="142">
        <v>0</v>
      </c>
      <c r="P65" s="142">
        <v>0</v>
      </c>
      <c r="Q65" s="142">
        <v>0</v>
      </c>
      <c r="R65" s="142">
        <v>0</v>
      </c>
      <c r="S65" s="142">
        <v>0</v>
      </c>
      <c r="T65" s="142">
        <v>1</v>
      </c>
      <c r="U65" s="142">
        <v>0</v>
      </c>
      <c r="V65" s="142">
        <v>0</v>
      </c>
      <c r="W65" s="142">
        <v>0</v>
      </c>
      <c r="X65" s="142">
        <v>7</v>
      </c>
      <c r="Y65" s="142">
        <v>0</v>
      </c>
    </row>
    <row r="66" spans="1:25" ht="15.75" customHeight="1">
      <c r="A66" s="100">
        <v>481</v>
      </c>
      <c r="B66" s="105" t="s">
        <v>275</v>
      </c>
      <c r="C66" s="141">
        <v>140</v>
      </c>
      <c r="D66" s="142">
        <v>44</v>
      </c>
      <c r="E66" s="142">
        <v>36</v>
      </c>
      <c r="F66" s="142">
        <v>3</v>
      </c>
      <c r="G66" s="142">
        <v>11</v>
      </c>
      <c r="H66" s="142">
        <v>28</v>
      </c>
      <c r="I66" s="142">
        <v>1</v>
      </c>
      <c r="J66" s="142">
        <v>1</v>
      </c>
      <c r="K66" s="142">
        <v>0</v>
      </c>
      <c r="L66" s="142"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1</v>
      </c>
      <c r="R66" s="142">
        <v>0</v>
      </c>
      <c r="S66" s="142">
        <v>0</v>
      </c>
      <c r="T66" s="142">
        <v>5</v>
      </c>
      <c r="U66" s="142">
        <v>0</v>
      </c>
      <c r="V66" s="142">
        <v>0</v>
      </c>
      <c r="W66" s="142">
        <v>0</v>
      </c>
      <c r="X66" s="142">
        <v>10</v>
      </c>
      <c r="Y66" s="142">
        <v>0</v>
      </c>
    </row>
    <row r="67" spans="1:25" ht="15.75" customHeight="1">
      <c r="A67" s="100">
        <v>501</v>
      </c>
      <c r="B67" s="105" t="s">
        <v>276</v>
      </c>
      <c r="C67" s="141">
        <v>123</v>
      </c>
      <c r="D67" s="142">
        <v>14</v>
      </c>
      <c r="E67" s="142">
        <v>70</v>
      </c>
      <c r="F67" s="142">
        <v>1</v>
      </c>
      <c r="G67" s="142">
        <v>2</v>
      </c>
      <c r="H67" s="142">
        <v>2</v>
      </c>
      <c r="I67" s="142">
        <v>2</v>
      </c>
      <c r="J67" s="142">
        <v>0</v>
      </c>
      <c r="K67" s="142">
        <v>1</v>
      </c>
      <c r="L67" s="142">
        <v>20</v>
      </c>
      <c r="M67" s="142">
        <v>0</v>
      </c>
      <c r="N67" s="142">
        <v>4</v>
      </c>
      <c r="O67" s="142">
        <v>1</v>
      </c>
      <c r="P67" s="142">
        <v>1</v>
      </c>
      <c r="Q67" s="142">
        <v>0</v>
      </c>
      <c r="R67" s="142">
        <v>0</v>
      </c>
      <c r="S67" s="142">
        <v>0</v>
      </c>
      <c r="T67" s="142">
        <v>0</v>
      </c>
      <c r="U67" s="142">
        <v>4</v>
      </c>
      <c r="V67" s="142">
        <v>0</v>
      </c>
      <c r="W67" s="142">
        <v>0</v>
      </c>
      <c r="X67" s="142">
        <v>1</v>
      </c>
      <c r="Y67" s="142">
        <v>0</v>
      </c>
    </row>
    <row r="68" spans="1:25" ht="15.75" customHeight="1">
      <c r="A68" s="100">
        <v>585</v>
      </c>
      <c r="B68" s="105" t="s">
        <v>278</v>
      </c>
      <c r="C68" s="141">
        <v>113</v>
      </c>
      <c r="D68" s="142">
        <v>18</v>
      </c>
      <c r="E68" s="142">
        <v>77</v>
      </c>
      <c r="F68" s="142">
        <v>2</v>
      </c>
      <c r="G68" s="142">
        <v>0</v>
      </c>
      <c r="H68" s="142">
        <v>12</v>
      </c>
      <c r="I68" s="142">
        <v>2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1</v>
      </c>
      <c r="P68" s="142">
        <v>1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</row>
    <row r="69" spans="1:25" ht="15.75" customHeight="1">
      <c r="A69" s="100">
        <v>586</v>
      </c>
      <c r="B69" s="105" t="s">
        <v>279</v>
      </c>
      <c r="C69" s="141">
        <v>99</v>
      </c>
      <c r="D69" s="142">
        <v>13</v>
      </c>
      <c r="E69" s="142">
        <v>67</v>
      </c>
      <c r="F69" s="142">
        <v>0</v>
      </c>
      <c r="G69" s="142">
        <v>0</v>
      </c>
      <c r="H69" s="142">
        <v>2</v>
      </c>
      <c r="I69" s="142">
        <v>1</v>
      </c>
      <c r="J69" s="142">
        <v>0</v>
      </c>
      <c r="K69" s="142">
        <v>0</v>
      </c>
      <c r="L69" s="142">
        <v>11</v>
      </c>
      <c r="M69" s="142">
        <v>0</v>
      </c>
      <c r="N69" s="142">
        <v>0</v>
      </c>
      <c r="O69" s="142">
        <v>1</v>
      </c>
      <c r="P69" s="142">
        <v>0</v>
      </c>
      <c r="Q69" s="142">
        <v>1</v>
      </c>
      <c r="R69" s="142">
        <v>0</v>
      </c>
      <c r="S69" s="142">
        <v>0</v>
      </c>
      <c r="T69" s="142">
        <v>0</v>
      </c>
      <c r="U69" s="142">
        <v>0</v>
      </c>
      <c r="V69" s="142">
        <v>1</v>
      </c>
      <c r="W69" s="142">
        <v>0</v>
      </c>
      <c r="X69" s="142">
        <v>2</v>
      </c>
      <c r="Y69" s="142">
        <v>0</v>
      </c>
    </row>
    <row r="70" spans="1:25" ht="15.75" customHeight="1">
      <c r="A70" s="104"/>
      <c r="B70" s="125"/>
      <c r="C70" s="147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</row>
    <row r="71" spans="1:25" ht="15.75" customHeight="1">
      <c r="A71" s="100" t="s">
        <v>417</v>
      </c>
      <c r="B71" s="127"/>
    </row>
  </sheetData>
  <mergeCells count="1">
    <mergeCell ref="A3:B3"/>
  </mergeCells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456B9-B7F2-445E-8757-BF9C9BD628B6}">
  <sheetPr>
    <tabColor theme="7" tint="0.79998168889431442"/>
  </sheetPr>
  <dimension ref="A1:Y71"/>
  <sheetViews>
    <sheetView workbookViewId="0">
      <pane xSplit="2" ySplit="3" topLeftCell="I8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7.75" defaultRowHeight="13.5"/>
  <cols>
    <col min="1" max="1" width="3.75" style="100" customWidth="1"/>
    <col min="2" max="2" width="14" style="100" customWidth="1"/>
    <col min="3" max="25" width="10.25" style="100" customWidth="1"/>
    <col min="26" max="256" width="7.75" style="100"/>
    <col min="257" max="257" width="3.75" style="100" customWidth="1"/>
    <col min="258" max="258" width="10.25" style="100" customWidth="1"/>
    <col min="259" max="281" width="6.875" style="100" customWidth="1"/>
    <col min="282" max="512" width="7.75" style="100"/>
    <col min="513" max="513" width="3.75" style="100" customWidth="1"/>
    <col min="514" max="514" width="10.25" style="100" customWidth="1"/>
    <col min="515" max="537" width="6.875" style="100" customWidth="1"/>
    <col min="538" max="768" width="7.75" style="100"/>
    <col min="769" max="769" width="3.75" style="100" customWidth="1"/>
    <col min="770" max="770" width="10.25" style="100" customWidth="1"/>
    <col min="771" max="793" width="6.875" style="100" customWidth="1"/>
    <col min="794" max="1024" width="7.75" style="100"/>
    <col min="1025" max="1025" width="3.75" style="100" customWidth="1"/>
    <col min="1026" max="1026" width="10.25" style="100" customWidth="1"/>
    <col min="1027" max="1049" width="6.875" style="100" customWidth="1"/>
    <col min="1050" max="1280" width="7.75" style="100"/>
    <col min="1281" max="1281" width="3.75" style="100" customWidth="1"/>
    <col min="1282" max="1282" width="10.25" style="100" customWidth="1"/>
    <col min="1283" max="1305" width="6.875" style="100" customWidth="1"/>
    <col min="1306" max="1536" width="7.75" style="100"/>
    <col min="1537" max="1537" width="3.75" style="100" customWidth="1"/>
    <col min="1538" max="1538" width="10.25" style="100" customWidth="1"/>
    <col min="1539" max="1561" width="6.875" style="100" customWidth="1"/>
    <col min="1562" max="1792" width="7.75" style="100"/>
    <col min="1793" max="1793" width="3.75" style="100" customWidth="1"/>
    <col min="1794" max="1794" width="10.25" style="100" customWidth="1"/>
    <col min="1795" max="1817" width="6.875" style="100" customWidth="1"/>
    <col min="1818" max="2048" width="7.75" style="100"/>
    <col min="2049" max="2049" width="3.75" style="100" customWidth="1"/>
    <col min="2050" max="2050" width="10.25" style="100" customWidth="1"/>
    <col min="2051" max="2073" width="6.875" style="100" customWidth="1"/>
    <col min="2074" max="2304" width="7.75" style="100"/>
    <col min="2305" max="2305" width="3.75" style="100" customWidth="1"/>
    <col min="2306" max="2306" width="10.25" style="100" customWidth="1"/>
    <col min="2307" max="2329" width="6.875" style="100" customWidth="1"/>
    <col min="2330" max="2560" width="7.75" style="100"/>
    <col min="2561" max="2561" width="3.75" style="100" customWidth="1"/>
    <col min="2562" max="2562" width="10.25" style="100" customWidth="1"/>
    <col min="2563" max="2585" width="6.875" style="100" customWidth="1"/>
    <col min="2586" max="2816" width="7.75" style="100"/>
    <col min="2817" max="2817" width="3.75" style="100" customWidth="1"/>
    <col min="2818" max="2818" width="10.25" style="100" customWidth="1"/>
    <col min="2819" max="2841" width="6.875" style="100" customWidth="1"/>
    <col min="2842" max="3072" width="7.75" style="100"/>
    <col min="3073" max="3073" width="3.75" style="100" customWidth="1"/>
    <col min="3074" max="3074" width="10.25" style="100" customWidth="1"/>
    <col min="3075" max="3097" width="6.875" style="100" customWidth="1"/>
    <col min="3098" max="3328" width="7.75" style="100"/>
    <col min="3329" max="3329" width="3.75" style="100" customWidth="1"/>
    <col min="3330" max="3330" width="10.25" style="100" customWidth="1"/>
    <col min="3331" max="3353" width="6.875" style="100" customWidth="1"/>
    <col min="3354" max="3584" width="7.75" style="100"/>
    <col min="3585" max="3585" width="3.75" style="100" customWidth="1"/>
    <col min="3586" max="3586" width="10.25" style="100" customWidth="1"/>
    <col min="3587" max="3609" width="6.875" style="100" customWidth="1"/>
    <col min="3610" max="3840" width="7.75" style="100"/>
    <col min="3841" max="3841" width="3.75" style="100" customWidth="1"/>
    <col min="3842" max="3842" width="10.25" style="100" customWidth="1"/>
    <col min="3843" max="3865" width="6.875" style="100" customWidth="1"/>
    <col min="3866" max="4096" width="7.75" style="100"/>
    <col min="4097" max="4097" width="3.75" style="100" customWidth="1"/>
    <col min="4098" max="4098" width="10.25" style="100" customWidth="1"/>
    <col min="4099" max="4121" width="6.875" style="100" customWidth="1"/>
    <col min="4122" max="4352" width="7.75" style="100"/>
    <col min="4353" max="4353" width="3.75" style="100" customWidth="1"/>
    <col min="4354" max="4354" width="10.25" style="100" customWidth="1"/>
    <col min="4355" max="4377" width="6.875" style="100" customWidth="1"/>
    <col min="4378" max="4608" width="7.75" style="100"/>
    <col min="4609" max="4609" width="3.75" style="100" customWidth="1"/>
    <col min="4610" max="4610" width="10.25" style="100" customWidth="1"/>
    <col min="4611" max="4633" width="6.875" style="100" customWidth="1"/>
    <col min="4634" max="4864" width="7.75" style="100"/>
    <col min="4865" max="4865" width="3.75" style="100" customWidth="1"/>
    <col min="4866" max="4866" width="10.25" style="100" customWidth="1"/>
    <col min="4867" max="4889" width="6.875" style="100" customWidth="1"/>
    <col min="4890" max="5120" width="7.75" style="100"/>
    <col min="5121" max="5121" width="3.75" style="100" customWidth="1"/>
    <col min="5122" max="5122" width="10.25" style="100" customWidth="1"/>
    <col min="5123" max="5145" width="6.875" style="100" customWidth="1"/>
    <col min="5146" max="5376" width="7.75" style="100"/>
    <col min="5377" max="5377" width="3.75" style="100" customWidth="1"/>
    <col min="5378" max="5378" width="10.25" style="100" customWidth="1"/>
    <col min="5379" max="5401" width="6.875" style="100" customWidth="1"/>
    <col min="5402" max="5632" width="7.75" style="100"/>
    <col min="5633" max="5633" width="3.75" style="100" customWidth="1"/>
    <col min="5634" max="5634" width="10.25" style="100" customWidth="1"/>
    <col min="5635" max="5657" width="6.875" style="100" customWidth="1"/>
    <col min="5658" max="5888" width="7.75" style="100"/>
    <col min="5889" max="5889" width="3.75" style="100" customWidth="1"/>
    <col min="5890" max="5890" width="10.25" style="100" customWidth="1"/>
    <col min="5891" max="5913" width="6.875" style="100" customWidth="1"/>
    <col min="5914" max="6144" width="7.75" style="100"/>
    <col min="6145" max="6145" width="3.75" style="100" customWidth="1"/>
    <col min="6146" max="6146" width="10.25" style="100" customWidth="1"/>
    <col min="6147" max="6169" width="6.875" style="100" customWidth="1"/>
    <col min="6170" max="6400" width="7.75" style="100"/>
    <col min="6401" max="6401" width="3.75" style="100" customWidth="1"/>
    <col min="6402" max="6402" width="10.25" style="100" customWidth="1"/>
    <col min="6403" max="6425" width="6.875" style="100" customWidth="1"/>
    <col min="6426" max="6656" width="7.75" style="100"/>
    <col min="6657" max="6657" width="3.75" style="100" customWidth="1"/>
    <col min="6658" max="6658" width="10.25" style="100" customWidth="1"/>
    <col min="6659" max="6681" width="6.875" style="100" customWidth="1"/>
    <col min="6682" max="6912" width="7.75" style="100"/>
    <col min="6913" max="6913" width="3.75" style="100" customWidth="1"/>
    <col min="6914" max="6914" width="10.25" style="100" customWidth="1"/>
    <col min="6915" max="6937" width="6.875" style="100" customWidth="1"/>
    <col min="6938" max="7168" width="7.75" style="100"/>
    <col min="7169" max="7169" width="3.75" style="100" customWidth="1"/>
    <col min="7170" max="7170" width="10.25" style="100" customWidth="1"/>
    <col min="7171" max="7193" width="6.875" style="100" customWidth="1"/>
    <col min="7194" max="7424" width="7.75" style="100"/>
    <col min="7425" max="7425" width="3.75" style="100" customWidth="1"/>
    <col min="7426" max="7426" width="10.25" style="100" customWidth="1"/>
    <col min="7427" max="7449" width="6.875" style="100" customWidth="1"/>
    <col min="7450" max="7680" width="7.75" style="100"/>
    <col min="7681" max="7681" width="3.75" style="100" customWidth="1"/>
    <col min="7682" max="7682" width="10.25" style="100" customWidth="1"/>
    <col min="7683" max="7705" width="6.875" style="100" customWidth="1"/>
    <col min="7706" max="7936" width="7.75" style="100"/>
    <col min="7937" max="7937" width="3.75" style="100" customWidth="1"/>
    <col min="7938" max="7938" width="10.25" style="100" customWidth="1"/>
    <col min="7939" max="7961" width="6.875" style="100" customWidth="1"/>
    <col min="7962" max="8192" width="7.75" style="100"/>
    <col min="8193" max="8193" width="3.75" style="100" customWidth="1"/>
    <col min="8194" max="8194" width="10.25" style="100" customWidth="1"/>
    <col min="8195" max="8217" width="6.875" style="100" customWidth="1"/>
    <col min="8218" max="8448" width="7.75" style="100"/>
    <col min="8449" max="8449" width="3.75" style="100" customWidth="1"/>
    <col min="8450" max="8450" width="10.25" style="100" customWidth="1"/>
    <col min="8451" max="8473" width="6.875" style="100" customWidth="1"/>
    <col min="8474" max="8704" width="7.75" style="100"/>
    <col min="8705" max="8705" width="3.75" style="100" customWidth="1"/>
    <col min="8706" max="8706" width="10.25" style="100" customWidth="1"/>
    <col min="8707" max="8729" width="6.875" style="100" customWidth="1"/>
    <col min="8730" max="8960" width="7.75" style="100"/>
    <col min="8961" max="8961" width="3.75" style="100" customWidth="1"/>
    <col min="8962" max="8962" width="10.25" style="100" customWidth="1"/>
    <col min="8963" max="8985" width="6.875" style="100" customWidth="1"/>
    <col min="8986" max="9216" width="7.75" style="100"/>
    <col min="9217" max="9217" width="3.75" style="100" customWidth="1"/>
    <col min="9218" max="9218" width="10.25" style="100" customWidth="1"/>
    <col min="9219" max="9241" width="6.875" style="100" customWidth="1"/>
    <col min="9242" max="9472" width="7.75" style="100"/>
    <col min="9473" max="9473" width="3.75" style="100" customWidth="1"/>
    <col min="9474" max="9474" width="10.25" style="100" customWidth="1"/>
    <col min="9475" max="9497" width="6.875" style="100" customWidth="1"/>
    <col min="9498" max="9728" width="7.75" style="100"/>
    <col min="9729" max="9729" width="3.75" style="100" customWidth="1"/>
    <col min="9730" max="9730" width="10.25" style="100" customWidth="1"/>
    <col min="9731" max="9753" width="6.875" style="100" customWidth="1"/>
    <col min="9754" max="9984" width="7.75" style="100"/>
    <col min="9985" max="9985" width="3.75" style="100" customWidth="1"/>
    <col min="9986" max="9986" width="10.25" style="100" customWidth="1"/>
    <col min="9987" max="10009" width="6.875" style="100" customWidth="1"/>
    <col min="10010" max="10240" width="7.75" style="100"/>
    <col min="10241" max="10241" width="3.75" style="100" customWidth="1"/>
    <col min="10242" max="10242" width="10.25" style="100" customWidth="1"/>
    <col min="10243" max="10265" width="6.875" style="100" customWidth="1"/>
    <col min="10266" max="10496" width="7.75" style="100"/>
    <col min="10497" max="10497" width="3.75" style="100" customWidth="1"/>
    <col min="10498" max="10498" width="10.25" style="100" customWidth="1"/>
    <col min="10499" max="10521" width="6.875" style="100" customWidth="1"/>
    <col min="10522" max="10752" width="7.75" style="100"/>
    <col min="10753" max="10753" width="3.75" style="100" customWidth="1"/>
    <col min="10754" max="10754" width="10.25" style="100" customWidth="1"/>
    <col min="10755" max="10777" width="6.875" style="100" customWidth="1"/>
    <col min="10778" max="11008" width="7.75" style="100"/>
    <col min="11009" max="11009" width="3.75" style="100" customWidth="1"/>
    <col min="11010" max="11010" width="10.25" style="100" customWidth="1"/>
    <col min="11011" max="11033" width="6.875" style="100" customWidth="1"/>
    <col min="11034" max="11264" width="7.75" style="100"/>
    <col min="11265" max="11265" width="3.75" style="100" customWidth="1"/>
    <col min="11266" max="11266" width="10.25" style="100" customWidth="1"/>
    <col min="11267" max="11289" width="6.875" style="100" customWidth="1"/>
    <col min="11290" max="11520" width="7.75" style="100"/>
    <col min="11521" max="11521" width="3.75" style="100" customWidth="1"/>
    <col min="11522" max="11522" width="10.25" style="100" customWidth="1"/>
    <col min="11523" max="11545" width="6.875" style="100" customWidth="1"/>
    <col min="11546" max="11776" width="7.75" style="100"/>
    <col min="11777" max="11777" width="3.75" style="100" customWidth="1"/>
    <col min="11778" max="11778" width="10.25" style="100" customWidth="1"/>
    <col min="11779" max="11801" width="6.875" style="100" customWidth="1"/>
    <col min="11802" max="12032" width="7.75" style="100"/>
    <col min="12033" max="12033" width="3.75" style="100" customWidth="1"/>
    <col min="12034" max="12034" width="10.25" style="100" customWidth="1"/>
    <col min="12035" max="12057" width="6.875" style="100" customWidth="1"/>
    <col min="12058" max="12288" width="7.75" style="100"/>
    <col min="12289" max="12289" width="3.75" style="100" customWidth="1"/>
    <col min="12290" max="12290" width="10.25" style="100" customWidth="1"/>
    <col min="12291" max="12313" width="6.875" style="100" customWidth="1"/>
    <col min="12314" max="12544" width="7.75" style="100"/>
    <col min="12545" max="12545" width="3.75" style="100" customWidth="1"/>
    <col min="12546" max="12546" width="10.25" style="100" customWidth="1"/>
    <col min="12547" max="12569" width="6.875" style="100" customWidth="1"/>
    <col min="12570" max="12800" width="7.75" style="100"/>
    <col min="12801" max="12801" width="3.75" style="100" customWidth="1"/>
    <col min="12802" max="12802" width="10.25" style="100" customWidth="1"/>
    <col min="12803" max="12825" width="6.875" style="100" customWidth="1"/>
    <col min="12826" max="13056" width="7.75" style="100"/>
    <col min="13057" max="13057" width="3.75" style="100" customWidth="1"/>
    <col min="13058" max="13058" width="10.25" style="100" customWidth="1"/>
    <col min="13059" max="13081" width="6.875" style="100" customWidth="1"/>
    <col min="13082" max="13312" width="7.75" style="100"/>
    <col min="13313" max="13313" width="3.75" style="100" customWidth="1"/>
    <col min="13314" max="13314" width="10.25" style="100" customWidth="1"/>
    <col min="13315" max="13337" width="6.875" style="100" customWidth="1"/>
    <col min="13338" max="13568" width="7.75" style="100"/>
    <col min="13569" max="13569" width="3.75" style="100" customWidth="1"/>
    <col min="13570" max="13570" width="10.25" style="100" customWidth="1"/>
    <col min="13571" max="13593" width="6.875" style="100" customWidth="1"/>
    <col min="13594" max="13824" width="7.75" style="100"/>
    <col min="13825" max="13825" width="3.75" style="100" customWidth="1"/>
    <col min="13826" max="13826" width="10.25" style="100" customWidth="1"/>
    <col min="13827" max="13849" width="6.875" style="100" customWidth="1"/>
    <col min="13850" max="14080" width="7.75" style="100"/>
    <col min="14081" max="14081" width="3.75" style="100" customWidth="1"/>
    <col min="14082" max="14082" width="10.25" style="100" customWidth="1"/>
    <col min="14083" max="14105" width="6.875" style="100" customWidth="1"/>
    <col min="14106" max="14336" width="7.75" style="100"/>
    <col min="14337" max="14337" width="3.75" style="100" customWidth="1"/>
    <col min="14338" max="14338" width="10.25" style="100" customWidth="1"/>
    <col min="14339" max="14361" width="6.875" style="100" customWidth="1"/>
    <col min="14362" max="14592" width="7.75" style="100"/>
    <col min="14593" max="14593" width="3.75" style="100" customWidth="1"/>
    <col min="14594" max="14594" width="10.25" style="100" customWidth="1"/>
    <col min="14595" max="14617" width="6.875" style="100" customWidth="1"/>
    <col min="14618" max="14848" width="7.75" style="100"/>
    <col min="14849" max="14849" width="3.75" style="100" customWidth="1"/>
    <col min="14850" max="14850" width="10.25" style="100" customWidth="1"/>
    <col min="14851" max="14873" width="6.875" style="100" customWidth="1"/>
    <col min="14874" max="15104" width="7.75" style="100"/>
    <col min="15105" max="15105" width="3.75" style="100" customWidth="1"/>
    <col min="15106" max="15106" width="10.25" style="100" customWidth="1"/>
    <col min="15107" max="15129" width="6.875" style="100" customWidth="1"/>
    <col min="15130" max="15360" width="7.75" style="100"/>
    <col min="15361" max="15361" width="3.75" style="100" customWidth="1"/>
    <col min="15362" max="15362" width="10.25" style="100" customWidth="1"/>
    <col min="15363" max="15385" width="6.875" style="100" customWidth="1"/>
    <col min="15386" max="15616" width="7.75" style="100"/>
    <col min="15617" max="15617" width="3.75" style="100" customWidth="1"/>
    <col min="15618" max="15618" width="10.25" style="100" customWidth="1"/>
    <col min="15619" max="15641" width="6.875" style="100" customWidth="1"/>
    <col min="15642" max="15872" width="7.75" style="100"/>
    <col min="15873" max="15873" width="3.75" style="100" customWidth="1"/>
    <col min="15874" max="15874" width="10.25" style="100" customWidth="1"/>
    <col min="15875" max="15897" width="6.875" style="100" customWidth="1"/>
    <col min="15898" max="16128" width="7.75" style="100"/>
    <col min="16129" max="16129" width="3.75" style="100" customWidth="1"/>
    <col min="16130" max="16130" width="10.25" style="100" customWidth="1"/>
    <col min="16131" max="16153" width="6.875" style="100" customWidth="1"/>
    <col min="16154" max="16384" width="7.75" style="100"/>
  </cols>
  <sheetData>
    <row r="1" spans="1:25" ht="16.149999999999999" customHeight="1">
      <c r="A1" s="100" t="s">
        <v>817</v>
      </c>
    </row>
    <row r="2" spans="1:25">
      <c r="Y2" s="117" t="s">
        <v>402</v>
      </c>
    </row>
    <row r="3" spans="1:25" ht="27">
      <c r="A3" s="439" t="s">
        <v>403</v>
      </c>
      <c r="B3" s="440"/>
      <c r="C3" s="138" t="s">
        <v>44</v>
      </c>
      <c r="D3" s="131" t="s">
        <v>404</v>
      </c>
      <c r="E3" s="139" t="s">
        <v>0</v>
      </c>
      <c r="F3" s="139" t="s">
        <v>194</v>
      </c>
      <c r="G3" s="139" t="s">
        <v>193</v>
      </c>
      <c r="H3" s="139" t="s">
        <v>1</v>
      </c>
      <c r="I3" s="139" t="s">
        <v>413</v>
      </c>
      <c r="J3" s="139" t="s">
        <v>157</v>
      </c>
      <c r="K3" s="139" t="s">
        <v>195</v>
      </c>
      <c r="L3" s="131" t="s">
        <v>196</v>
      </c>
      <c r="M3" s="139" t="s">
        <v>199</v>
      </c>
      <c r="N3" s="139" t="s">
        <v>414</v>
      </c>
      <c r="O3" s="131" t="s">
        <v>198</v>
      </c>
      <c r="P3" s="131" t="s">
        <v>197</v>
      </c>
      <c r="Q3" s="139" t="s">
        <v>421</v>
      </c>
      <c r="R3" s="139" t="s">
        <v>200</v>
      </c>
      <c r="S3" s="139" t="s">
        <v>156</v>
      </c>
      <c r="T3" s="139" t="s">
        <v>201</v>
      </c>
      <c r="U3" s="131" t="s">
        <v>202</v>
      </c>
      <c r="V3" s="131" t="s">
        <v>422</v>
      </c>
      <c r="W3" s="139" t="s">
        <v>418</v>
      </c>
      <c r="X3" s="140" t="s">
        <v>205</v>
      </c>
      <c r="Y3" s="140" t="s">
        <v>162</v>
      </c>
    </row>
    <row r="4" spans="1:25" ht="15" hidden="1" customHeight="1">
      <c r="B4" s="135" t="s">
        <v>423</v>
      </c>
      <c r="C4" s="141">
        <v>102954</v>
      </c>
      <c r="D4" s="142">
        <v>58123</v>
      </c>
      <c r="E4" s="142">
        <v>22178</v>
      </c>
      <c r="F4" s="142">
        <v>3420</v>
      </c>
      <c r="G4" s="142">
        <v>3823</v>
      </c>
      <c r="H4" s="142">
        <v>3229</v>
      </c>
      <c r="I4" s="142">
        <v>2401</v>
      </c>
      <c r="J4" s="142">
        <v>1274</v>
      </c>
      <c r="K4" s="142">
        <v>952</v>
      </c>
      <c r="L4" s="142">
        <v>787</v>
      </c>
      <c r="M4" s="142">
        <v>790</v>
      </c>
      <c r="N4" s="142">
        <v>578</v>
      </c>
      <c r="O4" s="142">
        <v>652</v>
      </c>
      <c r="P4" s="142">
        <v>598</v>
      </c>
      <c r="Q4" s="142">
        <v>352</v>
      </c>
      <c r="R4" s="142">
        <v>262</v>
      </c>
      <c r="S4" s="142">
        <v>149</v>
      </c>
      <c r="T4" s="142">
        <v>231</v>
      </c>
      <c r="U4" s="142">
        <v>193</v>
      </c>
      <c r="V4" s="142">
        <v>224</v>
      </c>
      <c r="W4" s="142">
        <v>129</v>
      </c>
      <c r="X4" s="142">
        <v>2529</v>
      </c>
      <c r="Y4" s="142">
        <v>80</v>
      </c>
    </row>
    <row r="5" spans="1:25" ht="11.25" hidden="1" customHeight="1">
      <c r="B5" s="135" t="s">
        <v>409</v>
      </c>
      <c r="C5" s="141">
        <v>101691</v>
      </c>
      <c r="D5" s="142">
        <v>56601</v>
      </c>
      <c r="E5" s="142">
        <v>22723</v>
      </c>
      <c r="F5" s="142">
        <v>3695</v>
      </c>
      <c r="G5" s="142">
        <v>3556</v>
      </c>
      <c r="H5" s="142">
        <v>3167</v>
      </c>
      <c r="I5" s="142">
        <v>2372</v>
      </c>
      <c r="J5" s="142">
        <v>1286</v>
      </c>
      <c r="K5" s="142">
        <v>929</v>
      </c>
      <c r="L5" s="142">
        <v>778</v>
      </c>
      <c r="M5" s="142">
        <v>745</v>
      </c>
      <c r="N5" s="142">
        <v>637</v>
      </c>
      <c r="O5" s="142">
        <v>599</v>
      </c>
      <c r="P5" s="142">
        <v>561</v>
      </c>
      <c r="Q5" s="142">
        <v>315</v>
      </c>
      <c r="R5" s="142">
        <v>272</v>
      </c>
      <c r="S5" s="142">
        <v>181</v>
      </c>
      <c r="T5" s="142">
        <v>206</v>
      </c>
      <c r="U5" s="142">
        <v>190</v>
      </c>
      <c r="V5" s="142">
        <v>207</v>
      </c>
      <c r="W5" s="142">
        <v>132</v>
      </c>
      <c r="X5" s="142">
        <v>2462</v>
      </c>
      <c r="Y5" s="142">
        <v>77</v>
      </c>
    </row>
    <row r="6" spans="1:25" ht="11.25" hidden="1" customHeight="1">
      <c r="B6" s="135" t="s">
        <v>416</v>
      </c>
      <c r="C6" s="141">
        <v>101294</v>
      </c>
      <c r="D6" s="142">
        <v>55202</v>
      </c>
      <c r="E6" s="142">
        <v>23587</v>
      </c>
      <c r="F6" s="142">
        <v>4016</v>
      </c>
      <c r="G6" s="142">
        <v>3324</v>
      </c>
      <c r="H6" s="142">
        <v>3203</v>
      </c>
      <c r="I6" s="142">
        <v>2367</v>
      </c>
      <c r="J6" s="142">
        <v>1363</v>
      </c>
      <c r="K6" s="142">
        <v>899</v>
      </c>
      <c r="L6" s="142">
        <v>822</v>
      </c>
      <c r="M6" s="142">
        <v>683</v>
      </c>
      <c r="N6" s="142">
        <v>657</v>
      </c>
      <c r="O6" s="142">
        <v>549</v>
      </c>
      <c r="P6" s="142">
        <v>544</v>
      </c>
      <c r="Q6" s="142">
        <v>283</v>
      </c>
      <c r="R6" s="142">
        <v>281</v>
      </c>
      <c r="S6" s="142">
        <v>202</v>
      </c>
      <c r="T6" s="142">
        <v>204</v>
      </c>
      <c r="U6" s="142">
        <v>195</v>
      </c>
      <c r="V6" s="142">
        <v>185</v>
      </c>
      <c r="W6" s="142">
        <v>140</v>
      </c>
      <c r="X6" s="142">
        <v>2516</v>
      </c>
      <c r="Y6" s="142">
        <v>72</v>
      </c>
    </row>
    <row r="7" spans="1:25" ht="11.25" hidden="1" customHeight="1">
      <c r="B7" s="135" t="s">
        <v>420</v>
      </c>
      <c r="C7" s="141">
        <v>101773</v>
      </c>
      <c r="D7" s="142">
        <v>53864</v>
      </c>
      <c r="E7" s="142">
        <v>24742</v>
      </c>
      <c r="F7" s="142">
        <v>4232</v>
      </c>
      <c r="G7" s="142">
        <v>3612</v>
      </c>
      <c r="H7" s="142">
        <v>3301</v>
      </c>
      <c r="I7" s="142">
        <v>2405</v>
      </c>
      <c r="J7" s="142">
        <v>1435</v>
      </c>
      <c r="K7" s="142">
        <v>924</v>
      </c>
      <c r="L7" s="142">
        <v>842</v>
      </c>
      <c r="M7" s="142">
        <v>672</v>
      </c>
      <c r="N7" s="142">
        <v>641</v>
      </c>
      <c r="O7" s="142">
        <v>505</v>
      </c>
      <c r="P7" s="142">
        <v>490</v>
      </c>
      <c r="Q7" s="142">
        <v>281</v>
      </c>
      <c r="R7" s="142">
        <v>278</v>
      </c>
      <c r="S7" s="142">
        <v>219</v>
      </c>
      <c r="T7" s="142">
        <v>214</v>
      </c>
      <c r="U7" s="142">
        <v>182</v>
      </c>
      <c r="V7" s="142">
        <v>170</v>
      </c>
      <c r="W7" s="142">
        <v>143</v>
      </c>
      <c r="X7" s="142">
        <v>2547</v>
      </c>
      <c r="Y7" s="142">
        <v>74</v>
      </c>
    </row>
    <row r="8" spans="1:25" ht="11.25" customHeight="1">
      <c r="B8" s="135" t="s">
        <v>424</v>
      </c>
      <c r="C8" s="141">
        <v>101297</v>
      </c>
      <c r="D8" s="142">
        <v>52351</v>
      </c>
      <c r="E8" s="142">
        <v>25760</v>
      </c>
      <c r="F8" s="142">
        <v>4283</v>
      </c>
      <c r="G8" s="142">
        <v>3515</v>
      </c>
      <c r="H8" s="142">
        <v>3307</v>
      </c>
      <c r="I8" s="142">
        <v>2324</v>
      </c>
      <c r="J8" s="142">
        <v>1479</v>
      </c>
      <c r="K8" s="142">
        <v>933</v>
      </c>
      <c r="L8" s="142">
        <v>744</v>
      </c>
      <c r="M8" s="142">
        <v>655</v>
      </c>
      <c r="N8" s="142">
        <v>650</v>
      </c>
      <c r="O8" s="142">
        <v>518</v>
      </c>
      <c r="P8" s="142">
        <v>460</v>
      </c>
      <c r="Q8" s="142">
        <v>335</v>
      </c>
      <c r="R8" s="142">
        <v>297</v>
      </c>
      <c r="S8" s="142">
        <v>270</v>
      </c>
      <c r="T8" s="142">
        <v>239</v>
      </c>
      <c r="U8" s="142">
        <v>184</v>
      </c>
      <c r="V8" s="142">
        <v>168</v>
      </c>
      <c r="W8" s="142">
        <v>166</v>
      </c>
      <c r="X8" s="142">
        <v>2586</v>
      </c>
      <c r="Y8" s="142">
        <v>73</v>
      </c>
    </row>
    <row r="9" spans="1:25" ht="15" customHeight="1">
      <c r="B9" s="136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</row>
    <row r="10" spans="1:25" ht="15" customHeight="1">
      <c r="B10" s="105" t="s">
        <v>211</v>
      </c>
      <c r="C10" s="141">
        <v>20578</v>
      </c>
      <c r="D10" s="142">
        <v>13543</v>
      </c>
      <c r="E10" s="142">
        <v>3650</v>
      </c>
      <c r="F10" s="142">
        <v>297</v>
      </c>
      <c r="G10" s="142">
        <v>453</v>
      </c>
      <c r="H10" s="142">
        <v>540</v>
      </c>
      <c r="I10" s="142">
        <v>472</v>
      </c>
      <c r="J10" s="142">
        <v>87</v>
      </c>
      <c r="K10" s="142">
        <v>159</v>
      </c>
      <c r="L10" s="142">
        <v>103</v>
      </c>
      <c r="M10" s="142">
        <v>125</v>
      </c>
      <c r="N10" s="142">
        <v>122</v>
      </c>
      <c r="O10" s="142">
        <v>148</v>
      </c>
      <c r="P10" s="142">
        <v>101</v>
      </c>
      <c r="Q10" s="142">
        <v>53</v>
      </c>
      <c r="R10" s="142">
        <v>82</v>
      </c>
      <c r="S10" s="142">
        <v>60</v>
      </c>
      <c r="T10" s="142">
        <v>31</v>
      </c>
      <c r="U10" s="142">
        <v>39</v>
      </c>
      <c r="V10" s="142">
        <v>31</v>
      </c>
      <c r="W10" s="142">
        <v>30</v>
      </c>
      <c r="X10" s="142">
        <v>441</v>
      </c>
      <c r="Y10" s="142">
        <v>11</v>
      </c>
    </row>
    <row r="11" spans="1:25" ht="15" customHeight="1">
      <c r="B11" s="105" t="s">
        <v>212</v>
      </c>
      <c r="C11" s="141">
        <v>9140</v>
      </c>
      <c r="D11" s="142">
        <v>6084</v>
      </c>
      <c r="E11" s="142">
        <v>1269</v>
      </c>
      <c r="F11" s="142">
        <v>127</v>
      </c>
      <c r="G11" s="142">
        <v>539</v>
      </c>
      <c r="H11" s="142">
        <v>207</v>
      </c>
      <c r="I11" s="142">
        <v>210</v>
      </c>
      <c r="J11" s="142">
        <v>152</v>
      </c>
      <c r="K11" s="142">
        <v>36</v>
      </c>
      <c r="L11" s="142">
        <v>59</v>
      </c>
      <c r="M11" s="142">
        <v>60</v>
      </c>
      <c r="N11" s="142">
        <v>52</v>
      </c>
      <c r="O11" s="142">
        <v>53</v>
      </c>
      <c r="P11" s="142">
        <v>37</v>
      </c>
      <c r="Q11" s="142">
        <v>34</v>
      </c>
      <c r="R11" s="142">
        <v>21</v>
      </c>
      <c r="S11" s="142">
        <v>13</v>
      </c>
      <c r="T11" s="142">
        <v>8</v>
      </c>
      <c r="U11" s="142">
        <v>11</v>
      </c>
      <c r="V11" s="142">
        <v>12</v>
      </c>
      <c r="W11" s="142">
        <v>3</v>
      </c>
      <c r="X11" s="142">
        <v>146</v>
      </c>
      <c r="Y11" s="142">
        <v>7</v>
      </c>
    </row>
    <row r="12" spans="1:25" ht="15" customHeight="1">
      <c r="B12" s="105" t="s">
        <v>213</v>
      </c>
      <c r="C12" s="141">
        <v>7383</v>
      </c>
      <c r="D12" s="142">
        <v>3570</v>
      </c>
      <c r="E12" s="142">
        <v>1667</v>
      </c>
      <c r="F12" s="142">
        <v>340</v>
      </c>
      <c r="G12" s="142">
        <v>470</v>
      </c>
      <c r="H12" s="142">
        <v>515</v>
      </c>
      <c r="I12" s="142">
        <v>98</v>
      </c>
      <c r="J12" s="142">
        <v>131</v>
      </c>
      <c r="K12" s="142">
        <v>172</v>
      </c>
      <c r="L12" s="142">
        <v>56</v>
      </c>
      <c r="M12" s="142">
        <v>51</v>
      </c>
      <c r="N12" s="142">
        <v>19</v>
      </c>
      <c r="O12" s="142">
        <v>23</v>
      </c>
      <c r="P12" s="142">
        <v>27</v>
      </c>
      <c r="Q12" s="142">
        <v>28</v>
      </c>
      <c r="R12" s="142">
        <v>9</v>
      </c>
      <c r="S12" s="142">
        <v>4</v>
      </c>
      <c r="T12" s="142">
        <v>9</v>
      </c>
      <c r="U12" s="142">
        <v>13</v>
      </c>
      <c r="V12" s="142">
        <v>12</v>
      </c>
      <c r="W12" s="142">
        <v>3</v>
      </c>
      <c r="X12" s="142">
        <v>159</v>
      </c>
      <c r="Y12" s="142">
        <v>7</v>
      </c>
    </row>
    <row r="13" spans="1:25" ht="15" customHeight="1">
      <c r="B13" s="105" t="s">
        <v>214</v>
      </c>
      <c r="C13" s="141">
        <v>3509</v>
      </c>
      <c r="D13" s="142">
        <v>932</v>
      </c>
      <c r="E13" s="142">
        <v>1002</v>
      </c>
      <c r="F13" s="142">
        <v>245</v>
      </c>
      <c r="G13" s="142">
        <v>626</v>
      </c>
      <c r="H13" s="142">
        <v>189</v>
      </c>
      <c r="I13" s="142">
        <v>54</v>
      </c>
      <c r="J13" s="142">
        <v>6</v>
      </c>
      <c r="K13" s="142">
        <v>125</v>
      </c>
      <c r="L13" s="142">
        <v>55</v>
      </c>
      <c r="M13" s="142">
        <v>17</v>
      </c>
      <c r="N13" s="142">
        <v>6</v>
      </c>
      <c r="O13" s="142">
        <v>11</v>
      </c>
      <c r="P13" s="142">
        <v>10</v>
      </c>
      <c r="Q13" s="142">
        <v>9</v>
      </c>
      <c r="R13" s="142">
        <v>1</v>
      </c>
      <c r="S13" s="142">
        <v>1</v>
      </c>
      <c r="T13" s="142">
        <v>1</v>
      </c>
      <c r="U13" s="142">
        <v>5</v>
      </c>
      <c r="V13" s="142">
        <v>5</v>
      </c>
      <c r="W13" s="142">
        <v>14</v>
      </c>
      <c r="X13" s="142">
        <v>194</v>
      </c>
      <c r="Y13" s="142">
        <v>1</v>
      </c>
    </row>
    <row r="14" spans="1:25" ht="15" customHeight="1">
      <c r="B14" s="105" t="s">
        <v>215</v>
      </c>
      <c r="C14" s="141">
        <v>11255</v>
      </c>
      <c r="D14" s="142">
        <v>6073</v>
      </c>
      <c r="E14" s="142">
        <v>2260</v>
      </c>
      <c r="F14" s="142">
        <v>1657</v>
      </c>
      <c r="G14" s="142">
        <v>290</v>
      </c>
      <c r="H14" s="142">
        <v>376</v>
      </c>
      <c r="I14" s="142">
        <v>99</v>
      </c>
      <c r="J14" s="142">
        <v>10</v>
      </c>
      <c r="K14" s="142">
        <v>111</v>
      </c>
      <c r="L14" s="142">
        <v>44</v>
      </c>
      <c r="M14" s="142">
        <v>47</v>
      </c>
      <c r="N14" s="142">
        <v>16</v>
      </c>
      <c r="O14" s="142">
        <v>21</v>
      </c>
      <c r="P14" s="142">
        <v>32</v>
      </c>
      <c r="Q14" s="142">
        <v>19</v>
      </c>
      <c r="R14" s="142">
        <v>4</v>
      </c>
      <c r="S14" s="142">
        <v>6</v>
      </c>
      <c r="T14" s="142">
        <v>6</v>
      </c>
      <c r="U14" s="142">
        <v>7</v>
      </c>
      <c r="V14" s="142">
        <v>17</v>
      </c>
      <c r="W14" s="142">
        <v>0</v>
      </c>
      <c r="X14" s="142">
        <v>157</v>
      </c>
      <c r="Y14" s="142">
        <v>3</v>
      </c>
    </row>
    <row r="15" spans="1:25" ht="15" customHeight="1">
      <c r="B15" s="105" t="s">
        <v>216</v>
      </c>
      <c r="C15" s="141">
        <v>1888</v>
      </c>
      <c r="D15" s="142">
        <v>696</v>
      </c>
      <c r="E15" s="142">
        <v>536</v>
      </c>
      <c r="F15" s="142">
        <v>50</v>
      </c>
      <c r="G15" s="142">
        <v>125</v>
      </c>
      <c r="H15" s="142">
        <v>109</v>
      </c>
      <c r="I15" s="142">
        <v>48</v>
      </c>
      <c r="J15" s="142">
        <v>14</v>
      </c>
      <c r="K15" s="142">
        <v>88</v>
      </c>
      <c r="L15" s="142">
        <v>89</v>
      </c>
      <c r="M15" s="142">
        <v>19</v>
      </c>
      <c r="N15" s="142">
        <v>11</v>
      </c>
      <c r="O15" s="142">
        <v>5</v>
      </c>
      <c r="P15" s="142">
        <v>8</v>
      </c>
      <c r="Q15" s="142">
        <v>0</v>
      </c>
      <c r="R15" s="142">
        <v>3</v>
      </c>
      <c r="S15" s="142">
        <v>1</v>
      </c>
      <c r="T15" s="142">
        <v>17</v>
      </c>
      <c r="U15" s="142">
        <v>1</v>
      </c>
      <c r="V15" s="142">
        <v>8</v>
      </c>
      <c r="W15" s="142">
        <v>1</v>
      </c>
      <c r="X15" s="142">
        <v>56</v>
      </c>
      <c r="Y15" s="142">
        <v>3</v>
      </c>
    </row>
    <row r="16" spans="1:25" ht="15" customHeight="1">
      <c r="B16" s="105" t="s">
        <v>218</v>
      </c>
      <c r="C16" s="141">
        <v>1184</v>
      </c>
      <c r="D16" s="142">
        <v>156</v>
      </c>
      <c r="E16" s="142">
        <v>621</v>
      </c>
      <c r="F16" s="142">
        <v>29</v>
      </c>
      <c r="G16" s="142">
        <v>68</v>
      </c>
      <c r="H16" s="142">
        <v>160</v>
      </c>
      <c r="I16" s="142">
        <v>30</v>
      </c>
      <c r="J16" s="142">
        <v>0</v>
      </c>
      <c r="K16" s="142">
        <v>3</v>
      </c>
      <c r="L16" s="142">
        <v>73</v>
      </c>
      <c r="M16" s="142">
        <v>8</v>
      </c>
      <c r="N16" s="142">
        <v>3</v>
      </c>
      <c r="O16" s="142">
        <v>8</v>
      </c>
      <c r="P16" s="142">
        <v>6</v>
      </c>
      <c r="Q16" s="142">
        <v>0</v>
      </c>
      <c r="R16" s="142">
        <v>1</v>
      </c>
      <c r="S16" s="142">
        <v>5</v>
      </c>
      <c r="T16" s="142">
        <v>4</v>
      </c>
      <c r="U16" s="142">
        <v>2</v>
      </c>
      <c r="V16" s="142">
        <v>0</v>
      </c>
      <c r="W16" s="142">
        <v>1</v>
      </c>
      <c r="X16" s="142">
        <v>6</v>
      </c>
      <c r="Y16" s="142">
        <v>0</v>
      </c>
    </row>
    <row r="17" spans="1:25" ht="15" customHeight="1">
      <c r="B17" s="105" t="s">
        <v>220</v>
      </c>
      <c r="C17" s="141">
        <v>1209</v>
      </c>
      <c r="D17" s="142">
        <v>180</v>
      </c>
      <c r="E17" s="142">
        <v>401</v>
      </c>
      <c r="F17" s="142">
        <v>91</v>
      </c>
      <c r="G17" s="142">
        <v>278</v>
      </c>
      <c r="H17" s="142">
        <v>135</v>
      </c>
      <c r="I17" s="142">
        <v>18</v>
      </c>
      <c r="J17" s="142">
        <v>4</v>
      </c>
      <c r="K17" s="142">
        <v>12</v>
      </c>
      <c r="L17" s="142">
        <v>9</v>
      </c>
      <c r="M17" s="142">
        <v>14</v>
      </c>
      <c r="N17" s="142">
        <v>10</v>
      </c>
      <c r="O17" s="142">
        <v>7</v>
      </c>
      <c r="P17" s="142">
        <v>8</v>
      </c>
      <c r="Q17" s="142">
        <v>3</v>
      </c>
      <c r="R17" s="142">
        <v>4</v>
      </c>
      <c r="S17" s="142">
        <v>4</v>
      </c>
      <c r="T17" s="142">
        <v>0</v>
      </c>
      <c r="U17" s="142">
        <v>1</v>
      </c>
      <c r="V17" s="142">
        <v>1</v>
      </c>
      <c r="W17" s="142">
        <v>0</v>
      </c>
      <c r="X17" s="142">
        <v>29</v>
      </c>
      <c r="Y17" s="142">
        <v>0</v>
      </c>
    </row>
    <row r="18" spans="1:25" ht="15" customHeight="1">
      <c r="B18" s="105" t="s">
        <v>222</v>
      </c>
      <c r="C18" s="141">
        <v>696</v>
      </c>
      <c r="D18" s="142">
        <v>165</v>
      </c>
      <c r="E18" s="142">
        <v>249</v>
      </c>
      <c r="F18" s="142">
        <v>17</v>
      </c>
      <c r="G18" s="142">
        <v>50</v>
      </c>
      <c r="H18" s="142">
        <v>81</v>
      </c>
      <c r="I18" s="142">
        <v>29</v>
      </c>
      <c r="J18" s="142">
        <v>3</v>
      </c>
      <c r="K18" s="142">
        <v>15</v>
      </c>
      <c r="L18" s="142">
        <v>13</v>
      </c>
      <c r="M18" s="142">
        <v>26</v>
      </c>
      <c r="N18" s="142">
        <v>8</v>
      </c>
      <c r="O18" s="142">
        <v>6</v>
      </c>
      <c r="P18" s="142">
        <v>2</v>
      </c>
      <c r="Q18" s="142">
        <v>0</v>
      </c>
      <c r="R18" s="142">
        <v>1</v>
      </c>
      <c r="S18" s="142">
        <v>2</v>
      </c>
      <c r="T18" s="142">
        <v>8</v>
      </c>
      <c r="U18" s="142">
        <v>1</v>
      </c>
      <c r="V18" s="142">
        <v>4</v>
      </c>
      <c r="W18" s="142">
        <v>0</v>
      </c>
      <c r="X18" s="142">
        <v>15</v>
      </c>
      <c r="Y18" s="142">
        <v>1</v>
      </c>
    </row>
    <row r="19" spans="1:25" ht="15" customHeight="1">
      <c r="B19" s="137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</row>
    <row r="20" spans="1:25" ht="15" customHeight="1">
      <c r="A20" s="100">
        <v>100</v>
      </c>
      <c r="B20" s="105" t="s">
        <v>223</v>
      </c>
      <c r="C20" s="141">
        <v>48652</v>
      </c>
      <c r="D20" s="142">
        <v>24199</v>
      </c>
      <c r="E20" s="142">
        <v>14611</v>
      </c>
      <c r="F20" s="142">
        <v>1540</v>
      </c>
      <c r="G20" s="142">
        <v>628</v>
      </c>
      <c r="H20" s="142">
        <v>1040</v>
      </c>
      <c r="I20" s="142">
        <v>1324</v>
      </c>
      <c r="J20" s="142">
        <v>1096</v>
      </c>
      <c r="K20" s="142">
        <v>231</v>
      </c>
      <c r="L20" s="142">
        <v>259</v>
      </c>
      <c r="M20" s="142">
        <v>294</v>
      </c>
      <c r="N20" s="142">
        <v>418</v>
      </c>
      <c r="O20" s="142">
        <v>248</v>
      </c>
      <c r="P20" s="142">
        <v>243</v>
      </c>
      <c r="Q20" s="142">
        <v>190</v>
      </c>
      <c r="R20" s="142">
        <v>177</v>
      </c>
      <c r="S20" s="142">
        <v>178</v>
      </c>
      <c r="T20" s="142">
        <v>161</v>
      </c>
      <c r="U20" s="142">
        <v>111</v>
      </c>
      <c r="V20" s="142">
        <v>79</v>
      </c>
      <c r="W20" s="142">
        <v>114</v>
      </c>
      <c r="X20" s="142">
        <v>1470</v>
      </c>
      <c r="Y20" s="142">
        <v>41</v>
      </c>
    </row>
    <row r="21" spans="1:25" ht="15" customHeight="1">
      <c r="A21" s="100">
        <v>101</v>
      </c>
      <c r="B21" s="105" t="s">
        <v>224</v>
      </c>
      <c r="C21" s="141">
        <v>5188</v>
      </c>
      <c r="D21" s="142">
        <v>1627</v>
      </c>
      <c r="E21" s="142">
        <v>1192</v>
      </c>
      <c r="F21" s="142">
        <v>47</v>
      </c>
      <c r="G21" s="142">
        <v>379</v>
      </c>
      <c r="H21" s="142">
        <v>317</v>
      </c>
      <c r="I21" s="142">
        <v>488</v>
      </c>
      <c r="J21" s="142">
        <v>145</v>
      </c>
      <c r="K21" s="142">
        <v>105</v>
      </c>
      <c r="L21" s="142">
        <v>43</v>
      </c>
      <c r="M21" s="142">
        <v>45</v>
      </c>
      <c r="N21" s="142">
        <v>104</v>
      </c>
      <c r="O21" s="142">
        <v>64</v>
      </c>
      <c r="P21" s="142">
        <v>65</v>
      </c>
      <c r="Q21" s="142">
        <v>53</v>
      </c>
      <c r="R21" s="142">
        <v>35</v>
      </c>
      <c r="S21" s="142">
        <v>58</v>
      </c>
      <c r="T21" s="142">
        <v>33</v>
      </c>
      <c r="U21" s="142">
        <v>48</v>
      </c>
      <c r="V21" s="142">
        <v>13</v>
      </c>
      <c r="W21" s="142">
        <v>21</v>
      </c>
      <c r="X21" s="142">
        <v>302</v>
      </c>
      <c r="Y21" s="142">
        <v>4</v>
      </c>
    </row>
    <row r="22" spans="1:25" ht="15" customHeight="1">
      <c r="A22" s="100">
        <v>102</v>
      </c>
      <c r="B22" s="105" t="s">
        <v>225</v>
      </c>
      <c r="C22" s="141">
        <v>3963</v>
      </c>
      <c r="D22" s="142">
        <v>1749</v>
      </c>
      <c r="E22" s="142">
        <v>1216</v>
      </c>
      <c r="F22" s="142">
        <v>50</v>
      </c>
      <c r="G22" s="142">
        <v>23</v>
      </c>
      <c r="H22" s="142">
        <v>109</v>
      </c>
      <c r="I22" s="142">
        <v>162</v>
      </c>
      <c r="J22" s="142">
        <v>128</v>
      </c>
      <c r="K22" s="142">
        <v>2</v>
      </c>
      <c r="L22" s="142">
        <v>44</v>
      </c>
      <c r="M22" s="142">
        <v>29</v>
      </c>
      <c r="N22" s="142">
        <v>51</v>
      </c>
      <c r="O22" s="142">
        <v>25</v>
      </c>
      <c r="P22" s="142">
        <v>28</v>
      </c>
      <c r="Q22" s="142">
        <v>32</v>
      </c>
      <c r="R22" s="142">
        <v>33</v>
      </c>
      <c r="S22" s="142">
        <v>41</v>
      </c>
      <c r="T22" s="142">
        <v>14</v>
      </c>
      <c r="U22" s="142">
        <v>8</v>
      </c>
      <c r="V22" s="142">
        <v>29</v>
      </c>
      <c r="W22" s="142">
        <v>8</v>
      </c>
      <c r="X22" s="142">
        <v>177</v>
      </c>
      <c r="Y22" s="142">
        <v>5</v>
      </c>
    </row>
    <row r="23" spans="1:25" ht="15" customHeight="1">
      <c r="A23" s="100">
        <v>105</v>
      </c>
      <c r="B23" s="105" t="s">
        <v>226</v>
      </c>
      <c r="C23" s="141">
        <v>12175</v>
      </c>
      <c r="D23" s="142">
        <v>3150</v>
      </c>
      <c r="E23" s="142">
        <v>6413</v>
      </c>
      <c r="F23" s="142">
        <v>103</v>
      </c>
      <c r="G23" s="142">
        <v>64</v>
      </c>
      <c r="H23" s="142">
        <v>188</v>
      </c>
      <c r="I23" s="142">
        <v>259</v>
      </c>
      <c r="J23" s="142">
        <v>675</v>
      </c>
      <c r="K23" s="142">
        <v>38</v>
      </c>
      <c r="L23" s="142">
        <v>55</v>
      </c>
      <c r="M23" s="142">
        <v>113</v>
      </c>
      <c r="N23" s="142">
        <v>142</v>
      </c>
      <c r="O23" s="142">
        <v>72</v>
      </c>
      <c r="P23" s="142">
        <v>65</v>
      </c>
      <c r="Q23" s="142">
        <v>74</v>
      </c>
      <c r="R23" s="142">
        <v>46</v>
      </c>
      <c r="S23" s="142">
        <v>50</v>
      </c>
      <c r="T23" s="142">
        <v>60</v>
      </c>
      <c r="U23" s="142">
        <v>17</v>
      </c>
      <c r="V23" s="142">
        <v>19</v>
      </c>
      <c r="W23" s="142">
        <v>66</v>
      </c>
      <c r="X23" s="142">
        <v>493</v>
      </c>
      <c r="Y23" s="142">
        <v>13</v>
      </c>
    </row>
    <row r="24" spans="1:25" ht="15" customHeight="1">
      <c r="A24" s="100">
        <v>106</v>
      </c>
      <c r="B24" s="105" t="s">
        <v>227</v>
      </c>
      <c r="C24" s="141">
        <v>4358</v>
      </c>
      <c r="D24" s="142">
        <v>1690</v>
      </c>
      <c r="E24" s="142">
        <v>2109</v>
      </c>
      <c r="F24" s="142">
        <v>171</v>
      </c>
      <c r="G24" s="142">
        <v>49</v>
      </c>
      <c r="H24" s="142">
        <v>79</v>
      </c>
      <c r="I24" s="142">
        <v>12</v>
      </c>
      <c r="J24" s="142">
        <v>29</v>
      </c>
      <c r="K24" s="142">
        <v>13</v>
      </c>
      <c r="L24" s="142">
        <v>37</v>
      </c>
      <c r="M24" s="142">
        <v>29</v>
      </c>
      <c r="N24" s="142">
        <v>18</v>
      </c>
      <c r="O24" s="142">
        <v>6</v>
      </c>
      <c r="P24" s="142">
        <v>8</v>
      </c>
      <c r="Q24" s="142">
        <v>19</v>
      </c>
      <c r="R24" s="142">
        <v>5</v>
      </c>
      <c r="S24" s="142">
        <v>2</v>
      </c>
      <c r="T24" s="142">
        <v>3</v>
      </c>
      <c r="U24" s="142">
        <v>5</v>
      </c>
      <c r="V24" s="142">
        <v>5</v>
      </c>
      <c r="W24" s="142">
        <v>1</v>
      </c>
      <c r="X24" s="142">
        <v>65</v>
      </c>
      <c r="Y24" s="142">
        <v>3</v>
      </c>
    </row>
    <row r="25" spans="1:25" ht="15" customHeight="1">
      <c r="A25" s="100">
        <v>107</v>
      </c>
      <c r="B25" s="105" t="s">
        <v>228</v>
      </c>
      <c r="C25" s="141">
        <v>1999</v>
      </c>
      <c r="D25" s="142">
        <v>1166</v>
      </c>
      <c r="E25" s="142">
        <v>459</v>
      </c>
      <c r="F25" s="142">
        <v>27</v>
      </c>
      <c r="G25" s="142">
        <v>27</v>
      </c>
      <c r="H25" s="142">
        <v>41</v>
      </c>
      <c r="I25" s="142">
        <v>79</v>
      </c>
      <c r="J25" s="142">
        <v>42</v>
      </c>
      <c r="K25" s="142">
        <v>7</v>
      </c>
      <c r="L25" s="142">
        <v>11</v>
      </c>
      <c r="M25" s="142">
        <v>13</v>
      </c>
      <c r="N25" s="142">
        <v>17</v>
      </c>
      <c r="O25" s="142">
        <v>16</v>
      </c>
      <c r="P25" s="142">
        <v>13</v>
      </c>
      <c r="Q25" s="142">
        <v>1</v>
      </c>
      <c r="R25" s="142">
        <v>5</v>
      </c>
      <c r="S25" s="142">
        <v>7</v>
      </c>
      <c r="T25" s="142">
        <v>2</v>
      </c>
      <c r="U25" s="142">
        <v>6</v>
      </c>
      <c r="V25" s="142">
        <v>2</v>
      </c>
      <c r="W25" s="142">
        <v>3</v>
      </c>
      <c r="X25" s="142">
        <v>50</v>
      </c>
      <c r="Y25" s="142">
        <v>5</v>
      </c>
    </row>
    <row r="26" spans="1:25" ht="15" customHeight="1">
      <c r="A26" s="100">
        <v>108</v>
      </c>
      <c r="B26" s="105" t="s">
        <v>229</v>
      </c>
      <c r="C26" s="141">
        <v>7322</v>
      </c>
      <c r="D26" s="142">
        <v>5642</v>
      </c>
      <c r="E26" s="142">
        <v>610</v>
      </c>
      <c r="F26" s="142">
        <v>832</v>
      </c>
      <c r="G26" s="142">
        <v>27</v>
      </c>
      <c r="H26" s="142">
        <v>65</v>
      </c>
      <c r="I26" s="142">
        <v>38</v>
      </c>
      <c r="J26" s="142">
        <v>8</v>
      </c>
      <c r="K26" s="142">
        <v>16</v>
      </c>
      <c r="L26" s="142">
        <v>6</v>
      </c>
      <c r="M26" s="142">
        <v>7</v>
      </c>
      <c r="N26" s="142">
        <v>4</v>
      </c>
      <c r="O26" s="142">
        <v>12</v>
      </c>
      <c r="P26" s="142">
        <v>6</v>
      </c>
      <c r="Q26" s="142">
        <v>3</v>
      </c>
      <c r="R26" s="142">
        <v>3</v>
      </c>
      <c r="S26" s="142">
        <v>3</v>
      </c>
      <c r="T26" s="142">
        <v>5</v>
      </c>
      <c r="U26" s="142"/>
      <c r="V26" s="142"/>
      <c r="W26" s="142">
        <v>3</v>
      </c>
      <c r="X26" s="142">
        <v>30</v>
      </c>
      <c r="Y26" s="142">
        <v>2</v>
      </c>
    </row>
    <row r="27" spans="1:25" ht="15" customHeight="1">
      <c r="A27" s="100">
        <v>109</v>
      </c>
      <c r="B27" s="105" t="s">
        <v>230</v>
      </c>
      <c r="C27" s="141">
        <v>4197</v>
      </c>
      <c r="D27" s="142">
        <v>3247</v>
      </c>
      <c r="E27" s="142">
        <v>506</v>
      </c>
      <c r="F27" s="142">
        <v>110</v>
      </c>
      <c r="G27" s="142">
        <v>12</v>
      </c>
      <c r="H27" s="142">
        <v>45</v>
      </c>
      <c r="I27" s="142">
        <v>58</v>
      </c>
      <c r="J27" s="142">
        <v>24</v>
      </c>
      <c r="K27" s="142">
        <v>19</v>
      </c>
      <c r="L27" s="142">
        <v>16</v>
      </c>
      <c r="M27" s="142">
        <v>6</v>
      </c>
      <c r="N27" s="142">
        <v>15</v>
      </c>
      <c r="O27" s="142">
        <v>12</v>
      </c>
      <c r="P27" s="142">
        <v>14</v>
      </c>
      <c r="Q27" s="142">
        <v>1</v>
      </c>
      <c r="R27" s="142">
        <v>6</v>
      </c>
      <c r="S27" s="142">
        <v>4</v>
      </c>
      <c r="T27" s="142">
        <v>6</v>
      </c>
      <c r="U27" s="142">
        <v>7</v>
      </c>
      <c r="V27" s="142">
        <v>1</v>
      </c>
      <c r="W27" s="142">
        <v>0</v>
      </c>
      <c r="X27" s="142">
        <v>87</v>
      </c>
      <c r="Y27" s="142">
        <v>1</v>
      </c>
    </row>
    <row r="28" spans="1:25" ht="15" customHeight="1">
      <c r="A28" s="100">
        <v>110</v>
      </c>
      <c r="B28" s="105" t="s">
        <v>231</v>
      </c>
      <c r="C28" s="141">
        <v>2762</v>
      </c>
      <c r="D28" s="142">
        <v>1375</v>
      </c>
      <c r="E28" s="142">
        <v>877</v>
      </c>
      <c r="F28" s="142">
        <v>19</v>
      </c>
      <c r="G28" s="142">
        <v>9</v>
      </c>
      <c r="H28" s="142">
        <v>61</v>
      </c>
      <c r="I28" s="142">
        <v>122</v>
      </c>
      <c r="J28" s="142">
        <v>16</v>
      </c>
      <c r="K28" s="142">
        <v>4</v>
      </c>
      <c r="L28" s="142">
        <v>10</v>
      </c>
      <c r="M28" s="142">
        <v>23</v>
      </c>
      <c r="N28" s="142">
        <v>25</v>
      </c>
      <c r="O28" s="142">
        <v>14</v>
      </c>
      <c r="P28" s="142">
        <v>19</v>
      </c>
      <c r="Q28" s="142">
        <v>4</v>
      </c>
      <c r="R28" s="142">
        <v>36</v>
      </c>
      <c r="S28" s="142">
        <v>5</v>
      </c>
      <c r="T28" s="142">
        <v>12</v>
      </c>
      <c r="U28" s="142">
        <v>9</v>
      </c>
      <c r="V28" s="142">
        <v>6</v>
      </c>
      <c r="W28" s="142">
        <v>6</v>
      </c>
      <c r="X28" s="142">
        <v>106</v>
      </c>
      <c r="Y28" s="142">
        <v>4</v>
      </c>
    </row>
    <row r="29" spans="1:25" ht="15" customHeight="1">
      <c r="A29" s="100">
        <v>111</v>
      </c>
      <c r="B29" s="105" t="s">
        <v>232</v>
      </c>
      <c r="C29" s="141">
        <v>2491</v>
      </c>
      <c r="D29" s="142">
        <v>1306</v>
      </c>
      <c r="E29" s="142">
        <v>723</v>
      </c>
      <c r="F29" s="142">
        <v>71</v>
      </c>
      <c r="G29" s="142">
        <v>26</v>
      </c>
      <c r="H29" s="142">
        <v>90</v>
      </c>
      <c r="I29" s="142">
        <v>48</v>
      </c>
      <c r="J29" s="142">
        <v>5</v>
      </c>
      <c r="K29" s="142">
        <v>8</v>
      </c>
      <c r="L29" s="142">
        <v>21</v>
      </c>
      <c r="M29" s="142">
        <v>23</v>
      </c>
      <c r="N29" s="142">
        <v>27</v>
      </c>
      <c r="O29" s="142">
        <v>15</v>
      </c>
      <c r="P29" s="142">
        <v>11</v>
      </c>
      <c r="Q29" s="142">
        <v>2</v>
      </c>
      <c r="R29" s="142">
        <v>2</v>
      </c>
      <c r="S29" s="142">
        <v>4</v>
      </c>
      <c r="T29" s="142">
        <v>20</v>
      </c>
      <c r="U29" s="142">
        <v>4</v>
      </c>
      <c r="V29" s="142">
        <v>3</v>
      </c>
      <c r="W29" s="142">
        <v>6</v>
      </c>
      <c r="X29" s="142">
        <v>73</v>
      </c>
      <c r="Y29" s="142">
        <v>3</v>
      </c>
    </row>
    <row r="30" spans="1:25" ht="15" customHeight="1">
      <c r="A30" s="100">
        <v>201</v>
      </c>
      <c r="B30" s="105" t="s">
        <v>234</v>
      </c>
      <c r="C30" s="141">
        <v>10703</v>
      </c>
      <c r="D30" s="142">
        <v>6028</v>
      </c>
      <c r="E30" s="142">
        <v>1854</v>
      </c>
      <c r="F30" s="142">
        <v>1622</v>
      </c>
      <c r="G30" s="142">
        <v>278</v>
      </c>
      <c r="H30" s="142">
        <v>362</v>
      </c>
      <c r="I30" s="142">
        <v>92</v>
      </c>
      <c r="J30" s="142">
        <v>10</v>
      </c>
      <c r="K30" s="142">
        <v>110</v>
      </c>
      <c r="L30" s="142">
        <v>41</v>
      </c>
      <c r="M30" s="142">
        <v>43</v>
      </c>
      <c r="N30" s="142">
        <v>16</v>
      </c>
      <c r="O30" s="142">
        <v>19</v>
      </c>
      <c r="P30" s="142">
        <v>30</v>
      </c>
      <c r="Q30" s="142">
        <v>19</v>
      </c>
      <c r="R30" s="142">
        <v>4</v>
      </c>
      <c r="S30" s="142">
        <v>6</v>
      </c>
      <c r="T30" s="142">
        <v>6</v>
      </c>
      <c r="U30" s="142">
        <v>7</v>
      </c>
      <c r="V30" s="142">
        <v>17</v>
      </c>
      <c r="W30" s="142"/>
      <c r="X30" s="142">
        <v>136</v>
      </c>
      <c r="Y30" s="142">
        <v>3</v>
      </c>
    </row>
    <row r="31" spans="1:25" ht="15" customHeight="1">
      <c r="A31" s="100">
        <v>202</v>
      </c>
      <c r="B31" s="105" t="s">
        <v>235</v>
      </c>
      <c r="C31" s="141">
        <v>12145</v>
      </c>
      <c r="D31" s="142">
        <v>8778</v>
      </c>
      <c r="E31" s="142">
        <v>2033</v>
      </c>
      <c r="F31" s="142">
        <v>236</v>
      </c>
      <c r="G31" s="142">
        <v>232</v>
      </c>
      <c r="H31" s="142">
        <v>280</v>
      </c>
      <c r="I31" s="142">
        <v>114</v>
      </c>
      <c r="J31" s="142">
        <v>28</v>
      </c>
      <c r="K31" s="142">
        <v>82</v>
      </c>
      <c r="L31" s="142">
        <v>36</v>
      </c>
      <c r="M31" s="142">
        <v>54</v>
      </c>
      <c r="N31" s="142">
        <v>30</v>
      </c>
      <c r="O31" s="142">
        <v>34</v>
      </c>
      <c r="P31" s="142">
        <v>16</v>
      </c>
      <c r="Q31" s="142">
        <v>9</v>
      </c>
      <c r="R31" s="142">
        <v>12</v>
      </c>
      <c r="S31" s="142">
        <v>4</v>
      </c>
      <c r="T31" s="142">
        <v>10</v>
      </c>
      <c r="U31" s="142">
        <v>12</v>
      </c>
      <c r="V31" s="142">
        <v>11</v>
      </c>
      <c r="W31" s="142">
        <v>2</v>
      </c>
      <c r="X31" s="142">
        <v>128</v>
      </c>
      <c r="Y31" s="142">
        <v>4</v>
      </c>
    </row>
    <row r="32" spans="1:25" ht="15" customHeight="1">
      <c r="A32" s="100">
        <v>203</v>
      </c>
      <c r="B32" s="105" t="s">
        <v>236</v>
      </c>
      <c r="C32" s="141">
        <v>3175</v>
      </c>
      <c r="D32" s="142">
        <v>1477</v>
      </c>
      <c r="E32" s="142">
        <v>894</v>
      </c>
      <c r="F32" s="142">
        <v>109</v>
      </c>
      <c r="G32" s="142">
        <v>197</v>
      </c>
      <c r="H32" s="142">
        <v>152</v>
      </c>
      <c r="I32" s="142">
        <v>52</v>
      </c>
      <c r="J32" s="142">
        <v>29</v>
      </c>
      <c r="K32" s="142">
        <v>76</v>
      </c>
      <c r="L32" s="142">
        <v>19</v>
      </c>
      <c r="M32" s="142">
        <v>25</v>
      </c>
      <c r="N32" s="142">
        <v>9</v>
      </c>
      <c r="O32" s="142">
        <v>10</v>
      </c>
      <c r="P32" s="142">
        <v>10</v>
      </c>
      <c r="Q32" s="142">
        <v>10</v>
      </c>
      <c r="R32" s="142">
        <v>5</v>
      </c>
      <c r="S32" s="142">
        <v>3</v>
      </c>
      <c r="T32" s="142">
        <v>3</v>
      </c>
      <c r="U32" s="142">
        <v>9</v>
      </c>
      <c r="V32" s="142">
        <v>10</v>
      </c>
      <c r="W32" s="142">
        <v>1</v>
      </c>
      <c r="X32" s="142">
        <v>70</v>
      </c>
      <c r="Y32" s="142">
        <v>5</v>
      </c>
    </row>
    <row r="33" spans="1:25" ht="15" customHeight="1">
      <c r="A33" s="100">
        <v>204</v>
      </c>
      <c r="B33" s="105" t="s">
        <v>237</v>
      </c>
      <c r="C33" s="141">
        <v>6625</v>
      </c>
      <c r="D33" s="142">
        <v>4038</v>
      </c>
      <c r="E33" s="142">
        <v>1237</v>
      </c>
      <c r="F33" s="142">
        <v>41</v>
      </c>
      <c r="G33" s="142">
        <v>179</v>
      </c>
      <c r="H33" s="142">
        <v>169</v>
      </c>
      <c r="I33" s="142">
        <v>256</v>
      </c>
      <c r="J33" s="142">
        <v>26</v>
      </c>
      <c r="K33" s="142">
        <v>32</v>
      </c>
      <c r="L33" s="142">
        <v>30</v>
      </c>
      <c r="M33" s="142">
        <v>55</v>
      </c>
      <c r="N33" s="142">
        <v>69</v>
      </c>
      <c r="O33" s="142">
        <v>80</v>
      </c>
      <c r="P33" s="142">
        <v>53</v>
      </c>
      <c r="Q33" s="142">
        <v>18</v>
      </c>
      <c r="R33" s="142">
        <v>48</v>
      </c>
      <c r="S33" s="142">
        <v>34</v>
      </c>
      <c r="T33" s="142">
        <v>16</v>
      </c>
      <c r="U33" s="142">
        <v>17</v>
      </c>
      <c r="V33" s="142">
        <v>8</v>
      </c>
      <c r="W33" s="142">
        <v>8</v>
      </c>
      <c r="X33" s="142">
        <v>207</v>
      </c>
      <c r="Y33" s="142">
        <v>4</v>
      </c>
    </row>
    <row r="34" spans="1:25" ht="15" customHeight="1">
      <c r="A34" s="100">
        <v>205</v>
      </c>
      <c r="B34" s="105" t="s">
        <v>238</v>
      </c>
      <c r="C34" s="141">
        <v>254</v>
      </c>
      <c r="D34" s="142">
        <v>60</v>
      </c>
      <c r="E34" s="142">
        <v>108</v>
      </c>
      <c r="F34" s="142">
        <v>1</v>
      </c>
      <c r="G34" s="142">
        <v>3</v>
      </c>
      <c r="H34" s="142">
        <v>37</v>
      </c>
      <c r="I34" s="142">
        <v>13</v>
      </c>
      <c r="J34" s="142">
        <v>3</v>
      </c>
      <c r="K34" s="142">
        <v>0</v>
      </c>
      <c r="L34" s="142">
        <v>2</v>
      </c>
      <c r="M34" s="142">
        <v>1</v>
      </c>
      <c r="N34" s="142">
        <v>3</v>
      </c>
      <c r="O34" s="142">
        <v>4</v>
      </c>
      <c r="P34" s="142">
        <v>1</v>
      </c>
      <c r="Q34" s="142">
        <v>0</v>
      </c>
      <c r="R34" s="142">
        <v>1</v>
      </c>
      <c r="S34" s="142">
        <v>1</v>
      </c>
      <c r="T34" s="142">
        <v>6</v>
      </c>
      <c r="U34" s="142">
        <v>1</v>
      </c>
      <c r="V34" s="142">
        <v>2</v>
      </c>
      <c r="W34" s="142">
        <v>0</v>
      </c>
      <c r="X34" s="142">
        <v>7</v>
      </c>
      <c r="Y34" s="142">
        <v>0</v>
      </c>
    </row>
    <row r="35" spans="1:25" ht="15" customHeight="1">
      <c r="A35" s="100">
        <v>206</v>
      </c>
      <c r="B35" s="105" t="s">
        <v>239</v>
      </c>
      <c r="C35" s="141">
        <v>1808</v>
      </c>
      <c r="D35" s="142">
        <v>727</v>
      </c>
      <c r="E35" s="142">
        <v>380</v>
      </c>
      <c r="F35" s="142">
        <v>20</v>
      </c>
      <c r="G35" s="142">
        <v>42</v>
      </c>
      <c r="H35" s="142">
        <v>91</v>
      </c>
      <c r="I35" s="142">
        <v>102</v>
      </c>
      <c r="J35" s="142">
        <v>33</v>
      </c>
      <c r="K35" s="142">
        <v>45</v>
      </c>
      <c r="L35" s="142">
        <v>37</v>
      </c>
      <c r="M35" s="142">
        <v>16</v>
      </c>
      <c r="N35" s="142">
        <v>23</v>
      </c>
      <c r="O35" s="142">
        <v>34</v>
      </c>
      <c r="P35" s="142">
        <v>32</v>
      </c>
      <c r="Q35" s="142">
        <v>26</v>
      </c>
      <c r="R35" s="142">
        <v>22</v>
      </c>
      <c r="S35" s="142">
        <v>22</v>
      </c>
      <c r="T35" s="142">
        <v>5</v>
      </c>
      <c r="U35" s="142">
        <v>10</v>
      </c>
      <c r="V35" s="142">
        <v>12</v>
      </c>
      <c r="W35" s="142">
        <v>20</v>
      </c>
      <c r="X35" s="142">
        <v>106</v>
      </c>
      <c r="Y35" s="142">
        <v>3</v>
      </c>
    </row>
    <row r="36" spans="1:25" ht="15" customHeight="1">
      <c r="A36" s="100">
        <v>207</v>
      </c>
      <c r="B36" s="105" t="s">
        <v>240</v>
      </c>
      <c r="C36" s="141">
        <v>3445</v>
      </c>
      <c r="D36" s="142">
        <v>2325</v>
      </c>
      <c r="E36" s="142">
        <v>587</v>
      </c>
      <c r="F36" s="142">
        <v>54</v>
      </c>
      <c r="G36" s="142">
        <v>141</v>
      </c>
      <c r="H36" s="142">
        <v>84</v>
      </c>
      <c r="I36" s="142">
        <v>30</v>
      </c>
      <c r="J36" s="142">
        <v>84</v>
      </c>
      <c r="K36" s="142">
        <v>9</v>
      </c>
      <c r="L36" s="142">
        <v>32</v>
      </c>
      <c r="M36" s="142">
        <v>21</v>
      </c>
      <c r="N36" s="142">
        <v>5</v>
      </c>
      <c r="O36" s="142">
        <v>6</v>
      </c>
      <c r="P36" s="142">
        <v>3</v>
      </c>
      <c r="Q36" s="142">
        <v>10</v>
      </c>
      <c r="R36" s="142">
        <v>2</v>
      </c>
      <c r="S36" s="142">
        <v>2</v>
      </c>
      <c r="T36" s="142">
        <v>2</v>
      </c>
      <c r="U36" s="142">
        <v>2</v>
      </c>
      <c r="V36" s="142">
        <v>3</v>
      </c>
      <c r="W36" s="142">
        <v>0</v>
      </c>
      <c r="X36" s="142">
        <v>41</v>
      </c>
      <c r="Y36" s="142">
        <v>2</v>
      </c>
    </row>
    <row r="37" spans="1:25" ht="15" customHeight="1">
      <c r="A37" s="100">
        <v>208</v>
      </c>
      <c r="B37" s="105" t="s">
        <v>241</v>
      </c>
      <c r="C37" s="141">
        <v>471</v>
      </c>
      <c r="D37" s="142">
        <v>234</v>
      </c>
      <c r="E37" s="142">
        <v>58</v>
      </c>
      <c r="F37" s="142">
        <v>4</v>
      </c>
      <c r="G37" s="142">
        <v>49</v>
      </c>
      <c r="H37" s="142">
        <v>21</v>
      </c>
      <c r="I37" s="142">
        <v>9</v>
      </c>
      <c r="J37" s="142">
        <v>5</v>
      </c>
      <c r="K37" s="142">
        <v>11</v>
      </c>
      <c r="L37" s="142">
        <v>56</v>
      </c>
      <c r="M37" s="142">
        <v>0</v>
      </c>
      <c r="N37" s="142">
        <v>1</v>
      </c>
      <c r="O37" s="142">
        <v>2</v>
      </c>
      <c r="P37" s="142">
        <v>2</v>
      </c>
      <c r="Q37" s="142">
        <v>0</v>
      </c>
      <c r="R37" s="142">
        <v>1</v>
      </c>
      <c r="S37" s="142">
        <v>0</v>
      </c>
      <c r="T37" s="142">
        <v>0</v>
      </c>
      <c r="U37" s="142">
        <v>0</v>
      </c>
      <c r="V37" s="142">
        <v>4</v>
      </c>
      <c r="W37" s="142">
        <v>0</v>
      </c>
      <c r="X37" s="142">
        <v>14</v>
      </c>
      <c r="Y37" s="142">
        <v>0</v>
      </c>
    </row>
    <row r="38" spans="1:25" ht="15" customHeight="1">
      <c r="A38" s="100">
        <v>209</v>
      </c>
      <c r="B38" s="105" t="s">
        <v>242</v>
      </c>
      <c r="C38" s="141">
        <v>653</v>
      </c>
      <c r="D38" s="142">
        <v>105</v>
      </c>
      <c r="E38" s="142">
        <v>380</v>
      </c>
      <c r="F38" s="142">
        <v>13</v>
      </c>
      <c r="G38" s="142">
        <v>11</v>
      </c>
      <c r="H38" s="142">
        <v>84</v>
      </c>
      <c r="I38" s="142">
        <v>13</v>
      </c>
      <c r="J38" s="142">
        <v>0</v>
      </c>
      <c r="K38" s="142">
        <v>2</v>
      </c>
      <c r="L38" s="142">
        <v>24</v>
      </c>
      <c r="M38" s="142">
        <v>7</v>
      </c>
      <c r="N38" s="142">
        <v>2</v>
      </c>
      <c r="O38" s="142">
        <v>2</v>
      </c>
      <c r="P38" s="142">
        <v>4</v>
      </c>
      <c r="Q38" s="142">
        <v>0</v>
      </c>
      <c r="R38" s="142">
        <v>0</v>
      </c>
      <c r="S38" s="142">
        <v>0</v>
      </c>
      <c r="T38" s="142">
        <v>1</v>
      </c>
      <c r="U38" s="142">
        <v>2</v>
      </c>
      <c r="V38" s="142">
        <v>0</v>
      </c>
      <c r="W38" s="142">
        <v>1</v>
      </c>
      <c r="X38" s="142">
        <v>2</v>
      </c>
      <c r="Y38" s="142">
        <v>0</v>
      </c>
    </row>
    <row r="39" spans="1:25" ht="15" customHeight="1">
      <c r="A39" s="100">
        <v>210</v>
      </c>
      <c r="B39" s="105" t="s">
        <v>14</v>
      </c>
      <c r="C39" s="141">
        <v>2476</v>
      </c>
      <c r="D39" s="142">
        <v>1148</v>
      </c>
      <c r="E39" s="142">
        <v>486</v>
      </c>
      <c r="F39" s="142">
        <v>138</v>
      </c>
      <c r="G39" s="142">
        <v>182</v>
      </c>
      <c r="H39" s="142">
        <v>220</v>
      </c>
      <c r="I39" s="142">
        <v>30</v>
      </c>
      <c r="J39" s="142">
        <v>76</v>
      </c>
      <c r="K39" s="142">
        <v>65</v>
      </c>
      <c r="L39" s="142">
        <v>29</v>
      </c>
      <c r="M39" s="142">
        <v>12</v>
      </c>
      <c r="N39" s="142">
        <v>8</v>
      </c>
      <c r="O39" s="142">
        <v>10</v>
      </c>
      <c r="P39" s="142">
        <v>6</v>
      </c>
      <c r="Q39" s="142">
        <v>15</v>
      </c>
      <c r="R39" s="142">
        <v>2</v>
      </c>
      <c r="S39" s="142">
        <v>1</v>
      </c>
      <c r="T39" s="142">
        <v>3</v>
      </c>
      <c r="U39" s="142">
        <v>4</v>
      </c>
      <c r="V39" s="142">
        <v>1</v>
      </c>
      <c r="W39" s="142">
        <v>1</v>
      </c>
      <c r="X39" s="142">
        <v>38</v>
      </c>
      <c r="Y39" s="142">
        <v>1</v>
      </c>
    </row>
    <row r="40" spans="1:25" ht="15" customHeight="1">
      <c r="A40" s="100">
        <v>212</v>
      </c>
      <c r="B40" s="105" t="s">
        <v>243</v>
      </c>
      <c r="C40" s="141">
        <v>324</v>
      </c>
      <c r="D40" s="142">
        <v>165</v>
      </c>
      <c r="E40" s="142">
        <v>75</v>
      </c>
      <c r="F40" s="142">
        <v>1</v>
      </c>
      <c r="G40" s="142">
        <v>34</v>
      </c>
      <c r="H40" s="142">
        <v>20</v>
      </c>
      <c r="I40" s="142">
        <v>5</v>
      </c>
      <c r="J40" s="142">
        <v>2</v>
      </c>
      <c r="K40" s="142">
        <v>2</v>
      </c>
      <c r="L40" s="142">
        <v>3</v>
      </c>
      <c r="M40" s="142">
        <v>2</v>
      </c>
      <c r="N40" s="142">
        <v>0</v>
      </c>
      <c r="O40" s="142">
        <v>1</v>
      </c>
      <c r="P40" s="142">
        <v>4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1</v>
      </c>
      <c r="X40" s="142">
        <v>6</v>
      </c>
      <c r="Y40" s="142">
        <v>3</v>
      </c>
    </row>
    <row r="41" spans="1:25" ht="15" customHeight="1">
      <c r="A41" s="100">
        <v>213</v>
      </c>
      <c r="B41" s="105" t="s">
        <v>244</v>
      </c>
      <c r="C41" s="141">
        <v>447</v>
      </c>
      <c r="D41" s="142">
        <v>274</v>
      </c>
      <c r="E41" s="142">
        <v>89</v>
      </c>
      <c r="F41" s="142">
        <v>2</v>
      </c>
      <c r="G41" s="142">
        <v>8</v>
      </c>
      <c r="H41" s="142">
        <v>40</v>
      </c>
      <c r="I41" s="142">
        <v>8</v>
      </c>
      <c r="J41" s="142">
        <v>1</v>
      </c>
      <c r="K41" s="142">
        <v>4</v>
      </c>
      <c r="L41" s="142">
        <v>6</v>
      </c>
      <c r="M41" s="142">
        <v>4</v>
      </c>
      <c r="N41" s="142">
        <v>2</v>
      </c>
      <c r="O41" s="142">
        <v>3</v>
      </c>
      <c r="P41" s="142">
        <v>1</v>
      </c>
      <c r="Q41" s="142">
        <v>0</v>
      </c>
      <c r="R41" s="142">
        <v>0</v>
      </c>
      <c r="S41" s="142">
        <v>0</v>
      </c>
      <c r="T41" s="142">
        <v>0</v>
      </c>
      <c r="U41" s="142">
        <v>1</v>
      </c>
      <c r="V41" s="142">
        <v>0</v>
      </c>
      <c r="W41" s="142">
        <v>0</v>
      </c>
      <c r="X41" s="142">
        <v>4</v>
      </c>
      <c r="Y41" s="142">
        <v>0</v>
      </c>
    </row>
    <row r="42" spans="1:25" ht="15" customHeight="1">
      <c r="A42" s="100">
        <v>214</v>
      </c>
      <c r="B42" s="105" t="s">
        <v>245</v>
      </c>
      <c r="C42" s="141">
        <v>3292</v>
      </c>
      <c r="D42" s="142">
        <v>2223</v>
      </c>
      <c r="E42" s="142">
        <v>379</v>
      </c>
      <c r="F42" s="142">
        <v>10</v>
      </c>
      <c r="G42" s="142">
        <v>323</v>
      </c>
      <c r="H42" s="142">
        <v>59</v>
      </c>
      <c r="I42" s="142">
        <v>80</v>
      </c>
      <c r="J42" s="142">
        <v>24</v>
      </c>
      <c r="K42" s="142">
        <v>6</v>
      </c>
      <c r="L42" s="142">
        <v>12</v>
      </c>
      <c r="M42" s="142">
        <v>18</v>
      </c>
      <c r="N42" s="142">
        <v>19</v>
      </c>
      <c r="O42" s="142">
        <v>27</v>
      </c>
      <c r="P42" s="142">
        <v>14</v>
      </c>
      <c r="Q42" s="142">
        <v>21</v>
      </c>
      <c r="R42" s="142">
        <v>9</v>
      </c>
      <c r="S42" s="142">
        <v>2</v>
      </c>
      <c r="T42" s="142">
        <v>3</v>
      </c>
      <c r="U42" s="142">
        <v>6</v>
      </c>
      <c r="V42" s="142">
        <v>1</v>
      </c>
      <c r="W42" s="142">
        <v>1</v>
      </c>
      <c r="X42" s="142">
        <v>52</v>
      </c>
      <c r="Y42" s="142">
        <v>3</v>
      </c>
    </row>
    <row r="43" spans="1:25" ht="15" customHeight="1">
      <c r="A43" s="100">
        <v>215</v>
      </c>
      <c r="B43" s="105" t="s">
        <v>246</v>
      </c>
      <c r="C43" s="141">
        <v>954</v>
      </c>
      <c r="D43" s="142">
        <v>325</v>
      </c>
      <c r="E43" s="142">
        <v>175</v>
      </c>
      <c r="F43" s="142">
        <v>39</v>
      </c>
      <c r="G43" s="142">
        <v>220</v>
      </c>
      <c r="H43" s="142">
        <v>19</v>
      </c>
      <c r="I43" s="142">
        <v>13</v>
      </c>
      <c r="J43" s="142">
        <v>5</v>
      </c>
      <c r="K43" s="142">
        <v>42</v>
      </c>
      <c r="L43" s="142">
        <v>6</v>
      </c>
      <c r="M43" s="142">
        <v>5</v>
      </c>
      <c r="N43" s="142">
        <v>1</v>
      </c>
      <c r="O43" s="142">
        <v>4</v>
      </c>
      <c r="P43" s="142">
        <v>6</v>
      </c>
      <c r="Q43" s="142">
        <v>6</v>
      </c>
      <c r="R43" s="142">
        <v>0</v>
      </c>
      <c r="S43" s="142">
        <v>0</v>
      </c>
      <c r="T43" s="142">
        <v>1</v>
      </c>
      <c r="U43" s="142">
        <v>0</v>
      </c>
      <c r="V43" s="142">
        <v>1</v>
      </c>
      <c r="W43" s="142">
        <v>14</v>
      </c>
      <c r="X43" s="142">
        <v>71</v>
      </c>
      <c r="Y43" s="142">
        <v>1</v>
      </c>
    </row>
    <row r="44" spans="1:25" ht="15" customHeight="1">
      <c r="A44" s="100">
        <v>216</v>
      </c>
      <c r="B44" s="105" t="s">
        <v>247</v>
      </c>
      <c r="C44" s="141">
        <v>1115</v>
      </c>
      <c r="D44" s="142">
        <v>763</v>
      </c>
      <c r="E44" s="142">
        <v>117</v>
      </c>
      <c r="F44" s="142">
        <v>52</v>
      </c>
      <c r="G44" s="142">
        <v>26</v>
      </c>
      <c r="H44" s="142">
        <v>57</v>
      </c>
      <c r="I44" s="142">
        <v>10</v>
      </c>
      <c r="J44" s="142">
        <v>25</v>
      </c>
      <c r="K44" s="142">
        <v>29</v>
      </c>
      <c r="L44" s="142">
        <v>7</v>
      </c>
      <c r="M44" s="142">
        <v>5</v>
      </c>
      <c r="N44" s="142">
        <v>2</v>
      </c>
      <c r="O44" s="142">
        <v>0</v>
      </c>
      <c r="P44" s="142">
        <v>3</v>
      </c>
      <c r="Q44" s="142">
        <v>1</v>
      </c>
      <c r="R44" s="142">
        <v>0</v>
      </c>
      <c r="S44" s="142">
        <v>0</v>
      </c>
      <c r="T44" s="142">
        <v>2</v>
      </c>
      <c r="U44" s="142">
        <v>0</v>
      </c>
      <c r="V44" s="142">
        <v>1</v>
      </c>
      <c r="W44" s="142">
        <v>0</v>
      </c>
      <c r="X44" s="142">
        <v>15</v>
      </c>
      <c r="Y44" s="142">
        <v>0</v>
      </c>
    </row>
    <row r="45" spans="1:25" ht="15" customHeight="1">
      <c r="A45" s="100">
        <v>217</v>
      </c>
      <c r="B45" s="105" t="s">
        <v>248</v>
      </c>
      <c r="C45" s="141">
        <v>1279</v>
      </c>
      <c r="D45" s="142">
        <v>947</v>
      </c>
      <c r="E45" s="142">
        <v>107</v>
      </c>
      <c r="F45" s="142">
        <v>2</v>
      </c>
      <c r="G45" s="142">
        <v>47</v>
      </c>
      <c r="H45" s="142">
        <v>27</v>
      </c>
      <c r="I45" s="142">
        <v>42</v>
      </c>
      <c r="J45" s="142">
        <v>16</v>
      </c>
      <c r="K45" s="142">
        <v>3</v>
      </c>
      <c r="L45" s="142">
        <v>9</v>
      </c>
      <c r="M45" s="142">
        <v>10</v>
      </c>
      <c r="N45" s="142">
        <v>14</v>
      </c>
      <c r="O45" s="142">
        <v>8</v>
      </c>
      <c r="P45" s="142">
        <v>5</v>
      </c>
      <c r="Q45" s="142">
        <v>3</v>
      </c>
      <c r="R45" s="142">
        <v>3</v>
      </c>
      <c r="S45" s="142">
        <v>5</v>
      </c>
      <c r="T45" s="142">
        <v>1</v>
      </c>
      <c r="U45" s="142">
        <v>1</v>
      </c>
      <c r="V45" s="142">
        <v>6</v>
      </c>
      <c r="W45" s="142">
        <v>0</v>
      </c>
      <c r="X45" s="142">
        <v>22</v>
      </c>
      <c r="Y45" s="142">
        <v>1</v>
      </c>
    </row>
    <row r="46" spans="1:25" ht="15" customHeight="1">
      <c r="A46" s="100">
        <v>218</v>
      </c>
      <c r="B46" s="105" t="s">
        <v>249</v>
      </c>
      <c r="C46" s="141">
        <v>681</v>
      </c>
      <c r="D46" s="142">
        <v>163</v>
      </c>
      <c r="E46" s="142">
        <v>111</v>
      </c>
      <c r="F46" s="142">
        <v>88</v>
      </c>
      <c r="G46" s="142">
        <v>208</v>
      </c>
      <c r="H46" s="142">
        <v>28</v>
      </c>
      <c r="I46" s="142">
        <v>14</v>
      </c>
      <c r="J46" s="142">
        <v>0</v>
      </c>
      <c r="K46" s="142">
        <v>31</v>
      </c>
      <c r="L46" s="142">
        <v>18</v>
      </c>
      <c r="M46" s="142">
        <v>1</v>
      </c>
      <c r="N46" s="142">
        <v>0</v>
      </c>
      <c r="O46" s="142">
        <v>1</v>
      </c>
      <c r="P46" s="142">
        <v>0</v>
      </c>
      <c r="Q46" s="142">
        <v>1</v>
      </c>
      <c r="R46" s="142">
        <v>0</v>
      </c>
      <c r="S46" s="142">
        <v>1</v>
      </c>
      <c r="T46" s="142">
        <v>0</v>
      </c>
      <c r="U46" s="142">
        <v>1</v>
      </c>
      <c r="V46" s="142">
        <v>1</v>
      </c>
      <c r="W46" s="142">
        <v>0</v>
      </c>
      <c r="X46" s="142">
        <v>14</v>
      </c>
      <c r="Y46" s="142">
        <v>0</v>
      </c>
    </row>
    <row r="47" spans="1:25" ht="15" customHeight="1">
      <c r="A47" s="100">
        <v>219</v>
      </c>
      <c r="B47" s="105" t="s">
        <v>250</v>
      </c>
      <c r="C47" s="141">
        <v>956</v>
      </c>
      <c r="D47" s="142">
        <v>526</v>
      </c>
      <c r="E47" s="142">
        <v>132</v>
      </c>
      <c r="F47" s="142">
        <v>55</v>
      </c>
      <c r="G47" s="142">
        <v>26</v>
      </c>
      <c r="H47" s="142">
        <v>32</v>
      </c>
      <c r="I47" s="142">
        <v>49</v>
      </c>
      <c r="J47" s="142">
        <v>23</v>
      </c>
      <c r="K47" s="142">
        <v>17</v>
      </c>
      <c r="L47" s="142">
        <v>5</v>
      </c>
      <c r="M47" s="142">
        <v>10</v>
      </c>
      <c r="N47" s="142">
        <v>10</v>
      </c>
      <c r="O47" s="142">
        <v>11</v>
      </c>
      <c r="P47" s="142">
        <v>12</v>
      </c>
      <c r="Q47" s="142">
        <v>0</v>
      </c>
      <c r="R47" s="142">
        <v>7</v>
      </c>
      <c r="S47" s="142">
        <v>4</v>
      </c>
      <c r="T47" s="142">
        <v>2</v>
      </c>
      <c r="U47" s="142">
        <v>2</v>
      </c>
      <c r="V47" s="142">
        <v>2</v>
      </c>
      <c r="W47" s="142">
        <v>2</v>
      </c>
      <c r="X47" s="142">
        <v>28</v>
      </c>
      <c r="Y47" s="142">
        <v>1</v>
      </c>
    </row>
    <row r="48" spans="1:25" ht="15" customHeight="1">
      <c r="A48" s="100">
        <v>220</v>
      </c>
      <c r="B48" s="105" t="s">
        <v>251</v>
      </c>
      <c r="C48" s="141">
        <v>863</v>
      </c>
      <c r="D48" s="142">
        <v>75</v>
      </c>
      <c r="E48" s="142">
        <v>390</v>
      </c>
      <c r="F48" s="142">
        <v>99</v>
      </c>
      <c r="G48" s="142">
        <v>145</v>
      </c>
      <c r="H48" s="142">
        <v>33</v>
      </c>
      <c r="I48" s="142">
        <v>6</v>
      </c>
      <c r="J48" s="142">
        <v>0</v>
      </c>
      <c r="K48" s="142">
        <v>3</v>
      </c>
      <c r="L48" s="142">
        <v>14</v>
      </c>
      <c r="M48" s="142">
        <v>0</v>
      </c>
      <c r="N48" s="142">
        <v>1</v>
      </c>
      <c r="O48" s="142">
        <v>2</v>
      </c>
      <c r="P48" s="142">
        <v>2</v>
      </c>
      <c r="Q48" s="142">
        <v>0</v>
      </c>
      <c r="R48" s="142">
        <v>0</v>
      </c>
      <c r="S48" s="142">
        <v>0</v>
      </c>
      <c r="T48" s="142">
        <v>0</v>
      </c>
      <c r="U48" s="142">
        <v>2</v>
      </c>
      <c r="V48" s="142">
        <v>1</v>
      </c>
      <c r="W48" s="142">
        <v>0</v>
      </c>
      <c r="X48" s="142">
        <v>90</v>
      </c>
      <c r="Y48" s="142">
        <v>0</v>
      </c>
    </row>
    <row r="49" spans="1:25" ht="15" customHeight="1">
      <c r="A49" s="100">
        <v>221</v>
      </c>
      <c r="B49" s="105" t="s">
        <v>252</v>
      </c>
      <c r="C49" s="141">
        <v>555</v>
      </c>
      <c r="D49" s="142">
        <v>100</v>
      </c>
      <c r="E49" s="142">
        <v>100</v>
      </c>
      <c r="F49" s="142">
        <v>62</v>
      </c>
      <c r="G49" s="142">
        <v>175</v>
      </c>
      <c r="H49" s="142">
        <v>45</v>
      </c>
      <c r="I49" s="142">
        <v>12</v>
      </c>
      <c r="J49" s="142">
        <v>4</v>
      </c>
      <c r="K49" s="142">
        <v>10</v>
      </c>
      <c r="L49" s="142">
        <v>0</v>
      </c>
      <c r="M49" s="142">
        <v>12</v>
      </c>
      <c r="N49" s="142">
        <v>7</v>
      </c>
      <c r="O49" s="142">
        <v>3</v>
      </c>
      <c r="P49" s="142">
        <v>2</v>
      </c>
      <c r="Q49" s="142">
        <v>3</v>
      </c>
      <c r="R49" s="142">
        <v>3</v>
      </c>
      <c r="S49" s="142">
        <v>4</v>
      </c>
      <c r="T49" s="142">
        <v>0</v>
      </c>
      <c r="U49" s="142">
        <v>1</v>
      </c>
      <c r="V49" s="142">
        <v>1</v>
      </c>
      <c r="W49" s="142">
        <v>0</v>
      </c>
      <c r="X49" s="142">
        <v>11</v>
      </c>
      <c r="Y49" s="142">
        <v>0</v>
      </c>
    </row>
    <row r="50" spans="1:25" ht="15" customHeight="1">
      <c r="A50" s="100">
        <v>222</v>
      </c>
      <c r="B50" s="105" t="s">
        <v>253</v>
      </c>
      <c r="C50" s="141">
        <v>107</v>
      </c>
      <c r="D50" s="142">
        <v>4</v>
      </c>
      <c r="E50" s="142">
        <v>42</v>
      </c>
      <c r="F50" s="142">
        <v>9</v>
      </c>
      <c r="G50" s="142">
        <v>0</v>
      </c>
      <c r="H50" s="142">
        <v>29</v>
      </c>
      <c r="I50" s="142">
        <v>3</v>
      </c>
      <c r="J50" s="142">
        <v>0</v>
      </c>
      <c r="K50" s="142">
        <v>0</v>
      </c>
      <c r="L50" s="142">
        <v>13</v>
      </c>
      <c r="M50" s="142">
        <v>0</v>
      </c>
      <c r="N50" s="142">
        <v>1</v>
      </c>
      <c r="O50" s="142">
        <v>1</v>
      </c>
      <c r="P50" s="142">
        <v>0</v>
      </c>
      <c r="Q50" s="142">
        <v>0</v>
      </c>
      <c r="R50" s="142">
        <v>0</v>
      </c>
      <c r="S50" s="142">
        <v>1</v>
      </c>
      <c r="T50" s="142">
        <v>3</v>
      </c>
      <c r="U50" s="142">
        <v>0</v>
      </c>
      <c r="V50" s="142">
        <v>0</v>
      </c>
      <c r="W50" s="142">
        <v>0</v>
      </c>
      <c r="X50" s="142">
        <v>1</v>
      </c>
      <c r="Y50" s="142">
        <v>0</v>
      </c>
    </row>
    <row r="51" spans="1:25" ht="15" customHeight="1">
      <c r="A51" s="100">
        <v>223</v>
      </c>
      <c r="B51" s="105" t="s">
        <v>254</v>
      </c>
      <c r="C51" s="141">
        <v>654</v>
      </c>
      <c r="D51" s="142">
        <v>80</v>
      </c>
      <c r="E51" s="142">
        <v>301</v>
      </c>
      <c r="F51" s="142">
        <v>29</v>
      </c>
      <c r="G51" s="142">
        <v>103</v>
      </c>
      <c r="H51" s="142">
        <v>90</v>
      </c>
      <c r="I51" s="142">
        <v>6</v>
      </c>
      <c r="J51" s="142">
        <v>0</v>
      </c>
      <c r="K51" s="142">
        <v>2</v>
      </c>
      <c r="L51" s="142">
        <v>9</v>
      </c>
      <c r="M51" s="142">
        <v>2</v>
      </c>
      <c r="N51" s="142">
        <v>3</v>
      </c>
      <c r="O51" s="142">
        <v>4</v>
      </c>
      <c r="P51" s="142">
        <v>6</v>
      </c>
      <c r="Q51" s="142">
        <v>0</v>
      </c>
      <c r="R51" s="142">
        <v>1</v>
      </c>
      <c r="S51" s="142">
        <v>0</v>
      </c>
      <c r="T51" s="142">
        <v>0</v>
      </c>
      <c r="U51" s="142">
        <v>0</v>
      </c>
      <c r="V51" s="142">
        <v>0</v>
      </c>
      <c r="W51" s="142">
        <v>0</v>
      </c>
      <c r="X51" s="142">
        <v>18</v>
      </c>
      <c r="Y51" s="142">
        <v>0</v>
      </c>
    </row>
    <row r="52" spans="1:25" ht="15" customHeight="1">
      <c r="A52" s="100">
        <v>224</v>
      </c>
      <c r="B52" s="105" t="s">
        <v>255</v>
      </c>
      <c r="C52" s="141">
        <v>212</v>
      </c>
      <c r="D52" s="142">
        <v>32</v>
      </c>
      <c r="E52" s="142">
        <v>82</v>
      </c>
      <c r="F52" s="142">
        <v>0</v>
      </c>
      <c r="G52" s="142">
        <v>40</v>
      </c>
      <c r="H52" s="142">
        <v>17</v>
      </c>
      <c r="I52" s="142">
        <v>9</v>
      </c>
      <c r="J52" s="142">
        <v>0</v>
      </c>
      <c r="K52" s="142">
        <v>12</v>
      </c>
      <c r="L52" s="142">
        <v>11</v>
      </c>
      <c r="M52" s="142">
        <v>1</v>
      </c>
      <c r="N52" s="142">
        <v>2</v>
      </c>
      <c r="O52" s="142">
        <v>1</v>
      </c>
      <c r="P52" s="142">
        <v>0</v>
      </c>
      <c r="Q52" s="142">
        <v>0</v>
      </c>
      <c r="R52" s="142">
        <v>0</v>
      </c>
      <c r="S52" s="142">
        <v>0</v>
      </c>
      <c r="T52" s="142">
        <v>1</v>
      </c>
      <c r="U52" s="142">
        <v>0</v>
      </c>
      <c r="V52" s="142">
        <v>1</v>
      </c>
      <c r="W52" s="142">
        <v>0</v>
      </c>
      <c r="X52" s="142">
        <v>3</v>
      </c>
      <c r="Y52" s="142">
        <v>0</v>
      </c>
    </row>
    <row r="53" spans="1:25" ht="15" customHeight="1">
      <c r="A53" s="100">
        <v>225</v>
      </c>
      <c r="B53" s="105" t="s">
        <v>256</v>
      </c>
      <c r="C53" s="141">
        <v>212</v>
      </c>
      <c r="D53" s="142">
        <v>15</v>
      </c>
      <c r="E53" s="142">
        <v>59</v>
      </c>
      <c r="F53" s="142">
        <v>4</v>
      </c>
      <c r="G53" s="142">
        <v>57</v>
      </c>
      <c r="H53" s="142">
        <v>32</v>
      </c>
      <c r="I53" s="142">
        <v>10</v>
      </c>
      <c r="J53" s="142">
        <v>0</v>
      </c>
      <c r="K53" s="142">
        <v>1</v>
      </c>
      <c r="L53" s="142">
        <v>24</v>
      </c>
      <c r="M53" s="142">
        <v>1</v>
      </c>
      <c r="N53" s="142">
        <v>0</v>
      </c>
      <c r="O53" s="142">
        <v>4</v>
      </c>
      <c r="P53" s="142">
        <v>0</v>
      </c>
      <c r="Q53" s="142">
        <v>0</v>
      </c>
      <c r="R53" s="142">
        <v>1</v>
      </c>
      <c r="S53" s="142">
        <v>2</v>
      </c>
      <c r="T53" s="142">
        <v>0</v>
      </c>
      <c r="U53" s="142">
        <v>0</v>
      </c>
      <c r="V53" s="142">
        <v>0</v>
      </c>
      <c r="W53" s="142">
        <v>0</v>
      </c>
      <c r="X53" s="142">
        <v>2</v>
      </c>
      <c r="Y53" s="142">
        <v>0</v>
      </c>
    </row>
    <row r="54" spans="1:25" ht="15" customHeight="1">
      <c r="A54" s="100">
        <v>226</v>
      </c>
      <c r="B54" s="105" t="s">
        <v>257</v>
      </c>
      <c r="C54" s="141">
        <v>230</v>
      </c>
      <c r="D54" s="142">
        <v>73</v>
      </c>
      <c r="E54" s="142">
        <v>59</v>
      </c>
      <c r="F54" s="142">
        <v>16</v>
      </c>
      <c r="G54" s="142">
        <v>7</v>
      </c>
      <c r="H54" s="142">
        <v>27</v>
      </c>
      <c r="I54" s="142">
        <v>7</v>
      </c>
      <c r="J54" s="142">
        <v>0</v>
      </c>
      <c r="K54" s="142">
        <v>3</v>
      </c>
      <c r="L54" s="142">
        <v>0</v>
      </c>
      <c r="M54" s="142">
        <v>24</v>
      </c>
      <c r="N54" s="142">
        <v>3</v>
      </c>
      <c r="O54" s="142">
        <v>1</v>
      </c>
      <c r="P54" s="142">
        <v>1</v>
      </c>
      <c r="Q54" s="142">
        <v>0</v>
      </c>
      <c r="R54" s="142">
        <v>0</v>
      </c>
      <c r="S54" s="142">
        <v>1</v>
      </c>
      <c r="T54" s="142">
        <v>1</v>
      </c>
      <c r="U54" s="142">
        <v>0</v>
      </c>
      <c r="V54" s="142">
        <v>1</v>
      </c>
      <c r="W54" s="142">
        <v>0</v>
      </c>
      <c r="X54" s="142">
        <v>5</v>
      </c>
      <c r="Y54" s="142">
        <v>1</v>
      </c>
    </row>
    <row r="55" spans="1:25" ht="15" customHeight="1">
      <c r="A55" s="100">
        <v>227</v>
      </c>
      <c r="B55" s="105" t="s">
        <v>258</v>
      </c>
      <c r="C55" s="141">
        <v>246</v>
      </c>
      <c r="D55" s="142">
        <v>21</v>
      </c>
      <c r="E55" s="142">
        <v>165</v>
      </c>
      <c r="F55" s="142">
        <v>0</v>
      </c>
      <c r="G55" s="142">
        <v>4</v>
      </c>
      <c r="H55" s="142">
        <v>15</v>
      </c>
      <c r="I55" s="142">
        <v>16</v>
      </c>
      <c r="J55" s="142">
        <v>0</v>
      </c>
      <c r="K55" s="142">
        <v>17</v>
      </c>
      <c r="L55" s="142">
        <v>0</v>
      </c>
      <c r="M55" s="142">
        <v>1</v>
      </c>
      <c r="N55" s="142">
        <v>5</v>
      </c>
      <c r="O55" s="142">
        <v>1</v>
      </c>
      <c r="P55" s="142">
        <v>0</v>
      </c>
      <c r="Q55" s="142">
        <v>0</v>
      </c>
      <c r="R55" s="142">
        <v>0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1</v>
      </c>
      <c r="Y55" s="142">
        <v>0</v>
      </c>
    </row>
    <row r="56" spans="1:25" ht="15" customHeight="1">
      <c r="A56" s="100">
        <v>228</v>
      </c>
      <c r="B56" s="105" t="s">
        <v>411</v>
      </c>
      <c r="C56" s="141">
        <v>442</v>
      </c>
      <c r="D56" s="142">
        <v>81</v>
      </c>
      <c r="E56" s="142">
        <v>181</v>
      </c>
      <c r="F56" s="142">
        <v>9</v>
      </c>
      <c r="G56" s="142">
        <v>35</v>
      </c>
      <c r="H56" s="142">
        <v>43</v>
      </c>
      <c r="I56" s="142">
        <v>9</v>
      </c>
      <c r="J56" s="142">
        <v>0</v>
      </c>
      <c r="K56" s="142">
        <v>44</v>
      </c>
      <c r="L56" s="142">
        <v>11</v>
      </c>
      <c r="M56" s="142">
        <v>7</v>
      </c>
      <c r="N56" s="142">
        <v>1</v>
      </c>
      <c r="O56" s="142">
        <v>1</v>
      </c>
      <c r="P56" s="142">
        <v>1</v>
      </c>
      <c r="Q56" s="142">
        <v>2</v>
      </c>
      <c r="R56" s="142">
        <v>1</v>
      </c>
      <c r="S56" s="142">
        <v>0</v>
      </c>
      <c r="T56" s="142">
        <v>0</v>
      </c>
      <c r="U56" s="142">
        <v>1</v>
      </c>
      <c r="V56" s="142">
        <v>1</v>
      </c>
      <c r="W56" s="142">
        <v>0</v>
      </c>
      <c r="X56" s="142">
        <v>14</v>
      </c>
      <c r="Y56" s="142">
        <v>0</v>
      </c>
    </row>
    <row r="57" spans="1:25" ht="15" customHeight="1">
      <c r="A57" s="100">
        <v>229</v>
      </c>
      <c r="B57" s="105" t="s">
        <v>259</v>
      </c>
      <c r="C57" s="141">
        <v>421</v>
      </c>
      <c r="D57" s="142">
        <v>140</v>
      </c>
      <c r="E57" s="142">
        <v>114</v>
      </c>
      <c r="F57" s="142">
        <v>17</v>
      </c>
      <c r="G57" s="142">
        <v>20</v>
      </c>
      <c r="H57" s="142">
        <v>15</v>
      </c>
      <c r="I57" s="142">
        <v>12</v>
      </c>
      <c r="J57" s="142">
        <v>6</v>
      </c>
      <c r="K57" s="142">
        <v>52</v>
      </c>
      <c r="L57" s="142">
        <v>11</v>
      </c>
      <c r="M57" s="142">
        <v>2</v>
      </c>
      <c r="N57" s="142">
        <v>5</v>
      </c>
      <c r="O57" s="142">
        <v>0</v>
      </c>
      <c r="P57" s="142">
        <v>1</v>
      </c>
      <c r="Q57" s="142">
        <v>0</v>
      </c>
      <c r="R57" s="142">
        <v>2</v>
      </c>
      <c r="S57" s="142">
        <v>0</v>
      </c>
      <c r="T57" s="142">
        <v>11</v>
      </c>
      <c r="U57" s="142">
        <v>1</v>
      </c>
      <c r="V57" s="142">
        <v>0</v>
      </c>
      <c r="W57" s="142">
        <v>0</v>
      </c>
      <c r="X57" s="142">
        <v>12</v>
      </c>
      <c r="Y57" s="142">
        <v>0</v>
      </c>
    </row>
    <row r="58" spans="1:25" ht="15" customHeight="1">
      <c r="A58" s="100">
        <v>301</v>
      </c>
      <c r="B58" s="105" t="s">
        <v>261</v>
      </c>
      <c r="C58" s="141">
        <v>168</v>
      </c>
      <c r="D58" s="142">
        <v>63</v>
      </c>
      <c r="E58" s="142">
        <v>64</v>
      </c>
      <c r="F58" s="142">
        <v>6</v>
      </c>
      <c r="G58" s="142">
        <v>2</v>
      </c>
      <c r="H58" s="142">
        <v>5</v>
      </c>
      <c r="I58" s="142">
        <v>9</v>
      </c>
      <c r="J58" s="142">
        <v>5</v>
      </c>
      <c r="K58" s="142">
        <v>1</v>
      </c>
      <c r="L58" s="142">
        <v>1</v>
      </c>
      <c r="M58" s="142">
        <v>1</v>
      </c>
      <c r="N58" s="142">
        <v>4</v>
      </c>
      <c r="O58" s="142">
        <v>1</v>
      </c>
      <c r="P58" s="142">
        <v>3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3</v>
      </c>
      <c r="Y58" s="142">
        <v>0</v>
      </c>
    </row>
    <row r="59" spans="1:25" ht="15" customHeight="1">
      <c r="A59" s="100">
        <v>365</v>
      </c>
      <c r="B59" s="105" t="s">
        <v>265</v>
      </c>
      <c r="C59" s="141">
        <v>122</v>
      </c>
      <c r="D59" s="142">
        <v>14</v>
      </c>
      <c r="E59" s="142">
        <v>56</v>
      </c>
      <c r="F59" s="142">
        <v>8</v>
      </c>
      <c r="G59" s="142">
        <v>10</v>
      </c>
      <c r="H59" s="142">
        <v>26</v>
      </c>
      <c r="I59" s="142">
        <v>4</v>
      </c>
      <c r="J59" s="142">
        <v>0</v>
      </c>
      <c r="K59" s="142">
        <v>1</v>
      </c>
      <c r="L59" s="142">
        <v>0</v>
      </c>
      <c r="M59" s="142">
        <v>0</v>
      </c>
      <c r="N59" s="142">
        <v>1</v>
      </c>
      <c r="O59" s="142">
        <v>0</v>
      </c>
      <c r="P59" s="142">
        <v>0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142">
        <v>1</v>
      </c>
      <c r="W59" s="142">
        <v>0</v>
      </c>
      <c r="X59" s="142">
        <v>1</v>
      </c>
      <c r="Y59" s="142">
        <v>0</v>
      </c>
    </row>
    <row r="60" spans="1:25" ht="15" customHeight="1">
      <c r="A60" s="100">
        <v>381</v>
      </c>
      <c r="B60" s="105" t="s">
        <v>266</v>
      </c>
      <c r="C60" s="141">
        <v>205</v>
      </c>
      <c r="D60" s="142">
        <v>47</v>
      </c>
      <c r="E60" s="142">
        <v>43</v>
      </c>
      <c r="F60" s="142">
        <v>21</v>
      </c>
      <c r="G60" s="142">
        <v>24</v>
      </c>
      <c r="H60" s="142">
        <v>30</v>
      </c>
      <c r="I60" s="142">
        <v>0</v>
      </c>
      <c r="J60" s="142">
        <v>1</v>
      </c>
      <c r="K60" s="142">
        <v>0</v>
      </c>
      <c r="L60" s="142">
        <v>0</v>
      </c>
      <c r="M60" s="142">
        <v>9</v>
      </c>
      <c r="N60" s="142">
        <v>0</v>
      </c>
      <c r="O60" s="142">
        <v>1</v>
      </c>
      <c r="P60" s="142">
        <v>5</v>
      </c>
      <c r="Q60" s="142">
        <v>2</v>
      </c>
      <c r="R60" s="142">
        <v>2</v>
      </c>
      <c r="S60" s="142">
        <v>0</v>
      </c>
      <c r="T60" s="142">
        <v>1</v>
      </c>
      <c r="U60" s="142">
        <v>0</v>
      </c>
      <c r="V60" s="142">
        <v>0</v>
      </c>
      <c r="W60" s="142">
        <v>1</v>
      </c>
      <c r="X60" s="142">
        <v>17</v>
      </c>
      <c r="Y60" s="142">
        <v>1</v>
      </c>
    </row>
    <row r="61" spans="1:25" ht="15" customHeight="1">
      <c r="A61" s="100">
        <v>382</v>
      </c>
      <c r="B61" s="105" t="s">
        <v>267</v>
      </c>
      <c r="C61" s="141">
        <v>412</v>
      </c>
      <c r="D61" s="142">
        <v>135</v>
      </c>
      <c r="E61" s="142">
        <v>127</v>
      </c>
      <c r="F61" s="142">
        <v>20</v>
      </c>
      <c r="G61" s="142">
        <v>41</v>
      </c>
      <c r="H61" s="142">
        <v>56</v>
      </c>
      <c r="I61" s="142">
        <v>6</v>
      </c>
      <c r="J61" s="142">
        <v>0</v>
      </c>
      <c r="K61" s="142">
        <v>2</v>
      </c>
      <c r="L61" s="142">
        <v>1</v>
      </c>
      <c r="M61" s="142">
        <v>0</v>
      </c>
      <c r="N61" s="142">
        <v>0</v>
      </c>
      <c r="O61" s="142">
        <v>2</v>
      </c>
      <c r="P61" s="142">
        <v>3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19</v>
      </c>
      <c r="Y61" s="142">
        <v>0</v>
      </c>
    </row>
    <row r="62" spans="1:25" ht="15" customHeight="1">
      <c r="A62" s="100">
        <v>442</v>
      </c>
      <c r="B62" s="105" t="s">
        <v>270</v>
      </c>
      <c r="C62" s="141">
        <v>80</v>
      </c>
      <c r="D62" s="142">
        <v>9</v>
      </c>
      <c r="E62" s="142">
        <v>61</v>
      </c>
      <c r="F62" s="142">
        <v>7</v>
      </c>
      <c r="G62" s="142">
        <v>0</v>
      </c>
      <c r="H62" s="142">
        <v>1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142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2</v>
      </c>
      <c r="Y62" s="142">
        <v>0</v>
      </c>
    </row>
    <row r="63" spans="1:25" ht="15" customHeight="1">
      <c r="A63" s="100">
        <v>443</v>
      </c>
      <c r="B63" s="105" t="s">
        <v>271</v>
      </c>
      <c r="C63" s="141">
        <v>443</v>
      </c>
      <c r="D63" s="142">
        <v>33</v>
      </c>
      <c r="E63" s="142">
        <v>339</v>
      </c>
      <c r="F63" s="142">
        <v>28</v>
      </c>
      <c r="G63" s="142">
        <v>5</v>
      </c>
      <c r="H63" s="142">
        <v>9</v>
      </c>
      <c r="I63" s="142">
        <v>6</v>
      </c>
      <c r="J63" s="142">
        <v>0</v>
      </c>
      <c r="K63" s="142">
        <v>0</v>
      </c>
      <c r="L63" s="142">
        <v>0</v>
      </c>
      <c r="M63" s="142">
        <v>3</v>
      </c>
      <c r="N63" s="142">
        <v>0</v>
      </c>
      <c r="O63" s="142">
        <v>1</v>
      </c>
      <c r="P63" s="142">
        <v>0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142">
        <v>0</v>
      </c>
      <c r="W63" s="142">
        <v>0</v>
      </c>
      <c r="X63" s="142">
        <v>19</v>
      </c>
      <c r="Y63" s="142">
        <v>0</v>
      </c>
    </row>
    <row r="64" spans="1:25" ht="15" customHeight="1">
      <c r="A64" s="100">
        <v>446</v>
      </c>
      <c r="B64" s="105" t="s">
        <v>273</v>
      </c>
      <c r="C64" s="141">
        <v>29</v>
      </c>
      <c r="D64" s="142">
        <v>3</v>
      </c>
      <c r="E64" s="142">
        <v>6</v>
      </c>
      <c r="F64" s="142">
        <v>0</v>
      </c>
      <c r="G64" s="142">
        <v>7</v>
      </c>
      <c r="H64" s="142">
        <v>4</v>
      </c>
      <c r="I64" s="142">
        <v>1</v>
      </c>
      <c r="J64" s="142">
        <v>0</v>
      </c>
      <c r="K64" s="142">
        <v>1</v>
      </c>
      <c r="L64" s="142">
        <v>3</v>
      </c>
      <c r="M64" s="142">
        <v>1</v>
      </c>
      <c r="N64" s="142">
        <v>0</v>
      </c>
      <c r="O64" s="142">
        <v>1</v>
      </c>
      <c r="P64" s="142">
        <v>2</v>
      </c>
      <c r="Q64" s="142">
        <v>0</v>
      </c>
      <c r="R64" s="142">
        <v>0</v>
      </c>
      <c r="S64" s="142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</row>
    <row r="65" spans="1:25" ht="15" customHeight="1">
      <c r="A65" s="100">
        <v>464</v>
      </c>
      <c r="B65" s="105" t="s">
        <v>274</v>
      </c>
      <c r="C65" s="141">
        <v>187</v>
      </c>
      <c r="D65" s="142">
        <v>83</v>
      </c>
      <c r="E65" s="142">
        <v>29</v>
      </c>
      <c r="F65" s="142">
        <v>20</v>
      </c>
      <c r="G65" s="142">
        <v>7</v>
      </c>
      <c r="H65" s="142">
        <v>12</v>
      </c>
      <c r="I65" s="142">
        <v>4</v>
      </c>
      <c r="J65" s="142">
        <v>0</v>
      </c>
      <c r="K65" s="142">
        <v>5</v>
      </c>
      <c r="L65" s="142">
        <v>13</v>
      </c>
      <c r="M65" s="142">
        <v>5</v>
      </c>
      <c r="N65" s="142">
        <v>0</v>
      </c>
      <c r="O65" s="142">
        <v>0</v>
      </c>
      <c r="P65" s="142">
        <v>1</v>
      </c>
      <c r="Q65" s="142">
        <v>0</v>
      </c>
      <c r="R65" s="142">
        <v>0</v>
      </c>
      <c r="S65" s="142">
        <v>0</v>
      </c>
      <c r="T65" s="142">
        <v>1</v>
      </c>
      <c r="U65" s="142">
        <v>0</v>
      </c>
      <c r="V65" s="142">
        <v>0</v>
      </c>
      <c r="W65" s="142">
        <v>0</v>
      </c>
      <c r="X65" s="142">
        <v>7</v>
      </c>
      <c r="Y65" s="142">
        <v>0</v>
      </c>
    </row>
    <row r="66" spans="1:25" ht="15" customHeight="1">
      <c r="A66" s="100">
        <v>481</v>
      </c>
      <c r="B66" s="105" t="s">
        <v>275</v>
      </c>
      <c r="C66" s="141">
        <v>129</v>
      </c>
      <c r="D66" s="142">
        <v>39</v>
      </c>
      <c r="E66" s="142">
        <v>32</v>
      </c>
      <c r="F66" s="142">
        <v>7</v>
      </c>
      <c r="G66" s="142">
        <v>9</v>
      </c>
      <c r="H66" s="142">
        <v>20</v>
      </c>
      <c r="I66" s="142">
        <v>1</v>
      </c>
      <c r="J66" s="142">
        <v>1</v>
      </c>
      <c r="K66" s="142">
        <v>0</v>
      </c>
      <c r="L66" s="142"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0</v>
      </c>
      <c r="S66" s="142">
        <v>1</v>
      </c>
      <c r="T66" s="142">
        <v>5</v>
      </c>
      <c r="U66" s="142">
        <v>0</v>
      </c>
      <c r="V66" s="142">
        <v>0</v>
      </c>
      <c r="W66" s="142">
        <v>0</v>
      </c>
      <c r="X66" s="142">
        <v>14</v>
      </c>
      <c r="Y66" s="142">
        <v>0</v>
      </c>
    </row>
    <row r="67" spans="1:25" ht="15" customHeight="1">
      <c r="A67" s="100">
        <v>501</v>
      </c>
      <c r="B67" s="105" t="s">
        <v>276</v>
      </c>
      <c r="C67" s="141">
        <v>110</v>
      </c>
      <c r="D67" s="142">
        <v>14</v>
      </c>
      <c r="E67" s="142">
        <v>63</v>
      </c>
      <c r="F67" s="142">
        <v>1</v>
      </c>
      <c r="G67" s="142">
        <v>2</v>
      </c>
      <c r="H67" s="142">
        <v>6</v>
      </c>
      <c r="I67" s="142">
        <v>1</v>
      </c>
      <c r="J67" s="142">
        <v>0</v>
      </c>
      <c r="K67" s="142">
        <v>1</v>
      </c>
      <c r="L67" s="142">
        <v>6</v>
      </c>
      <c r="M67" s="142">
        <v>9</v>
      </c>
      <c r="N67" s="142">
        <v>0</v>
      </c>
      <c r="O67" s="142">
        <v>1</v>
      </c>
      <c r="P67" s="142">
        <v>0</v>
      </c>
      <c r="Q67" s="142">
        <v>0</v>
      </c>
      <c r="R67" s="142">
        <v>0</v>
      </c>
      <c r="S67" s="142">
        <v>0</v>
      </c>
      <c r="T67" s="142">
        <v>0</v>
      </c>
      <c r="U67" s="142">
        <v>0</v>
      </c>
      <c r="V67" s="142">
        <v>4</v>
      </c>
      <c r="W67" s="142">
        <v>0</v>
      </c>
      <c r="X67" s="142">
        <v>2</v>
      </c>
      <c r="Y67" s="142">
        <v>0</v>
      </c>
    </row>
    <row r="68" spans="1:25" ht="15" customHeight="1">
      <c r="A68" s="100">
        <v>585</v>
      </c>
      <c r="B68" s="105" t="s">
        <v>278</v>
      </c>
      <c r="C68" s="141">
        <v>129</v>
      </c>
      <c r="D68" s="142">
        <v>21</v>
      </c>
      <c r="E68" s="142">
        <v>88</v>
      </c>
      <c r="F68" s="142">
        <v>3</v>
      </c>
      <c r="G68" s="142">
        <v>0</v>
      </c>
      <c r="H68" s="142">
        <v>12</v>
      </c>
      <c r="I68" s="142">
        <v>3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1</v>
      </c>
      <c r="P68" s="142">
        <v>1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</row>
    <row r="69" spans="1:25" ht="15" customHeight="1">
      <c r="A69" s="100">
        <v>586</v>
      </c>
      <c r="B69" s="105" t="s">
        <v>279</v>
      </c>
      <c r="C69" s="141">
        <v>83</v>
      </c>
      <c r="D69" s="142">
        <v>11</v>
      </c>
      <c r="E69" s="142">
        <v>52</v>
      </c>
      <c r="F69" s="142">
        <v>0</v>
      </c>
      <c r="G69" s="142">
        <v>0</v>
      </c>
      <c r="H69" s="142">
        <v>3</v>
      </c>
      <c r="I69" s="142">
        <v>1</v>
      </c>
      <c r="J69" s="142">
        <v>0</v>
      </c>
      <c r="K69" s="142">
        <v>0</v>
      </c>
      <c r="L69" s="142">
        <v>12</v>
      </c>
      <c r="M69" s="142">
        <v>0</v>
      </c>
      <c r="N69" s="142">
        <v>0</v>
      </c>
      <c r="O69" s="142">
        <v>0</v>
      </c>
      <c r="P69" s="142">
        <v>1</v>
      </c>
      <c r="Q69" s="142">
        <v>0</v>
      </c>
      <c r="R69" s="142">
        <v>0</v>
      </c>
      <c r="S69" s="142">
        <v>2</v>
      </c>
      <c r="T69" s="142">
        <v>0</v>
      </c>
      <c r="U69" s="142">
        <v>0</v>
      </c>
      <c r="V69" s="142">
        <v>0</v>
      </c>
      <c r="W69" s="142">
        <v>0</v>
      </c>
      <c r="X69" s="142">
        <v>1</v>
      </c>
      <c r="Y69" s="142">
        <v>0</v>
      </c>
    </row>
    <row r="70" spans="1:25" ht="15" customHeight="1">
      <c r="A70" s="104"/>
      <c r="B70" s="125"/>
      <c r="C70" s="147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</row>
    <row r="71" spans="1:25" ht="15" customHeight="1">
      <c r="A71" s="100" t="s">
        <v>417</v>
      </c>
      <c r="B71" s="127"/>
    </row>
  </sheetData>
  <mergeCells count="1">
    <mergeCell ref="A3:B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2C53C-D012-43B7-8810-5B2099E5E927}">
  <sheetPr>
    <tabColor theme="7" tint="0.59999389629810485"/>
  </sheetPr>
  <dimension ref="A1:AD5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9" sqref="F19"/>
    </sheetView>
  </sheetViews>
  <sheetFormatPr defaultColWidth="9" defaultRowHeight="13.5"/>
  <cols>
    <col min="1" max="1" width="5.375" style="4" customWidth="1"/>
    <col min="2" max="2" width="10.125" style="4" customWidth="1"/>
    <col min="3" max="30" width="11.625" style="4" customWidth="1"/>
    <col min="31" max="16384" width="9" style="4"/>
  </cols>
  <sheetData>
    <row r="1" spans="1:30" ht="15.75" customHeight="1">
      <c r="A1" s="14" t="s">
        <v>771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6" t="s">
        <v>760</v>
      </c>
      <c r="AD1" s="14"/>
    </row>
    <row r="2" spans="1:30" ht="15.75" customHeight="1">
      <c r="A2" s="5"/>
      <c r="B2" s="5" t="s">
        <v>108</v>
      </c>
      <c r="C2" s="320" t="s">
        <v>481</v>
      </c>
      <c r="D2" s="5" t="s">
        <v>482</v>
      </c>
      <c r="E2" s="5" t="s">
        <v>483</v>
      </c>
      <c r="F2" s="5" t="s">
        <v>484</v>
      </c>
      <c r="G2" s="5" t="s">
        <v>485</v>
      </c>
      <c r="H2" s="320" t="s">
        <v>474</v>
      </c>
      <c r="I2" s="5" t="s">
        <v>475</v>
      </c>
      <c r="J2" s="5" t="s">
        <v>476</v>
      </c>
      <c r="K2" s="5" t="s">
        <v>477</v>
      </c>
      <c r="L2" s="5" t="s">
        <v>478</v>
      </c>
      <c r="M2" s="5" t="s">
        <v>479</v>
      </c>
      <c r="N2" s="5" t="s">
        <v>110</v>
      </c>
      <c r="O2" s="5" t="s">
        <v>111</v>
      </c>
      <c r="P2" s="5" t="s">
        <v>112</v>
      </c>
      <c r="Q2" s="5" t="s">
        <v>113</v>
      </c>
      <c r="R2" s="320" t="s">
        <v>114</v>
      </c>
      <c r="S2" s="351" t="s">
        <v>115</v>
      </c>
      <c r="T2" s="351" t="s">
        <v>116</v>
      </c>
      <c r="U2" s="5" t="s">
        <v>117</v>
      </c>
      <c r="V2" s="5" t="s">
        <v>118</v>
      </c>
      <c r="W2" s="5" t="s">
        <v>119</v>
      </c>
      <c r="X2" s="5" t="s">
        <v>120</v>
      </c>
      <c r="Y2" s="5" t="s">
        <v>121</v>
      </c>
      <c r="Z2" s="5" t="s">
        <v>122</v>
      </c>
      <c r="AA2" s="5" t="s">
        <v>123</v>
      </c>
      <c r="AB2" s="320" t="s">
        <v>124</v>
      </c>
      <c r="AC2" s="5" t="s">
        <v>125</v>
      </c>
      <c r="AD2" s="5" t="s">
        <v>126</v>
      </c>
    </row>
    <row r="3" spans="1:30" ht="15.75" customHeight="1">
      <c r="A3" s="7" t="s">
        <v>46</v>
      </c>
      <c r="B3" s="8" t="s">
        <v>3</v>
      </c>
      <c r="C3" s="352">
        <f>時系列推計WS!C3</f>
        <v>97542</v>
      </c>
      <c r="D3" s="310">
        <f>時系列推計WS!D3</f>
        <v>98168</v>
      </c>
      <c r="E3" s="310">
        <f>時系列推計WS!E3</f>
        <v>99530</v>
      </c>
      <c r="F3" s="310">
        <f>時系列推計WS!F3</f>
        <v>99839</v>
      </c>
      <c r="G3" s="310">
        <f>時系列推計WS!G3</f>
        <v>99654</v>
      </c>
      <c r="H3" s="352">
        <f>時系列推計WS!H3</f>
        <v>99753</v>
      </c>
      <c r="I3" s="310">
        <f>時系列推計WS!I3</f>
        <v>101931</v>
      </c>
      <c r="J3" s="310">
        <f>時系列推計WS!J3</f>
        <v>102529</v>
      </c>
      <c r="K3" s="310">
        <f>時系列推計WS!K3</f>
        <v>102721</v>
      </c>
      <c r="L3" s="310">
        <f>時系列推計WS!L3</f>
        <v>101865</v>
      </c>
      <c r="M3" s="310">
        <f>時系列推計WS!M3</f>
        <v>102954</v>
      </c>
      <c r="N3" s="310">
        <f>時系列推計WS!N3</f>
        <v>101691</v>
      </c>
      <c r="O3" s="310">
        <f>時系列推計WS!O3</f>
        <v>101294</v>
      </c>
      <c r="P3" s="310">
        <f>時系列推計WS!P3</f>
        <v>101773</v>
      </c>
      <c r="Q3" s="310">
        <f>時系列推計WS!Q3</f>
        <v>101297</v>
      </c>
      <c r="R3" s="352">
        <f>時系列推計WS!R3</f>
        <v>99767</v>
      </c>
      <c r="S3" s="360">
        <f>時系列推計WS!S3</f>
        <v>98206</v>
      </c>
      <c r="T3" s="360">
        <f>時系列推計WS!T3</f>
        <v>97164</v>
      </c>
      <c r="U3" s="310">
        <f>時系列推計WS!U3</f>
        <v>96541</v>
      </c>
      <c r="V3" s="310">
        <f>時系列推計WS!V3</f>
        <v>96530</v>
      </c>
      <c r="W3" s="310">
        <f>時系列推計WS!W3</f>
        <v>98625</v>
      </c>
      <c r="X3" s="310">
        <f>時系列推計WS!X3</f>
        <v>101562</v>
      </c>
      <c r="Y3" s="310">
        <f>時系列推計WS!Y3</f>
        <v>105613</v>
      </c>
      <c r="Z3" s="310">
        <f>時系列推計WS!Z3</f>
        <v>110005</v>
      </c>
      <c r="AA3" s="310">
        <f>時系列推計WS!AA3</f>
        <v>115681</v>
      </c>
      <c r="AB3" s="352">
        <f>時系列推計WS!AB3</f>
        <v>114806</v>
      </c>
      <c r="AC3" s="310">
        <f>時系列推計WS!AC3</f>
        <v>111940</v>
      </c>
      <c r="AD3" s="310">
        <f>時系列推計WS!AD3</f>
        <v>123125</v>
      </c>
    </row>
    <row r="4" spans="1:30" ht="15.75" customHeight="1">
      <c r="A4" s="2" t="s">
        <v>47</v>
      </c>
      <c r="B4" s="1" t="s">
        <v>4</v>
      </c>
      <c r="C4" s="353">
        <f>時系列推計WS!C15</f>
        <v>41981</v>
      </c>
      <c r="D4" s="311">
        <f>時系列推計WS!D15</f>
        <v>41789</v>
      </c>
      <c r="E4" s="311">
        <f>時系列推計WS!E15</f>
        <v>42085</v>
      </c>
      <c r="F4" s="311">
        <f>時系列推計WS!F15</f>
        <v>42442</v>
      </c>
      <c r="G4" s="311">
        <f>時系列推計WS!G15</f>
        <v>42700</v>
      </c>
      <c r="H4" s="353">
        <f>時系列推計WS!H15</f>
        <v>43082</v>
      </c>
      <c r="I4" s="311">
        <f>時系列推計WS!I15</f>
        <v>44082</v>
      </c>
      <c r="J4" s="311">
        <f>時系列推計WS!J15</f>
        <v>44743</v>
      </c>
      <c r="K4" s="311">
        <f>時系列推計WS!K15</f>
        <v>44852</v>
      </c>
      <c r="L4" s="311">
        <f>時系列推計WS!L15</f>
        <v>44276</v>
      </c>
      <c r="M4" s="311">
        <f>時系列推計WS!M15</f>
        <v>44650</v>
      </c>
      <c r="N4" s="311">
        <f>時系列推計WS!N15</f>
        <v>44099</v>
      </c>
      <c r="O4" s="311">
        <f>時系列推計WS!O15</f>
        <v>43736</v>
      </c>
      <c r="P4" s="311">
        <f>時系列推計WS!P15</f>
        <v>44065</v>
      </c>
      <c r="Q4" s="311">
        <f>時系列推計WS!Q15</f>
        <v>44455</v>
      </c>
      <c r="R4" s="353">
        <f>時系列推計WS!R15</f>
        <v>44312</v>
      </c>
      <c r="S4" s="361">
        <f>時系列推計WS!S15</f>
        <v>43705</v>
      </c>
      <c r="T4" s="361">
        <f>時系列推計WS!T15</f>
        <v>43151</v>
      </c>
      <c r="U4" s="311">
        <f>時系列推計WS!U15</f>
        <v>43039</v>
      </c>
      <c r="V4" s="311">
        <f>時系列推計WS!V15</f>
        <v>43247</v>
      </c>
      <c r="W4" s="311">
        <f>時系列推計WS!W15</f>
        <v>44614</v>
      </c>
      <c r="X4" s="311">
        <f>時系列推計WS!X15</f>
        <v>45885</v>
      </c>
      <c r="Y4" s="311">
        <f>時系列推計WS!Y15</f>
        <v>47609</v>
      </c>
      <c r="Z4" s="311">
        <f>時系列推計WS!Z15</f>
        <v>48936</v>
      </c>
      <c r="AA4" s="311">
        <f>時系列推計WS!AA15</f>
        <v>50155</v>
      </c>
      <c r="AB4" s="353">
        <f>時系列推計WS!AB15</f>
        <v>49215</v>
      </c>
      <c r="AC4" s="311">
        <f>時系列推計WS!AC15</f>
        <v>48048</v>
      </c>
      <c r="AD4" s="311">
        <f>時系列推計WS!AD15</f>
        <v>52706</v>
      </c>
    </row>
    <row r="5" spans="1:30" ht="15.75" customHeight="1">
      <c r="A5" s="9" t="s">
        <v>48</v>
      </c>
      <c r="B5" s="10" t="s">
        <v>97</v>
      </c>
      <c r="C5" s="354">
        <f>時系列推計WS!C16</f>
        <v>3719</v>
      </c>
      <c r="D5" s="315">
        <f>時系列推計WS!D16</f>
        <v>3845</v>
      </c>
      <c r="E5" s="315">
        <f>時系列推計WS!E16</f>
        <v>4209</v>
      </c>
      <c r="F5" s="315">
        <f>時系列推計WS!F16</f>
        <v>4575</v>
      </c>
      <c r="G5" s="315">
        <f>時系列推計WS!G16</f>
        <v>4631</v>
      </c>
      <c r="H5" s="354">
        <f>時系列推計WS!H16</f>
        <v>4766</v>
      </c>
      <c r="I5" s="315">
        <f>時系列推計WS!I16</f>
        <v>5055</v>
      </c>
      <c r="J5" s="315">
        <f>時系列推計WS!J16</f>
        <v>5105</v>
      </c>
      <c r="K5" s="315">
        <f>時系列推計WS!K16</f>
        <v>5025</v>
      </c>
      <c r="L5" s="315">
        <f>時系列推計WS!L16</f>
        <v>5037</v>
      </c>
      <c r="M5" s="315">
        <f>時系列推計WS!M16</f>
        <v>5350</v>
      </c>
      <c r="N5" s="315">
        <f>時系列推計WS!N16</f>
        <v>5179</v>
      </c>
      <c r="O5" s="315">
        <f>時系列推計WS!O16</f>
        <v>5115</v>
      </c>
      <c r="P5" s="315">
        <f>時系列推計WS!P16</f>
        <v>5192</v>
      </c>
      <c r="Q5" s="315">
        <f>時系列推計WS!Q16</f>
        <v>5188</v>
      </c>
      <c r="R5" s="354">
        <f>時系列推計WS!R16</f>
        <v>5088</v>
      </c>
      <c r="S5" s="362">
        <f>時系列推計WS!S16</f>
        <v>5058</v>
      </c>
      <c r="T5" s="362">
        <f>時系列推計WS!T16</f>
        <v>4928</v>
      </c>
      <c r="U5" s="315">
        <f>時系列推計WS!U16</f>
        <v>4866</v>
      </c>
      <c r="V5" s="315">
        <f>時系列推計WS!V16</f>
        <v>4961</v>
      </c>
      <c r="W5" s="315">
        <f>時系列推計WS!W16</f>
        <v>5176</v>
      </c>
      <c r="X5" s="315">
        <f>時系列推計WS!X16</f>
        <v>5405</v>
      </c>
      <c r="Y5" s="315">
        <f>時系列推計WS!Y16</f>
        <v>5826</v>
      </c>
      <c r="Z5" s="315">
        <f>時系列推計WS!Z16</f>
        <v>6083</v>
      </c>
      <c r="AA5" s="315">
        <f>時系列推計WS!AA16</f>
        <v>6505</v>
      </c>
      <c r="AB5" s="354">
        <f>時系列推計WS!AB16</f>
        <v>6459</v>
      </c>
      <c r="AC5" s="315">
        <f>時系列推計WS!AC16</f>
        <v>6457</v>
      </c>
      <c r="AD5" s="315">
        <f>時系列推計WS!AD16</f>
        <v>6874</v>
      </c>
    </row>
    <row r="6" spans="1:30" ht="15.75" customHeight="1">
      <c r="A6" s="2" t="s">
        <v>49</v>
      </c>
      <c r="B6" s="3" t="s">
        <v>98</v>
      </c>
      <c r="C6" s="353">
        <f>時系列推計WS!C17</f>
        <v>3378</v>
      </c>
      <c r="D6" s="311">
        <f>時系列推計WS!D17</f>
        <v>3181</v>
      </c>
      <c r="E6" s="311">
        <f>時系列推計WS!E17</f>
        <v>3262</v>
      </c>
      <c r="F6" s="311">
        <f>時系列推計WS!F17</f>
        <v>3440</v>
      </c>
      <c r="G6" s="311">
        <f>時系列推計WS!G17</f>
        <v>3564</v>
      </c>
      <c r="H6" s="353">
        <f>時系列推計WS!H17</f>
        <v>3632</v>
      </c>
      <c r="I6" s="311">
        <f>時系列推計WS!I17</f>
        <v>3761</v>
      </c>
      <c r="J6" s="311">
        <f>時系列推計WS!J17</f>
        <v>3813</v>
      </c>
      <c r="K6" s="311">
        <f>時系列推計WS!K17</f>
        <v>3859</v>
      </c>
      <c r="L6" s="311">
        <f>時系列推計WS!L17</f>
        <v>3811</v>
      </c>
      <c r="M6" s="311">
        <f>時系列推計WS!M17</f>
        <v>3819</v>
      </c>
      <c r="N6" s="311">
        <f>時系列推計WS!N17</f>
        <v>3808</v>
      </c>
      <c r="O6" s="311">
        <f>時系列推計WS!O17</f>
        <v>3816</v>
      </c>
      <c r="P6" s="311">
        <f>時系列推計WS!P17</f>
        <v>3845</v>
      </c>
      <c r="Q6" s="311">
        <f>時系列推計WS!Q17</f>
        <v>3963</v>
      </c>
      <c r="R6" s="353">
        <f>時系列推計WS!R17</f>
        <v>4008</v>
      </c>
      <c r="S6" s="361">
        <f>時系列推計WS!S17</f>
        <v>4061</v>
      </c>
      <c r="T6" s="361">
        <f>時系列推計WS!T17</f>
        <v>4047</v>
      </c>
      <c r="U6" s="311">
        <f>時系列推計WS!U17</f>
        <v>4281</v>
      </c>
      <c r="V6" s="311">
        <f>時系列推計WS!V17</f>
        <v>4213</v>
      </c>
      <c r="W6" s="311">
        <f>時系列推計WS!W17</f>
        <v>4423</v>
      </c>
      <c r="X6" s="311">
        <f>時系列推計WS!X17</f>
        <v>4536</v>
      </c>
      <c r="Y6" s="311">
        <f>時系列推計WS!Y17</f>
        <v>4610</v>
      </c>
      <c r="Z6" s="311">
        <f>時系列推計WS!Z17</f>
        <v>4817</v>
      </c>
      <c r="AA6" s="311">
        <f>時系列推計WS!AA17</f>
        <v>4794</v>
      </c>
      <c r="AB6" s="353">
        <f>時系列推計WS!AB17</f>
        <v>4420</v>
      </c>
      <c r="AC6" s="311">
        <f>時系列推計WS!AC17</f>
        <v>4177</v>
      </c>
      <c r="AD6" s="311">
        <f>時系列推計WS!AD17</f>
        <v>4693</v>
      </c>
    </row>
    <row r="7" spans="1:30" ht="15.75" customHeight="1">
      <c r="A7" s="2" t="s">
        <v>50</v>
      </c>
      <c r="B7" s="3" t="s">
        <v>99</v>
      </c>
      <c r="C7" s="353">
        <f>時系列推計WS!C18</f>
        <v>2855</v>
      </c>
      <c r="D7" s="311">
        <f>時系列推計WS!D18</f>
        <v>2786</v>
      </c>
      <c r="E7" s="311">
        <f>時系列推計WS!E18</f>
        <v>2836</v>
      </c>
      <c r="F7" s="311">
        <f>時系列推計WS!F18</f>
        <v>2987</v>
      </c>
      <c r="G7" s="311">
        <f>時系列推計WS!G18</f>
        <v>3091</v>
      </c>
      <c r="H7" s="353">
        <f>時系列推計WS!H18</f>
        <v>3315</v>
      </c>
      <c r="I7" s="311">
        <f>時系列推計WS!I18</f>
        <v>3517</v>
      </c>
      <c r="J7" s="311">
        <f>時系列推計WS!J18</f>
        <v>3773</v>
      </c>
      <c r="K7" s="311">
        <f>時系列推計WS!K18</f>
        <v>3989</v>
      </c>
      <c r="L7" s="311">
        <f>時系列推計WS!L18</f>
        <v>3910</v>
      </c>
      <c r="M7" s="311">
        <f>時系列推計WS!M18</f>
        <v>3945</v>
      </c>
      <c r="N7" s="311">
        <f>時系列推計WS!N18</f>
        <v>3984</v>
      </c>
      <c r="O7" s="311">
        <f>時系列推計WS!O18</f>
        <v>3974</v>
      </c>
      <c r="P7" s="311">
        <f>時系列推計WS!P18</f>
        <v>4094</v>
      </c>
      <c r="Q7" s="311">
        <f>時系列推計WS!Q18</f>
        <v>12175</v>
      </c>
      <c r="R7" s="353">
        <f>時系列推計WS!R18</f>
        <v>4413</v>
      </c>
      <c r="S7" s="361">
        <f>時系列推計WS!S18</f>
        <v>4343</v>
      </c>
      <c r="T7" s="361">
        <f>時系列推計WS!T18</f>
        <v>4238</v>
      </c>
      <c r="U7" s="311">
        <f>時系列推計WS!U18</f>
        <v>4215</v>
      </c>
      <c r="V7" s="311">
        <f>時系列推計WS!V18</f>
        <v>4298</v>
      </c>
      <c r="W7" s="311">
        <f>時系列推計WS!W18</f>
        <v>4856</v>
      </c>
      <c r="X7" s="311">
        <f>時系列推計WS!X18</f>
        <v>5317</v>
      </c>
      <c r="Y7" s="311">
        <f>時系列推計WS!Y18</f>
        <v>5915</v>
      </c>
      <c r="Z7" s="311">
        <f>時系列推計WS!Z18</f>
        <v>6287</v>
      </c>
      <c r="AA7" s="311">
        <f>時系列推計WS!AA18</f>
        <v>6359</v>
      </c>
      <c r="AB7" s="353">
        <f>時系列推計WS!AB18</f>
        <v>6265</v>
      </c>
      <c r="AC7" s="311">
        <f>時系列推計WS!AC18</f>
        <v>6074</v>
      </c>
      <c r="AD7" s="311">
        <f>時系列推計WS!AD18</f>
        <v>7128</v>
      </c>
    </row>
    <row r="8" spans="1:30" ht="15.75" customHeight="1">
      <c r="A8" s="2" t="s">
        <v>51</v>
      </c>
      <c r="B8" s="3" t="s">
        <v>100</v>
      </c>
      <c r="C8" s="353">
        <f>時系列推計WS!C19</f>
        <v>9850</v>
      </c>
      <c r="D8" s="311">
        <f>時系列推計WS!D19</f>
        <v>9276</v>
      </c>
      <c r="E8" s="311">
        <f>時系列推計WS!E19</f>
        <v>9120</v>
      </c>
      <c r="F8" s="311">
        <f>時系列推計WS!F19</f>
        <v>8839</v>
      </c>
      <c r="G8" s="311">
        <f>時系列推計WS!G19</f>
        <v>8635</v>
      </c>
      <c r="H8" s="353">
        <f>時系列推計WS!H19</f>
        <v>8397</v>
      </c>
      <c r="I8" s="311">
        <f>時系列推計WS!I19</f>
        <v>8345</v>
      </c>
      <c r="J8" s="311">
        <f>時系列推計WS!J19</f>
        <v>8251</v>
      </c>
      <c r="K8" s="311">
        <f>時系列推計WS!K19</f>
        <v>8123</v>
      </c>
      <c r="L8" s="311">
        <f>時系列推計WS!L19</f>
        <v>8018</v>
      </c>
      <c r="M8" s="311">
        <f>時系列推計WS!M19</f>
        <v>7853</v>
      </c>
      <c r="N8" s="311">
        <f>時系列推計WS!N19</f>
        <v>7696</v>
      </c>
      <c r="O8" s="311">
        <f>時系列推計WS!O19</f>
        <v>7561</v>
      </c>
      <c r="P8" s="311">
        <f>時系列推計WS!P19</f>
        <v>7437</v>
      </c>
      <c r="Q8" s="311">
        <f>時系列推計WS!Q19</f>
        <v>4358</v>
      </c>
      <c r="R8" s="353">
        <f>時系列推計WS!R19</f>
        <v>7221</v>
      </c>
      <c r="S8" s="361">
        <f>時系列推計WS!S19</f>
        <v>7102</v>
      </c>
      <c r="T8" s="361">
        <f>時系列推計WS!T19</f>
        <v>7059</v>
      </c>
      <c r="U8" s="311">
        <f>時系列推計WS!U19</f>
        <v>7090</v>
      </c>
      <c r="V8" s="311">
        <f>時系列推計WS!V19</f>
        <v>7155</v>
      </c>
      <c r="W8" s="311">
        <f>時系列推計WS!W19</f>
        <v>7160</v>
      </c>
      <c r="X8" s="311">
        <f>時系列推計WS!X19</f>
        <v>7238</v>
      </c>
      <c r="Y8" s="311">
        <f>時系列推計WS!Y19</f>
        <v>7276</v>
      </c>
      <c r="Z8" s="311">
        <f>時系列推計WS!Z19</f>
        <v>7157</v>
      </c>
      <c r="AA8" s="311">
        <f>時系列推計WS!AA19</f>
        <v>7143</v>
      </c>
      <c r="AB8" s="353">
        <f>時系列推計WS!AB19</f>
        <v>7076</v>
      </c>
      <c r="AC8" s="311">
        <f>時系列推計WS!AC19</f>
        <v>6902</v>
      </c>
      <c r="AD8" s="311">
        <f>時系列推計WS!AD19</f>
        <v>7580</v>
      </c>
    </row>
    <row r="9" spans="1:30" ht="15.75" customHeight="1">
      <c r="A9" s="2" t="s">
        <v>52</v>
      </c>
      <c r="B9" s="3" t="s">
        <v>101</v>
      </c>
      <c r="C9" s="353">
        <f>時系列推計WS!C20</f>
        <v>5154</v>
      </c>
      <c r="D9" s="311">
        <f>時系列推計WS!D20</f>
        <v>5165</v>
      </c>
      <c r="E9" s="311">
        <f>時系列推計WS!E20</f>
        <v>5180</v>
      </c>
      <c r="F9" s="311">
        <f>時系列推計WS!F20</f>
        <v>5078</v>
      </c>
      <c r="G9" s="311">
        <f>時系列推計WS!G20</f>
        <v>5134</v>
      </c>
      <c r="H9" s="353">
        <f>時系列推計WS!H20</f>
        <v>5021</v>
      </c>
      <c r="I9" s="311">
        <f>時系列推計WS!I20</f>
        <v>4970</v>
      </c>
      <c r="J9" s="311">
        <f>時系列推計WS!J20</f>
        <v>4878</v>
      </c>
      <c r="K9" s="311">
        <f>時系列推計WS!K20</f>
        <v>4795</v>
      </c>
      <c r="L9" s="311">
        <f>時系列推計WS!L20</f>
        <v>4679</v>
      </c>
      <c r="M9" s="311">
        <f>時系列推計WS!M20</f>
        <v>4605</v>
      </c>
      <c r="N9" s="311">
        <f>時系列推計WS!N20</f>
        <v>4379</v>
      </c>
      <c r="O9" s="311">
        <f>時系列推計WS!O20</f>
        <v>4288</v>
      </c>
      <c r="P9" s="311">
        <f>時系列推計WS!P20</f>
        <v>4221</v>
      </c>
      <c r="Q9" s="311">
        <f>時系列推計WS!Q20</f>
        <v>1999</v>
      </c>
      <c r="R9" s="353">
        <f>時系列推計WS!R20</f>
        <v>4105</v>
      </c>
      <c r="S9" s="361">
        <f>時系列推計WS!S20</f>
        <v>3992</v>
      </c>
      <c r="T9" s="361">
        <f>時系列推計WS!T20</f>
        <v>3849</v>
      </c>
      <c r="U9" s="311">
        <f>時系列推計WS!U20</f>
        <v>3745</v>
      </c>
      <c r="V9" s="311">
        <f>時系列推計WS!V20</f>
        <v>3720</v>
      </c>
      <c r="W9" s="311">
        <f>時系列推計WS!W20</f>
        <v>3606</v>
      </c>
      <c r="X9" s="311">
        <f>時系列推計WS!X20</f>
        <v>3590</v>
      </c>
      <c r="Y9" s="311">
        <f>時系列推計WS!Y20</f>
        <v>3613</v>
      </c>
      <c r="Z9" s="311">
        <f>時系列推計WS!Z20</f>
        <v>3590</v>
      </c>
      <c r="AA9" s="311">
        <f>時系列推計WS!AA20</f>
        <v>3557</v>
      </c>
      <c r="AB9" s="353">
        <f>時系列推計WS!AB20</f>
        <v>3549</v>
      </c>
      <c r="AC9" s="311">
        <f>時系列推計WS!AC20</f>
        <v>3485</v>
      </c>
      <c r="AD9" s="311">
        <f>時系列推計WS!AD20</f>
        <v>3586</v>
      </c>
    </row>
    <row r="10" spans="1:30" ht="15.75" customHeight="1">
      <c r="A10" s="2" t="s">
        <v>53</v>
      </c>
      <c r="B10" s="3" t="s">
        <v>102</v>
      </c>
      <c r="C10" s="353">
        <f>時系列推計WS!C21</f>
        <v>2848</v>
      </c>
      <c r="D10" s="311">
        <f>時系列推計WS!D21</f>
        <v>3006</v>
      </c>
      <c r="E10" s="311">
        <f>時系列推計WS!E21</f>
        <v>3038</v>
      </c>
      <c r="F10" s="311">
        <f>時系列推計WS!F21</f>
        <v>2957</v>
      </c>
      <c r="G10" s="311">
        <f>時系列推計WS!G21</f>
        <v>3020</v>
      </c>
      <c r="H10" s="353">
        <f>時系列推計WS!H21</f>
        <v>2920</v>
      </c>
      <c r="I10" s="311">
        <f>時系列推計WS!I21</f>
        <v>2937</v>
      </c>
      <c r="J10" s="311">
        <f>時系列推計WS!J21</f>
        <v>2988</v>
      </c>
      <c r="K10" s="311">
        <f>時系列推計WS!K21</f>
        <v>2985</v>
      </c>
      <c r="L10" s="311">
        <f>時系列推計WS!L21</f>
        <v>2904</v>
      </c>
      <c r="M10" s="311">
        <f>時系列推計WS!M21</f>
        <v>2895</v>
      </c>
      <c r="N10" s="311">
        <f>時系列推計WS!N21</f>
        <v>2856</v>
      </c>
      <c r="O10" s="311">
        <f>時系列推計WS!O21</f>
        <v>2776</v>
      </c>
      <c r="P10" s="311">
        <f>時系列推計WS!P21</f>
        <v>2771</v>
      </c>
      <c r="Q10" s="311">
        <f>時系列推計WS!Q21</f>
        <v>7322</v>
      </c>
      <c r="R10" s="353">
        <f>時系列推計WS!R21</f>
        <v>2743</v>
      </c>
      <c r="S10" s="361">
        <f>時系列推計WS!S21</f>
        <v>2683</v>
      </c>
      <c r="T10" s="361">
        <f>時系列推計WS!T21</f>
        <v>2671</v>
      </c>
      <c r="U10" s="311">
        <f>時系列推計WS!U21</f>
        <v>2622</v>
      </c>
      <c r="V10" s="311">
        <f>時系列推計WS!V21</f>
        <v>2601</v>
      </c>
      <c r="W10" s="311">
        <f>時系列推計WS!W21</f>
        <v>2620</v>
      </c>
      <c r="X10" s="311">
        <f>時系列推計WS!X21</f>
        <v>2646</v>
      </c>
      <c r="Y10" s="311">
        <f>時系列推計WS!Y21</f>
        <v>2644</v>
      </c>
      <c r="Z10" s="311">
        <f>時系列推計WS!Z21</f>
        <v>2709</v>
      </c>
      <c r="AA10" s="311">
        <f>時系列推計WS!AA21</f>
        <v>2771</v>
      </c>
      <c r="AB10" s="353">
        <f>時系列推計WS!AB21</f>
        <v>2748</v>
      </c>
      <c r="AC10" s="311">
        <f>時系列推計WS!AC21</f>
        <v>2732</v>
      </c>
      <c r="AD10" s="311">
        <f>時系列推計WS!AD21</f>
        <v>2946</v>
      </c>
    </row>
    <row r="11" spans="1:30" ht="15.75" customHeight="1">
      <c r="A11" s="2" t="s">
        <v>54</v>
      </c>
      <c r="B11" s="3" t="s">
        <v>103</v>
      </c>
      <c r="C11" s="353">
        <f>時系列推計WS!C22</f>
        <v>2450</v>
      </c>
      <c r="D11" s="311">
        <f>時系列推計WS!D22</f>
        <v>2630</v>
      </c>
      <c r="E11" s="311">
        <f>時系列推計WS!E22</f>
        <v>2605</v>
      </c>
      <c r="F11" s="311">
        <f>時系列推計WS!F22</f>
        <v>2580</v>
      </c>
      <c r="G11" s="311">
        <f>時系列推計WS!G22</f>
        <v>2465</v>
      </c>
      <c r="H11" s="353">
        <f>時系列推計WS!H22</f>
        <v>2297</v>
      </c>
      <c r="I11" s="311">
        <f>時系列推計WS!I22</f>
        <v>2252</v>
      </c>
      <c r="J11" s="311">
        <f>時系列推計WS!J22</f>
        <v>2230</v>
      </c>
      <c r="K11" s="311">
        <f>時系列推計WS!K22</f>
        <v>2153</v>
      </c>
      <c r="L11" s="311">
        <f>時系列推計WS!L22</f>
        <v>2143</v>
      </c>
      <c r="M11" s="311">
        <f>時系列推計WS!M22</f>
        <v>2170</v>
      </c>
      <c r="N11" s="311">
        <f>時系列推計WS!N22</f>
        <v>2108</v>
      </c>
      <c r="O11" s="311">
        <f>時系列推計WS!O22</f>
        <v>2111</v>
      </c>
      <c r="P11" s="311">
        <f>時系列推計WS!P22</f>
        <v>2054</v>
      </c>
      <c r="Q11" s="311">
        <f>時系列推計WS!Q22</f>
        <v>4197</v>
      </c>
      <c r="R11" s="353">
        <f>時系列推計WS!R22</f>
        <v>2001</v>
      </c>
      <c r="S11" s="361">
        <f>時系列推計WS!S22</f>
        <v>1982</v>
      </c>
      <c r="T11" s="361">
        <f>時系列推計WS!T22</f>
        <v>1966</v>
      </c>
      <c r="U11" s="311">
        <f>時系列推計WS!U22</f>
        <v>1970</v>
      </c>
      <c r="V11" s="311">
        <f>時系列推計WS!V22</f>
        <v>1939</v>
      </c>
      <c r="W11" s="311">
        <f>時系列推計WS!W22</f>
        <v>1984</v>
      </c>
      <c r="X11" s="311">
        <f>時系列推計WS!X22</f>
        <v>2029</v>
      </c>
      <c r="Y11" s="311">
        <f>時系列推計WS!Y22</f>
        <v>2139</v>
      </c>
      <c r="Z11" s="311">
        <f>時系列推計WS!Z22</f>
        <v>2168</v>
      </c>
      <c r="AA11" s="311">
        <f>時系列推計WS!AA22</f>
        <v>2369</v>
      </c>
      <c r="AB11" s="353">
        <f>時系列推計WS!AB22</f>
        <v>2362</v>
      </c>
      <c r="AC11" s="311">
        <f>時系列推計WS!AC22</f>
        <v>2415</v>
      </c>
      <c r="AD11" s="311">
        <f>時系列推計WS!AD22</f>
        <v>2749</v>
      </c>
    </row>
    <row r="12" spans="1:30" ht="15.75" customHeight="1">
      <c r="A12" s="2" t="s">
        <v>55</v>
      </c>
      <c r="B12" s="3" t="s">
        <v>104</v>
      </c>
      <c r="C12" s="353">
        <f>時系列推計WS!C23</f>
        <v>9932</v>
      </c>
      <c r="D12" s="311">
        <f>時系列推計WS!D23</f>
        <v>9739</v>
      </c>
      <c r="E12" s="311">
        <f>時系列推計WS!E23</f>
        <v>9477</v>
      </c>
      <c r="F12" s="311">
        <f>時系列推計WS!F23</f>
        <v>9466</v>
      </c>
      <c r="G12" s="311">
        <f>時系列推計WS!G23</f>
        <v>9613</v>
      </c>
      <c r="H12" s="353">
        <f>時系列推計WS!H23</f>
        <v>10223</v>
      </c>
      <c r="I12" s="311">
        <f>時系列推計WS!I23</f>
        <v>10709</v>
      </c>
      <c r="J12" s="311">
        <f>時系列推計WS!J23</f>
        <v>11158</v>
      </c>
      <c r="K12" s="311">
        <f>時系列推計WS!K23</f>
        <v>11440</v>
      </c>
      <c r="L12" s="311">
        <f>時系列推計WS!L23</f>
        <v>11361</v>
      </c>
      <c r="M12" s="311">
        <f>時系列推計WS!M23</f>
        <v>11615</v>
      </c>
      <c r="N12" s="311">
        <f>時系列推計WS!N23</f>
        <v>11707</v>
      </c>
      <c r="O12" s="311">
        <f>時系列推計WS!O23</f>
        <v>11695</v>
      </c>
      <c r="P12" s="311">
        <f>時系列推計WS!P23</f>
        <v>11965</v>
      </c>
      <c r="Q12" s="311">
        <f>時系列推計WS!Q23</f>
        <v>2762</v>
      </c>
      <c r="R12" s="353">
        <f>時系列推計WS!R23</f>
        <v>12247</v>
      </c>
      <c r="S12" s="361">
        <f>時系列推計WS!S23</f>
        <v>11999</v>
      </c>
      <c r="T12" s="361">
        <f>時系列推計WS!T23</f>
        <v>11899</v>
      </c>
      <c r="U12" s="311">
        <f>時系列推計WS!U23</f>
        <v>11734</v>
      </c>
      <c r="V12" s="311">
        <f>時系列推計WS!V23</f>
        <v>11884</v>
      </c>
      <c r="W12" s="311">
        <f>時系列推計WS!W23</f>
        <v>12305</v>
      </c>
      <c r="X12" s="311">
        <f>時系列推計WS!X23</f>
        <v>12569</v>
      </c>
      <c r="Y12" s="311">
        <f>時系列推計WS!Y23</f>
        <v>12926</v>
      </c>
      <c r="Z12" s="311">
        <f>時系列推計WS!Z23</f>
        <v>13293</v>
      </c>
      <c r="AA12" s="311">
        <f>時系列推計WS!AA23</f>
        <v>13553</v>
      </c>
      <c r="AB12" s="353">
        <f>時系列推計WS!AB23</f>
        <v>13162</v>
      </c>
      <c r="AC12" s="311">
        <f>時系列推計WS!AC23</f>
        <v>12607</v>
      </c>
      <c r="AD12" s="311">
        <f>時系列推計WS!AD23</f>
        <v>13604</v>
      </c>
    </row>
    <row r="13" spans="1:30" ht="15.75" customHeight="1">
      <c r="A13" s="11" t="s">
        <v>56</v>
      </c>
      <c r="B13" s="12" t="s">
        <v>105</v>
      </c>
      <c r="C13" s="355">
        <f>時系列推計WS!C24</f>
        <v>1795</v>
      </c>
      <c r="D13" s="316">
        <f>時系列推計WS!D24</f>
        <v>2161</v>
      </c>
      <c r="E13" s="316">
        <f>時系列推計WS!E24</f>
        <v>2358</v>
      </c>
      <c r="F13" s="316">
        <f>時系列推計WS!F24</f>
        <v>2520</v>
      </c>
      <c r="G13" s="316">
        <f>時系列推計WS!G24</f>
        <v>2547</v>
      </c>
      <c r="H13" s="355">
        <f>時系列推計WS!H24</f>
        <v>2511</v>
      </c>
      <c r="I13" s="316">
        <f>時系列推計WS!I24</f>
        <v>2536</v>
      </c>
      <c r="J13" s="316">
        <f>時系列推計WS!J24</f>
        <v>2547</v>
      </c>
      <c r="K13" s="316">
        <f>時系列推計WS!K24</f>
        <v>2483</v>
      </c>
      <c r="L13" s="316">
        <f>時系列推計WS!L24</f>
        <v>2413</v>
      </c>
      <c r="M13" s="316">
        <f>時系列推計WS!M24</f>
        <v>2398</v>
      </c>
      <c r="N13" s="316">
        <f>時系列推計WS!N24</f>
        <v>2382</v>
      </c>
      <c r="O13" s="316">
        <f>時系列推計WS!O24</f>
        <v>2400</v>
      </c>
      <c r="P13" s="316">
        <f>時系列推計WS!P24</f>
        <v>2486</v>
      </c>
      <c r="Q13" s="316">
        <f>時系列推計WS!Q24</f>
        <v>2491</v>
      </c>
      <c r="R13" s="355">
        <f>時系列推計WS!R24</f>
        <v>2486</v>
      </c>
      <c r="S13" s="363">
        <f>時系列推計WS!S24</f>
        <v>2485</v>
      </c>
      <c r="T13" s="363">
        <f>時系列推計WS!T24</f>
        <v>2494</v>
      </c>
      <c r="U13" s="316">
        <f>時系列推計WS!U24</f>
        <v>2516</v>
      </c>
      <c r="V13" s="316">
        <f>時系列推計WS!V24</f>
        <v>2476</v>
      </c>
      <c r="W13" s="316">
        <f>時系列推計WS!W24</f>
        <v>2484</v>
      </c>
      <c r="X13" s="316">
        <f>時系列推計WS!X24</f>
        <v>2555</v>
      </c>
      <c r="Y13" s="316">
        <f>時系列推計WS!Y24</f>
        <v>2660</v>
      </c>
      <c r="Z13" s="316">
        <f>時系列推計WS!Z24</f>
        <v>2832</v>
      </c>
      <c r="AA13" s="316">
        <f>時系列推計WS!AA24</f>
        <v>3104</v>
      </c>
      <c r="AB13" s="355">
        <f>時系列推計WS!AB24</f>
        <v>3174</v>
      </c>
      <c r="AC13" s="316">
        <f>時系列推計WS!AC24</f>
        <v>3199</v>
      </c>
      <c r="AD13" s="316">
        <f>時系列推計WS!AD24</f>
        <v>3546</v>
      </c>
    </row>
    <row r="14" spans="1:30" ht="15.75" customHeight="1">
      <c r="A14" s="9" t="s">
        <v>57</v>
      </c>
      <c r="B14" s="322" t="s">
        <v>5</v>
      </c>
      <c r="C14" s="354">
        <f>時系列推計WS!C25</f>
        <v>10345</v>
      </c>
      <c r="D14" s="315">
        <f>時系列推計WS!D25</f>
        <v>10383</v>
      </c>
      <c r="E14" s="315">
        <f>時系列推計WS!E25</f>
        <v>10518</v>
      </c>
      <c r="F14" s="315">
        <f>時系列推計WS!F25</f>
        <v>10637</v>
      </c>
      <c r="G14" s="315">
        <f>時系列推計WS!G25</f>
        <v>10717</v>
      </c>
      <c r="H14" s="354">
        <f>時系列推計WS!H25</f>
        <v>10713</v>
      </c>
      <c r="I14" s="315">
        <f>時系列推計WS!I25</f>
        <v>10996</v>
      </c>
      <c r="J14" s="315">
        <f>時系列推計WS!J25</f>
        <v>11037</v>
      </c>
      <c r="K14" s="315">
        <f>時系列推計WS!K25</f>
        <v>11218</v>
      </c>
      <c r="L14" s="315">
        <f>時系列推計WS!L25</f>
        <v>11202</v>
      </c>
      <c r="M14" s="315">
        <f>時系列推計WS!M25</f>
        <v>11354</v>
      </c>
      <c r="N14" s="315">
        <f>時系列推計WS!N25</f>
        <v>11132</v>
      </c>
      <c r="O14" s="315">
        <f>時系列推計WS!O25</f>
        <v>10988</v>
      </c>
      <c r="P14" s="315">
        <f>時系列推計WS!P25</f>
        <v>10967</v>
      </c>
      <c r="Q14" s="315">
        <f>時系列推計WS!Q25</f>
        <v>10703</v>
      </c>
      <c r="R14" s="354">
        <f>時系列推計WS!R25</f>
        <v>10450</v>
      </c>
      <c r="S14" s="362">
        <f>時系列推計WS!S25</f>
        <v>10356</v>
      </c>
      <c r="T14" s="362">
        <f>時系列推計WS!T25</f>
        <v>10154</v>
      </c>
      <c r="U14" s="315">
        <f>時系列推計WS!U25</f>
        <v>10189</v>
      </c>
      <c r="V14" s="315">
        <f>時系列推計WS!V25</f>
        <v>10158</v>
      </c>
      <c r="W14" s="315">
        <f>時系列推計WS!W25</f>
        <v>10272</v>
      </c>
      <c r="X14" s="315">
        <f>時系列推計WS!X25</f>
        <v>10419</v>
      </c>
      <c r="Y14" s="315">
        <f>時系列推計WS!Y25</f>
        <v>10725</v>
      </c>
      <c r="Z14" s="315">
        <f>時系列推計WS!Z25</f>
        <v>11123</v>
      </c>
      <c r="AA14" s="315">
        <f>時系列推計WS!AA25</f>
        <v>11605</v>
      </c>
      <c r="AB14" s="354">
        <f>時系列推計WS!AB25</f>
        <v>11591</v>
      </c>
      <c r="AC14" s="315">
        <f>時系列推計WS!AC25</f>
        <v>11367</v>
      </c>
      <c r="AD14" s="315">
        <f>時系列推計WS!AD25</f>
        <v>12335</v>
      </c>
    </row>
    <row r="15" spans="1:30" ht="15.75" customHeight="1">
      <c r="A15" s="323" t="s">
        <v>58</v>
      </c>
      <c r="B15" s="324" t="s">
        <v>6</v>
      </c>
      <c r="C15" s="356">
        <f>時系列推計WS!C26</f>
        <v>13766</v>
      </c>
      <c r="D15" s="325">
        <f>時系列推計WS!D26</f>
        <v>13783</v>
      </c>
      <c r="E15" s="325">
        <f>時系列推計WS!E26</f>
        <v>13618</v>
      </c>
      <c r="F15" s="325">
        <f>時系列推計WS!F26</f>
        <v>13313</v>
      </c>
      <c r="G15" s="325">
        <f>時系列推計WS!G26</f>
        <v>13107</v>
      </c>
      <c r="H15" s="356">
        <f>時系列推計WS!H26</f>
        <v>12901</v>
      </c>
      <c r="I15" s="325">
        <f>時系列推計WS!I26</f>
        <v>12955</v>
      </c>
      <c r="J15" s="325">
        <f>時系列推計WS!J26</f>
        <v>12973</v>
      </c>
      <c r="K15" s="325">
        <f>時系列推計WS!K26</f>
        <v>12981</v>
      </c>
      <c r="L15" s="325">
        <f>時系列推計WS!L26</f>
        <v>12848</v>
      </c>
      <c r="M15" s="325">
        <f>時系列推計WS!M26</f>
        <v>12718</v>
      </c>
      <c r="N15" s="325">
        <f>時系列推計WS!N26</f>
        <v>12324</v>
      </c>
      <c r="O15" s="325">
        <f>時系列推計WS!O26</f>
        <v>12201</v>
      </c>
      <c r="P15" s="325">
        <f>時系列推計WS!P26</f>
        <v>12196</v>
      </c>
      <c r="Q15" s="325">
        <f>時系列推計WS!Q26</f>
        <v>12145</v>
      </c>
      <c r="R15" s="356">
        <f>時系列推計WS!R26</f>
        <v>11885</v>
      </c>
      <c r="S15" s="364">
        <f>時系列推計WS!S26</f>
        <v>11463</v>
      </c>
      <c r="T15" s="364">
        <f>時系列推計WS!T26</f>
        <v>11370</v>
      </c>
      <c r="U15" s="325">
        <f>時系列推計WS!U26</f>
        <v>11234</v>
      </c>
      <c r="V15" s="325">
        <f>時系列推計WS!V26</f>
        <v>10949</v>
      </c>
      <c r="W15" s="325">
        <f>時系列推計WS!W26</f>
        <v>11025</v>
      </c>
      <c r="X15" s="325">
        <f>時系列推計WS!X26</f>
        <v>11190</v>
      </c>
      <c r="Y15" s="325">
        <f>時系列推計WS!Y26</f>
        <v>11311</v>
      </c>
      <c r="Z15" s="325">
        <f>時系列推計WS!Z26</f>
        <v>11545</v>
      </c>
      <c r="AA15" s="325">
        <f>時系列推計WS!AA26</f>
        <v>12002</v>
      </c>
      <c r="AB15" s="356">
        <f>時系列推計WS!AB26</f>
        <v>12056</v>
      </c>
      <c r="AC15" s="325">
        <f>時系列推計WS!AC26</f>
        <v>11819</v>
      </c>
      <c r="AD15" s="325">
        <f>時系列推計WS!AD26</f>
        <v>12485</v>
      </c>
    </row>
    <row r="16" spans="1:30" ht="15.75" customHeight="1">
      <c r="A16" s="323" t="s">
        <v>59</v>
      </c>
      <c r="B16" s="324" t="s">
        <v>7</v>
      </c>
      <c r="C16" s="356">
        <f>時系列推計WS!C27</f>
        <v>3177</v>
      </c>
      <c r="D16" s="325">
        <f>時系列推計WS!D27</f>
        <v>3320</v>
      </c>
      <c r="E16" s="325">
        <f>時系列推計WS!E27</f>
        <v>3751</v>
      </c>
      <c r="F16" s="325">
        <f>時系列推計WS!F27</f>
        <v>3535</v>
      </c>
      <c r="G16" s="325">
        <f>時系列推計WS!G27</f>
        <v>3378</v>
      </c>
      <c r="H16" s="356">
        <f>時系列推計WS!H27</f>
        <v>3247</v>
      </c>
      <c r="I16" s="325">
        <f>時系列推計WS!I27</f>
        <v>3220</v>
      </c>
      <c r="J16" s="325">
        <f>時系列推計WS!J27</f>
        <v>3148</v>
      </c>
      <c r="K16" s="325">
        <f>時系列推計WS!K27</f>
        <v>3070</v>
      </c>
      <c r="L16" s="325">
        <f>時系列推計WS!L27</f>
        <v>3058</v>
      </c>
      <c r="M16" s="325">
        <f>時系列推計WS!M27</f>
        <v>3086</v>
      </c>
      <c r="N16" s="325">
        <f>時系列推計WS!N27</f>
        <v>3204</v>
      </c>
      <c r="O16" s="325">
        <f>時系列推計WS!O27</f>
        <v>3317</v>
      </c>
      <c r="P16" s="325">
        <f>時系列推計WS!P27</f>
        <v>3295</v>
      </c>
      <c r="Q16" s="325">
        <f>時系列推計WS!Q27</f>
        <v>3175</v>
      </c>
      <c r="R16" s="356">
        <f>時系列推計WS!R27</f>
        <v>3132</v>
      </c>
      <c r="S16" s="364">
        <f>時系列推計WS!S27</f>
        <v>3103</v>
      </c>
      <c r="T16" s="364">
        <f>時系列推計WS!T27</f>
        <v>2957</v>
      </c>
      <c r="U16" s="325">
        <f>時系列推計WS!U27</f>
        <v>2941</v>
      </c>
      <c r="V16" s="325">
        <f>時系列推計WS!V27</f>
        <v>2993</v>
      </c>
      <c r="W16" s="325">
        <f>時系列推計WS!W27</f>
        <v>2995</v>
      </c>
      <c r="X16" s="325">
        <f>時系列推計WS!X27</f>
        <v>3067</v>
      </c>
      <c r="Y16" s="325">
        <f>時系列推計WS!Y27</f>
        <v>3226</v>
      </c>
      <c r="Z16" s="325">
        <f>時系列推計WS!Z27</f>
        <v>3427</v>
      </c>
      <c r="AA16" s="325">
        <f>時系列推計WS!AA27</f>
        <v>3698</v>
      </c>
      <c r="AB16" s="356">
        <f>時系列推計WS!AB27</f>
        <v>3560</v>
      </c>
      <c r="AC16" s="325">
        <f>時系列推計WS!AC27</f>
        <v>3496</v>
      </c>
      <c r="AD16" s="325">
        <f>時系列推計WS!AD27</f>
        <v>3646</v>
      </c>
    </row>
    <row r="17" spans="1:30" ht="15.75" customHeight="1">
      <c r="A17" s="323" t="s">
        <v>60</v>
      </c>
      <c r="B17" s="324" t="s">
        <v>8</v>
      </c>
      <c r="C17" s="356">
        <f>時系列推計WS!C28</f>
        <v>6495</v>
      </c>
      <c r="D17" s="325">
        <f>時系列推計WS!D28</f>
        <v>6535</v>
      </c>
      <c r="E17" s="325">
        <f>時系列推計WS!E28</f>
        <v>6680</v>
      </c>
      <c r="F17" s="325">
        <f>時系列推計WS!F28</f>
        <v>6790</v>
      </c>
      <c r="G17" s="325">
        <f>時系列推計WS!G28</f>
        <v>6727</v>
      </c>
      <c r="H17" s="356">
        <f>時系列推計WS!H28</f>
        <v>6750</v>
      </c>
      <c r="I17" s="325">
        <f>時系列推計WS!I28</f>
        <v>6770</v>
      </c>
      <c r="J17" s="325">
        <f>時系列推計WS!J28</f>
        <v>6847</v>
      </c>
      <c r="K17" s="325">
        <f>時系列推計WS!K28</f>
        <v>6895</v>
      </c>
      <c r="L17" s="325">
        <f>時系列推計WS!L28</f>
        <v>6792</v>
      </c>
      <c r="M17" s="325">
        <f>時系列推計WS!M28</f>
        <v>6879</v>
      </c>
      <c r="N17" s="325">
        <f>時系列推計WS!N28</f>
        <v>6775</v>
      </c>
      <c r="O17" s="325">
        <f>時系列推計WS!O28</f>
        <v>6741</v>
      </c>
      <c r="P17" s="325">
        <f>時系列推計WS!P28</f>
        <v>6695</v>
      </c>
      <c r="Q17" s="325">
        <f>時系列推計WS!Q28</f>
        <v>6625</v>
      </c>
      <c r="R17" s="356">
        <f>時系列推計WS!R28</f>
        <v>6617</v>
      </c>
      <c r="S17" s="364">
        <f>時系列推計WS!S28</f>
        <v>6399</v>
      </c>
      <c r="T17" s="364">
        <f>時系列推計WS!T28</f>
        <v>6273</v>
      </c>
      <c r="U17" s="325">
        <f>時系列推計WS!U28</f>
        <v>6272</v>
      </c>
      <c r="V17" s="325">
        <f>時系列推計WS!V28</f>
        <v>6242</v>
      </c>
      <c r="W17" s="325">
        <f>時系列推計WS!W28</f>
        <v>6318</v>
      </c>
      <c r="X17" s="325">
        <f>時系列推計WS!X28</f>
        <v>6436</v>
      </c>
      <c r="Y17" s="325">
        <f>時系列推計WS!Y28</f>
        <v>6615</v>
      </c>
      <c r="Z17" s="325">
        <f>時系列推計WS!Z28</f>
        <v>6845</v>
      </c>
      <c r="AA17" s="325">
        <f>時系列推計WS!AA28</f>
        <v>7251</v>
      </c>
      <c r="AB17" s="356">
        <f>時系列推計WS!AB28</f>
        <v>7292</v>
      </c>
      <c r="AC17" s="325">
        <f>時系列推計WS!AC28</f>
        <v>7082</v>
      </c>
      <c r="AD17" s="325">
        <f>時系列推計WS!AD28</f>
        <v>7939</v>
      </c>
    </row>
    <row r="18" spans="1:30" ht="15.75" customHeight="1">
      <c r="A18" s="323" t="s">
        <v>61</v>
      </c>
      <c r="B18" s="324" t="s">
        <v>9</v>
      </c>
      <c r="C18" s="356">
        <f>時系列推計WS!C29</f>
        <v>152</v>
      </c>
      <c r="D18" s="325">
        <f>時系列推計WS!D29</f>
        <v>163</v>
      </c>
      <c r="E18" s="325">
        <f>時系列推計WS!E29</f>
        <v>154</v>
      </c>
      <c r="F18" s="325">
        <f>時系列推計WS!F29</f>
        <v>156</v>
      </c>
      <c r="G18" s="325">
        <f>時系列推計WS!G29</f>
        <v>165</v>
      </c>
      <c r="H18" s="356">
        <f>時系列推計WS!H29</f>
        <v>192</v>
      </c>
      <c r="I18" s="325">
        <f>時系列推計WS!I29</f>
        <v>206</v>
      </c>
      <c r="J18" s="325">
        <f>時系列推計WS!J29</f>
        <v>238</v>
      </c>
      <c r="K18" s="325">
        <f>時系列推計WS!K29</f>
        <v>242</v>
      </c>
      <c r="L18" s="325">
        <f>時系列推計WS!L29</f>
        <v>254</v>
      </c>
      <c r="M18" s="325">
        <f>時系列推計WS!M29</f>
        <v>229</v>
      </c>
      <c r="N18" s="325">
        <f>時系列推計WS!N29</f>
        <v>216</v>
      </c>
      <c r="O18" s="325">
        <f>時系列推計WS!O29</f>
        <v>211</v>
      </c>
      <c r="P18" s="325">
        <f>時系列推計WS!P29</f>
        <v>228</v>
      </c>
      <c r="Q18" s="325">
        <f>時系列推計WS!Q29</f>
        <v>254</v>
      </c>
      <c r="R18" s="356">
        <f>時系列推計WS!R29</f>
        <v>240</v>
      </c>
      <c r="S18" s="364">
        <f>時系列推計WS!S29</f>
        <v>237</v>
      </c>
      <c r="T18" s="364">
        <f>時系列推計WS!T29</f>
        <v>227</v>
      </c>
      <c r="U18" s="325">
        <f>時系列推計WS!U29</f>
        <v>229</v>
      </c>
      <c r="V18" s="325">
        <f>時系列推計WS!V29</f>
        <v>221</v>
      </c>
      <c r="W18" s="325">
        <f>時系列推計WS!W29</f>
        <v>225</v>
      </c>
      <c r="X18" s="325">
        <f>時系列推計WS!X29</f>
        <v>247</v>
      </c>
      <c r="Y18" s="325">
        <f>時系列推計WS!Y29</f>
        <v>285</v>
      </c>
      <c r="Z18" s="325">
        <f>時系列推計WS!Z29</f>
        <v>294</v>
      </c>
      <c r="AA18" s="325">
        <f>時系列推計WS!AA29</f>
        <v>309</v>
      </c>
      <c r="AB18" s="356">
        <f>時系列推計WS!AB29</f>
        <v>356</v>
      </c>
      <c r="AC18" s="325">
        <f>時系列推計WS!AC29</f>
        <v>338</v>
      </c>
      <c r="AD18" s="325">
        <f>時系列推計WS!AD29</f>
        <v>409</v>
      </c>
    </row>
    <row r="19" spans="1:30" ht="15.75" customHeight="1">
      <c r="A19" s="323" t="s">
        <v>62</v>
      </c>
      <c r="B19" s="324" t="s">
        <v>10</v>
      </c>
      <c r="C19" s="356">
        <f>時系列推計WS!C30</f>
        <v>1587</v>
      </c>
      <c r="D19" s="325">
        <f>時系列推計WS!D30</f>
        <v>1605</v>
      </c>
      <c r="E19" s="325">
        <f>時系列推計WS!E30</f>
        <v>1639</v>
      </c>
      <c r="F19" s="325">
        <f>時系列推計WS!F30</f>
        <v>1695</v>
      </c>
      <c r="G19" s="325">
        <f>時系列推計WS!G30</f>
        <v>1722</v>
      </c>
      <c r="H19" s="356">
        <f>時系列推計WS!H30</f>
        <v>1713</v>
      </c>
      <c r="I19" s="325">
        <f>時系列推計WS!I30</f>
        <v>1749</v>
      </c>
      <c r="J19" s="325">
        <f>時系列推計WS!J30</f>
        <v>1797</v>
      </c>
      <c r="K19" s="325">
        <f>時系列推計WS!K30</f>
        <v>1818</v>
      </c>
      <c r="L19" s="325">
        <f>時系列推計WS!L30</f>
        <v>1777</v>
      </c>
      <c r="M19" s="325">
        <f>時系列推計WS!M30</f>
        <v>1826</v>
      </c>
      <c r="N19" s="325">
        <f>時系列推計WS!N30</f>
        <v>1812</v>
      </c>
      <c r="O19" s="325">
        <f>時系列推計WS!O30</f>
        <v>1877</v>
      </c>
      <c r="P19" s="325">
        <f>時系列推計WS!P30</f>
        <v>1820</v>
      </c>
      <c r="Q19" s="325">
        <f>時系列推計WS!Q30</f>
        <v>1808</v>
      </c>
      <c r="R19" s="356">
        <f>時系列推計WS!R30</f>
        <v>1682</v>
      </c>
      <c r="S19" s="364">
        <f>時系列推計WS!S30</f>
        <v>1577</v>
      </c>
      <c r="T19" s="364">
        <f>時系列推計WS!T30</f>
        <v>1599</v>
      </c>
      <c r="U19" s="325">
        <f>時系列推計WS!U30</f>
        <v>1573</v>
      </c>
      <c r="V19" s="325">
        <f>時系列推計WS!V30</f>
        <v>1589</v>
      </c>
      <c r="W19" s="325">
        <f>時系列推計WS!W30</f>
        <v>1612</v>
      </c>
      <c r="X19" s="325">
        <f>時系列推計WS!X30</f>
        <v>1603</v>
      </c>
      <c r="Y19" s="325">
        <f>時系列推計WS!Y30</f>
        <v>1632</v>
      </c>
      <c r="Z19" s="325">
        <f>時系列推計WS!Z30</f>
        <v>1693</v>
      </c>
      <c r="AA19" s="325">
        <f>時系列推計WS!AA30</f>
        <v>1720</v>
      </c>
      <c r="AB19" s="356">
        <f>時系列推計WS!AB30</f>
        <v>1672</v>
      </c>
      <c r="AC19" s="325">
        <f>時系列推計WS!AC30</f>
        <v>1674</v>
      </c>
      <c r="AD19" s="325">
        <f>時系列推計WS!AD30</f>
        <v>1892</v>
      </c>
    </row>
    <row r="20" spans="1:30" ht="15.75" customHeight="1">
      <c r="A20" s="323" t="s">
        <v>63</v>
      </c>
      <c r="B20" s="324" t="s">
        <v>11</v>
      </c>
      <c r="C20" s="356">
        <f>時系列推計WS!C31</f>
        <v>3607</v>
      </c>
      <c r="D20" s="325">
        <f>時系列推計WS!D31</f>
        <v>3667</v>
      </c>
      <c r="E20" s="325">
        <f>時系列推計WS!E31</f>
        <v>3704</v>
      </c>
      <c r="F20" s="325">
        <f>時系列推計WS!F31</f>
        <v>3670</v>
      </c>
      <c r="G20" s="325">
        <f>時系列推計WS!G31</f>
        <v>3643</v>
      </c>
      <c r="H20" s="356">
        <f>時系列推計WS!H31</f>
        <v>3603</v>
      </c>
      <c r="I20" s="325">
        <f>時系列推計WS!I31</f>
        <v>3601</v>
      </c>
      <c r="J20" s="325">
        <f>時系列推計WS!J31</f>
        <v>3546</v>
      </c>
      <c r="K20" s="325">
        <f>時系列推計WS!K31</f>
        <v>3510</v>
      </c>
      <c r="L20" s="325">
        <f>時系列推計WS!L31</f>
        <v>3474</v>
      </c>
      <c r="M20" s="325">
        <f>時系列推計WS!M31</f>
        <v>3473</v>
      </c>
      <c r="N20" s="325">
        <f>時系列推計WS!N31</f>
        <v>3428</v>
      </c>
      <c r="O20" s="325">
        <f>時系列推計WS!O31</f>
        <v>3479</v>
      </c>
      <c r="P20" s="325">
        <f>時系列推計WS!P31</f>
        <v>3524</v>
      </c>
      <c r="Q20" s="325">
        <f>時系列推計WS!Q31</f>
        <v>3445</v>
      </c>
      <c r="R20" s="356">
        <f>時系列推計WS!R31</f>
        <v>3317</v>
      </c>
      <c r="S20" s="364">
        <f>時系列推計WS!S31</f>
        <v>3314</v>
      </c>
      <c r="T20" s="364">
        <f>時系列推計WS!T31</f>
        <v>3217</v>
      </c>
      <c r="U20" s="325">
        <f>時系列推計WS!U31</f>
        <v>3153</v>
      </c>
      <c r="V20" s="325">
        <f>時系列推計WS!V31</f>
        <v>3171</v>
      </c>
      <c r="W20" s="325">
        <f>時系列推計WS!W31</f>
        <v>3106</v>
      </c>
      <c r="X20" s="325">
        <f>時系列推計WS!X31</f>
        <v>3124</v>
      </c>
      <c r="Y20" s="325">
        <f>時系列推計WS!Y31</f>
        <v>3144</v>
      </c>
      <c r="Z20" s="325">
        <f>時系列推計WS!Z31</f>
        <v>3225</v>
      </c>
      <c r="AA20" s="325">
        <f>時系列推計WS!AA31</f>
        <v>3293</v>
      </c>
      <c r="AB20" s="356">
        <f>時系列推計WS!AB31</f>
        <v>3206</v>
      </c>
      <c r="AC20" s="325">
        <f>時系列推計WS!AC31</f>
        <v>3063</v>
      </c>
      <c r="AD20" s="325">
        <f>時系列推計WS!AD31</f>
        <v>3376</v>
      </c>
    </row>
    <row r="21" spans="1:30" ht="15.75" customHeight="1">
      <c r="A21" s="323" t="s">
        <v>64</v>
      </c>
      <c r="B21" s="324" t="s">
        <v>12</v>
      </c>
      <c r="C21" s="356">
        <f>時系列推計WS!C32</f>
        <v>430</v>
      </c>
      <c r="D21" s="325">
        <f>時系列推計WS!D32</f>
        <v>420</v>
      </c>
      <c r="E21" s="325">
        <f>時系列推計WS!E32</f>
        <v>434</v>
      </c>
      <c r="F21" s="325">
        <f>時系列推計WS!F32</f>
        <v>437</v>
      </c>
      <c r="G21" s="325">
        <f>時系列推計WS!G32</f>
        <v>437</v>
      </c>
      <c r="H21" s="356">
        <f>時系列推計WS!H32</f>
        <v>418</v>
      </c>
      <c r="I21" s="325">
        <f>時系列推計WS!I32</f>
        <v>404</v>
      </c>
      <c r="J21" s="325">
        <f>時系列推計WS!J32</f>
        <v>411</v>
      </c>
      <c r="K21" s="325">
        <f>時系列推計WS!K32</f>
        <v>391</v>
      </c>
      <c r="L21" s="325">
        <f>時系列推計WS!L32</f>
        <v>411</v>
      </c>
      <c r="M21" s="325">
        <f>時系列推計WS!M32</f>
        <v>431</v>
      </c>
      <c r="N21" s="325">
        <f>時系列推計WS!N32</f>
        <v>448</v>
      </c>
      <c r="O21" s="325">
        <f>時系列推計WS!O32</f>
        <v>447</v>
      </c>
      <c r="P21" s="325">
        <f>時系列推計WS!P32</f>
        <v>450</v>
      </c>
      <c r="Q21" s="325">
        <f>時系列推計WS!Q32</f>
        <v>471</v>
      </c>
      <c r="R21" s="356">
        <f>時系列推計WS!R32</f>
        <v>401</v>
      </c>
      <c r="S21" s="364">
        <f>時系列推計WS!S32</f>
        <v>366</v>
      </c>
      <c r="T21" s="364">
        <f>時系列推計WS!T32</f>
        <v>348</v>
      </c>
      <c r="U21" s="325">
        <f>時系列推計WS!U32</f>
        <v>342</v>
      </c>
      <c r="V21" s="325">
        <f>時系列推計WS!V32</f>
        <v>341</v>
      </c>
      <c r="W21" s="325">
        <f>時系列推計WS!W32</f>
        <v>368</v>
      </c>
      <c r="X21" s="325">
        <f>時系列推計WS!X32</f>
        <v>430</v>
      </c>
      <c r="Y21" s="325">
        <f>時系列推計WS!Y32</f>
        <v>478</v>
      </c>
      <c r="Z21" s="325">
        <f>時系列推計WS!Z32</f>
        <v>494</v>
      </c>
      <c r="AA21" s="325">
        <f>時系列推計WS!AA32</f>
        <v>523</v>
      </c>
      <c r="AB21" s="356">
        <f>時系列推計WS!AB32</f>
        <v>480</v>
      </c>
      <c r="AC21" s="325">
        <f>時系列推計WS!AC32</f>
        <v>449</v>
      </c>
      <c r="AD21" s="325">
        <f>時系列推計WS!AD32</f>
        <v>523</v>
      </c>
    </row>
    <row r="22" spans="1:30" ht="15.75" customHeight="1">
      <c r="A22" s="323" t="s">
        <v>65</v>
      </c>
      <c r="B22" s="324" t="s">
        <v>13</v>
      </c>
      <c r="C22" s="356">
        <f>時系列推計WS!C33</f>
        <v>440</v>
      </c>
      <c r="D22" s="325">
        <f>時系列推計WS!D33</f>
        <v>475</v>
      </c>
      <c r="E22" s="325">
        <f>時系列推計WS!E33</f>
        <v>528</v>
      </c>
      <c r="F22" s="325">
        <f>時系列推計WS!F33</f>
        <v>459</v>
      </c>
      <c r="G22" s="325">
        <f>時系列推計WS!G33</f>
        <v>407</v>
      </c>
      <c r="H22" s="356">
        <f>時系列推計WS!H33</f>
        <v>507</v>
      </c>
      <c r="I22" s="325">
        <f>時系列推計WS!I33</f>
        <v>537</v>
      </c>
      <c r="J22" s="325">
        <f>時系列推計WS!J33</f>
        <v>577</v>
      </c>
      <c r="K22" s="325">
        <f>時系列推計WS!K33</f>
        <v>592</v>
      </c>
      <c r="L22" s="325">
        <f>時系列推計WS!L33</f>
        <v>573</v>
      </c>
      <c r="M22" s="325">
        <f>時系列推計WS!M33</f>
        <v>580</v>
      </c>
      <c r="N22" s="325">
        <f>時系列推計WS!N33</f>
        <v>565</v>
      </c>
      <c r="O22" s="325">
        <f>時系列推計WS!O33</f>
        <v>596</v>
      </c>
      <c r="P22" s="325">
        <f>時系列推計WS!P33</f>
        <v>610</v>
      </c>
      <c r="Q22" s="325">
        <f>時系列推計WS!Q33</f>
        <v>653</v>
      </c>
      <c r="R22" s="356">
        <f>時系列推計WS!R33</f>
        <v>576</v>
      </c>
      <c r="S22" s="364">
        <f>時系列推計WS!S33</f>
        <v>543</v>
      </c>
      <c r="T22" s="364">
        <f>時系列推計WS!T33</f>
        <v>515</v>
      </c>
      <c r="U22" s="325">
        <f>時系列推計WS!U33</f>
        <v>518</v>
      </c>
      <c r="V22" s="325">
        <f>時系列推計WS!V33</f>
        <v>521</v>
      </c>
      <c r="W22" s="325">
        <f>時系列推計WS!W33</f>
        <v>528</v>
      </c>
      <c r="X22" s="325">
        <f>時系列推計WS!X33</f>
        <v>576</v>
      </c>
      <c r="Y22" s="325">
        <f>時系列推計WS!Y33</f>
        <v>706</v>
      </c>
      <c r="Z22" s="325">
        <f>時系列推計WS!Z33</f>
        <v>741</v>
      </c>
      <c r="AA22" s="325">
        <f>時系列推計WS!AA33</f>
        <v>828</v>
      </c>
      <c r="AB22" s="356">
        <f>時系列推計WS!AB33</f>
        <v>807</v>
      </c>
      <c r="AC22" s="325">
        <f>時系列推計WS!AC33</f>
        <v>837</v>
      </c>
      <c r="AD22" s="325">
        <f>時系列推計WS!AD33</f>
        <v>972</v>
      </c>
    </row>
    <row r="23" spans="1:30" ht="15.75" customHeight="1">
      <c r="A23" s="323" t="s">
        <v>66</v>
      </c>
      <c r="B23" s="324" t="s">
        <v>14</v>
      </c>
      <c r="C23" s="356">
        <f>時系列推計WS!C34</f>
        <v>2070</v>
      </c>
      <c r="D23" s="325">
        <f>時系列推計WS!D34</f>
        <v>2221</v>
      </c>
      <c r="E23" s="325">
        <f>時系列推計WS!E34</f>
        <v>2311</v>
      </c>
      <c r="F23" s="325">
        <f>時系列推計WS!F34</f>
        <v>2303</v>
      </c>
      <c r="G23" s="325">
        <f>時系列推計WS!G34</f>
        <v>2327</v>
      </c>
      <c r="H23" s="356">
        <f>時系列推計WS!H34</f>
        <v>2309</v>
      </c>
      <c r="I23" s="325">
        <f>時系列推計WS!I34</f>
        <v>2326</v>
      </c>
      <c r="J23" s="325">
        <f>時系列推計WS!J34</f>
        <v>2293</v>
      </c>
      <c r="K23" s="325">
        <f>時系列推計WS!K34</f>
        <v>2263</v>
      </c>
      <c r="L23" s="325">
        <f>時系列推計WS!L34</f>
        <v>2292</v>
      </c>
      <c r="M23" s="325">
        <f>時系列推計WS!M34</f>
        <v>2289</v>
      </c>
      <c r="N23" s="325">
        <f>時系列推計WS!N34</f>
        <v>2314</v>
      </c>
      <c r="O23" s="325">
        <f>時系列推計WS!O34</f>
        <v>2375</v>
      </c>
      <c r="P23" s="325">
        <f>時系列推計WS!P34</f>
        <v>2490</v>
      </c>
      <c r="Q23" s="325">
        <f>時系列推計WS!Q34</f>
        <v>2476</v>
      </c>
      <c r="R23" s="356">
        <f>時系列推計WS!R34</f>
        <v>2474</v>
      </c>
      <c r="S23" s="364">
        <f>時系列推計WS!S34</f>
        <v>2487</v>
      </c>
      <c r="T23" s="364">
        <f>時系列推計WS!T34</f>
        <v>2512</v>
      </c>
      <c r="U23" s="325">
        <f>時系列推計WS!U34</f>
        <v>2464</v>
      </c>
      <c r="V23" s="325">
        <f>時系列推計WS!V34</f>
        <v>2523</v>
      </c>
      <c r="W23" s="325">
        <f>時系列推計WS!W34</f>
        <v>2534</v>
      </c>
      <c r="X23" s="325">
        <f>時系列推計WS!X34</f>
        <v>2567</v>
      </c>
      <c r="Y23" s="325">
        <f>時系列推計WS!Y34</f>
        <v>2619</v>
      </c>
      <c r="Z23" s="325">
        <f>時系列推計WS!Z34</f>
        <v>2740</v>
      </c>
      <c r="AA23" s="325">
        <f>時系列推計WS!AA34</f>
        <v>3003</v>
      </c>
      <c r="AB23" s="356">
        <f>時系列推計WS!AB34</f>
        <v>3006</v>
      </c>
      <c r="AC23" s="325">
        <f>時系列推計WS!AC34</f>
        <v>3048</v>
      </c>
      <c r="AD23" s="325">
        <f>時系列推計WS!AD34</f>
        <v>3313</v>
      </c>
    </row>
    <row r="24" spans="1:30" ht="15.75" customHeight="1">
      <c r="A24" s="323" t="s">
        <v>67</v>
      </c>
      <c r="B24" s="324" t="s">
        <v>15</v>
      </c>
      <c r="C24" s="356">
        <f>時系列推計WS!C35</f>
        <v>288</v>
      </c>
      <c r="D24" s="325">
        <f>時系列推計WS!D35</f>
        <v>291</v>
      </c>
      <c r="E24" s="325">
        <f>時系列推計WS!E35</f>
        <v>307</v>
      </c>
      <c r="F24" s="325">
        <f>時系列推計WS!F35</f>
        <v>350</v>
      </c>
      <c r="G24" s="325">
        <f>時系列推計WS!G35</f>
        <v>338</v>
      </c>
      <c r="H24" s="356">
        <f>時系列推計WS!H35</f>
        <v>334</v>
      </c>
      <c r="I24" s="325">
        <f>時系列推計WS!I35</f>
        <v>325</v>
      </c>
      <c r="J24" s="325">
        <f>時系列推計WS!J35</f>
        <v>326</v>
      </c>
      <c r="K24" s="325">
        <f>時系列推計WS!K35</f>
        <v>322</v>
      </c>
      <c r="L24" s="325">
        <f>時系列推計WS!L35</f>
        <v>323</v>
      </c>
      <c r="M24" s="325">
        <f>時系列推計WS!M35</f>
        <v>322</v>
      </c>
      <c r="N24" s="325">
        <f>時系列推計WS!N35</f>
        <v>303</v>
      </c>
      <c r="O24" s="325">
        <f>時系列推計WS!O35</f>
        <v>305</v>
      </c>
      <c r="P24" s="325">
        <f>時系列推計WS!P35</f>
        <v>327</v>
      </c>
      <c r="Q24" s="325">
        <f>時系列推計WS!Q35</f>
        <v>324</v>
      </c>
      <c r="R24" s="356">
        <f>時系列推計WS!R35</f>
        <v>318</v>
      </c>
      <c r="S24" s="364">
        <f>時系列推計WS!S35</f>
        <v>305</v>
      </c>
      <c r="T24" s="364">
        <f>時系列推計WS!T35</f>
        <v>320</v>
      </c>
      <c r="U24" s="325">
        <f>時系列推計WS!U35</f>
        <v>321</v>
      </c>
      <c r="V24" s="325">
        <f>時系列推計WS!V35</f>
        <v>345</v>
      </c>
      <c r="W24" s="325">
        <f>時系列推計WS!W35</f>
        <v>327</v>
      </c>
      <c r="X24" s="325">
        <f>時系列推計WS!X35</f>
        <v>358</v>
      </c>
      <c r="Y24" s="325">
        <f>時系列推計WS!Y35</f>
        <v>341</v>
      </c>
      <c r="Z24" s="325">
        <f>時系列推計WS!Z35</f>
        <v>370</v>
      </c>
      <c r="AA24" s="325">
        <f>時系列推計WS!AA35</f>
        <v>409</v>
      </c>
      <c r="AB24" s="356">
        <f>時系列推計WS!AB35</f>
        <v>413</v>
      </c>
      <c r="AC24" s="325">
        <f>時系列推計WS!AC35</f>
        <v>416</v>
      </c>
      <c r="AD24" s="325">
        <f>時系列推計WS!AD35</f>
        <v>458</v>
      </c>
    </row>
    <row r="25" spans="1:30" ht="15.75" customHeight="1">
      <c r="A25" s="323" t="s">
        <v>68</v>
      </c>
      <c r="B25" s="324" t="s">
        <v>16</v>
      </c>
      <c r="C25" s="356">
        <f>時系列推計WS!C36</f>
        <v>543</v>
      </c>
      <c r="D25" s="325">
        <f>時系列推計WS!D36</f>
        <v>529</v>
      </c>
      <c r="E25" s="325">
        <f>時系列推計WS!E36</f>
        <v>542</v>
      </c>
      <c r="F25" s="325">
        <f>時系列推計WS!F36</f>
        <v>572</v>
      </c>
      <c r="G25" s="325">
        <f>時系列推計WS!G36</f>
        <v>570</v>
      </c>
      <c r="H25" s="356">
        <f>時系列推計WS!H36</f>
        <v>546</v>
      </c>
      <c r="I25" s="325">
        <f>時系列推計WS!I36</f>
        <v>562</v>
      </c>
      <c r="J25" s="325">
        <f>時系列推計WS!J36</f>
        <v>545</v>
      </c>
      <c r="K25" s="325">
        <f>時系列推計WS!K36</f>
        <v>549</v>
      </c>
      <c r="L25" s="325">
        <f>時系列推計WS!L36</f>
        <v>516</v>
      </c>
      <c r="M25" s="325">
        <f>時系列推計WS!M36</f>
        <v>558</v>
      </c>
      <c r="N25" s="325">
        <f>時系列推計WS!N36</f>
        <v>525</v>
      </c>
      <c r="O25" s="325">
        <f>時系列推計WS!O36</f>
        <v>512</v>
      </c>
      <c r="P25" s="325">
        <f>時系列推計WS!P36</f>
        <v>503</v>
      </c>
      <c r="Q25" s="325">
        <f>時系列推計WS!Q36</f>
        <v>447</v>
      </c>
      <c r="R25" s="356">
        <f>時系列推計WS!R36</f>
        <v>425</v>
      </c>
      <c r="S25" s="364">
        <f>時系列推計WS!S36</f>
        <v>409</v>
      </c>
      <c r="T25" s="364">
        <f>時系列推計WS!T36</f>
        <v>416</v>
      </c>
      <c r="U25" s="325">
        <f>時系列推計WS!U36</f>
        <v>419</v>
      </c>
      <c r="V25" s="325">
        <f>時系列推計WS!V36</f>
        <v>422</v>
      </c>
      <c r="W25" s="325">
        <f>時系列推計WS!W36</f>
        <v>417</v>
      </c>
      <c r="X25" s="325">
        <f>時系列推計WS!X36</f>
        <v>416</v>
      </c>
      <c r="Y25" s="325">
        <f>時系列推計WS!Y36</f>
        <v>460</v>
      </c>
      <c r="Z25" s="325">
        <f>時系列推計WS!Z36</f>
        <v>576</v>
      </c>
      <c r="AA25" s="325">
        <f>時系列推計WS!AA36</f>
        <v>708</v>
      </c>
      <c r="AB25" s="356">
        <f>時系列推計WS!AB36</f>
        <v>699</v>
      </c>
      <c r="AC25" s="325">
        <f>時系列推計WS!AC36</f>
        <v>550</v>
      </c>
      <c r="AD25" s="325">
        <f>時系列推計WS!AD36</f>
        <v>633</v>
      </c>
    </row>
    <row r="26" spans="1:30" ht="15.75" customHeight="1">
      <c r="A26" s="323" t="s">
        <v>69</v>
      </c>
      <c r="B26" s="324" t="s">
        <v>17</v>
      </c>
      <c r="C26" s="356">
        <f>時系列推計WS!C37</f>
        <v>3446</v>
      </c>
      <c r="D26" s="325">
        <f>時系列推計WS!D37</f>
        <v>3458</v>
      </c>
      <c r="E26" s="325">
        <f>時系列推計WS!E37</f>
        <v>3499</v>
      </c>
      <c r="F26" s="325">
        <f>時系列推計WS!F37</f>
        <v>3533</v>
      </c>
      <c r="G26" s="325">
        <f>時系列推計WS!G37</f>
        <v>3497</v>
      </c>
      <c r="H26" s="356">
        <f>時系列推計WS!H37</f>
        <v>3450</v>
      </c>
      <c r="I26" s="325">
        <f>時系列推計WS!I37</f>
        <v>3495</v>
      </c>
      <c r="J26" s="325">
        <f>時系列推計WS!J37</f>
        <v>3442</v>
      </c>
      <c r="K26" s="325">
        <f>時系列推計WS!K37</f>
        <v>3416</v>
      </c>
      <c r="L26" s="325">
        <f>時系列推計WS!L37</f>
        <v>3382</v>
      </c>
      <c r="M26" s="325">
        <f>時系列推計WS!M37</f>
        <v>3459</v>
      </c>
      <c r="N26" s="325">
        <f>時系列推計WS!N37</f>
        <v>3349</v>
      </c>
      <c r="O26" s="325">
        <f>時系列推計WS!O37</f>
        <v>3332</v>
      </c>
      <c r="P26" s="325">
        <f>時系列推計WS!P37</f>
        <v>3265</v>
      </c>
      <c r="Q26" s="325">
        <f>時系列推計WS!Q37</f>
        <v>3292</v>
      </c>
      <c r="R26" s="356">
        <f>時系列推計WS!R37</f>
        <v>3228</v>
      </c>
      <c r="S26" s="364">
        <f>時系列推計WS!S37</f>
        <v>3191</v>
      </c>
      <c r="T26" s="364">
        <f>時系列推計WS!T37</f>
        <v>3150</v>
      </c>
      <c r="U26" s="325">
        <f>時系列推計WS!U37</f>
        <v>3032</v>
      </c>
      <c r="V26" s="325">
        <f>時系列推計WS!V37</f>
        <v>2971</v>
      </c>
      <c r="W26" s="325">
        <f>時系列推計WS!W37</f>
        <v>2935</v>
      </c>
      <c r="X26" s="325">
        <f>時系列推計WS!X37</f>
        <v>2971</v>
      </c>
      <c r="Y26" s="325">
        <f>時系列推計WS!Y37</f>
        <v>3090</v>
      </c>
      <c r="Z26" s="325">
        <f>時系列推計WS!Z37</f>
        <v>3067</v>
      </c>
      <c r="AA26" s="325">
        <f>時系列推計WS!AA37</f>
        <v>3181</v>
      </c>
      <c r="AB26" s="356">
        <f>時系列推計WS!AB37</f>
        <v>3142</v>
      </c>
      <c r="AC26" s="325">
        <f>時系列推計WS!AC37</f>
        <v>3068</v>
      </c>
      <c r="AD26" s="325">
        <f>時系列推計WS!AD37</f>
        <v>3300</v>
      </c>
    </row>
    <row r="27" spans="1:30" ht="15.75" customHeight="1">
      <c r="A27" s="323" t="s">
        <v>70</v>
      </c>
      <c r="B27" s="324" t="s">
        <v>18</v>
      </c>
      <c r="C27" s="356">
        <f>時系列推計WS!C38</f>
        <v>708</v>
      </c>
      <c r="D27" s="325">
        <f>時系列推計WS!D38</f>
        <v>756</v>
      </c>
      <c r="E27" s="325">
        <f>時系列推計WS!E38</f>
        <v>778</v>
      </c>
      <c r="F27" s="325">
        <f>時系列推計WS!F38</f>
        <v>816</v>
      </c>
      <c r="G27" s="325">
        <f>時系列推計WS!G38</f>
        <v>794</v>
      </c>
      <c r="H27" s="356">
        <f>時系列推計WS!H38</f>
        <v>742</v>
      </c>
      <c r="I27" s="325">
        <f>時系列推計WS!I38</f>
        <v>758</v>
      </c>
      <c r="J27" s="325">
        <f>時系列推計WS!J38</f>
        <v>743</v>
      </c>
      <c r="K27" s="325">
        <f>時系列推計WS!K38</f>
        <v>716</v>
      </c>
      <c r="L27" s="325">
        <f>時系列推計WS!L38</f>
        <v>824</v>
      </c>
      <c r="M27" s="325">
        <f>時系列推計WS!M38</f>
        <v>848</v>
      </c>
      <c r="N27" s="325">
        <f>時系列推計WS!N38</f>
        <v>911</v>
      </c>
      <c r="O27" s="325">
        <f>時系列推計WS!O38</f>
        <v>902</v>
      </c>
      <c r="P27" s="325">
        <f>時系列推計WS!P38</f>
        <v>978</v>
      </c>
      <c r="Q27" s="325">
        <f>時系列推計WS!Q38</f>
        <v>954</v>
      </c>
      <c r="R27" s="356">
        <f>時系列推計WS!R38</f>
        <v>934</v>
      </c>
      <c r="S27" s="364">
        <f>時系列推計WS!S38</f>
        <v>958</v>
      </c>
      <c r="T27" s="364">
        <f>時系列推計WS!T38</f>
        <v>983</v>
      </c>
      <c r="U27" s="325">
        <f>時系列推計WS!U38</f>
        <v>984</v>
      </c>
      <c r="V27" s="325">
        <f>時系列推計WS!V38</f>
        <v>1015</v>
      </c>
      <c r="W27" s="325">
        <f>時系列推計WS!W38</f>
        <v>1148</v>
      </c>
      <c r="X27" s="325">
        <f>時系列推計WS!X38</f>
        <v>1184</v>
      </c>
      <c r="Y27" s="325">
        <f>時系列推計WS!Y38</f>
        <v>1316</v>
      </c>
      <c r="Z27" s="325">
        <f>時系列推計WS!Z38</f>
        <v>1603</v>
      </c>
      <c r="AA27" s="325">
        <f>時系列推計WS!AA38</f>
        <v>1859</v>
      </c>
      <c r="AB27" s="356">
        <f>時系列推計WS!AB38</f>
        <v>1991</v>
      </c>
      <c r="AC27" s="325">
        <f>時系列推計WS!AC38</f>
        <v>1957</v>
      </c>
      <c r="AD27" s="325">
        <f>時系列推計WS!AD38</f>
        <v>2300</v>
      </c>
    </row>
    <row r="28" spans="1:30" ht="15.75" customHeight="1">
      <c r="A28" s="323" t="s">
        <v>71</v>
      </c>
      <c r="B28" s="324" t="s">
        <v>19</v>
      </c>
      <c r="C28" s="356">
        <f>時系列推計WS!C39</f>
        <v>1292</v>
      </c>
      <c r="D28" s="325">
        <f>時系列推計WS!D39</f>
        <v>1328</v>
      </c>
      <c r="E28" s="325">
        <f>時系列推計WS!E39</f>
        <v>1327</v>
      </c>
      <c r="F28" s="325">
        <f>時系列推計WS!F39</f>
        <v>1314</v>
      </c>
      <c r="G28" s="325">
        <f>時系列推計WS!G39</f>
        <v>1279</v>
      </c>
      <c r="H28" s="356">
        <f>時系列推計WS!H39</f>
        <v>1243</v>
      </c>
      <c r="I28" s="325">
        <f>時系列推計WS!I39</f>
        <v>1216</v>
      </c>
      <c r="J28" s="325">
        <f>時系列推計WS!J39</f>
        <v>1239</v>
      </c>
      <c r="K28" s="325">
        <f>時系列推計WS!K39</f>
        <v>1159</v>
      </c>
      <c r="L28" s="325">
        <f>時系列推計WS!L39</f>
        <v>1134</v>
      </c>
      <c r="M28" s="325">
        <f>時系列推計WS!M39</f>
        <v>1114</v>
      </c>
      <c r="N28" s="325">
        <f>時系列推計WS!N39</f>
        <v>1064</v>
      </c>
      <c r="O28" s="325">
        <f>時系列推計WS!O39</f>
        <v>1105</v>
      </c>
      <c r="P28" s="325">
        <f>時系列推計WS!P39</f>
        <v>1109</v>
      </c>
      <c r="Q28" s="325">
        <f>時系列推計WS!Q39</f>
        <v>1115</v>
      </c>
      <c r="R28" s="356">
        <f>時系列推計WS!R39</f>
        <v>1070</v>
      </c>
      <c r="S28" s="364">
        <f>時系列推計WS!S39</f>
        <v>1062</v>
      </c>
      <c r="T28" s="364">
        <f>時系列推計WS!T39</f>
        <v>1102</v>
      </c>
      <c r="U28" s="325">
        <f>時系列推計WS!U39</f>
        <v>1056</v>
      </c>
      <c r="V28" s="325">
        <f>時系列推計WS!V39</f>
        <v>1064</v>
      </c>
      <c r="W28" s="325">
        <f>時系列推計WS!W39</f>
        <v>1073</v>
      </c>
      <c r="X28" s="325">
        <f>時系列推計WS!X39</f>
        <v>1091</v>
      </c>
      <c r="Y28" s="325">
        <f>時系列推計WS!Y39</f>
        <v>1111</v>
      </c>
      <c r="Z28" s="325">
        <f>時系列推計WS!Z39</f>
        <v>1134</v>
      </c>
      <c r="AA28" s="325">
        <f>時系列推計WS!AA39</f>
        <v>1228</v>
      </c>
      <c r="AB28" s="356">
        <f>時系列推計WS!AB39</f>
        <v>1205</v>
      </c>
      <c r="AC28" s="325">
        <f>時系列推計WS!AC39</f>
        <v>1166</v>
      </c>
      <c r="AD28" s="325">
        <f>時系列推計WS!AD39</f>
        <v>1360</v>
      </c>
    </row>
    <row r="29" spans="1:30" ht="15.75" customHeight="1">
      <c r="A29" s="323" t="s">
        <v>72</v>
      </c>
      <c r="B29" s="324" t="s">
        <v>20</v>
      </c>
      <c r="C29" s="356">
        <f>時系列推計WS!C40</f>
        <v>1667</v>
      </c>
      <c r="D29" s="325">
        <f>時系列推計WS!D40</f>
        <v>1660</v>
      </c>
      <c r="E29" s="325">
        <f>時系列推計WS!E40</f>
        <v>1684</v>
      </c>
      <c r="F29" s="325">
        <f>時系列推計WS!F40</f>
        <v>1704</v>
      </c>
      <c r="G29" s="325">
        <f>時系列推計WS!G40</f>
        <v>1699</v>
      </c>
      <c r="H29" s="356">
        <f>時系列推計WS!H40</f>
        <v>1658</v>
      </c>
      <c r="I29" s="325">
        <f>時系列推計WS!I40</f>
        <v>1656</v>
      </c>
      <c r="J29" s="325">
        <f>時系列推計WS!J40</f>
        <v>1654</v>
      </c>
      <c r="K29" s="325">
        <f>時系列推計WS!K40</f>
        <v>1607</v>
      </c>
      <c r="L29" s="325">
        <f>時系列推計WS!L40</f>
        <v>1511</v>
      </c>
      <c r="M29" s="325">
        <f>時系列推計WS!M40</f>
        <v>1448</v>
      </c>
      <c r="N29" s="325">
        <f>時系列推計WS!N40</f>
        <v>1426</v>
      </c>
      <c r="O29" s="325">
        <f>時系列推計WS!O40</f>
        <v>1327</v>
      </c>
      <c r="P29" s="325">
        <f>時系列推計WS!P40</f>
        <v>1309</v>
      </c>
      <c r="Q29" s="325">
        <f>時系列推計WS!Q40</f>
        <v>1279</v>
      </c>
      <c r="R29" s="356">
        <f>時系列推計WS!R40</f>
        <v>1234</v>
      </c>
      <c r="S29" s="364">
        <f>時系列推計WS!S40</f>
        <v>1212</v>
      </c>
      <c r="T29" s="364">
        <f>時系列推計WS!T40</f>
        <v>1279</v>
      </c>
      <c r="U29" s="325">
        <f>時系列推計WS!U40</f>
        <v>1245</v>
      </c>
      <c r="V29" s="325">
        <f>時系列推計WS!V40</f>
        <v>1231</v>
      </c>
      <c r="W29" s="325">
        <f>時系列推計WS!W40</f>
        <v>1228</v>
      </c>
      <c r="X29" s="325">
        <f>時系列推計WS!X40</f>
        <v>1216</v>
      </c>
      <c r="Y29" s="325">
        <f>時系列推計WS!Y40</f>
        <v>1282</v>
      </c>
      <c r="Z29" s="325">
        <f>時系列推計WS!Z40</f>
        <v>1278</v>
      </c>
      <c r="AA29" s="325">
        <f>時系列推計WS!AA40</f>
        <v>1401</v>
      </c>
      <c r="AB29" s="356">
        <f>時系列推計WS!AB40</f>
        <v>1439</v>
      </c>
      <c r="AC29" s="325">
        <f>時系列推計WS!AC40</f>
        <v>1442</v>
      </c>
      <c r="AD29" s="325">
        <f>時系列推計WS!AD40</f>
        <v>1662</v>
      </c>
    </row>
    <row r="30" spans="1:30" ht="15.75" customHeight="1">
      <c r="A30" s="323" t="s">
        <v>73</v>
      </c>
      <c r="B30" s="324" t="s">
        <v>21</v>
      </c>
      <c r="C30" s="356">
        <f>時系列推計WS!C41</f>
        <v>487</v>
      </c>
      <c r="D30" s="325">
        <f>時系列推計WS!D41</f>
        <v>482</v>
      </c>
      <c r="E30" s="325">
        <f>時系列推計WS!E41</f>
        <v>544</v>
      </c>
      <c r="F30" s="325">
        <f>時系列推計WS!F41</f>
        <v>567</v>
      </c>
      <c r="G30" s="325">
        <f>時系列推計WS!G41</f>
        <v>531</v>
      </c>
      <c r="H30" s="356">
        <f>時系列推計WS!H41</f>
        <v>521</v>
      </c>
      <c r="I30" s="325">
        <f>時系列推計WS!I41</f>
        <v>599</v>
      </c>
      <c r="J30" s="325">
        <f>時系列推計WS!J41</f>
        <v>596</v>
      </c>
      <c r="K30" s="325">
        <f>時系列推計WS!K41</f>
        <v>635</v>
      </c>
      <c r="L30" s="325">
        <f>時系列推計WS!L41</f>
        <v>621</v>
      </c>
      <c r="M30" s="325">
        <f>時系列推計WS!M41</f>
        <v>708</v>
      </c>
      <c r="N30" s="325">
        <f>時系列推計WS!N41</f>
        <v>694</v>
      </c>
      <c r="O30" s="325">
        <f>時系列推計WS!O41</f>
        <v>672</v>
      </c>
      <c r="P30" s="325">
        <f>時系列推計WS!P41</f>
        <v>716</v>
      </c>
      <c r="Q30" s="325">
        <f>時系列推計WS!Q41</f>
        <v>681</v>
      </c>
      <c r="R30" s="356">
        <f>時系列推計WS!R41</f>
        <v>624</v>
      </c>
      <c r="S30" s="364">
        <f>時系列推計WS!S41</f>
        <v>621</v>
      </c>
      <c r="T30" s="364">
        <f>時系列推計WS!T41</f>
        <v>618</v>
      </c>
      <c r="U30" s="325">
        <f>時系列推計WS!U41</f>
        <v>631</v>
      </c>
      <c r="V30" s="325">
        <f>時系列推計WS!V41</f>
        <v>576</v>
      </c>
      <c r="W30" s="325">
        <f>時系列推計WS!W41</f>
        <v>574</v>
      </c>
      <c r="X30" s="325">
        <f>時系列推計WS!X41</f>
        <v>631</v>
      </c>
      <c r="Y30" s="325">
        <f>時系列推計WS!Y41</f>
        <v>710</v>
      </c>
      <c r="Z30" s="325">
        <f>時系列推計WS!Z41</f>
        <v>827</v>
      </c>
      <c r="AA30" s="325">
        <f>時系列推計WS!AA41</f>
        <v>932</v>
      </c>
      <c r="AB30" s="356">
        <f>時系列推計WS!AB41</f>
        <v>911</v>
      </c>
      <c r="AC30" s="325">
        <f>時系列推計WS!AC41</f>
        <v>993</v>
      </c>
      <c r="AD30" s="325">
        <f>時系列推計WS!AD41</f>
        <v>1158</v>
      </c>
    </row>
    <row r="31" spans="1:30" ht="15.75" customHeight="1">
      <c r="A31" s="323" t="s">
        <v>74</v>
      </c>
      <c r="B31" s="324" t="s">
        <v>22</v>
      </c>
      <c r="C31" s="356">
        <f>時系列推計WS!C42</f>
        <v>941</v>
      </c>
      <c r="D31" s="325">
        <f>時系列推計WS!D42</f>
        <v>976</v>
      </c>
      <c r="E31" s="325">
        <f>時系列推計WS!E42</f>
        <v>973</v>
      </c>
      <c r="F31" s="325">
        <f>時系列推計WS!F42</f>
        <v>1020</v>
      </c>
      <c r="G31" s="325">
        <f>時系列推計WS!G42</f>
        <v>978</v>
      </c>
      <c r="H31" s="356">
        <f>時系列推計WS!H42</f>
        <v>962</v>
      </c>
      <c r="I31" s="325">
        <f>時系列推計WS!I42</f>
        <v>1023</v>
      </c>
      <c r="J31" s="325">
        <f>時系列推計WS!J42</f>
        <v>1031</v>
      </c>
      <c r="K31" s="325">
        <f>時系列推計WS!K42</f>
        <v>1064</v>
      </c>
      <c r="L31" s="325">
        <f>時系列推計WS!L42</f>
        <v>989</v>
      </c>
      <c r="M31" s="325">
        <f>時系列推計WS!M42</f>
        <v>934</v>
      </c>
      <c r="N31" s="325">
        <f>時系列推計WS!N42</f>
        <v>941</v>
      </c>
      <c r="O31" s="325">
        <f>時系列推計WS!O42</f>
        <v>913</v>
      </c>
      <c r="P31" s="325">
        <f>時系列推計WS!P42</f>
        <v>957</v>
      </c>
      <c r="Q31" s="325">
        <f>時系列推計WS!Q42</f>
        <v>956</v>
      </c>
      <c r="R31" s="356">
        <f>時系列推計WS!R42</f>
        <v>1000</v>
      </c>
      <c r="S31" s="364">
        <f>時系列推計WS!S42</f>
        <v>975</v>
      </c>
      <c r="T31" s="364">
        <f>時系列推計WS!T42</f>
        <v>1023</v>
      </c>
      <c r="U31" s="325">
        <f>時系列推計WS!U42</f>
        <v>1037</v>
      </c>
      <c r="V31" s="325">
        <f>時系列推計WS!V42</f>
        <v>1009</v>
      </c>
      <c r="W31" s="325">
        <f>時系列推計WS!W42</f>
        <v>1058</v>
      </c>
      <c r="X31" s="325">
        <f>時系列推計WS!X42</f>
        <v>1080</v>
      </c>
      <c r="Y31" s="325">
        <f>時系列推計WS!Y42</f>
        <v>1118</v>
      </c>
      <c r="Z31" s="325">
        <f>時系列推計WS!Z42</f>
        <v>1103</v>
      </c>
      <c r="AA31" s="325">
        <f>時系列推計WS!AA42</f>
        <v>1190</v>
      </c>
      <c r="AB31" s="356">
        <f>時系列推計WS!AB42</f>
        <v>1216</v>
      </c>
      <c r="AC31" s="325">
        <f>時系列推計WS!AC42</f>
        <v>1146</v>
      </c>
      <c r="AD31" s="325">
        <f>時系列推計WS!AD42</f>
        <v>1203</v>
      </c>
    </row>
    <row r="32" spans="1:30" ht="15.75" customHeight="1">
      <c r="A32" s="323" t="s">
        <v>75</v>
      </c>
      <c r="B32" s="324" t="s">
        <v>23</v>
      </c>
      <c r="C32" s="356">
        <f>時系列推計WS!C43</f>
        <v>621</v>
      </c>
      <c r="D32" s="325">
        <f>時系列推計WS!D43</f>
        <v>633</v>
      </c>
      <c r="E32" s="325">
        <f>時系列推計WS!E43</f>
        <v>694</v>
      </c>
      <c r="F32" s="325">
        <f>時系列推計WS!F43</f>
        <v>728</v>
      </c>
      <c r="G32" s="325">
        <f>時系列推計WS!G43</f>
        <v>714</v>
      </c>
      <c r="H32" s="356">
        <f>時系列推計WS!H43</f>
        <v>696</v>
      </c>
      <c r="I32" s="325">
        <f>時系列推計WS!I43</f>
        <v>840</v>
      </c>
      <c r="J32" s="325">
        <f>時系列推計WS!J43</f>
        <v>870</v>
      </c>
      <c r="K32" s="325">
        <f>時系列推計WS!K43</f>
        <v>924</v>
      </c>
      <c r="L32" s="325">
        <f>時系列推計WS!L43</f>
        <v>933</v>
      </c>
      <c r="M32" s="325">
        <f>時系列推計WS!M43</f>
        <v>983</v>
      </c>
      <c r="N32" s="325">
        <f>時系列推計WS!N43</f>
        <v>979</v>
      </c>
      <c r="O32" s="325">
        <f>時系列推計WS!O43</f>
        <v>969</v>
      </c>
      <c r="P32" s="325">
        <f>時系列推計WS!P43</f>
        <v>941</v>
      </c>
      <c r="Q32" s="325">
        <f>時系列推計WS!Q43</f>
        <v>863</v>
      </c>
      <c r="R32" s="356">
        <f>時系列推計WS!R43</f>
        <v>771</v>
      </c>
      <c r="S32" s="364">
        <f>時系列推計WS!S43</f>
        <v>797</v>
      </c>
      <c r="T32" s="364">
        <f>時系列推計WS!T43</f>
        <v>822</v>
      </c>
      <c r="U32" s="325">
        <f>時系列推計WS!U43</f>
        <v>775</v>
      </c>
      <c r="V32" s="325">
        <f>時系列推計WS!V43</f>
        <v>785</v>
      </c>
      <c r="W32" s="325">
        <f>時系列推計WS!W43</f>
        <v>768</v>
      </c>
      <c r="X32" s="325">
        <f>時系列推計WS!X43</f>
        <v>865</v>
      </c>
      <c r="Y32" s="325">
        <f>時系列推計WS!Y43</f>
        <v>931</v>
      </c>
      <c r="Z32" s="325">
        <f>時系列推計WS!Z43</f>
        <v>1204</v>
      </c>
      <c r="AA32" s="325">
        <f>時系列推計WS!AA43</f>
        <v>1344</v>
      </c>
      <c r="AB32" s="356">
        <f>時系列推計WS!AB43</f>
        <v>1331</v>
      </c>
      <c r="AC32" s="325">
        <f>時系列推計WS!AC43</f>
        <v>1197</v>
      </c>
      <c r="AD32" s="325">
        <f>時系列推計WS!AD43</f>
        <v>1386</v>
      </c>
    </row>
    <row r="33" spans="1:30" ht="15.75" customHeight="1">
      <c r="A33" s="323" t="s">
        <v>76</v>
      </c>
      <c r="B33" s="324" t="s">
        <v>45</v>
      </c>
      <c r="C33" s="356">
        <f>時系列推計WS!C44</f>
        <v>290</v>
      </c>
      <c r="D33" s="325">
        <f>時系列推計WS!D44</f>
        <v>303</v>
      </c>
      <c r="E33" s="325">
        <f>時系列推計WS!E44</f>
        <v>324</v>
      </c>
      <c r="F33" s="325">
        <f>時系列推計WS!F44</f>
        <v>374</v>
      </c>
      <c r="G33" s="325">
        <f>時系列推計WS!G44</f>
        <v>559</v>
      </c>
      <c r="H33" s="356">
        <f>時系列推計WS!H44</f>
        <v>426</v>
      </c>
      <c r="I33" s="325">
        <f>時系列推計WS!I44</f>
        <v>506</v>
      </c>
      <c r="J33" s="325">
        <f>時系列推計WS!J44</f>
        <v>510</v>
      </c>
      <c r="K33" s="325">
        <f>時系列推計WS!K44</f>
        <v>496</v>
      </c>
      <c r="L33" s="325">
        <f>時系列推計WS!L44</f>
        <v>549</v>
      </c>
      <c r="M33" s="325">
        <f>時系列推計WS!M44</f>
        <v>581</v>
      </c>
      <c r="N33" s="325">
        <f>時系列推計WS!N44</f>
        <v>535</v>
      </c>
      <c r="O33" s="325">
        <f>時系列推計WS!O44</f>
        <v>523</v>
      </c>
      <c r="P33" s="325">
        <f>時系列推計WS!P44</f>
        <v>528</v>
      </c>
      <c r="Q33" s="325">
        <f>時系列推計WS!Q44</f>
        <v>555</v>
      </c>
      <c r="R33" s="356">
        <f>時系列推計WS!R44</f>
        <v>558</v>
      </c>
      <c r="S33" s="364">
        <f>時系列推計WS!S44</f>
        <v>542</v>
      </c>
      <c r="T33" s="364">
        <f>時系列推計WS!T44</f>
        <v>558</v>
      </c>
      <c r="U33" s="325">
        <f>時系列推計WS!U44</f>
        <v>538</v>
      </c>
      <c r="V33" s="325">
        <f>時系列推計WS!V44</f>
        <v>481</v>
      </c>
      <c r="W33" s="325">
        <f>時系列推計WS!W44</f>
        <v>491</v>
      </c>
      <c r="X33" s="325">
        <f>時系列推計WS!X44</f>
        <v>541</v>
      </c>
      <c r="Y33" s="325">
        <f>時系列推計WS!Y44</f>
        <v>634</v>
      </c>
      <c r="Z33" s="325">
        <f>時系列推計WS!Z44</f>
        <v>781</v>
      </c>
      <c r="AA33" s="325">
        <f>時系列推計WS!AA44</f>
        <v>870</v>
      </c>
      <c r="AB33" s="356">
        <f>時系列推計WS!AB44</f>
        <v>899</v>
      </c>
      <c r="AC33" s="325">
        <f>時系列推計WS!AC44</f>
        <v>902</v>
      </c>
      <c r="AD33" s="325">
        <f>時系列推計WS!AD44</f>
        <v>1037</v>
      </c>
    </row>
    <row r="34" spans="1:30" ht="15.75" customHeight="1">
      <c r="A34" s="323" t="s">
        <v>77</v>
      </c>
      <c r="B34" s="324" t="s">
        <v>24</v>
      </c>
      <c r="C34" s="356">
        <f>時系列推計WS!C45</f>
        <v>83</v>
      </c>
      <c r="D34" s="325">
        <f>時系列推計WS!D45</f>
        <v>87</v>
      </c>
      <c r="E34" s="325">
        <f>時系列推計WS!E45</f>
        <v>104</v>
      </c>
      <c r="F34" s="325">
        <f>時系列推計WS!F45</f>
        <v>105</v>
      </c>
      <c r="G34" s="325">
        <f>時系列推計WS!G45</f>
        <v>99</v>
      </c>
      <c r="H34" s="356">
        <f>時系列推計WS!H45</f>
        <v>87</v>
      </c>
      <c r="I34" s="325">
        <f>時系列推計WS!I45</f>
        <v>83</v>
      </c>
      <c r="J34" s="325">
        <f>時系列推計WS!J45</f>
        <v>72</v>
      </c>
      <c r="K34" s="325">
        <f>時系列推計WS!K45</f>
        <v>71</v>
      </c>
      <c r="L34" s="325">
        <f>時系列推計WS!L45</f>
        <v>86</v>
      </c>
      <c r="M34" s="325">
        <f>時系列推計WS!M45</f>
        <v>85</v>
      </c>
      <c r="N34" s="325">
        <f>時系列推計WS!N45</f>
        <v>104</v>
      </c>
      <c r="O34" s="325">
        <f>時系列推計WS!O45</f>
        <v>121</v>
      </c>
      <c r="P34" s="325">
        <f>時系列推計WS!P45</f>
        <v>121</v>
      </c>
      <c r="Q34" s="325">
        <f>時系列推計WS!Q45</f>
        <v>107</v>
      </c>
      <c r="R34" s="356">
        <f>時系列推計WS!R45</f>
        <v>103</v>
      </c>
      <c r="S34" s="364">
        <f>時系列推計WS!S45</f>
        <v>105</v>
      </c>
      <c r="T34" s="364">
        <f>時系列推計WS!T45</f>
        <v>102</v>
      </c>
      <c r="U34" s="325">
        <f>時系列推計WS!U45</f>
        <v>110</v>
      </c>
      <c r="V34" s="325">
        <f>時系列推計WS!V45</f>
        <v>107</v>
      </c>
      <c r="W34" s="325">
        <f>時系列推計WS!W45</f>
        <v>104</v>
      </c>
      <c r="X34" s="325">
        <f>時系列推計WS!X45</f>
        <v>112</v>
      </c>
      <c r="Y34" s="325">
        <f>時系列推計WS!Y45</f>
        <v>113</v>
      </c>
      <c r="Z34" s="325">
        <f>時系列推計WS!Z45</f>
        <v>117</v>
      </c>
      <c r="AA34" s="325">
        <f>時系列推計WS!AA45</f>
        <v>113</v>
      </c>
      <c r="AB34" s="356">
        <f>時系列推計WS!AB45</f>
        <v>115</v>
      </c>
      <c r="AC34" s="325">
        <f>時系列推計WS!AC45</f>
        <v>127</v>
      </c>
      <c r="AD34" s="325">
        <f>時系列推計WS!AD45</f>
        <v>128</v>
      </c>
    </row>
    <row r="35" spans="1:30" ht="15.75" customHeight="1">
      <c r="A35" s="323" t="s">
        <v>78</v>
      </c>
      <c r="B35" s="324" t="s">
        <v>25</v>
      </c>
      <c r="C35" s="356">
        <f>時系列推計WS!C46</f>
        <v>376</v>
      </c>
      <c r="D35" s="325">
        <f>時系列推計WS!D46</f>
        <v>445</v>
      </c>
      <c r="E35" s="325">
        <f>時系列推計WS!E46</f>
        <v>501</v>
      </c>
      <c r="F35" s="325">
        <f>時系列推計WS!F46</f>
        <v>498</v>
      </c>
      <c r="G35" s="325">
        <f>時系列推計WS!G46</f>
        <v>423</v>
      </c>
      <c r="H35" s="356">
        <f>時系列推計WS!H46</f>
        <v>643</v>
      </c>
      <c r="I35" s="325">
        <f>時系列推計WS!I46</f>
        <v>683</v>
      </c>
      <c r="J35" s="325">
        <f>時系列推計WS!J46</f>
        <v>637</v>
      </c>
      <c r="K35" s="325">
        <f>時系列推計WS!K46</f>
        <v>618</v>
      </c>
      <c r="L35" s="325">
        <f>時系列推計WS!L46</f>
        <v>652</v>
      </c>
      <c r="M35" s="325">
        <f>時系列推計WS!M46</f>
        <v>792</v>
      </c>
      <c r="N35" s="325">
        <f>時系列推計WS!N46</f>
        <v>767</v>
      </c>
      <c r="O35" s="325">
        <f>時系列推計WS!O46</f>
        <v>739</v>
      </c>
      <c r="P35" s="325">
        <f>時系列推計WS!P46</f>
        <v>718</v>
      </c>
      <c r="Q35" s="325">
        <f>時系列推計WS!Q46</f>
        <v>654</v>
      </c>
      <c r="R35" s="356">
        <f>時系列推計WS!R46</f>
        <v>646</v>
      </c>
      <c r="S35" s="364">
        <f>時系列推計WS!S46</f>
        <v>671</v>
      </c>
      <c r="T35" s="364">
        <f>時系列推計WS!T46</f>
        <v>668</v>
      </c>
      <c r="U35" s="325">
        <f>時系列推計WS!U46</f>
        <v>645</v>
      </c>
      <c r="V35" s="325">
        <f>時系列推計WS!V46</f>
        <v>686</v>
      </c>
      <c r="W35" s="325">
        <f>時系列推計WS!W46</f>
        <v>713</v>
      </c>
      <c r="X35" s="325">
        <f>時系列推計WS!X46</f>
        <v>782</v>
      </c>
      <c r="Y35" s="325">
        <f>時系列推計WS!Y46</f>
        <v>838</v>
      </c>
      <c r="Z35" s="325">
        <f>時系列推計WS!Z46</f>
        <v>947</v>
      </c>
      <c r="AA35" s="325">
        <f>時系列推計WS!AA46</f>
        <v>1009</v>
      </c>
      <c r="AB35" s="356">
        <f>時系列推計WS!AB46</f>
        <v>965</v>
      </c>
      <c r="AC35" s="325">
        <f>時系列推計WS!AC46</f>
        <v>908</v>
      </c>
      <c r="AD35" s="325">
        <f>時系列推計WS!AD46</f>
        <v>1098</v>
      </c>
    </row>
    <row r="36" spans="1:30" ht="15.75" customHeight="1">
      <c r="A36" s="323" t="s">
        <v>79</v>
      </c>
      <c r="B36" s="324" t="s">
        <v>26</v>
      </c>
      <c r="C36" s="356">
        <f>時系列推計WS!C47</f>
        <v>151</v>
      </c>
      <c r="D36" s="325">
        <f>時系列推計WS!D47</f>
        <v>132</v>
      </c>
      <c r="E36" s="325">
        <f>時系列推計WS!E47</f>
        <v>125</v>
      </c>
      <c r="F36" s="325">
        <f>時系列推計WS!F47</f>
        <v>130</v>
      </c>
      <c r="G36" s="325">
        <f>時系列推計WS!G47</f>
        <v>139</v>
      </c>
      <c r="H36" s="356">
        <f>時系列推計WS!H47</f>
        <v>141</v>
      </c>
      <c r="I36" s="325">
        <f>時系列推計WS!I47</f>
        <v>156</v>
      </c>
      <c r="J36" s="325">
        <f>時系列推計WS!J47</f>
        <v>149</v>
      </c>
      <c r="K36" s="325">
        <f>時系列推計WS!K47</f>
        <v>152</v>
      </c>
      <c r="L36" s="325">
        <f>時系列推計WS!L47</f>
        <v>143</v>
      </c>
      <c r="M36" s="325">
        <f>時系列推計WS!M47</f>
        <v>149</v>
      </c>
      <c r="N36" s="325">
        <f>時系列推計WS!N47</f>
        <v>166</v>
      </c>
      <c r="O36" s="325">
        <f>時系列推計WS!O47</f>
        <v>184</v>
      </c>
      <c r="P36" s="325">
        <f>時系列推計WS!P47</f>
        <v>185</v>
      </c>
      <c r="Q36" s="325">
        <f>時系列推計WS!Q47</f>
        <v>212</v>
      </c>
      <c r="R36" s="356">
        <f>時系列推計WS!R47</f>
        <v>202</v>
      </c>
      <c r="S36" s="364">
        <f>時系列推計WS!S47</f>
        <v>220</v>
      </c>
      <c r="T36" s="364">
        <f>時系列推計WS!T47</f>
        <v>227</v>
      </c>
      <c r="U36" s="325">
        <f>時系列推計WS!U47</f>
        <v>243</v>
      </c>
      <c r="V36" s="325">
        <f>時系列推計WS!V47</f>
        <v>258</v>
      </c>
      <c r="W36" s="325">
        <f>時系列推計WS!W47</f>
        <v>288</v>
      </c>
      <c r="X36" s="325">
        <f>時系列推計WS!X47</f>
        <v>335</v>
      </c>
      <c r="Y36" s="325">
        <f>時系列推計WS!Y47</f>
        <v>350</v>
      </c>
      <c r="Z36" s="325">
        <f>時系列推計WS!Z47</f>
        <v>384</v>
      </c>
      <c r="AA36" s="325">
        <f>時系列推計WS!AA47</f>
        <v>503</v>
      </c>
      <c r="AB36" s="356">
        <f>時系列推計WS!AB47</f>
        <v>514</v>
      </c>
      <c r="AC36" s="325">
        <f>時系列推計WS!AC47</f>
        <v>548</v>
      </c>
      <c r="AD36" s="325">
        <f>時系列推計WS!AD47</f>
        <v>656</v>
      </c>
    </row>
    <row r="37" spans="1:30" ht="15.75" customHeight="1">
      <c r="A37" s="323" t="s">
        <v>80</v>
      </c>
      <c r="B37" s="324" t="s">
        <v>27</v>
      </c>
      <c r="C37" s="356">
        <f>時系列推計WS!C48</f>
        <v>139</v>
      </c>
      <c r="D37" s="325">
        <f>時系列推計WS!D48</f>
        <v>137</v>
      </c>
      <c r="E37" s="325">
        <f>時系列推計WS!E48</f>
        <v>149</v>
      </c>
      <c r="F37" s="325">
        <f>時系列推計WS!F48</f>
        <v>174</v>
      </c>
      <c r="G37" s="325">
        <f>時系列推計WS!G48</f>
        <v>212</v>
      </c>
      <c r="H37" s="356">
        <f>時系列推計WS!H48</f>
        <v>275</v>
      </c>
      <c r="I37" s="325">
        <f>時系列推計WS!I48</f>
        <v>322</v>
      </c>
      <c r="J37" s="325">
        <f>時系列推計WS!J48</f>
        <v>312</v>
      </c>
      <c r="K37" s="325">
        <f>時系列推計WS!K48</f>
        <v>314</v>
      </c>
      <c r="L37" s="325">
        <f>時系列推計WS!L48</f>
        <v>349</v>
      </c>
      <c r="M37" s="325">
        <f>時系列推計WS!M48</f>
        <v>365</v>
      </c>
      <c r="N37" s="325">
        <f>時系列推計WS!N48</f>
        <v>340</v>
      </c>
      <c r="O37" s="325">
        <f>時系列推計WS!O48</f>
        <v>305</v>
      </c>
      <c r="P37" s="325">
        <f>時系列推計WS!P48</f>
        <v>271</v>
      </c>
      <c r="Q37" s="325">
        <f>時系列推計WS!Q48</f>
        <v>212</v>
      </c>
      <c r="R37" s="356">
        <f>時系列推計WS!R48</f>
        <v>201</v>
      </c>
      <c r="S37" s="364">
        <f>時系列推計WS!S48</f>
        <v>194</v>
      </c>
      <c r="T37" s="364">
        <f>時系列推計WS!T48</f>
        <v>215</v>
      </c>
      <c r="U37" s="325">
        <f>時系列推計WS!U48</f>
        <v>201</v>
      </c>
      <c r="V37" s="325">
        <f>時系列推計WS!V48</f>
        <v>185</v>
      </c>
      <c r="W37" s="325">
        <f>時系列推計WS!W48</f>
        <v>218</v>
      </c>
      <c r="X37" s="325">
        <f>時系列推計WS!X48</f>
        <v>249</v>
      </c>
      <c r="Y37" s="325">
        <f>時系列推計WS!Y48</f>
        <v>276</v>
      </c>
      <c r="Z37" s="325">
        <f>時系列推計WS!Z48</f>
        <v>332</v>
      </c>
      <c r="AA37" s="325">
        <f>時系列推計WS!AA48</f>
        <v>349</v>
      </c>
      <c r="AB37" s="356">
        <f>時系列推計WS!AB48</f>
        <v>357</v>
      </c>
      <c r="AC37" s="325">
        <f>時系列推計WS!AC48</f>
        <v>351</v>
      </c>
      <c r="AD37" s="325">
        <f>時系列推計WS!AD48</f>
        <v>417</v>
      </c>
    </row>
    <row r="38" spans="1:30" ht="15.75" customHeight="1">
      <c r="A38" s="323" t="s">
        <v>81</v>
      </c>
      <c r="B38" s="324" t="s">
        <v>28</v>
      </c>
      <c r="C38" s="356">
        <f>時系列推計WS!C49</f>
        <v>187</v>
      </c>
      <c r="D38" s="325">
        <f>時系列推計WS!D49</f>
        <v>198</v>
      </c>
      <c r="E38" s="325">
        <f>時系列推計WS!E49</f>
        <v>152</v>
      </c>
      <c r="F38" s="325">
        <f>時系列推計WS!F49</f>
        <v>142</v>
      </c>
      <c r="G38" s="325">
        <f>時系列推計WS!G49</f>
        <v>161</v>
      </c>
      <c r="H38" s="356">
        <f>時系列推計WS!H49</f>
        <v>216</v>
      </c>
      <c r="I38" s="325">
        <f>時系列推計WS!I49</f>
        <v>193</v>
      </c>
      <c r="J38" s="325">
        <f>時系列推計WS!J49</f>
        <v>195</v>
      </c>
      <c r="K38" s="325">
        <f>時系列推計WS!K49</f>
        <v>196</v>
      </c>
      <c r="L38" s="325">
        <f>時系列推計WS!L49</f>
        <v>197</v>
      </c>
      <c r="M38" s="325">
        <f>時系列推計WS!M49</f>
        <v>208</v>
      </c>
      <c r="N38" s="325">
        <f>時系列推計WS!N49</f>
        <v>216</v>
      </c>
      <c r="O38" s="325">
        <f>時系列推計WS!O49</f>
        <v>215</v>
      </c>
      <c r="P38" s="325">
        <f>時系列推計WS!P49</f>
        <v>231</v>
      </c>
      <c r="Q38" s="325">
        <f>時系列推計WS!Q49</f>
        <v>230</v>
      </c>
      <c r="R38" s="356">
        <f>時系列推計WS!R49</f>
        <v>226</v>
      </c>
      <c r="S38" s="364">
        <f>時系列推計WS!S49</f>
        <v>222</v>
      </c>
      <c r="T38" s="364">
        <f>時系列推計WS!T49</f>
        <v>220</v>
      </c>
      <c r="U38" s="325">
        <f>時系列推計WS!U49</f>
        <v>204</v>
      </c>
      <c r="V38" s="325">
        <f>時系列推計WS!V49</f>
        <v>196</v>
      </c>
      <c r="W38" s="325">
        <f>時系列推計WS!W49</f>
        <v>225</v>
      </c>
      <c r="X38" s="325">
        <f>時系列推計WS!X49</f>
        <v>241</v>
      </c>
      <c r="Y38" s="325">
        <f>時系列推計WS!Y49</f>
        <v>317</v>
      </c>
      <c r="Z38" s="325">
        <f>時系列推計WS!Z49</f>
        <v>318</v>
      </c>
      <c r="AA38" s="325">
        <f>時系列推計WS!AA49</f>
        <v>395</v>
      </c>
      <c r="AB38" s="356">
        <f>時系列推計WS!AB49</f>
        <v>412</v>
      </c>
      <c r="AC38" s="325">
        <f>時系列推計WS!AC49</f>
        <v>394</v>
      </c>
      <c r="AD38" s="325">
        <f>時系列推計WS!AD49</f>
        <v>521</v>
      </c>
    </row>
    <row r="39" spans="1:30" ht="15.75" customHeight="1">
      <c r="A39" s="323" t="s">
        <v>82</v>
      </c>
      <c r="B39" s="324" t="s">
        <v>29</v>
      </c>
      <c r="C39" s="356">
        <f>時系列推計WS!C50</f>
        <v>194</v>
      </c>
      <c r="D39" s="325">
        <f>時系列推計WS!D50</f>
        <v>194</v>
      </c>
      <c r="E39" s="325">
        <f>時系列推計WS!E50</f>
        <v>178</v>
      </c>
      <c r="F39" s="325">
        <f>時系列推計WS!F50</f>
        <v>168</v>
      </c>
      <c r="G39" s="325">
        <f>時系列推計WS!G50</f>
        <v>156</v>
      </c>
      <c r="H39" s="356">
        <f>時系列推計WS!H50</f>
        <v>138</v>
      </c>
      <c r="I39" s="325">
        <f>時系列推計WS!I50</f>
        <v>171</v>
      </c>
      <c r="J39" s="325">
        <f>時系列推計WS!J50</f>
        <v>172</v>
      </c>
      <c r="K39" s="325">
        <f>時系列推計WS!K50</f>
        <v>194</v>
      </c>
      <c r="L39" s="325">
        <f>時系列推計WS!L50</f>
        <v>218</v>
      </c>
      <c r="M39" s="325">
        <f>時系列推計WS!M50</f>
        <v>239</v>
      </c>
      <c r="N39" s="325">
        <f>時系列推計WS!N50</f>
        <v>262</v>
      </c>
      <c r="O39" s="325">
        <f>時系列推計WS!O50</f>
        <v>256</v>
      </c>
      <c r="P39" s="325">
        <f>時系列推計WS!P50</f>
        <v>252</v>
      </c>
      <c r="Q39" s="325">
        <f>時系列推計WS!Q50</f>
        <v>246</v>
      </c>
      <c r="R39" s="356">
        <f>時系列推計WS!R50</f>
        <v>238</v>
      </c>
      <c r="S39" s="364">
        <f>時系列推計WS!S50</f>
        <v>236</v>
      </c>
      <c r="T39" s="364">
        <f>時系列推計WS!T50</f>
        <v>191</v>
      </c>
      <c r="U39" s="325">
        <f>時系列推計WS!U50</f>
        <v>183</v>
      </c>
      <c r="V39" s="325">
        <f>時系列推計WS!V50</f>
        <v>181</v>
      </c>
      <c r="W39" s="325">
        <f>時系列推計WS!W50</f>
        <v>176</v>
      </c>
      <c r="X39" s="325">
        <f>時系列推計WS!X50</f>
        <v>188</v>
      </c>
      <c r="Y39" s="325">
        <f>時系列推計WS!Y50</f>
        <v>192</v>
      </c>
      <c r="Z39" s="325">
        <f>時系列推計WS!Z50</f>
        <v>242</v>
      </c>
      <c r="AA39" s="325">
        <f>時系列推計WS!AA50</f>
        <v>267</v>
      </c>
      <c r="AB39" s="356">
        <f>時系列推計WS!AB50</f>
        <v>287</v>
      </c>
      <c r="AC39" s="325">
        <f>時系列推計WS!AC50</f>
        <v>296</v>
      </c>
      <c r="AD39" s="325">
        <f>時系列推計WS!AD50</f>
        <v>346</v>
      </c>
    </row>
    <row r="40" spans="1:30" ht="15.75" customHeight="1">
      <c r="A40" s="323" t="s">
        <v>83</v>
      </c>
      <c r="B40" s="324" t="s">
        <v>30</v>
      </c>
      <c r="C40" s="356">
        <f>時系列推計WS!C51</f>
        <v>320</v>
      </c>
      <c r="D40" s="325">
        <f>時系列推計WS!D51</f>
        <v>349</v>
      </c>
      <c r="E40" s="325">
        <f>時系列推計WS!E51</f>
        <v>379</v>
      </c>
      <c r="F40" s="325">
        <f>時系列推計WS!F51</f>
        <v>346</v>
      </c>
      <c r="G40" s="325">
        <f>時系列推計WS!G51</f>
        <v>338</v>
      </c>
      <c r="H40" s="356">
        <f>時系列推計WS!H51</f>
        <v>349</v>
      </c>
      <c r="I40" s="325">
        <f>時系列推計WS!I51</f>
        <v>350</v>
      </c>
      <c r="J40" s="325">
        <f>時系列推計WS!J51</f>
        <v>310</v>
      </c>
      <c r="K40" s="325">
        <f>時系列推計WS!K51</f>
        <v>311</v>
      </c>
      <c r="L40" s="325">
        <f>時系列推計WS!L51</f>
        <v>291</v>
      </c>
      <c r="M40" s="325">
        <f>時系列推計WS!M51</f>
        <v>316</v>
      </c>
      <c r="N40" s="325">
        <f>時系列推計WS!N51</f>
        <v>317</v>
      </c>
      <c r="O40" s="325">
        <f>時系列推計WS!O51</f>
        <v>372</v>
      </c>
      <c r="P40" s="325">
        <f>時系列推計WS!P51</f>
        <v>399</v>
      </c>
      <c r="Q40" s="325">
        <f>時系列推計WS!Q51</f>
        <v>442</v>
      </c>
      <c r="R40" s="356">
        <f>時系列推計WS!R51</f>
        <v>415</v>
      </c>
      <c r="S40" s="364">
        <f>時系列推計WS!S51</f>
        <v>503</v>
      </c>
      <c r="T40" s="364">
        <f>時系列推計WS!T51</f>
        <v>541</v>
      </c>
      <c r="U40" s="325">
        <f>時系列推計WS!U51</f>
        <v>524</v>
      </c>
      <c r="V40" s="325">
        <f>時系列推計WS!V51</f>
        <v>570</v>
      </c>
      <c r="W40" s="325">
        <f>時系列推計WS!W51</f>
        <v>704</v>
      </c>
      <c r="X40" s="325">
        <f>時系列推計WS!X51</f>
        <v>954</v>
      </c>
      <c r="Y40" s="325">
        <f>時系列推計WS!Y51</f>
        <v>1180</v>
      </c>
      <c r="Z40" s="325">
        <f>時系列推計WS!Z51</f>
        <v>1322</v>
      </c>
      <c r="AA40" s="325">
        <f>時系列推計WS!AA51</f>
        <v>1705</v>
      </c>
      <c r="AB40" s="356">
        <f>時系列推計WS!AB51</f>
        <v>1867</v>
      </c>
      <c r="AC40" s="325">
        <f>時系列推計WS!AC51</f>
        <v>1627</v>
      </c>
      <c r="AD40" s="325">
        <f>時系列推計WS!AD51</f>
        <v>1617</v>
      </c>
    </row>
    <row r="41" spans="1:30" ht="15.75" customHeight="1">
      <c r="A41" s="11" t="s">
        <v>84</v>
      </c>
      <c r="B41" s="13" t="s">
        <v>31</v>
      </c>
      <c r="C41" s="355">
        <f>時系列推計WS!C52</f>
        <v>391</v>
      </c>
      <c r="D41" s="316">
        <f>時系列推計WS!D52</f>
        <v>438</v>
      </c>
      <c r="E41" s="316">
        <f>時系列推計WS!E52</f>
        <v>425</v>
      </c>
      <c r="F41" s="316">
        <f>時系列推計WS!F52</f>
        <v>425</v>
      </c>
      <c r="G41" s="316">
        <f>時系列推計WS!G52</f>
        <v>408</v>
      </c>
      <c r="H41" s="355">
        <f>時系列推計WS!H52</f>
        <v>403</v>
      </c>
      <c r="I41" s="316">
        <f>時系列推計WS!I52</f>
        <v>425</v>
      </c>
      <c r="J41" s="316">
        <f>時系列推計WS!J52</f>
        <v>420</v>
      </c>
      <c r="K41" s="316">
        <f>時系列推計WS!K52</f>
        <v>406</v>
      </c>
      <c r="L41" s="316">
        <f>時系列推計WS!L52</f>
        <v>386</v>
      </c>
      <c r="M41" s="316">
        <f>時系列推計WS!M52</f>
        <v>393</v>
      </c>
      <c r="N41" s="316">
        <f>時系列推計WS!N52</f>
        <v>423</v>
      </c>
      <c r="O41" s="316">
        <f>時系列推計WS!O52</f>
        <v>416</v>
      </c>
      <c r="P41" s="316">
        <f>時系列推計WS!P52</f>
        <v>444</v>
      </c>
      <c r="Q41" s="316">
        <f>時系列推計WS!Q52</f>
        <v>421</v>
      </c>
      <c r="R41" s="355">
        <f>時系列推計WS!R52</f>
        <v>420</v>
      </c>
      <c r="S41" s="363">
        <f>時系列推計WS!S52</f>
        <v>430</v>
      </c>
      <c r="T41" s="363">
        <f>時系列推計WS!T52</f>
        <v>420</v>
      </c>
      <c r="U41" s="316">
        <f>時系列推計WS!U52</f>
        <v>422</v>
      </c>
      <c r="V41" s="316">
        <f>時系列推計WS!V52</f>
        <v>425</v>
      </c>
      <c r="W41" s="316">
        <f>時系列推計WS!W52</f>
        <v>423</v>
      </c>
      <c r="X41" s="316">
        <f>時系列推計WS!X52</f>
        <v>454</v>
      </c>
      <c r="Y41" s="316">
        <f>時系列推計WS!Y52</f>
        <v>501</v>
      </c>
      <c r="Z41" s="316">
        <f>時系列推計WS!Z52</f>
        <v>562</v>
      </c>
      <c r="AA41" s="316">
        <f>時系列推計WS!AA52</f>
        <v>674</v>
      </c>
      <c r="AB41" s="355">
        <f>時系列推計WS!AB52</f>
        <v>688</v>
      </c>
      <c r="AC41" s="316">
        <f>時系列推計WS!AC52</f>
        <v>752</v>
      </c>
      <c r="AD41" s="316">
        <f>時系列推計WS!AD52</f>
        <v>920</v>
      </c>
    </row>
    <row r="42" spans="1:30" ht="15.75" customHeight="1">
      <c r="A42" s="2" t="s">
        <v>85</v>
      </c>
      <c r="B42" s="1" t="s">
        <v>32</v>
      </c>
      <c r="C42" s="353">
        <f>時系列推計WS!C53</f>
        <v>108</v>
      </c>
      <c r="D42" s="311">
        <f>時系列推計WS!D53</f>
        <v>105</v>
      </c>
      <c r="E42" s="311">
        <f>時系列推計WS!E53</f>
        <v>105</v>
      </c>
      <c r="F42" s="311">
        <f>時系列推計WS!F53</f>
        <v>118</v>
      </c>
      <c r="G42" s="311">
        <f>時系列推計WS!G53</f>
        <v>113</v>
      </c>
      <c r="H42" s="353">
        <f>時系列推計WS!H53</f>
        <v>121</v>
      </c>
      <c r="I42" s="311">
        <f>時系列推計WS!I53</f>
        <v>105</v>
      </c>
      <c r="J42" s="311">
        <f>時系列推計WS!J53</f>
        <v>107</v>
      </c>
      <c r="K42" s="311">
        <f>時系列推計WS!K53</f>
        <v>99</v>
      </c>
      <c r="L42" s="311">
        <f>時系列推計WS!L53</f>
        <v>107</v>
      </c>
      <c r="M42" s="311">
        <f>時系列推計WS!M53</f>
        <v>117</v>
      </c>
      <c r="N42" s="311">
        <f>時系列推計WS!N53</f>
        <v>118</v>
      </c>
      <c r="O42" s="311">
        <f>時系列推計WS!O53</f>
        <v>163</v>
      </c>
      <c r="P42" s="311">
        <f>時系列推計WS!P53</f>
        <v>170</v>
      </c>
      <c r="Q42" s="311">
        <f>時系列推計WS!Q53</f>
        <v>168</v>
      </c>
      <c r="R42" s="353">
        <f>時系列推計WS!R53</f>
        <v>189</v>
      </c>
      <c r="S42" s="361">
        <f>時系列推計WS!S53</f>
        <v>169</v>
      </c>
      <c r="T42" s="361">
        <f>時系列推計WS!T53</f>
        <v>162</v>
      </c>
      <c r="U42" s="311">
        <f>時系列推計WS!U53</f>
        <v>157</v>
      </c>
      <c r="V42" s="311">
        <f>時系列推計WS!V53</f>
        <v>150</v>
      </c>
      <c r="W42" s="311">
        <f>時系列推計WS!W53</f>
        <v>159</v>
      </c>
      <c r="X42" s="311">
        <f>時系列推計WS!X53</f>
        <v>162</v>
      </c>
      <c r="Y42" s="311">
        <f>時系列推計WS!Y53</f>
        <v>169</v>
      </c>
      <c r="Z42" s="311">
        <f>時系列推計WS!Z53</f>
        <v>195</v>
      </c>
      <c r="AA42" s="311">
        <f>時系列推計WS!AA53</f>
        <v>200</v>
      </c>
      <c r="AB42" s="353">
        <f>時系列推計WS!AB53</f>
        <v>215</v>
      </c>
      <c r="AC42" s="311">
        <f>時系列推計WS!AC53</f>
        <v>197</v>
      </c>
      <c r="AD42" s="311">
        <f>時系列推計WS!AD53</f>
        <v>222</v>
      </c>
    </row>
    <row r="43" spans="1:30" ht="15.75" customHeight="1">
      <c r="A43" s="2" t="s">
        <v>86</v>
      </c>
      <c r="B43" s="1" t="s">
        <v>33</v>
      </c>
      <c r="C43" s="353">
        <f>時系列推計WS!C54</f>
        <v>104</v>
      </c>
      <c r="D43" s="311">
        <f>時系列推計WS!D54</f>
        <v>100</v>
      </c>
      <c r="E43" s="311">
        <f>時系列推計WS!E54</f>
        <v>97</v>
      </c>
      <c r="F43" s="311">
        <f>時系列推計WS!F54</f>
        <v>86</v>
      </c>
      <c r="G43" s="311">
        <f>時系列推計WS!G54</f>
        <v>78</v>
      </c>
      <c r="H43" s="353">
        <f>時系列推計WS!H54</f>
        <v>96</v>
      </c>
      <c r="I43" s="311">
        <f>時系列推計WS!I54</f>
        <v>105</v>
      </c>
      <c r="J43" s="311">
        <f>時系列推計WS!J54</f>
        <v>109</v>
      </c>
      <c r="K43" s="311">
        <f>時系列推計WS!K54</f>
        <v>117</v>
      </c>
      <c r="L43" s="311">
        <f>時系列推計WS!L54</f>
        <v>111</v>
      </c>
      <c r="M43" s="311">
        <f>時系列推計WS!M54</f>
        <v>118</v>
      </c>
      <c r="N43" s="311">
        <f>時系列推計WS!N54</f>
        <v>133</v>
      </c>
      <c r="O43" s="311">
        <f>時系列推計WS!O54</f>
        <v>128</v>
      </c>
      <c r="P43" s="311">
        <f>時系列推計WS!P54</f>
        <v>133</v>
      </c>
      <c r="Q43" s="311">
        <f>時系列推計WS!Q54</f>
        <v>122</v>
      </c>
      <c r="R43" s="353">
        <f>時系列推計WS!R54</f>
        <v>143</v>
      </c>
      <c r="S43" s="361">
        <f>時系列推計WS!S54</f>
        <v>141</v>
      </c>
      <c r="T43" s="361">
        <f>時系列推計WS!T54</f>
        <v>147</v>
      </c>
      <c r="U43" s="311">
        <f>時系列推計WS!U54</f>
        <v>159</v>
      </c>
      <c r="V43" s="311">
        <f>時系列推計WS!V54</f>
        <v>169</v>
      </c>
      <c r="W43" s="311">
        <f>時系列推計WS!W54</f>
        <v>179</v>
      </c>
      <c r="X43" s="311">
        <f>時系列推計WS!X54</f>
        <v>179</v>
      </c>
      <c r="Y43" s="311">
        <f>時系列推計WS!Y54</f>
        <v>192</v>
      </c>
      <c r="Z43" s="311">
        <f>時系列推計WS!Z54</f>
        <v>214</v>
      </c>
      <c r="AA43" s="311">
        <f>時系列推計WS!AA54</f>
        <v>281</v>
      </c>
      <c r="AB43" s="353">
        <f>時系列推計WS!AB54</f>
        <v>302</v>
      </c>
      <c r="AC43" s="311">
        <f>時系列推計WS!AC54</f>
        <v>304</v>
      </c>
      <c r="AD43" s="311">
        <f>時系列推計WS!AD54</f>
        <v>373</v>
      </c>
    </row>
    <row r="44" spans="1:30" ht="15.75" customHeight="1">
      <c r="A44" s="2" t="s">
        <v>87</v>
      </c>
      <c r="B44" s="1" t="s">
        <v>34</v>
      </c>
      <c r="C44" s="353">
        <f>時系列推計WS!C55</f>
        <v>173</v>
      </c>
      <c r="D44" s="311">
        <f>時系列推計WS!D55</f>
        <v>190</v>
      </c>
      <c r="E44" s="311">
        <f>時系列推計WS!E55</f>
        <v>213</v>
      </c>
      <c r="F44" s="311">
        <f>時系列推計WS!F55</f>
        <v>201</v>
      </c>
      <c r="G44" s="311">
        <f>時系列推計WS!G55</f>
        <v>197</v>
      </c>
      <c r="H44" s="353">
        <f>時系列推計WS!H55</f>
        <v>191</v>
      </c>
      <c r="I44" s="311">
        <f>時系列推計WS!I55</f>
        <v>226</v>
      </c>
      <c r="J44" s="311">
        <f>時系列推計WS!J55</f>
        <v>207</v>
      </c>
      <c r="K44" s="311">
        <f>時系列推計WS!K55</f>
        <v>208</v>
      </c>
      <c r="L44" s="311">
        <f>時系列推計WS!L55</f>
        <v>196</v>
      </c>
      <c r="M44" s="311">
        <f>時系列推計WS!M55</f>
        <v>194</v>
      </c>
      <c r="N44" s="311">
        <f>時系列推計WS!N55</f>
        <v>211</v>
      </c>
      <c r="O44" s="311">
        <f>時系列推計WS!O55</f>
        <v>224</v>
      </c>
      <c r="P44" s="311">
        <f>時系列推計WS!P55</f>
        <v>225</v>
      </c>
      <c r="Q44" s="311">
        <f>時系列推計WS!Q55</f>
        <v>205</v>
      </c>
      <c r="R44" s="353">
        <f>時系列推計WS!R55</f>
        <v>208</v>
      </c>
      <c r="S44" s="361">
        <f>時系列推計WS!S55</f>
        <v>219</v>
      </c>
      <c r="T44" s="361">
        <f>時系列推計WS!T55</f>
        <v>231</v>
      </c>
      <c r="U44" s="311">
        <f>時系列推計WS!U55</f>
        <v>252</v>
      </c>
      <c r="V44" s="311">
        <f>時系列推計WS!V55</f>
        <v>288</v>
      </c>
      <c r="W44" s="311">
        <f>時系列推計WS!W55</f>
        <v>329</v>
      </c>
      <c r="X44" s="311">
        <f>時系列推計WS!X55</f>
        <v>350</v>
      </c>
      <c r="Y44" s="311">
        <f>時系列推計WS!Y55</f>
        <v>380</v>
      </c>
      <c r="Z44" s="311">
        <f>時系列推計WS!Z55</f>
        <v>451</v>
      </c>
      <c r="AA44" s="311">
        <f>時系列推計WS!AA55</f>
        <v>545</v>
      </c>
      <c r="AB44" s="353">
        <f>時系列推計WS!AB55</f>
        <v>522</v>
      </c>
      <c r="AC44" s="311">
        <f>時系列推計WS!AC55</f>
        <v>490</v>
      </c>
      <c r="AD44" s="311">
        <f>時系列推計WS!AD55</f>
        <v>535</v>
      </c>
    </row>
    <row r="45" spans="1:30" ht="15.75" customHeight="1">
      <c r="A45" s="2" t="s">
        <v>88</v>
      </c>
      <c r="B45" s="1" t="s">
        <v>35</v>
      </c>
      <c r="C45" s="353">
        <f>時系列推計WS!C56</f>
        <v>260</v>
      </c>
      <c r="D45" s="311">
        <f>時系列推計WS!D56</f>
        <v>285</v>
      </c>
      <c r="E45" s="311">
        <f>時系列推計WS!E56</f>
        <v>321</v>
      </c>
      <c r="F45" s="311">
        <f>時系列推計WS!F56</f>
        <v>301</v>
      </c>
      <c r="G45" s="311">
        <f>時系列推計WS!G56</f>
        <v>297</v>
      </c>
      <c r="H45" s="353">
        <f>時系列推計WS!H56</f>
        <v>299</v>
      </c>
      <c r="I45" s="311">
        <f>時系列推計WS!I56</f>
        <v>327</v>
      </c>
      <c r="J45" s="311">
        <f>時系列推計WS!J56</f>
        <v>312</v>
      </c>
      <c r="K45" s="311">
        <f>時系列推計WS!K56</f>
        <v>309</v>
      </c>
      <c r="L45" s="311">
        <f>時系列推計WS!L56</f>
        <v>316</v>
      </c>
      <c r="M45" s="311">
        <f>時系列推計WS!M56</f>
        <v>349</v>
      </c>
      <c r="N45" s="311">
        <f>時系列推計WS!N56</f>
        <v>392</v>
      </c>
      <c r="O45" s="311">
        <f>時系列推計WS!O56</f>
        <v>411</v>
      </c>
      <c r="P45" s="311">
        <f>時系列推計WS!P56</f>
        <v>404</v>
      </c>
      <c r="Q45" s="311">
        <f>時系列推計WS!Q56</f>
        <v>412</v>
      </c>
      <c r="R45" s="353">
        <f>時系列推計WS!R56</f>
        <v>400</v>
      </c>
      <c r="S45" s="361">
        <f>時系列推計WS!S56</f>
        <v>409</v>
      </c>
      <c r="T45" s="361">
        <f>時系列推計WS!T56</f>
        <v>393</v>
      </c>
      <c r="U45" s="311">
        <f>時系列推計WS!U56</f>
        <v>405</v>
      </c>
      <c r="V45" s="311">
        <f>時系列推計WS!V56</f>
        <v>412</v>
      </c>
      <c r="W45" s="311">
        <f>時系列推計WS!W56</f>
        <v>384</v>
      </c>
      <c r="X45" s="311">
        <f>時系列推計WS!X56</f>
        <v>417</v>
      </c>
      <c r="Y45" s="311">
        <f>時系列推計WS!Y56</f>
        <v>428</v>
      </c>
      <c r="Z45" s="311">
        <f>時系列推計WS!Z56</f>
        <v>431</v>
      </c>
      <c r="AA45" s="311">
        <f>時系列推計WS!AA56</f>
        <v>515</v>
      </c>
      <c r="AB45" s="353">
        <f>時系列推計WS!AB56</f>
        <v>510</v>
      </c>
      <c r="AC45" s="311">
        <f>時系列推計WS!AC56</f>
        <v>482</v>
      </c>
      <c r="AD45" s="311">
        <f>時系列推計WS!AD56</f>
        <v>494</v>
      </c>
    </row>
    <row r="46" spans="1:30" ht="15.75" customHeight="1">
      <c r="A46" s="2" t="s">
        <v>89</v>
      </c>
      <c r="B46" s="1" t="s">
        <v>36</v>
      </c>
      <c r="C46" s="353">
        <f>時系列推計WS!C57</f>
        <v>73</v>
      </c>
      <c r="D46" s="311">
        <f>時系列推計WS!D57</f>
        <v>72</v>
      </c>
      <c r="E46" s="311">
        <f>時系列推計WS!E57</f>
        <v>69</v>
      </c>
      <c r="F46" s="311">
        <f>時系列推計WS!F57</f>
        <v>77</v>
      </c>
      <c r="G46" s="311">
        <f>時系列推計WS!G57</f>
        <v>81</v>
      </c>
      <c r="H46" s="353">
        <f>時系列推計WS!H57</f>
        <v>58</v>
      </c>
      <c r="I46" s="311">
        <f>時系列推計WS!I57</f>
        <v>70</v>
      </c>
      <c r="J46" s="311">
        <f>時系列推計WS!J57</f>
        <v>41</v>
      </c>
      <c r="K46" s="311">
        <f>時系列推計WS!K57</f>
        <v>35</v>
      </c>
      <c r="L46" s="311">
        <f>時系列推計WS!L57</f>
        <v>42</v>
      </c>
      <c r="M46" s="311">
        <f>時系列推計WS!M57</f>
        <v>56</v>
      </c>
      <c r="N46" s="311">
        <f>時系列推計WS!N57</f>
        <v>85</v>
      </c>
      <c r="O46" s="311">
        <f>時系列推計WS!O57</f>
        <v>80</v>
      </c>
      <c r="P46" s="311">
        <f>時系列推計WS!P57</f>
        <v>93</v>
      </c>
      <c r="Q46" s="311">
        <f>時系列推計WS!Q57</f>
        <v>80</v>
      </c>
      <c r="R46" s="353">
        <f>時系列推計WS!R57</f>
        <v>72</v>
      </c>
      <c r="S46" s="361">
        <f>時系列推計WS!S57</f>
        <v>70</v>
      </c>
      <c r="T46" s="361">
        <f>時系列推計WS!T57</f>
        <v>72</v>
      </c>
      <c r="U46" s="311">
        <f>時系列推計WS!U57</f>
        <v>76</v>
      </c>
      <c r="V46" s="311">
        <f>時系列推計WS!V57</f>
        <v>79</v>
      </c>
      <c r="W46" s="311">
        <f>時系列推計WS!W57</f>
        <v>99</v>
      </c>
      <c r="X46" s="311">
        <f>時系列推計WS!X57</f>
        <v>105</v>
      </c>
      <c r="Y46" s="311">
        <f>時系列推計WS!Y57</f>
        <v>110</v>
      </c>
      <c r="Z46" s="311">
        <f>時系列推計WS!Z57</f>
        <v>116</v>
      </c>
      <c r="AA46" s="311">
        <f>時系列推計WS!AA57</f>
        <v>148</v>
      </c>
      <c r="AB46" s="353">
        <f>時系列推計WS!AB57</f>
        <v>147</v>
      </c>
      <c r="AC46" s="311">
        <f>時系列推計WS!AC57</f>
        <v>134</v>
      </c>
      <c r="AD46" s="311">
        <f>時系列推計WS!AD57</f>
        <v>143</v>
      </c>
    </row>
    <row r="47" spans="1:30" ht="15.75" customHeight="1">
      <c r="A47" s="2" t="s">
        <v>90</v>
      </c>
      <c r="B47" s="1" t="s">
        <v>37</v>
      </c>
      <c r="C47" s="353">
        <f>時系列推計WS!C58</f>
        <v>97</v>
      </c>
      <c r="D47" s="311">
        <f>時系列推計WS!D58</f>
        <v>95</v>
      </c>
      <c r="E47" s="311">
        <f>時系列推計WS!E58</f>
        <v>91</v>
      </c>
      <c r="F47" s="311">
        <f>時系列推計WS!F58</f>
        <v>101</v>
      </c>
      <c r="G47" s="311">
        <f>時系列推計WS!G58</f>
        <v>107</v>
      </c>
      <c r="H47" s="353">
        <f>時系列推計WS!H58</f>
        <v>220</v>
      </c>
      <c r="I47" s="311">
        <f>時系列推計WS!I58</f>
        <v>306</v>
      </c>
      <c r="J47" s="311">
        <f>時系列推計WS!J58</f>
        <v>355</v>
      </c>
      <c r="K47" s="311">
        <f>時系列推計WS!K58</f>
        <v>390</v>
      </c>
      <c r="L47" s="311">
        <f>時系列推計WS!L58</f>
        <v>430</v>
      </c>
      <c r="M47" s="311">
        <f>時系列推計WS!M58</f>
        <v>465</v>
      </c>
      <c r="N47" s="311">
        <f>時系列推計WS!N58</f>
        <v>463</v>
      </c>
      <c r="O47" s="311">
        <f>時系列推計WS!O58</f>
        <v>467</v>
      </c>
      <c r="P47" s="311">
        <f>時系列推計WS!P58</f>
        <v>470</v>
      </c>
      <c r="Q47" s="311">
        <f>時系列推計WS!Q58</f>
        <v>443</v>
      </c>
      <c r="R47" s="353">
        <f>時系列推計WS!R58</f>
        <v>416</v>
      </c>
      <c r="S47" s="361">
        <f>時系列推計WS!S58</f>
        <v>367</v>
      </c>
      <c r="T47" s="361">
        <f>時系列推計WS!T58</f>
        <v>328</v>
      </c>
      <c r="U47" s="311">
        <f>時系列推計WS!U58</f>
        <v>333</v>
      </c>
      <c r="V47" s="311">
        <f>時系列推計WS!V58</f>
        <v>327</v>
      </c>
      <c r="W47" s="311">
        <f>時系列推計WS!W58</f>
        <v>354</v>
      </c>
      <c r="X47" s="311">
        <f>時系列推計WS!X58</f>
        <v>427</v>
      </c>
      <c r="Y47" s="311">
        <f>時系列推計WS!Y58</f>
        <v>462</v>
      </c>
      <c r="Z47" s="311">
        <f>時系列推計WS!Z58</f>
        <v>553</v>
      </c>
      <c r="AA47" s="311">
        <f>時系列推計WS!AA58</f>
        <v>567</v>
      </c>
      <c r="AB47" s="353">
        <f>時系列推計WS!AB58</f>
        <v>475</v>
      </c>
      <c r="AC47" s="311">
        <f>時系列推計WS!AC58</f>
        <v>381</v>
      </c>
      <c r="AD47" s="311">
        <f>時系列推計WS!AD58</f>
        <v>421</v>
      </c>
    </row>
    <row r="48" spans="1:30" ht="15.75" customHeight="1">
      <c r="A48" s="2" t="s">
        <v>91</v>
      </c>
      <c r="B48" s="1" t="s">
        <v>38</v>
      </c>
      <c r="C48" s="353">
        <f>時系列推計WS!C59</f>
        <v>67</v>
      </c>
      <c r="D48" s="311">
        <f>時系列推計WS!D59</f>
        <v>65</v>
      </c>
      <c r="E48" s="311">
        <f>時系列推計WS!E59</f>
        <v>63</v>
      </c>
      <c r="F48" s="311">
        <f>時系列推計WS!F59</f>
        <v>70</v>
      </c>
      <c r="G48" s="311">
        <f>時系列推計WS!G59</f>
        <v>75</v>
      </c>
      <c r="H48" s="353">
        <f>時系列推計WS!H59</f>
        <v>32</v>
      </c>
      <c r="I48" s="311">
        <f>時系列推計WS!I59</f>
        <v>35</v>
      </c>
      <c r="J48" s="311">
        <f>時系列推計WS!J59</f>
        <v>33</v>
      </c>
      <c r="K48" s="311">
        <f>時系列推計WS!K59</f>
        <v>36</v>
      </c>
      <c r="L48" s="311">
        <f>時系列推計WS!L59</f>
        <v>39</v>
      </c>
      <c r="M48" s="311">
        <f>時系列推計WS!M59</f>
        <v>38</v>
      </c>
      <c r="N48" s="311">
        <f>時系列推計WS!N59</f>
        <v>28</v>
      </c>
      <c r="O48" s="311">
        <f>時系列推計WS!O59</f>
        <v>29</v>
      </c>
      <c r="P48" s="311">
        <f>時系列推計WS!P59</f>
        <v>28</v>
      </c>
      <c r="Q48" s="311">
        <f>時系列推計WS!Q59</f>
        <v>29</v>
      </c>
      <c r="R48" s="353">
        <f>時系列推計WS!R59</f>
        <v>23</v>
      </c>
      <c r="S48" s="361">
        <f>時系列推計WS!S59</f>
        <v>23</v>
      </c>
      <c r="T48" s="361">
        <f>時系列推計WS!T59</f>
        <v>22</v>
      </c>
      <c r="U48" s="311">
        <f>時系列推計WS!U59</f>
        <v>28</v>
      </c>
      <c r="V48" s="311">
        <f>時系列推計WS!V59</f>
        <v>27</v>
      </c>
      <c r="W48" s="311">
        <f>時系列推計WS!W59</f>
        <v>31</v>
      </c>
      <c r="X48" s="311">
        <f>時系列推計WS!X59</f>
        <v>36</v>
      </c>
      <c r="Y48" s="311">
        <f>時系列推計WS!Y59</f>
        <v>43</v>
      </c>
      <c r="Z48" s="311">
        <f>時系列推計WS!Z59</f>
        <v>51</v>
      </c>
      <c r="AA48" s="311">
        <f>時系列推計WS!AA59</f>
        <v>63</v>
      </c>
      <c r="AB48" s="353">
        <f>時系列推計WS!AB59</f>
        <v>71</v>
      </c>
      <c r="AC48" s="311">
        <f>時系列推計WS!AC59</f>
        <v>75</v>
      </c>
      <c r="AD48" s="311">
        <f>時系列推計WS!AD59</f>
        <v>95</v>
      </c>
    </row>
    <row r="49" spans="1:30" ht="15.75" customHeight="1">
      <c r="A49" s="2" t="s">
        <v>92</v>
      </c>
      <c r="B49" s="1" t="s">
        <v>2</v>
      </c>
      <c r="C49" s="353">
        <f>時系列推計WS!C60</f>
        <v>175</v>
      </c>
      <c r="D49" s="311">
        <f>時系列推計WS!D60</f>
        <v>179</v>
      </c>
      <c r="E49" s="311">
        <f>時系列推計WS!E60</f>
        <v>174</v>
      </c>
      <c r="F49" s="311">
        <f>時系列推計WS!F60</f>
        <v>178</v>
      </c>
      <c r="G49" s="311">
        <f>時系列推計WS!G60</f>
        <v>169</v>
      </c>
      <c r="H49" s="353">
        <f>時系列推計WS!H60</f>
        <v>193</v>
      </c>
      <c r="I49" s="311">
        <f>時系列推計WS!I60</f>
        <v>207</v>
      </c>
      <c r="J49" s="311">
        <f>時系列推計WS!J60</f>
        <v>205</v>
      </c>
      <c r="K49" s="311">
        <f>時系列推計WS!K60</f>
        <v>202</v>
      </c>
      <c r="L49" s="311">
        <f>時系列推計WS!L60</f>
        <v>196</v>
      </c>
      <c r="M49" s="311">
        <f>時系列推計WS!M60</f>
        <v>189</v>
      </c>
      <c r="N49" s="311">
        <f>時系列推計WS!N60</f>
        <v>184</v>
      </c>
      <c r="O49" s="311">
        <f>時系列推計WS!O60</f>
        <v>175</v>
      </c>
      <c r="P49" s="311">
        <f>時系列推計WS!P60</f>
        <v>181</v>
      </c>
      <c r="Q49" s="311">
        <f>時系列推計WS!Q60</f>
        <v>187</v>
      </c>
      <c r="R49" s="353">
        <f>時系列推計WS!R60</f>
        <v>194</v>
      </c>
      <c r="S49" s="361">
        <f>時系列推計WS!S60</f>
        <v>200</v>
      </c>
      <c r="T49" s="361">
        <f>時系列推計WS!T60</f>
        <v>209</v>
      </c>
      <c r="U49" s="311">
        <f>時系列推計WS!U60</f>
        <v>213</v>
      </c>
      <c r="V49" s="311">
        <f>時系列推計WS!V60</f>
        <v>216</v>
      </c>
      <c r="W49" s="311">
        <f>時系列推計WS!W60</f>
        <v>217</v>
      </c>
      <c r="X49" s="311">
        <f>時系列推計WS!X60</f>
        <v>233</v>
      </c>
      <c r="Y49" s="311">
        <f>時系列推計WS!Y60</f>
        <v>243</v>
      </c>
      <c r="Z49" s="311">
        <f>時系列推計WS!Z60</f>
        <v>241</v>
      </c>
      <c r="AA49" s="311">
        <f>時系列推計WS!AA60</f>
        <v>246</v>
      </c>
      <c r="AB49" s="353">
        <f>時系列推計WS!AB60</f>
        <v>256</v>
      </c>
      <c r="AC49" s="311">
        <f>時系列推計WS!AC60</f>
        <v>259</v>
      </c>
      <c r="AD49" s="311">
        <f>時系列推計WS!AD60</f>
        <v>309</v>
      </c>
    </row>
    <row r="50" spans="1:30" ht="15.75" customHeight="1">
      <c r="A50" s="2" t="s">
        <v>93</v>
      </c>
      <c r="B50" s="1" t="s">
        <v>39</v>
      </c>
      <c r="C50" s="353">
        <f>時系列推計WS!C61</f>
        <v>81</v>
      </c>
      <c r="D50" s="311">
        <f>時系列推計WS!D61</f>
        <v>86</v>
      </c>
      <c r="E50" s="311">
        <f>時系列推計WS!E61</f>
        <v>83</v>
      </c>
      <c r="F50" s="311">
        <f>時系列推計WS!F61</f>
        <v>81</v>
      </c>
      <c r="G50" s="311">
        <f>時系列推計WS!G61</f>
        <v>101</v>
      </c>
      <c r="H50" s="353">
        <f>時系列推計WS!H61</f>
        <v>109</v>
      </c>
      <c r="I50" s="311">
        <f>時系列推計WS!I61</f>
        <v>134</v>
      </c>
      <c r="J50" s="311">
        <f>時系列推計WS!J61</f>
        <v>128</v>
      </c>
      <c r="K50" s="311">
        <f>時系列推計WS!K61</f>
        <v>131</v>
      </c>
      <c r="L50" s="311">
        <f>時系列推計WS!L61</f>
        <v>139</v>
      </c>
      <c r="M50" s="311">
        <f>時系列推計WS!M61</f>
        <v>134</v>
      </c>
      <c r="N50" s="311">
        <f>時系列推計WS!N61</f>
        <v>134</v>
      </c>
      <c r="O50" s="311">
        <f>時系列推計WS!O61</f>
        <v>141</v>
      </c>
      <c r="P50" s="311">
        <f>時系列推計WS!P61</f>
        <v>140</v>
      </c>
      <c r="Q50" s="311">
        <f>時系列推計WS!Q61</f>
        <v>129</v>
      </c>
      <c r="R50" s="353">
        <f>時系列推計WS!R61</f>
        <v>123</v>
      </c>
      <c r="S50" s="361">
        <f>時系列推計WS!S61</f>
        <v>105</v>
      </c>
      <c r="T50" s="361">
        <f>時系列推計WS!T61</f>
        <v>109</v>
      </c>
      <c r="U50" s="311">
        <f>時系列推計WS!U61</f>
        <v>98</v>
      </c>
      <c r="V50" s="311">
        <f>時系列推計WS!V61</f>
        <v>99</v>
      </c>
      <c r="W50" s="311">
        <f>時系列推計WS!W61</f>
        <v>96</v>
      </c>
      <c r="X50" s="311">
        <f>時系列推計WS!X61</f>
        <v>110</v>
      </c>
      <c r="Y50" s="311">
        <f>時系列推計WS!Y61</f>
        <v>118</v>
      </c>
      <c r="Z50" s="311">
        <f>時系列推計WS!Z61</f>
        <v>131</v>
      </c>
      <c r="AA50" s="311">
        <f>時系列推計WS!AA61</f>
        <v>148</v>
      </c>
      <c r="AB50" s="353">
        <f>時系列推計WS!AB61</f>
        <v>169</v>
      </c>
      <c r="AC50" s="311">
        <f>時系列推計WS!AC61</f>
        <v>185</v>
      </c>
      <c r="AD50" s="311">
        <f>時系列推計WS!AD61</f>
        <v>220</v>
      </c>
    </row>
    <row r="51" spans="1:30" ht="15.75" customHeight="1">
      <c r="A51" s="2" t="s">
        <v>94</v>
      </c>
      <c r="B51" s="1" t="s">
        <v>40</v>
      </c>
      <c r="C51" s="353">
        <f>時系列推計WS!C62</f>
        <v>74</v>
      </c>
      <c r="D51" s="311">
        <f>時系列推計WS!D62</f>
        <v>66</v>
      </c>
      <c r="E51" s="311">
        <f>時系列推計WS!E62</f>
        <v>46</v>
      </c>
      <c r="F51" s="311">
        <f>時系列推計WS!F62</f>
        <v>55</v>
      </c>
      <c r="G51" s="311">
        <f>時系列推計WS!G62</f>
        <v>58</v>
      </c>
      <c r="H51" s="353">
        <f>時系列推計WS!H62</f>
        <v>65</v>
      </c>
      <c r="I51" s="311">
        <f>時系列推計WS!I62</f>
        <v>78</v>
      </c>
      <c r="J51" s="311">
        <f>時系列推計WS!J62</f>
        <v>75</v>
      </c>
      <c r="K51" s="311">
        <f>時系列推計WS!K62</f>
        <v>77</v>
      </c>
      <c r="L51" s="311">
        <f>時系列推計WS!L62</f>
        <v>83</v>
      </c>
      <c r="M51" s="311">
        <f>時系列推計WS!M62</f>
        <v>100</v>
      </c>
      <c r="N51" s="311">
        <f>時系列推計WS!N62</f>
        <v>115</v>
      </c>
      <c r="O51" s="311">
        <f>時系列推計WS!O62</f>
        <v>133</v>
      </c>
      <c r="P51" s="311">
        <f>時系列推計WS!P62</f>
        <v>123</v>
      </c>
      <c r="Q51" s="311">
        <f>時系列推計WS!Q62</f>
        <v>110</v>
      </c>
      <c r="R51" s="353">
        <f>時系列推計WS!R62</f>
        <v>105</v>
      </c>
      <c r="S51" s="361">
        <f>時系列推計WS!S62</f>
        <v>112</v>
      </c>
      <c r="T51" s="361">
        <f>時系列推計WS!T62</f>
        <v>103</v>
      </c>
      <c r="U51" s="311">
        <f>時系列推計WS!U62</f>
        <v>90</v>
      </c>
      <c r="V51" s="311">
        <f>時系列推計WS!V62</f>
        <v>91</v>
      </c>
      <c r="W51" s="311">
        <f>時系列推計WS!W62</f>
        <v>97</v>
      </c>
      <c r="X51" s="311">
        <f>時系列推計WS!X62</f>
        <v>101</v>
      </c>
      <c r="Y51" s="311">
        <f>時系列推計WS!Y62</f>
        <v>109</v>
      </c>
      <c r="Z51" s="311">
        <f>時系列推計WS!Z62</f>
        <v>123</v>
      </c>
      <c r="AA51" s="311">
        <f>時系列推計WS!AA62</f>
        <v>162</v>
      </c>
      <c r="AB51" s="353">
        <f>時系列推計WS!AB62</f>
        <v>183</v>
      </c>
      <c r="AC51" s="311">
        <f>時系列推計WS!AC62</f>
        <v>158</v>
      </c>
      <c r="AD51" s="311">
        <f>時系列推計WS!AD62</f>
        <v>226</v>
      </c>
    </row>
    <row r="52" spans="1:30" ht="15.75" customHeight="1">
      <c r="A52" s="2" t="s">
        <v>95</v>
      </c>
      <c r="B52" s="1" t="s">
        <v>41</v>
      </c>
      <c r="C52" s="353">
        <f>時系列推計WS!C63</f>
        <v>113</v>
      </c>
      <c r="D52" s="311">
        <f>時系列推計WS!D63</f>
        <v>120</v>
      </c>
      <c r="E52" s="311">
        <f>時系列推計WS!E63</f>
        <v>116</v>
      </c>
      <c r="F52" s="311">
        <f>時系列推計WS!F63</f>
        <v>125</v>
      </c>
      <c r="G52" s="311">
        <f>時系列推計WS!G63</f>
        <v>115</v>
      </c>
      <c r="H52" s="353">
        <f>時系列推計WS!H63</f>
        <v>54</v>
      </c>
      <c r="I52" s="311">
        <f>時系列推計WS!I63</f>
        <v>64</v>
      </c>
      <c r="J52" s="311">
        <f>時系列推計WS!J63</f>
        <v>71</v>
      </c>
      <c r="K52" s="311">
        <f>時系列推計WS!K63</f>
        <v>83</v>
      </c>
      <c r="L52" s="311">
        <f>時系列推計WS!L63</f>
        <v>84</v>
      </c>
      <c r="M52" s="311">
        <f>時系列推計WS!M63</f>
        <v>95</v>
      </c>
      <c r="N52" s="311">
        <f>時系列推計WS!N63</f>
        <v>95</v>
      </c>
      <c r="O52" s="311">
        <f>時系列推計WS!O63</f>
        <v>117</v>
      </c>
      <c r="P52" s="311">
        <f>時系列推計WS!P63</f>
        <v>113</v>
      </c>
      <c r="Q52" s="311">
        <f>時系列推計WS!Q63</f>
        <v>129</v>
      </c>
      <c r="R52" s="353">
        <f>時系列推計WS!R63</f>
        <v>117</v>
      </c>
      <c r="S52" s="361">
        <f>時系列推計WS!S63</f>
        <v>111</v>
      </c>
      <c r="T52" s="361">
        <f>時系列推計WS!T63</f>
        <v>112</v>
      </c>
      <c r="U52" s="311">
        <f>時系列推計WS!U63</f>
        <v>106</v>
      </c>
      <c r="V52" s="311">
        <f>時系列推計WS!V63</f>
        <v>105</v>
      </c>
      <c r="W52" s="311">
        <f>時系列推計WS!W63</f>
        <v>115</v>
      </c>
      <c r="X52" s="311">
        <f>時系列推計WS!X63</f>
        <v>115</v>
      </c>
      <c r="Y52" s="311">
        <f>時系列推計WS!Y63</f>
        <v>133</v>
      </c>
      <c r="Z52" s="311">
        <f>時系列推計WS!Z63</f>
        <v>140</v>
      </c>
      <c r="AA52" s="311">
        <f>時系列推計WS!AA63</f>
        <v>141</v>
      </c>
      <c r="AB52" s="353">
        <f>時系列推計WS!AB63</f>
        <v>123</v>
      </c>
      <c r="AC52" s="311">
        <f>時系列推計WS!AC63</f>
        <v>104</v>
      </c>
      <c r="AD52" s="311">
        <f>時系列推計WS!AD63</f>
        <v>151</v>
      </c>
    </row>
    <row r="53" spans="1:30" ht="15.75" customHeight="1">
      <c r="A53" s="11" t="s">
        <v>96</v>
      </c>
      <c r="B53" s="13" t="s">
        <v>42</v>
      </c>
      <c r="C53" s="353">
        <f>時系列推計WS!C64</f>
        <v>43</v>
      </c>
      <c r="D53" s="311">
        <f>時系列推計WS!D64</f>
        <v>48</v>
      </c>
      <c r="E53" s="311">
        <f>時系列推計WS!E64</f>
        <v>45</v>
      </c>
      <c r="F53" s="311">
        <f>時系列推計WS!F64</f>
        <v>43</v>
      </c>
      <c r="G53" s="311">
        <f>時系列推計WS!G64</f>
        <v>38</v>
      </c>
      <c r="H53" s="353">
        <f>時系列推計WS!H64</f>
        <v>50</v>
      </c>
      <c r="I53" s="311">
        <f>時系列推計WS!I64</f>
        <v>65</v>
      </c>
      <c r="J53" s="311">
        <f>時系列推計WS!J64</f>
        <v>53</v>
      </c>
      <c r="K53" s="311">
        <f>時系列推計WS!K64</f>
        <v>52</v>
      </c>
      <c r="L53" s="311">
        <f>時系列推計WS!L64</f>
        <v>61</v>
      </c>
      <c r="M53" s="311">
        <f>時系列推計WS!M64</f>
        <v>82</v>
      </c>
      <c r="N53" s="311">
        <f>時系列推計WS!N64</f>
        <v>94</v>
      </c>
      <c r="O53" s="311">
        <f>時系列推計WS!O64</f>
        <v>90</v>
      </c>
      <c r="P53" s="311">
        <f>時系列推計WS!P64</f>
        <v>99</v>
      </c>
      <c r="Q53" s="311">
        <f>時系列推計WS!Q64</f>
        <v>83</v>
      </c>
      <c r="R53" s="353">
        <f>時系列推計WS!R64</f>
        <v>78</v>
      </c>
      <c r="S53" s="361">
        <f>時系列推計WS!S64</f>
        <v>77</v>
      </c>
      <c r="T53" s="361">
        <f>時系列推計WS!T64</f>
        <v>98</v>
      </c>
      <c r="U53" s="311">
        <f>時系列推計WS!U64</f>
        <v>100</v>
      </c>
      <c r="V53" s="311">
        <f>時系列推計WS!V64</f>
        <v>105</v>
      </c>
      <c r="W53" s="311">
        <f>時系列推計WS!W64</f>
        <v>98</v>
      </c>
      <c r="X53" s="311">
        <f>時系列推計WS!X64</f>
        <v>115</v>
      </c>
      <c r="Y53" s="311">
        <f>時系列推計WS!Y64</f>
        <v>116</v>
      </c>
      <c r="Z53" s="311">
        <f>時系列推計WS!Z64</f>
        <v>129</v>
      </c>
      <c r="AA53" s="311">
        <f>時系列推計WS!AA64</f>
        <v>141</v>
      </c>
      <c r="AB53" s="353">
        <f>時系列推計WS!AB64</f>
        <v>141</v>
      </c>
      <c r="AC53" s="311">
        <f>時系列推計WS!AC64</f>
        <v>110</v>
      </c>
      <c r="AD53" s="311">
        <f>時系列推計WS!AD64</f>
        <v>140</v>
      </c>
    </row>
    <row r="54" spans="1:30" ht="15.75" customHeight="1">
      <c r="A54" s="22"/>
      <c r="B54" s="23" t="s">
        <v>107</v>
      </c>
      <c r="C54" s="365" t="s">
        <v>776</v>
      </c>
      <c r="D54" s="365" t="s">
        <v>776</v>
      </c>
      <c r="E54" s="365" t="s">
        <v>776</v>
      </c>
      <c r="F54" s="365" t="s">
        <v>776</v>
      </c>
      <c r="G54" s="365" t="s">
        <v>776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4"/>
      <c r="X54" s="24"/>
      <c r="Y54" s="24"/>
      <c r="Z54" s="24"/>
      <c r="AA54" s="24"/>
      <c r="AB54" s="24"/>
      <c r="AC54" s="24"/>
      <c r="AD54" s="24"/>
    </row>
    <row r="55" spans="1:30" ht="15.75" customHeight="1">
      <c r="A55" s="21" t="s">
        <v>109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21" t="s">
        <v>770</v>
      </c>
      <c r="T55" s="321"/>
      <c r="U55" s="321"/>
      <c r="V55" s="321"/>
      <c r="W55" s="321"/>
      <c r="X55" s="1"/>
      <c r="Y55" s="1"/>
      <c r="Z55" s="1"/>
      <c r="AA55" s="1"/>
      <c r="AB55" s="1"/>
      <c r="AC55" s="1"/>
      <c r="AD55" s="1"/>
    </row>
  </sheetData>
  <phoneticPr fontId="1"/>
  <conditionalFormatting sqref="A3:A54">
    <cfRule type="duplicateValues" dxfId="4" priority="2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69E78-89A0-4DF6-A9D0-61020843DA75}">
  <sheetPr>
    <tabColor theme="7" tint="0.79998168889431442"/>
  </sheetPr>
  <dimension ref="A1:Y73"/>
  <sheetViews>
    <sheetView workbookViewId="0">
      <pane xSplit="2" ySplit="3" topLeftCell="T8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7.75" defaultRowHeight="13.5"/>
  <cols>
    <col min="1" max="1" width="3.75" style="100" customWidth="1"/>
    <col min="2" max="2" width="13.25" style="100" customWidth="1"/>
    <col min="3" max="25" width="9.875" style="100" customWidth="1"/>
    <col min="26" max="256" width="7.75" style="100"/>
    <col min="257" max="257" width="3.75" style="100" customWidth="1"/>
    <col min="258" max="258" width="10.25" style="100" customWidth="1"/>
    <col min="259" max="281" width="6.875" style="100" customWidth="1"/>
    <col min="282" max="512" width="7.75" style="100"/>
    <col min="513" max="513" width="3.75" style="100" customWidth="1"/>
    <col min="514" max="514" width="10.25" style="100" customWidth="1"/>
    <col min="515" max="537" width="6.875" style="100" customWidth="1"/>
    <col min="538" max="768" width="7.75" style="100"/>
    <col min="769" max="769" width="3.75" style="100" customWidth="1"/>
    <col min="770" max="770" width="10.25" style="100" customWidth="1"/>
    <col min="771" max="793" width="6.875" style="100" customWidth="1"/>
    <col min="794" max="1024" width="7.75" style="100"/>
    <col min="1025" max="1025" width="3.75" style="100" customWidth="1"/>
    <col min="1026" max="1026" width="10.25" style="100" customWidth="1"/>
    <col min="1027" max="1049" width="6.875" style="100" customWidth="1"/>
    <col min="1050" max="1280" width="7.75" style="100"/>
    <col min="1281" max="1281" width="3.75" style="100" customWidth="1"/>
    <col min="1282" max="1282" width="10.25" style="100" customWidth="1"/>
    <col min="1283" max="1305" width="6.875" style="100" customWidth="1"/>
    <col min="1306" max="1536" width="7.75" style="100"/>
    <col min="1537" max="1537" width="3.75" style="100" customWidth="1"/>
    <col min="1538" max="1538" width="10.25" style="100" customWidth="1"/>
    <col min="1539" max="1561" width="6.875" style="100" customWidth="1"/>
    <col min="1562" max="1792" width="7.75" style="100"/>
    <col min="1793" max="1793" width="3.75" style="100" customWidth="1"/>
    <col min="1794" max="1794" width="10.25" style="100" customWidth="1"/>
    <col min="1795" max="1817" width="6.875" style="100" customWidth="1"/>
    <col min="1818" max="2048" width="7.75" style="100"/>
    <col min="2049" max="2049" width="3.75" style="100" customWidth="1"/>
    <col min="2050" max="2050" width="10.25" style="100" customWidth="1"/>
    <col min="2051" max="2073" width="6.875" style="100" customWidth="1"/>
    <col min="2074" max="2304" width="7.75" style="100"/>
    <col min="2305" max="2305" width="3.75" style="100" customWidth="1"/>
    <col min="2306" max="2306" width="10.25" style="100" customWidth="1"/>
    <col min="2307" max="2329" width="6.875" style="100" customWidth="1"/>
    <col min="2330" max="2560" width="7.75" style="100"/>
    <col min="2561" max="2561" width="3.75" style="100" customWidth="1"/>
    <col min="2562" max="2562" width="10.25" style="100" customWidth="1"/>
    <col min="2563" max="2585" width="6.875" style="100" customWidth="1"/>
    <col min="2586" max="2816" width="7.75" style="100"/>
    <col min="2817" max="2817" width="3.75" style="100" customWidth="1"/>
    <col min="2818" max="2818" width="10.25" style="100" customWidth="1"/>
    <col min="2819" max="2841" width="6.875" style="100" customWidth="1"/>
    <col min="2842" max="3072" width="7.75" style="100"/>
    <col min="3073" max="3073" width="3.75" style="100" customWidth="1"/>
    <col min="3074" max="3074" width="10.25" style="100" customWidth="1"/>
    <col min="3075" max="3097" width="6.875" style="100" customWidth="1"/>
    <col min="3098" max="3328" width="7.75" style="100"/>
    <col min="3329" max="3329" width="3.75" style="100" customWidth="1"/>
    <col min="3330" max="3330" width="10.25" style="100" customWidth="1"/>
    <col min="3331" max="3353" width="6.875" style="100" customWidth="1"/>
    <col min="3354" max="3584" width="7.75" style="100"/>
    <col min="3585" max="3585" width="3.75" style="100" customWidth="1"/>
    <col min="3586" max="3586" width="10.25" style="100" customWidth="1"/>
    <col min="3587" max="3609" width="6.875" style="100" customWidth="1"/>
    <col min="3610" max="3840" width="7.75" style="100"/>
    <col min="3841" max="3841" width="3.75" style="100" customWidth="1"/>
    <col min="3842" max="3842" width="10.25" style="100" customWidth="1"/>
    <col min="3843" max="3865" width="6.875" style="100" customWidth="1"/>
    <col min="3866" max="4096" width="7.75" style="100"/>
    <col min="4097" max="4097" width="3.75" style="100" customWidth="1"/>
    <col min="4098" max="4098" width="10.25" style="100" customWidth="1"/>
    <col min="4099" max="4121" width="6.875" style="100" customWidth="1"/>
    <col min="4122" max="4352" width="7.75" style="100"/>
    <col min="4353" max="4353" width="3.75" style="100" customWidth="1"/>
    <col min="4354" max="4354" width="10.25" style="100" customWidth="1"/>
    <col min="4355" max="4377" width="6.875" style="100" customWidth="1"/>
    <col min="4378" max="4608" width="7.75" style="100"/>
    <col min="4609" max="4609" width="3.75" style="100" customWidth="1"/>
    <col min="4610" max="4610" width="10.25" style="100" customWidth="1"/>
    <col min="4611" max="4633" width="6.875" style="100" customWidth="1"/>
    <col min="4634" max="4864" width="7.75" style="100"/>
    <col min="4865" max="4865" width="3.75" style="100" customWidth="1"/>
    <col min="4866" max="4866" width="10.25" style="100" customWidth="1"/>
    <col min="4867" max="4889" width="6.875" style="100" customWidth="1"/>
    <col min="4890" max="5120" width="7.75" style="100"/>
    <col min="5121" max="5121" width="3.75" style="100" customWidth="1"/>
    <col min="5122" max="5122" width="10.25" style="100" customWidth="1"/>
    <col min="5123" max="5145" width="6.875" style="100" customWidth="1"/>
    <col min="5146" max="5376" width="7.75" style="100"/>
    <col min="5377" max="5377" width="3.75" style="100" customWidth="1"/>
    <col min="5378" max="5378" width="10.25" style="100" customWidth="1"/>
    <col min="5379" max="5401" width="6.875" style="100" customWidth="1"/>
    <col min="5402" max="5632" width="7.75" style="100"/>
    <col min="5633" max="5633" width="3.75" style="100" customWidth="1"/>
    <col min="5634" max="5634" width="10.25" style="100" customWidth="1"/>
    <col min="5635" max="5657" width="6.875" style="100" customWidth="1"/>
    <col min="5658" max="5888" width="7.75" style="100"/>
    <col min="5889" max="5889" width="3.75" style="100" customWidth="1"/>
    <col min="5890" max="5890" width="10.25" style="100" customWidth="1"/>
    <col min="5891" max="5913" width="6.875" style="100" customWidth="1"/>
    <col min="5914" max="6144" width="7.75" style="100"/>
    <col min="6145" max="6145" width="3.75" style="100" customWidth="1"/>
    <col min="6146" max="6146" width="10.25" style="100" customWidth="1"/>
    <col min="6147" max="6169" width="6.875" style="100" customWidth="1"/>
    <col min="6170" max="6400" width="7.75" style="100"/>
    <col min="6401" max="6401" width="3.75" style="100" customWidth="1"/>
    <col min="6402" max="6402" width="10.25" style="100" customWidth="1"/>
    <col min="6403" max="6425" width="6.875" style="100" customWidth="1"/>
    <col min="6426" max="6656" width="7.75" style="100"/>
    <col min="6657" max="6657" width="3.75" style="100" customWidth="1"/>
    <col min="6658" max="6658" width="10.25" style="100" customWidth="1"/>
    <col min="6659" max="6681" width="6.875" style="100" customWidth="1"/>
    <col min="6682" max="6912" width="7.75" style="100"/>
    <col min="6913" max="6913" width="3.75" style="100" customWidth="1"/>
    <col min="6914" max="6914" width="10.25" style="100" customWidth="1"/>
    <col min="6915" max="6937" width="6.875" style="100" customWidth="1"/>
    <col min="6938" max="7168" width="7.75" style="100"/>
    <col min="7169" max="7169" width="3.75" style="100" customWidth="1"/>
    <col min="7170" max="7170" width="10.25" style="100" customWidth="1"/>
    <col min="7171" max="7193" width="6.875" style="100" customWidth="1"/>
    <col min="7194" max="7424" width="7.75" style="100"/>
    <col min="7425" max="7425" width="3.75" style="100" customWidth="1"/>
    <col min="7426" max="7426" width="10.25" style="100" customWidth="1"/>
    <col min="7427" max="7449" width="6.875" style="100" customWidth="1"/>
    <col min="7450" max="7680" width="7.75" style="100"/>
    <col min="7681" max="7681" width="3.75" style="100" customWidth="1"/>
    <col min="7682" max="7682" width="10.25" style="100" customWidth="1"/>
    <col min="7683" max="7705" width="6.875" style="100" customWidth="1"/>
    <col min="7706" max="7936" width="7.75" style="100"/>
    <col min="7937" max="7937" width="3.75" style="100" customWidth="1"/>
    <col min="7938" max="7938" width="10.25" style="100" customWidth="1"/>
    <col min="7939" max="7961" width="6.875" style="100" customWidth="1"/>
    <col min="7962" max="8192" width="7.75" style="100"/>
    <col min="8193" max="8193" width="3.75" style="100" customWidth="1"/>
    <col min="8194" max="8194" width="10.25" style="100" customWidth="1"/>
    <col min="8195" max="8217" width="6.875" style="100" customWidth="1"/>
    <col min="8218" max="8448" width="7.75" style="100"/>
    <col min="8449" max="8449" width="3.75" style="100" customWidth="1"/>
    <col min="8450" max="8450" width="10.25" style="100" customWidth="1"/>
    <col min="8451" max="8473" width="6.875" style="100" customWidth="1"/>
    <col min="8474" max="8704" width="7.75" style="100"/>
    <col min="8705" max="8705" width="3.75" style="100" customWidth="1"/>
    <col min="8706" max="8706" width="10.25" style="100" customWidth="1"/>
    <col min="8707" max="8729" width="6.875" style="100" customWidth="1"/>
    <col min="8730" max="8960" width="7.75" style="100"/>
    <col min="8961" max="8961" width="3.75" style="100" customWidth="1"/>
    <col min="8962" max="8962" width="10.25" style="100" customWidth="1"/>
    <col min="8963" max="8985" width="6.875" style="100" customWidth="1"/>
    <col min="8986" max="9216" width="7.75" style="100"/>
    <col min="9217" max="9217" width="3.75" style="100" customWidth="1"/>
    <col min="9218" max="9218" width="10.25" style="100" customWidth="1"/>
    <col min="9219" max="9241" width="6.875" style="100" customWidth="1"/>
    <col min="9242" max="9472" width="7.75" style="100"/>
    <col min="9473" max="9473" width="3.75" style="100" customWidth="1"/>
    <col min="9474" max="9474" width="10.25" style="100" customWidth="1"/>
    <col min="9475" max="9497" width="6.875" style="100" customWidth="1"/>
    <col min="9498" max="9728" width="7.75" style="100"/>
    <col min="9729" max="9729" width="3.75" style="100" customWidth="1"/>
    <col min="9730" max="9730" width="10.25" style="100" customWidth="1"/>
    <col min="9731" max="9753" width="6.875" style="100" customWidth="1"/>
    <col min="9754" max="9984" width="7.75" style="100"/>
    <col min="9985" max="9985" width="3.75" style="100" customWidth="1"/>
    <col min="9986" max="9986" width="10.25" style="100" customWidth="1"/>
    <col min="9987" max="10009" width="6.875" style="100" customWidth="1"/>
    <col min="10010" max="10240" width="7.75" style="100"/>
    <col min="10241" max="10241" width="3.75" style="100" customWidth="1"/>
    <col min="10242" max="10242" width="10.25" style="100" customWidth="1"/>
    <col min="10243" max="10265" width="6.875" style="100" customWidth="1"/>
    <col min="10266" max="10496" width="7.75" style="100"/>
    <col min="10497" max="10497" width="3.75" style="100" customWidth="1"/>
    <col min="10498" max="10498" width="10.25" style="100" customWidth="1"/>
    <col min="10499" max="10521" width="6.875" style="100" customWidth="1"/>
    <col min="10522" max="10752" width="7.75" style="100"/>
    <col min="10753" max="10753" width="3.75" style="100" customWidth="1"/>
    <col min="10754" max="10754" width="10.25" style="100" customWidth="1"/>
    <col min="10755" max="10777" width="6.875" style="100" customWidth="1"/>
    <col min="10778" max="11008" width="7.75" style="100"/>
    <col min="11009" max="11009" width="3.75" style="100" customWidth="1"/>
    <col min="11010" max="11010" width="10.25" style="100" customWidth="1"/>
    <col min="11011" max="11033" width="6.875" style="100" customWidth="1"/>
    <col min="11034" max="11264" width="7.75" style="100"/>
    <col min="11265" max="11265" width="3.75" style="100" customWidth="1"/>
    <col min="11266" max="11266" width="10.25" style="100" customWidth="1"/>
    <col min="11267" max="11289" width="6.875" style="100" customWidth="1"/>
    <col min="11290" max="11520" width="7.75" style="100"/>
    <col min="11521" max="11521" width="3.75" style="100" customWidth="1"/>
    <col min="11522" max="11522" width="10.25" style="100" customWidth="1"/>
    <col min="11523" max="11545" width="6.875" style="100" customWidth="1"/>
    <col min="11546" max="11776" width="7.75" style="100"/>
    <col min="11777" max="11777" width="3.75" style="100" customWidth="1"/>
    <col min="11778" max="11778" width="10.25" style="100" customWidth="1"/>
    <col min="11779" max="11801" width="6.875" style="100" customWidth="1"/>
    <col min="11802" max="12032" width="7.75" style="100"/>
    <col min="12033" max="12033" width="3.75" style="100" customWidth="1"/>
    <col min="12034" max="12034" width="10.25" style="100" customWidth="1"/>
    <col min="12035" max="12057" width="6.875" style="100" customWidth="1"/>
    <col min="12058" max="12288" width="7.75" style="100"/>
    <col min="12289" max="12289" width="3.75" style="100" customWidth="1"/>
    <col min="12290" max="12290" width="10.25" style="100" customWidth="1"/>
    <col min="12291" max="12313" width="6.875" style="100" customWidth="1"/>
    <col min="12314" max="12544" width="7.75" style="100"/>
    <col min="12545" max="12545" width="3.75" style="100" customWidth="1"/>
    <col min="12546" max="12546" width="10.25" style="100" customWidth="1"/>
    <col min="12547" max="12569" width="6.875" style="100" customWidth="1"/>
    <col min="12570" max="12800" width="7.75" style="100"/>
    <col min="12801" max="12801" width="3.75" style="100" customWidth="1"/>
    <col min="12802" max="12802" width="10.25" style="100" customWidth="1"/>
    <col min="12803" max="12825" width="6.875" style="100" customWidth="1"/>
    <col min="12826" max="13056" width="7.75" style="100"/>
    <col min="13057" max="13057" width="3.75" style="100" customWidth="1"/>
    <col min="13058" max="13058" width="10.25" style="100" customWidth="1"/>
    <col min="13059" max="13081" width="6.875" style="100" customWidth="1"/>
    <col min="13082" max="13312" width="7.75" style="100"/>
    <col min="13313" max="13313" width="3.75" style="100" customWidth="1"/>
    <col min="13314" max="13314" width="10.25" style="100" customWidth="1"/>
    <col min="13315" max="13337" width="6.875" style="100" customWidth="1"/>
    <col min="13338" max="13568" width="7.75" style="100"/>
    <col min="13569" max="13569" width="3.75" style="100" customWidth="1"/>
    <col min="13570" max="13570" width="10.25" style="100" customWidth="1"/>
    <col min="13571" max="13593" width="6.875" style="100" customWidth="1"/>
    <col min="13594" max="13824" width="7.75" style="100"/>
    <col min="13825" max="13825" width="3.75" style="100" customWidth="1"/>
    <col min="13826" max="13826" width="10.25" style="100" customWidth="1"/>
    <col min="13827" max="13849" width="6.875" style="100" customWidth="1"/>
    <col min="13850" max="14080" width="7.75" style="100"/>
    <col min="14081" max="14081" width="3.75" style="100" customWidth="1"/>
    <col min="14082" max="14082" width="10.25" style="100" customWidth="1"/>
    <col min="14083" max="14105" width="6.875" style="100" customWidth="1"/>
    <col min="14106" max="14336" width="7.75" style="100"/>
    <col min="14337" max="14337" width="3.75" style="100" customWidth="1"/>
    <col min="14338" max="14338" width="10.25" style="100" customWidth="1"/>
    <col min="14339" max="14361" width="6.875" style="100" customWidth="1"/>
    <col min="14362" max="14592" width="7.75" style="100"/>
    <col min="14593" max="14593" width="3.75" style="100" customWidth="1"/>
    <col min="14594" max="14594" width="10.25" style="100" customWidth="1"/>
    <col min="14595" max="14617" width="6.875" style="100" customWidth="1"/>
    <col min="14618" max="14848" width="7.75" style="100"/>
    <col min="14849" max="14849" width="3.75" style="100" customWidth="1"/>
    <col min="14850" max="14850" width="10.25" style="100" customWidth="1"/>
    <col min="14851" max="14873" width="6.875" style="100" customWidth="1"/>
    <col min="14874" max="15104" width="7.75" style="100"/>
    <col min="15105" max="15105" width="3.75" style="100" customWidth="1"/>
    <col min="15106" max="15106" width="10.25" style="100" customWidth="1"/>
    <col min="15107" max="15129" width="6.875" style="100" customWidth="1"/>
    <col min="15130" max="15360" width="7.75" style="100"/>
    <col min="15361" max="15361" width="3.75" style="100" customWidth="1"/>
    <col min="15362" max="15362" width="10.25" style="100" customWidth="1"/>
    <col min="15363" max="15385" width="6.875" style="100" customWidth="1"/>
    <col min="15386" max="15616" width="7.75" style="100"/>
    <col min="15617" max="15617" width="3.75" style="100" customWidth="1"/>
    <col min="15618" max="15618" width="10.25" style="100" customWidth="1"/>
    <col min="15619" max="15641" width="6.875" style="100" customWidth="1"/>
    <col min="15642" max="15872" width="7.75" style="100"/>
    <col min="15873" max="15873" width="3.75" style="100" customWidth="1"/>
    <col min="15874" max="15874" width="10.25" style="100" customWidth="1"/>
    <col min="15875" max="15897" width="6.875" style="100" customWidth="1"/>
    <col min="15898" max="16128" width="7.75" style="100"/>
    <col min="16129" max="16129" width="3.75" style="100" customWidth="1"/>
    <col min="16130" max="16130" width="10.25" style="100" customWidth="1"/>
    <col min="16131" max="16153" width="6.875" style="100" customWidth="1"/>
    <col min="16154" max="16384" width="7.75" style="100"/>
  </cols>
  <sheetData>
    <row r="1" spans="1:25" ht="16.149999999999999" customHeight="1">
      <c r="A1" s="100" t="s">
        <v>818</v>
      </c>
    </row>
    <row r="2" spans="1:25">
      <c r="Y2" s="117" t="s">
        <v>402</v>
      </c>
    </row>
    <row r="3" spans="1:25" ht="27">
      <c r="A3" s="439" t="s">
        <v>403</v>
      </c>
      <c r="B3" s="440"/>
      <c r="C3" s="138" t="s">
        <v>44</v>
      </c>
      <c r="D3" s="131" t="s">
        <v>404</v>
      </c>
      <c r="E3" s="139" t="s">
        <v>0</v>
      </c>
      <c r="F3" s="139" t="s">
        <v>194</v>
      </c>
      <c r="G3" s="139" t="s">
        <v>1</v>
      </c>
      <c r="H3" s="139" t="s">
        <v>193</v>
      </c>
      <c r="I3" s="139" t="s">
        <v>413</v>
      </c>
      <c r="J3" s="139" t="s">
        <v>157</v>
      </c>
      <c r="K3" s="139" t="s">
        <v>195</v>
      </c>
      <c r="L3" s="131" t="s">
        <v>196</v>
      </c>
      <c r="M3" s="139" t="s">
        <v>199</v>
      </c>
      <c r="N3" s="139" t="s">
        <v>414</v>
      </c>
      <c r="O3" s="131" t="s">
        <v>198</v>
      </c>
      <c r="P3" s="131" t="s">
        <v>197</v>
      </c>
      <c r="Q3" s="139" t="s">
        <v>421</v>
      </c>
      <c r="R3" s="139" t="s">
        <v>200</v>
      </c>
      <c r="S3" s="139" t="s">
        <v>156</v>
      </c>
      <c r="T3" s="139" t="s">
        <v>201</v>
      </c>
      <c r="U3" s="131" t="s">
        <v>422</v>
      </c>
      <c r="V3" s="131" t="s">
        <v>202</v>
      </c>
      <c r="W3" s="139" t="s">
        <v>418</v>
      </c>
      <c r="X3" s="140" t="s">
        <v>205</v>
      </c>
      <c r="Y3" s="140" t="s">
        <v>162</v>
      </c>
    </row>
    <row r="4" spans="1:25" ht="15" hidden="1" customHeight="1">
      <c r="B4" s="135" t="s">
        <v>425</v>
      </c>
      <c r="C4" s="141">
        <v>101691</v>
      </c>
      <c r="D4" s="142">
        <v>56601</v>
      </c>
      <c r="E4" s="142">
        <v>22723</v>
      </c>
      <c r="F4" s="142">
        <v>3695</v>
      </c>
      <c r="G4" s="142">
        <v>3167</v>
      </c>
      <c r="H4" s="142">
        <v>3556</v>
      </c>
      <c r="I4" s="142">
        <v>2372</v>
      </c>
      <c r="J4" s="142">
        <v>1286</v>
      </c>
      <c r="K4" s="142">
        <v>929</v>
      </c>
      <c r="L4" s="142">
        <v>778</v>
      </c>
      <c r="M4" s="142">
        <v>637</v>
      </c>
      <c r="N4" s="142">
        <v>745</v>
      </c>
      <c r="O4" s="142">
        <v>561</v>
      </c>
      <c r="P4" s="142">
        <v>599</v>
      </c>
      <c r="Q4" s="142">
        <v>181</v>
      </c>
      <c r="R4" s="142">
        <v>272</v>
      </c>
      <c r="S4" s="142">
        <v>315</v>
      </c>
      <c r="T4" s="142">
        <v>206</v>
      </c>
      <c r="U4" s="142">
        <v>190</v>
      </c>
      <c r="V4" s="142">
        <v>207</v>
      </c>
      <c r="W4" s="142">
        <v>132</v>
      </c>
      <c r="X4" s="142">
        <v>2457</v>
      </c>
      <c r="Y4" s="142">
        <v>77</v>
      </c>
    </row>
    <row r="5" spans="1:25" ht="11.25" hidden="1" customHeight="1">
      <c r="B5" s="135" t="s">
        <v>416</v>
      </c>
      <c r="C5" s="141">
        <v>101294</v>
      </c>
      <c r="D5" s="142">
        <v>55202</v>
      </c>
      <c r="E5" s="142">
        <v>23587</v>
      </c>
      <c r="F5" s="142">
        <v>4016</v>
      </c>
      <c r="G5" s="142">
        <v>3203</v>
      </c>
      <c r="H5" s="142">
        <v>3324</v>
      </c>
      <c r="I5" s="142">
        <v>2367</v>
      </c>
      <c r="J5" s="142">
        <v>1363</v>
      </c>
      <c r="K5" s="142">
        <v>899</v>
      </c>
      <c r="L5" s="142">
        <v>822</v>
      </c>
      <c r="M5" s="142">
        <v>657</v>
      </c>
      <c r="N5" s="142">
        <v>683</v>
      </c>
      <c r="O5" s="142">
        <v>544</v>
      </c>
      <c r="P5" s="142">
        <v>549</v>
      </c>
      <c r="Q5" s="142">
        <v>202</v>
      </c>
      <c r="R5" s="142">
        <v>281</v>
      </c>
      <c r="S5" s="142">
        <v>283</v>
      </c>
      <c r="T5" s="142">
        <v>204</v>
      </c>
      <c r="U5" s="142">
        <v>195</v>
      </c>
      <c r="V5" s="142">
        <v>185</v>
      </c>
      <c r="W5" s="142">
        <v>140</v>
      </c>
      <c r="X5" s="142">
        <v>2515</v>
      </c>
      <c r="Y5" s="142">
        <v>72</v>
      </c>
    </row>
    <row r="6" spans="1:25" ht="11.25" hidden="1" customHeight="1">
      <c r="B6" s="135" t="s">
        <v>420</v>
      </c>
      <c r="C6" s="141">
        <v>101773</v>
      </c>
      <c r="D6" s="142">
        <v>53864</v>
      </c>
      <c r="E6" s="142">
        <v>24742</v>
      </c>
      <c r="F6" s="142">
        <v>4232</v>
      </c>
      <c r="G6" s="142">
        <v>3301</v>
      </c>
      <c r="H6" s="142">
        <v>3612</v>
      </c>
      <c r="I6" s="142">
        <v>2405</v>
      </c>
      <c r="J6" s="142">
        <v>1435</v>
      </c>
      <c r="K6" s="142">
        <v>924</v>
      </c>
      <c r="L6" s="142">
        <v>842</v>
      </c>
      <c r="M6" s="142">
        <v>641</v>
      </c>
      <c r="N6" s="142">
        <v>672</v>
      </c>
      <c r="O6" s="142">
        <v>490</v>
      </c>
      <c r="P6" s="142">
        <v>505</v>
      </c>
      <c r="Q6" s="142">
        <v>219</v>
      </c>
      <c r="R6" s="142">
        <v>278</v>
      </c>
      <c r="S6" s="142">
        <v>281</v>
      </c>
      <c r="T6" s="142">
        <v>214</v>
      </c>
      <c r="U6" s="142">
        <v>182</v>
      </c>
      <c r="V6" s="142">
        <v>170</v>
      </c>
      <c r="W6" s="142">
        <v>143</v>
      </c>
      <c r="X6" s="142">
        <v>2547</v>
      </c>
      <c r="Y6" s="142">
        <v>74</v>
      </c>
    </row>
    <row r="7" spans="1:25" ht="11.25" hidden="1" customHeight="1">
      <c r="B7" s="135" t="s">
        <v>424</v>
      </c>
      <c r="C7" s="141">
        <v>101297</v>
      </c>
      <c r="D7" s="142">
        <v>52351</v>
      </c>
      <c r="E7" s="142">
        <v>25760</v>
      </c>
      <c r="F7" s="142">
        <v>4283</v>
      </c>
      <c r="G7" s="142">
        <v>3307</v>
      </c>
      <c r="H7" s="142">
        <v>3515</v>
      </c>
      <c r="I7" s="142">
        <v>2324</v>
      </c>
      <c r="J7" s="142">
        <v>1479</v>
      </c>
      <c r="K7" s="142">
        <v>933</v>
      </c>
      <c r="L7" s="142">
        <v>744</v>
      </c>
      <c r="M7" s="142">
        <v>655</v>
      </c>
      <c r="N7" s="142">
        <v>650</v>
      </c>
      <c r="O7" s="142">
        <v>518</v>
      </c>
      <c r="P7" s="142">
        <v>460</v>
      </c>
      <c r="Q7" s="142">
        <v>335</v>
      </c>
      <c r="R7" s="142">
        <v>297</v>
      </c>
      <c r="S7" s="142">
        <v>270</v>
      </c>
      <c r="T7" s="142">
        <v>239</v>
      </c>
      <c r="U7" s="142">
        <v>168</v>
      </c>
      <c r="V7" s="142">
        <v>184</v>
      </c>
      <c r="W7" s="142">
        <v>166</v>
      </c>
      <c r="X7" s="142">
        <v>2586</v>
      </c>
      <c r="Y7" s="142">
        <v>73</v>
      </c>
    </row>
    <row r="8" spans="1:25" ht="11.25" customHeight="1">
      <c r="B8" s="135" t="s">
        <v>426</v>
      </c>
      <c r="C8" s="141">
        <v>99767</v>
      </c>
      <c r="D8" s="142">
        <v>51217</v>
      </c>
      <c r="E8" s="142">
        <v>25600</v>
      </c>
      <c r="F8" s="142">
        <v>4291</v>
      </c>
      <c r="G8" s="142">
        <v>3428</v>
      </c>
      <c r="H8" s="142">
        <v>3156</v>
      </c>
      <c r="I8" s="142">
        <v>2353</v>
      </c>
      <c r="J8" s="142">
        <v>1520</v>
      </c>
      <c r="K8" s="142">
        <v>915</v>
      </c>
      <c r="L8" s="142">
        <v>760</v>
      </c>
      <c r="M8" s="142">
        <v>685</v>
      </c>
      <c r="N8" s="142">
        <v>619</v>
      </c>
      <c r="O8" s="142">
        <v>485</v>
      </c>
      <c r="P8" s="142">
        <v>449</v>
      </c>
      <c r="Q8" s="142">
        <v>399</v>
      </c>
      <c r="R8" s="142">
        <v>294</v>
      </c>
      <c r="S8" s="142">
        <v>252</v>
      </c>
      <c r="T8" s="142">
        <v>203</v>
      </c>
      <c r="U8" s="142">
        <v>183</v>
      </c>
      <c r="V8" s="142">
        <v>175</v>
      </c>
      <c r="W8" s="142">
        <v>171</v>
      </c>
      <c r="X8" s="142">
        <v>2544</v>
      </c>
      <c r="Y8" s="142">
        <v>68</v>
      </c>
    </row>
    <row r="9" spans="1:25" ht="15.75" customHeight="1">
      <c r="B9" s="136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</row>
    <row r="10" spans="1:25" ht="15.75" customHeight="1">
      <c r="B10" s="105" t="s">
        <v>211</v>
      </c>
      <c r="C10" s="141">
        <v>20184</v>
      </c>
      <c r="D10" s="142">
        <v>13318</v>
      </c>
      <c r="E10" s="142">
        <v>3600</v>
      </c>
      <c r="F10" s="142">
        <v>282</v>
      </c>
      <c r="G10" s="142">
        <v>519</v>
      </c>
      <c r="H10" s="142">
        <v>406</v>
      </c>
      <c r="I10" s="142">
        <v>455</v>
      </c>
      <c r="J10" s="142">
        <v>97</v>
      </c>
      <c r="K10" s="142">
        <v>162</v>
      </c>
      <c r="L10" s="142">
        <v>113</v>
      </c>
      <c r="M10" s="142">
        <v>133</v>
      </c>
      <c r="N10" s="142">
        <v>123</v>
      </c>
      <c r="O10" s="142">
        <v>129</v>
      </c>
      <c r="P10" s="142">
        <v>85</v>
      </c>
      <c r="Q10" s="142">
        <v>69</v>
      </c>
      <c r="R10" s="142">
        <v>83</v>
      </c>
      <c r="S10" s="142">
        <v>47</v>
      </c>
      <c r="T10" s="142">
        <v>26</v>
      </c>
      <c r="U10" s="142">
        <v>31</v>
      </c>
      <c r="V10" s="142">
        <v>36</v>
      </c>
      <c r="W10" s="142">
        <v>29</v>
      </c>
      <c r="X10" s="142">
        <v>432</v>
      </c>
      <c r="Y10" s="142">
        <v>9</v>
      </c>
    </row>
    <row r="11" spans="1:25" ht="15.75" customHeight="1">
      <c r="B11" s="105" t="s">
        <v>212</v>
      </c>
      <c r="C11" s="141">
        <v>8968</v>
      </c>
      <c r="D11" s="142">
        <v>5887</v>
      </c>
      <c r="E11" s="142">
        <v>1265</v>
      </c>
      <c r="F11" s="142">
        <v>139</v>
      </c>
      <c r="G11" s="142">
        <v>208</v>
      </c>
      <c r="H11" s="142">
        <v>501</v>
      </c>
      <c r="I11" s="142">
        <v>213</v>
      </c>
      <c r="J11" s="142">
        <v>180</v>
      </c>
      <c r="K11" s="142">
        <v>39</v>
      </c>
      <c r="L11" s="142">
        <v>55</v>
      </c>
      <c r="M11" s="142">
        <v>57</v>
      </c>
      <c r="N11" s="142">
        <v>52</v>
      </c>
      <c r="O11" s="142">
        <v>59</v>
      </c>
      <c r="P11" s="142">
        <v>36</v>
      </c>
      <c r="Q11" s="142">
        <v>46</v>
      </c>
      <c r="R11" s="142">
        <v>24</v>
      </c>
      <c r="S11" s="142">
        <v>18</v>
      </c>
      <c r="T11" s="142">
        <v>7</v>
      </c>
      <c r="U11" s="142">
        <v>8</v>
      </c>
      <c r="V11" s="142">
        <v>12</v>
      </c>
      <c r="W11" s="142">
        <v>6</v>
      </c>
      <c r="X11" s="142">
        <v>149</v>
      </c>
      <c r="Y11" s="142">
        <v>7</v>
      </c>
    </row>
    <row r="12" spans="1:25" ht="15.75" customHeight="1">
      <c r="B12" s="105" t="s">
        <v>213</v>
      </c>
      <c r="C12" s="141">
        <v>7284</v>
      </c>
      <c r="D12" s="142">
        <v>3508</v>
      </c>
      <c r="E12" s="142">
        <v>1651</v>
      </c>
      <c r="F12" s="142">
        <v>321</v>
      </c>
      <c r="G12" s="142">
        <v>531</v>
      </c>
      <c r="H12" s="142">
        <v>409</v>
      </c>
      <c r="I12" s="142">
        <v>99</v>
      </c>
      <c r="J12" s="142">
        <v>125</v>
      </c>
      <c r="K12" s="142">
        <v>167</v>
      </c>
      <c r="L12" s="142">
        <v>66</v>
      </c>
      <c r="M12" s="142">
        <v>58</v>
      </c>
      <c r="N12" s="142">
        <v>16</v>
      </c>
      <c r="O12" s="142">
        <v>22</v>
      </c>
      <c r="P12" s="142">
        <v>35</v>
      </c>
      <c r="Q12" s="142">
        <v>50</v>
      </c>
      <c r="R12" s="142">
        <v>9</v>
      </c>
      <c r="S12" s="142">
        <v>5</v>
      </c>
      <c r="T12" s="142">
        <v>10</v>
      </c>
      <c r="U12" s="142">
        <v>31</v>
      </c>
      <c r="V12" s="142">
        <v>6</v>
      </c>
      <c r="W12" s="142">
        <v>6</v>
      </c>
      <c r="X12" s="142">
        <v>152</v>
      </c>
      <c r="Y12" s="142">
        <v>7</v>
      </c>
    </row>
    <row r="13" spans="1:25" ht="15.75" customHeight="1">
      <c r="B13" s="105" t="s">
        <v>214</v>
      </c>
      <c r="C13" s="141">
        <v>3312</v>
      </c>
      <c r="D13" s="142">
        <v>878</v>
      </c>
      <c r="E13" s="142">
        <v>939</v>
      </c>
      <c r="F13" s="142">
        <v>242</v>
      </c>
      <c r="G13" s="142">
        <v>203</v>
      </c>
      <c r="H13" s="142">
        <v>537</v>
      </c>
      <c r="I13" s="142">
        <v>48</v>
      </c>
      <c r="J13" s="142">
        <v>6</v>
      </c>
      <c r="K13" s="142">
        <v>133</v>
      </c>
      <c r="L13" s="142">
        <v>47</v>
      </c>
      <c r="M13" s="142">
        <v>26</v>
      </c>
      <c r="N13" s="142">
        <v>6</v>
      </c>
      <c r="O13" s="142">
        <v>11</v>
      </c>
      <c r="P13" s="142">
        <v>14</v>
      </c>
      <c r="Q13" s="142">
        <v>11</v>
      </c>
      <c r="R13" s="142">
        <v>2</v>
      </c>
      <c r="S13" s="142">
        <v>1</v>
      </c>
      <c r="T13" s="142">
        <v>1</v>
      </c>
      <c r="U13" s="142">
        <v>5</v>
      </c>
      <c r="V13" s="142">
        <v>3</v>
      </c>
      <c r="W13" s="142">
        <v>17</v>
      </c>
      <c r="X13" s="142">
        <v>181</v>
      </c>
      <c r="Y13" s="142">
        <v>1</v>
      </c>
    </row>
    <row r="14" spans="1:25" ht="15.75" customHeight="1">
      <c r="B14" s="105" t="s">
        <v>215</v>
      </c>
      <c r="C14" s="141">
        <v>10961</v>
      </c>
      <c r="D14" s="142">
        <v>5900</v>
      </c>
      <c r="E14" s="142">
        <v>2114</v>
      </c>
      <c r="F14" s="142">
        <v>1670</v>
      </c>
      <c r="G14" s="142">
        <v>397</v>
      </c>
      <c r="H14" s="142">
        <v>273</v>
      </c>
      <c r="I14" s="142">
        <v>103</v>
      </c>
      <c r="J14" s="142">
        <v>20</v>
      </c>
      <c r="K14" s="142">
        <v>107</v>
      </c>
      <c r="L14" s="142">
        <v>43</v>
      </c>
      <c r="M14" s="142">
        <v>40</v>
      </c>
      <c r="N14" s="142">
        <v>18</v>
      </c>
      <c r="O14" s="142">
        <v>15</v>
      </c>
      <c r="P14" s="142">
        <v>35</v>
      </c>
      <c r="Q14" s="142">
        <v>20</v>
      </c>
      <c r="R14" s="142">
        <v>3</v>
      </c>
      <c r="S14" s="142">
        <v>4</v>
      </c>
      <c r="T14" s="142">
        <v>8</v>
      </c>
      <c r="U14" s="142">
        <v>17</v>
      </c>
      <c r="V14" s="142">
        <v>5</v>
      </c>
      <c r="W14" s="142">
        <v>3</v>
      </c>
      <c r="X14" s="142">
        <v>164</v>
      </c>
      <c r="Y14" s="142">
        <v>2</v>
      </c>
    </row>
    <row r="15" spans="1:25" ht="15.75" customHeight="1">
      <c r="B15" s="105" t="s">
        <v>216</v>
      </c>
      <c r="C15" s="141">
        <v>1799</v>
      </c>
      <c r="D15" s="142">
        <v>683</v>
      </c>
      <c r="E15" s="142">
        <v>532</v>
      </c>
      <c r="F15" s="142">
        <v>58</v>
      </c>
      <c r="G15" s="142">
        <v>116</v>
      </c>
      <c r="H15" s="142">
        <v>84</v>
      </c>
      <c r="I15" s="142">
        <v>44</v>
      </c>
      <c r="J15" s="142">
        <v>9</v>
      </c>
      <c r="K15" s="142">
        <v>78</v>
      </c>
      <c r="L15" s="142">
        <v>67</v>
      </c>
      <c r="M15" s="142">
        <v>22</v>
      </c>
      <c r="N15" s="142">
        <v>7</v>
      </c>
      <c r="O15" s="142">
        <v>7</v>
      </c>
      <c r="P15" s="142">
        <v>9</v>
      </c>
      <c r="Q15" s="142">
        <v>0</v>
      </c>
      <c r="R15" s="142">
        <v>4</v>
      </c>
      <c r="S15" s="142">
        <v>1</v>
      </c>
      <c r="T15" s="142">
        <v>12</v>
      </c>
      <c r="U15" s="142">
        <v>6</v>
      </c>
      <c r="V15" s="142">
        <v>1</v>
      </c>
      <c r="W15" s="142">
        <v>2</v>
      </c>
      <c r="X15" s="142">
        <v>55</v>
      </c>
      <c r="Y15" s="142">
        <v>2</v>
      </c>
    </row>
    <row r="16" spans="1:25" ht="15.75" customHeight="1">
      <c r="B16" s="105" t="s">
        <v>218</v>
      </c>
      <c r="C16" s="141">
        <v>1075</v>
      </c>
      <c r="D16" s="142">
        <v>145</v>
      </c>
      <c r="E16" s="142">
        <v>517</v>
      </c>
      <c r="F16" s="142">
        <v>34</v>
      </c>
      <c r="G16" s="142">
        <v>158</v>
      </c>
      <c r="H16" s="142">
        <v>62</v>
      </c>
      <c r="I16" s="142">
        <v>31</v>
      </c>
      <c r="J16" s="142">
        <v>0</v>
      </c>
      <c r="K16" s="142">
        <v>2</v>
      </c>
      <c r="L16" s="142">
        <v>77</v>
      </c>
      <c r="M16" s="142">
        <v>8</v>
      </c>
      <c r="N16" s="142">
        <v>1</v>
      </c>
      <c r="O16" s="142">
        <v>6</v>
      </c>
      <c r="P16" s="142">
        <v>7</v>
      </c>
      <c r="Q16" s="142">
        <v>0</v>
      </c>
      <c r="R16" s="142">
        <v>2</v>
      </c>
      <c r="S16" s="142">
        <v>7</v>
      </c>
      <c r="T16" s="142">
        <v>4</v>
      </c>
      <c r="U16" s="142">
        <v>0</v>
      </c>
      <c r="V16" s="142">
        <v>5</v>
      </c>
      <c r="W16" s="142">
        <v>1</v>
      </c>
      <c r="X16" s="142">
        <v>8</v>
      </c>
      <c r="Y16" s="142">
        <v>0</v>
      </c>
    </row>
    <row r="17" spans="1:25" ht="15.75" customHeight="1">
      <c r="B17" s="105" t="s">
        <v>220</v>
      </c>
      <c r="C17" s="141">
        <v>1204</v>
      </c>
      <c r="D17" s="142">
        <v>182</v>
      </c>
      <c r="E17" s="142">
        <v>405</v>
      </c>
      <c r="F17" s="142">
        <v>88</v>
      </c>
      <c r="G17" s="142">
        <v>138</v>
      </c>
      <c r="H17" s="142">
        <v>279</v>
      </c>
      <c r="I17" s="142">
        <v>18</v>
      </c>
      <c r="J17" s="142">
        <v>7</v>
      </c>
      <c r="K17" s="142">
        <v>11</v>
      </c>
      <c r="L17" s="142">
        <v>9</v>
      </c>
      <c r="M17" s="142">
        <v>9</v>
      </c>
      <c r="N17" s="142">
        <v>9</v>
      </c>
      <c r="O17" s="142">
        <v>7</v>
      </c>
      <c r="P17" s="142">
        <v>7</v>
      </c>
      <c r="Q17" s="142">
        <v>3</v>
      </c>
      <c r="R17" s="142">
        <v>3</v>
      </c>
      <c r="S17" s="142">
        <v>2</v>
      </c>
      <c r="T17" s="142">
        <v>0</v>
      </c>
      <c r="U17" s="142">
        <v>1</v>
      </c>
      <c r="V17" s="142">
        <v>3</v>
      </c>
      <c r="W17" s="142">
        <v>0</v>
      </c>
      <c r="X17" s="142">
        <v>25</v>
      </c>
      <c r="Y17" s="142">
        <v>0</v>
      </c>
    </row>
    <row r="18" spans="1:25" ht="15.75" customHeight="1">
      <c r="B18" s="105" t="s">
        <v>222</v>
      </c>
      <c r="C18" s="141">
        <v>668</v>
      </c>
      <c r="D18" s="142">
        <v>146</v>
      </c>
      <c r="E18" s="142">
        <v>228</v>
      </c>
      <c r="F18" s="142">
        <v>10</v>
      </c>
      <c r="G18" s="142">
        <v>102</v>
      </c>
      <c r="H18" s="142">
        <v>43</v>
      </c>
      <c r="I18" s="142">
        <v>23</v>
      </c>
      <c r="J18" s="142">
        <v>4</v>
      </c>
      <c r="K18" s="142">
        <v>15</v>
      </c>
      <c r="L18" s="142">
        <v>21</v>
      </c>
      <c r="M18" s="142">
        <v>26</v>
      </c>
      <c r="N18" s="142">
        <v>8</v>
      </c>
      <c r="O18" s="142">
        <v>6</v>
      </c>
      <c r="P18" s="142">
        <v>2</v>
      </c>
      <c r="Q18" s="142">
        <v>0</v>
      </c>
      <c r="R18" s="142">
        <v>1</v>
      </c>
      <c r="S18" s="142">
        <v>1</v>
      </c>
      <c r="T18" s="142">
        <v>7</v>
      </c>
      <c r="U18" s="142">
        <v>3</v>
      </c>
      <c r="V18" s="142">
        <v>1</v>
      </c>
      <c r="W18" s="142">
        <v>0</v>
      </c>
      <c r="X18" s="142">
        <v>20</v>
      </c>
      <c r="Y18" s="142">
        <v>1</v>
      </c>
    </row>
    <row r="19" spans="1:25" ht="15.75" customHeight="1">
      <c r="B19" s="137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</row>
    <row r="20" spans="1:25" ht="15.75" customHeight="1">
      <c r="A20" s="100">
        <v>100</v>
      </c>
      <c r="B20" s="105" t="s">
        <v>223</v>
      </c>
      <c r="C20" s="141">
        <v>44312</v>
      </c>
      <c r="D20" s="142">
        <v>20570</v>
      </c>
      <c r="E20" s="142">
        <v>14349</v>
      </c>
      <c r="F20" s="142">
        <v>1449</v>
      </c>
      <c r="G20" s="142">
        <v>1056</v>
      </c>
      <c r="H20" s="142">
        <v>562</v>
      </c>
      <c r="I20" s="142">
        <v>1319</v>
      </c>
      <c r="J20" s="142">
        <v>1072</v>
      </c>
      <c r="K20" s="142">
        <v>201</v>
      </c>
      <c r="L20" s="142">
        <v>262</v>
      </c>
      <c r="M20" s="142">
        <v>306</v>
      </c>
      <c r="N20" s="142">
        <v>379</v>
      </c>
      <c r="O20" s="142">
        <v>223</v>
      </c>
      <c r="P20" s="142">
        <v>219</v>
      </c>
      <c r="Q20" s="142">
        <v>200</v>
      </c>
      <c r="R20" s="142">
        <v>163</v>
      </c>
      <c r="S20" s="142">
        <v>166</v>
      </c>
      <c r="T20" s="142">
        <v>128</v>
      </c>
      <c r="U20" s="142">
        <v>81</v>
      </c>
      <c r="V20" s="142">
        <v>103</v>
      </c>
      <c r="W20" s="142">
        <v>107</v>
      </c>
      <c r="X20" s="142">
        <v>1358</v>
      </c>
      <c r="Y20" s="142">
        <v>39</v>
      </c>
    </row>
    <row r="21" spans="1:25" ht="15.75" customHeight="1">
      <c r="A21" s="100">
        <v>101</v>
      </c>
      <c r="B21" s="105" t="s">
        <v>224</v>
      </c>
      <c r="C21" s="141">
        <v>5088</v>
      </c>
      <c r="D21" s="142">
        <v>1623</v>
      </c>
      <c r="E21" s="142">
        <v>1197</v>
      </c>
      <c r="F21" s="142">
        <v>47</v>
      </c>
      <c r="G21" s="142">
        <v>310</v>
      </c>
      <c r="H21" s="142">
        <v>351</v>
      </c>
      <c r="I21" s="142">
        <v>491</v>
      </c>
      <c r="J21" s="142">
        <v>111</v>
      </c>
      <c r="K21" s="142">
        <v>105</v>
      </c>
      <c r="L21" s="142">
        <v>53</v>
      </c>
      <c r="M21" s="142">
        <v>49</v>
      </c>
      <c r="N21" s="142">
        <v>86</v>
      </c>
      <c r="O21" s="142">
        <v>60</v>
      </c>
      <c r="P21" s="142">
        <v>57</v>
      </c>
      <c r="Q21" s="142">
        <v>49</v>
      </c>
      <c r="R21" s="142">
        <v>35</v>
      </c>
      <c r="S21" s="142">
        <v>56</v>
      </c>
      <c r="T21" s="142">
        <v>32</v>
      </c>
      <c r="U21" s="142">
        <v>9</v>
      </c>
      <c r="V21" s="142">
        <v>44</v>
      </c>
      <c r="W21" s="142">
        <v>24</v>
      </c>
      <c r="X21" s="142">
        <v>295</v>
      </c>
      <c r="Y21" s="142">
        <v>4</v>
      </c>
    </row>
    <row r="22" spans="1:25" ht="15.75" customHeight="1">
      <c r="A22" s="100">
        <v>102</v>
      </c>
      <c r="B22" s="105" t="s">
        <v>225</v>
      </c>
      <c r="C22" s="141">
        <v>4008</v>
      </c>
      <c r="D22" s="142">
        <v>1745</v>
      </c>
      <c r="E22" s="142">
        <v>1304</v>
      </c>
      <c r="F22" s="142">
        <v>59</v>
      </c>
      <c r="G22" s="142">
        <v>99</v>
      </c>
      <c r="H22" s="142">
        <v>22</v>
      </c>
      <c r="I22" s="142">
        <v>165</v>
      </c>
      <c r="J22" s="142">
        <v>117</v>
      </c>
      <c r="K22" s="142">
        <v>3</v>
      </c>
      <c r="L22" s="142">
        <v>47</v>
      </c>
      <c r="M22" s="142">
        <v>31</v>
      </c>
      <c r="N22" s="142">
        <v>52</v>
      </c>
      <c r="O22" s="142">
        <v>25</v>
      </c>
      <c r="P22" s="142">
        <v>23</v>
      </c>
      <c r="Q22" s="142">
        <v>19</v>
      </c>
      <c r="R22" s="142">
        <v>29</v>
      </c>
      <c r="S22" s="142">
        <v>39</v>
      </c>
      <c r="T22" s="142">
        <v>6</v>
      </c>
      <c r="U22" s="142">
        <v>35</v>
      </c>
      <c r="V22" s="142">
        <v>8</v>
      </c>
      <c r="W22" s="142">
        <v>4</v>
      </c>
      <c r="X22" s="142">
        <v>171</v>
      </c>
      <c r="Y22" s="142">
        <v>5</v>
      </c>
    </row>
    <row r="23" spans="1:25" ht="15.75" customHeight="1">
      <c r="A23" s="100">
        <v>105</v>
      </c>
      <c r="B23" s="105" t="s">
        <v>226</v>
      </c>
      <c r="C23" s="141">
        <v>4413</v>
      </c>
      <c r="D23" s="142">
        <v>1672</v>
      </c>
      <c r="E23" s="142">
        <v>2156</v>
      </c>
      <c r="F23" s="142">
        <v>177</v>
      </c>
      <c r="G23" s="142">
        <v>98</v>
      </c>
      <c r="H23" s="142">
        <v>28</v>
      </c>
      <c r="I23" s="142">
        <v>25</v>
      </c>
      <c r="J23" s="142">
        <v>31</v>
      </c>
      <c r="K23" s="142">
        <v>15</v>
      </c>
      <c r="L23" s="142">
        <v>40</v>
      </c>
      <c r="M23" s="142">
        <v>42</v>
      </c>
      <c r="N23" s="142">
        <v>11</v>
      </c>
      <c r="O23" s="142">
        <v>6</v>
      </c>
      <c r="P23" s="142">
        <v>5</v>
      </c>
      <c r="Q23" s="142">
        <v>22</v>
      </c>
      <c r="R23" s="142">
        <v>5</v>
      </c>
      <c r="S23" s="142">
        <v>4</v>
      </c>
      <c r="T23" s="142">
        <v>2</v>
      </c>
      <c r="U23" s="142">
        <v>7</v>
      </c>
      <c r="V23" s="142">
        <v>1</v>
      </c>
      <c r="W23" s="142">
        <v>1</v>
      </c>
      <c r="X23" s="142">
        <v>64</v>
      </c>
      <c r="Y23" s="142">
        <v>1</v>
      </c>
    </row>
    <row r="24" spans="1:25" ht="15.75" customHeight="1">
      <c r="A24" s="100">
        <v>106</v>
      </c>
      <c r="B24" s="105" t="s">
        <v>227</v>
      </c>
      <c r="C24" s="141">
        <v>7221</v>
      </c>
      <c r="D24" s="142">
        <v>5489</v>
      </c>
      <c r="E24" s="142">
        <v>631</v>
      </c>
      <c r="F24" s="142">
        <v>862</v>
      </c>
      <c r="G24" s="142">
        <v>70</v>
      </c>
      <c r="H24" s="142">
        <v>25</v>
      </c>
      <c r="I24" s="142">
        <v>32</v>
      </c>
      <c r="J24" s="142">
        <v>12</v>
      </c>
      <c r="K24" s="142">
        <v>13</v>
      </c>
      <c r="L24" s="142">
        <v>9</v>
      </c>
      <c r="M24" s="142">
        <v>5</v>
      </c>
      <c r="N24" s="142">
        <v>4</v>
      </c>
      <c r="O24" s="142">
        <v>7</v>
      </c>
      <c r="P24" s="142">
        <v>6</v>
      </c>
      <c r="Q24" s="142">
        <v>8</v>
      </c>
      <c r="R24" s="142">
        <v>5</v>
      </c>
      <c r="S24" s="142">
        <v>2</v>
      </c>
      <c r="T24" s="142">
        <v>4</v>
      </c>
      <c r="U24" s="142">
        <v>0</v>
      </c>
      <c r="V24" s="142">
        <v>2</v>
      </c>
      <c r="W24" s="142">
        <v>3</v>
      </c>
      <c r="X24" s="142">
        <v>30</v>
      </c>
      <c r="Y24" s="142">
        <v>2</v>
      </c>
    </row>
    <row r="25" spans="1:25" ht="15.75" customHeight="1">
      <c r="A25" s="100">
        <v>107</v>
      </c>
      <c r="B25" s="105" t="s">
        <v>228</v>
      </c>
      <c r="C25" s="141">
        <v>4105</v>
      </c>
      <c r="D25" s="142">
        <v>3160</v>
      </c>
      <c r="E25" s="142">
        <v>500</v>
      </c>
      <c r="F25" s="142">
        <v>103</v>
      </c>
      <c r="G25" s="142">
        <v>55</v>
      </c>
      <c r="H25" s="142">
        <v>14</v>
      </c>
      <c r="I25" s="142">
        <v>56</v>
      </c>
      <c r="J25" s="142">
        <v>17</v>
      </c>
      <c r="K25" s="142">
        <v>17</v>
      </c>
      <c r="L25" s="142">
        <v>17</v>
      </c>
      <c r="M25" s="142">
        <v>5</v>
      </c>
      <c r="N25" s="142">
        <v>16</v>
      </c>
      <c r="O25" s="142">
        <v>10</v>
      </c>
      <c r="P25" s="142">
        <v>13</v>
      </c>
      <c r="Q25" s="142">
        <v>5</v>
      </c>
      <c r="R25" s="142">
        <v>5</v>
      </c>
      <c r="S25" s="142">
        <v>5</v>
      </c>
      <c r="T25" s="142">
        <v>10</v>
      </c>
      <c r="U25" s="142">
        <v>2</v>
      </c>
      <c r="V25" s="142">
        <v>8</v>
      </c>
      <c r="W25" s="142">
        <v>0</v>
      </c>
      <c r="X25" s="142">
        <v>86</v>
      </c>
      <c r="Y25" s="142">
        <v>1</v>
      </c>
    </row>
    <row r="26" spans="1:25" ht="15.75" customHeight="1">
      <c r="A26" s="100">
        <v>108</v>
      </c>
      <c r="B26" s="105" t="s">
        <v>229</v>
      </c>
      <c r="C26" s="141">
        <v>2743</v>
      </c>
      <c r="D26" s="142">
        <v>1366</v>
      </c>
      <c r="E26" s="142">
        <v>913</v>
      </c>
      <c r="F26" s="142">
        <v>19</v>
      </c>
      <c r="G26" s="142">
        <v>54</v>
      </c>
      <c r="H26" s="142">
        <v>10</v>
      </c>
      <c r="I26" s="142">
        <v>108</v>
      </c>
      <c r="J26" s="142">
        <v>9</v>
      </c>
      <c r="K26" s="142">
        <v>4</v>
      </c>
      <c r="L26" s="142">
        <v>9</v>
      </c>
      <c r="M26" s="142">
        <v>25</v>
      </c>
      <c r="N26" s="142">
        <v>26</v>
      </c>
      <c r="O26" s="142">
        <v>18</v>
      </c>
      <c r="P26" s="142">
        <v>15</v>
      </c>
      <c r="Q26" s="142">
        <v>10</v>
      </c>
      <c r="R26" s="142">
        <v>30</v>
      </c>
      <c r="S26" s="142">
        <v>4</v>
      </c>
      <c r="T26" s="142">
        <v>6</v>
      </c>
      <c r="U26" s="142">
        <v>5</v>
      </c>
      <c r="V26" s="142">
        <v>7</v>
      </c>
      <c r="W26" s="142">
        <v>6</v>
      </c>
      <c r="X26" s="142">
        <v>95</v>
      </c>
      <c r="Y26" s="142">
        <v>4</v>
      </c>
    </row>
    <row r="27" spans="1:25" ht="15.75" customHeight="1">
      <c r="A27" s="100">
        <v>109</v>
      </c>
      <c r="B27" s="105" t="s">
        <v>230</v>
      </c>
      <c r="C27" s="141">
        <v>2001</v>
      </c>
      <c r="D27" s="142">
        <v>1142</v>
      </c>
      <c r="E27" s="142">
        <v>462</v>
      </c>
      <c r="F27" s="142">
        <v>32</v>
      </c>
      <c r="G27" s="142">
        <v>43</v>
      </c>
      <c r="H27" s="142">
        <v>24</v>
      </c>
      <c r="I27" s="142">
        <v>88</v>
      </c>
      <c r="J27" s="142">
        <v>42</v>
      </c>
      <c r="K27" s="142">
        <v>4</v>
      </c>
      <c r="L27" s="142">
        <v>13</v>
      </c>
      <c r="M27" s="142">
        <v>16</v>
      </c>
      <c r="N27" s="142">
        <v>16</v>
      </c>
      <c r="O27" s="142">
        <v>14</v>
      </c>
      <c r="P27" s="142">
        <v>15</v>
      </c>
      <c r="Q27" s="142">
        <v>5</v>
      </c>
      <c r="R27" s="142">
        <v>5</v>
      </c>
      <c r="S27" s="142">
        <v>2</v>
      </c>
      <c r="T27" s="142">
        <v>3</v>
      </c>
      <c r="U27" s="142">
        <v>2</v>
      </c>
      <c r="V27" s="142">
        <v>12</v>
      </c>
      <c r="W27" s="142">
        <v>3</v>
      </c>
      <c r="X27" s="142">
        <v>53</v>
      </c>
      <c r="Y27" s="142">
        <v>5</v>
      </c>
    </row>
    <row r="28" spans="1:25" ht="15.75" customHeight="1">
      <c r="A28" s="100">
        <v>110</v>
      </c>
      <c r="B28" s="105" t="s">
        <v>231</v>
      </c>
      <c r="C28" s="141">
        <v>12247</v>
      </c>
      <c r="D28" s="142">
        <v>3103</v>
      </c>
      <c r="E28" s="142">
        <v>6459</v>
      </c>
      <c r="F28" s="142">
        <v>93</v>
      </c>
      <c r="G28" s="142">
        <v>233</v>
      </c>
      <c r="H28" s="142">
        <v>56</v>
      </c>
      <c r="I28" s="142">
        <v>288</v>
      </c>
      <c r="J28" s="142">
        <v>726</v>
      </c>
      <c r="K28" s="142">
        <v>33</v>
      </c>
      <c r="L28" s="142">
        <v>46</v>
      </c>
      <c r="M28" s="142">
        <v>117</v>
      </c>
      <c r="N28" s="142">
        <v>146</v>
      </c>
      <c r="O28" s="142">
        <v>63</v>
      </c>
      <c r="P28" s="142">
        <v>64</v>
      </c>
      <c r="Q28" s="142">
        <v>77</v>
      </c>
      <c r="R28" s="142">
        <v>47</v>
      </c>
      <c r="S28" s="142">
        <v>51</v>
      </c>
      <c r="T28" s="142">
        <v>51</v>
      </c>
      <c r="U28" s="142">
        <v>18</v>
      </c>
      <c r="V28" s="142">
        <v>15</v>
      </c>
      <c r="W28" s="142">
        <v>61</v>
      </c>
      <c r="X28" s="142">
        <v>487</v>
      </c>
      <c r="Y28" s="142">
        <v>13</v>
      </c>
    </row>
    <row r="29" spans="1:25" ht="15.75" customHeight="1">
      <c r="A29" s="100">
        <v>111</v>
      </c>
      <c r="B29" s="105" t="s">
        <v>232</v>
      </c>
      <c r="C29" s="141">
        <v>2486</v>
      </c>
      <c r="D29" s="142">
        <v>1270</v>
      </c>
      <c r="E29" s="142">
        <v>727</v>
      </c>
      <c r="F29" s="142">
        <v>57</v>
      </c>
      <c r="G29" s="142">
        <v>94</v>
      </c>
      <c r="H29" s="142">
        <v>32</v>
      </c>
      <c r="I29" s="142">
        <v>66</v>
      </c>
      <c r="J29" s="142">
        <v>7</v>
      </c>
      <c r="K29" s="142">
        <v>7</v>
      </c>
      <c r="L29" s="142">
        <v>28</v>
      </c>
      <c r="M29" s="142">
        <v>16</v>
      </c>
      <c r="N29" s="142">
        <v>22</v>
      </c>
      <c r="O29" s="142">
        <v>20</v>
      </c>
      <c r="P29" s="142">
        <v>21</v>
      </c>
      <c r="Q29" s="142">
        <v>5</v>
      </c>
      <c r="R29" s="142">
        <v>2</v>
      </c>
      <c r="S29" s="142">
        <v>3</v>
      </c>
      <c r="T29" s="142">
        <v>14</v>
      </c>
      <c r="U29" s="142">
        <v>3</v>
      </c>
      <c r="V29" s="142">
        <v>6</v>
      </c>
      <c r="W29" s="142">
        <v>5</v>
      </c>
      <c r="X29" s="142">
        <v>77</v>
      </c>
      <c r="Y29" s="142">
        <v>4</v>
      </c>
    </row>
    <row r="30" spans="1:25" ht="15.75" customHeight="1">
      <c r="A30" s="100">
        <v>201</v>
      </c>
      <c r="B30" s="105" t="s">
        <v>234</v>
      </c>
      <c r="C30" s="141">
        <v>10450</v>
      </c>
      <c r="D30" s="142">
        <v>5863</v>
      </c>
      <c r="E30" s="142">
        <v>1731</v>
      </c>
      <c r="F30" s="142">
        <v>1639</v>
      </c>
      <c r="G30" s="142">
        <v>388</v>
      </c>
      <c r="H30" s="142">
        <v>259</v>
      </c>
      <c r="I30" s="142">
        <v>95</v>
      </c>
      <c r="J30" s="142">
        <v>20</v>
      </c>
      <c r="K30" s="142">
        <v>106</v>
      </c>
      <c r="L30" s="142">
        <v>42</v>
      </c>
      <c r="M30" s="142">
        <v>37</v>
      </c>
      <c r="N30" s="142">
        <v>18</v>
      </c>
      <c r="O30" s="142">
        <v>14</v>
      </c>
      <c r="P30" s="142">
        <v>34</v>
      </c>
      <c r="Q30" s="142">
        <v>20</v>
      </c>
      <c r="R30" s="142">
        <v>3</v>
      </c>
      <c r="S30" s="142">
        <v>4</v>
      </c>
      <c r="T30" s="142">
        <v>8</v>
      </c>
      <c r="U30" s="142">
        <v>17</v>
      </c>
      <c r="V30" s="142">
        <v>5</v>
      </c>
      <c r="W30" s="142">
        <v>3</v>
      </c>
      <c r="X30" s="142">
        <v>142</v>
      </c>
      <c r="Y30" s="142">
        <v>2</v>
      </c>
    </row>
    <row r="31" spans="1:25" ht="15.75" customHeight="1">
      <c r="A31" s="100">
        <v>202</v>
      </c>
      <c r="B31" s="105" t="s">
        <v>235</v>
      </c>
      <c r="C31" s="141">
        <v>11885</v>
      </c>
      <c r="D31" s="142">
        <v>8611</v>
      </c>
      <c r="E31" s="142">
        <v>1953</v>
      </c>
      <c r="F31" s="142">
        <v>230</v>
      </c>
      <c r="G31" s="142">
        <v>288</v>
      </c>
      <c r="H31" s="142">
        <v>199</v>
      </c>
      <c r="I31" s="142">
        <v>110</v>
      </c>
      <c r="J31" s="142">
        <v>37</v>
      </c>
      <c r="K31" s="142">
        <v>81</v>
      </c>
      <c r="L31" s="142">
        <v>35</v>
      </c>
      <c r="M31" s="142">
        <v>53</v>
      </c>
      <c r="N31" s="142">
        <v>27</v>
      </c>
      <c r="O31" s="142">
        <v>36</v>
      </c>
      <c r="P31" s="142">
        <v>17</v>
      </c>
      <c r="Q31" s="142">
        <v>18</v>
      </c>
      <c r="R31" s="142">
        <v>14</v>
      </c>
      <c r="S31" s="142">
        <v>6</v>
      </c>
      <c r="T31" s="142">
        <v>7</v>
      </c>
      <c r="U31" s="142">
        <v>14</v>
      </c>
      <c r="V31" s="142">
        <v>12</v>
      </c>
      <c r="W31" s="142">
        <v>5</v>
      </c>
      <c r="X31" s="142">
        <v>129</v>
      </c>
      <c r="Y31" s="142">
        <v>3</v>
      </c>
    </row>
    <row r="32" spans="1:25" ht="15.75" customHeight="1">
      <c r="A32" s="100">
        <v>203</v>
      </c>
      <c r="B32" s="105" t="s">
        <v>236</v>
      </c>
      <c r="C32" s="141">
        <v>3132</v>
      </c>
      <c r="D32" s="142">
        <v>1469</v>
      </c>
      <c r="E32" s="142">
        <v>885</v>
      </c>
      <c r="F32" s="142">
        <v>95</v>
      </c>
      <c r="G32" s="142">
        <v>161</v>
      </c>
      <c r="H32" s="142">
        <v>154</v>
      </c>
      <c r="I32" s="142">
        <v>51</v>
      </c>
      <c r="J32" s="142">
        <v>27</v>
      </c>
      <c r="K32" s="142">
        <v>71</v>
      </c>
      <c r="L32" s="142">
        <v>14</v>
      </c>
      <c r="M32" s="142">
        <v>35</v>
      </c>
      <c r="N32" s="142">
        <v>8</v>
      </c>
      <c r="O32" s="142">
        <v>9</v>
      </c>
      <c r="P32" s="142">
        <v>14</v>
      </c>
      <c r="Q32" s="142">
        <v>21</v>
      </c>
      <c r="R32" s="142">
        <v>4</v>
      </c>
      <c r="S32" s="142">
        <v>4</v>
      </c>
      <c r="T32" s="142">
        <v>4</v>
      </c>
      <c r="U32" s="142">
        <v>29</v>
      </c>
      <c r="V32" s="142">
        <v>5</v>
      </c>
      <c r="W32" s="142">
        <v>1</v>
      </c>
      <c r="X32" s="142">
        <v>66</v>
      </c>
      <c r="Y32" s="142">
        <v>5</v>
      </c>
    </row>
    <row r="33" spans="1:25" ht="15.75" customHeight="1">
      <c r="A33" s="100">
        <v>204</v>
      </c>
      <c r="B33" s="105" t="s">
        <v>237</v>
      </c>
      <c r="C33" s="141">
        <v>6617</v>
      </c>
      <c r="D33" s="142">
        <v>3994</v>
      </c>
      <c r="E33" s="142">
        <v>1270</v>
      </c>
      <c r="F33" s="142">
        <v>45</v>
      </c>
      <c r="G33" s="142">
        <v>171</v>
      </c>
      <c r="H33" s="142">
        <v>173</v>
      </c>
      <c r="I33" s="142">
        <v>252</v>
      </c>
      <c r="J33" s="142">
        <v>30</v>
      </c>
      <c r="K33" s="142">
        <v>35</v>
      </c>
      <c r="L33" s="142">
        <v>49</v>
      </c>
      <c r="M33" s="142">
        <v>56</v>
      </c>
      <c r="N33" s="142">
        <v>70</v>
      </c>
      <c r="O33" s="142">
        <v>67</v>
      </c>
      <c r="P33" s="142">
        <v>47</v>
      </c>
      <c r="Q33" s="142">
        <v>30</v>
      </c>
      <c r="R33" s="142">
        <v>53</v>
      </c>
      <c r="S33" s="142">
        <v>25</v>
      </c>
      <c r="T33" s="142">
        <v>16</v>
      </c>
      <c r="U33" s="142">
        <v>8</v>
      </c>
      <c r="V33" s="142">
        <v>18</v>
      </c>
      <c r="W33" s="142">
        <v>7</v>
      </c>
      <c r="X33" s="142">
        <v>198</v>
      </c>
      <c r="Y33" s="142">
        <v>3</v>
      </c>
    </row>
    <row r="34" spans="1:25" ht="15.75" customHeight="1">
      <c r="A34" s="100">
        <v>205</v>
      </c>
      <c r="B34" s="105" t="s">
        <v>238</v>
      </c>
      <c r="C34" s="141">
        <v>240</v>
      </c>
      <c r="D34" s="142">
        <v>53</v>
      </c>
      <c r="E34" s="142">
        <v>97</v>
      </c>
      <c r="F34" s="142">
        <v>1</v>
      </c>
      <c r="G34" s="142">
        <v>39</v>
      </c>
      <c r="H34" s="142">
        <v>2</v>
      </c>
      <c r="I34" s="142">
        <v>10</v>
      </c>
      <c r="J34" s="142">
        <v>4</v>
      </c>
      <c r="K34" s="142">
        <v>0</v>
      </c>
      <c r="L34" s="142">
        <v>2</v>
      </c>
      <c r="M34" s="142">
        <v>1</v>
      </c>
      <c r="N34" s="142">
        <v>3</v>
      </c>
      <c r="O34" s="142">
        <v>5</v>
      </c>
      <c r="P34" s="142">
        <v>1</v>
      </c>
      <c r="Q34" s="142">
        <v>0</v>
      </c>
      <c r="R34" s="142">
        <v>1</v>
      </c>
      <c r="S34" s="142">
        <v>0</v>
      </c>
      <c r="T34" s="142">
        <v>6</v>
      </c>
      <c r="U34" s="142">
        <v>2</v>
      </c>
      <c r="V34" s="142">
        <v>1</v>
      </c>
      <c r="W34" s="142">
        <v>0</v>
      </c>
      <c r="X34" s="142">
        <v>12</v>
      </c>
      <c r="Y34" s="142">
        <v>0</v>
      </c>
    </row>
    <row r="35" spans="1:25" ht="15.75" customHeight="1">
      <c r="A35" s="100">
        <v>206</v>
      </c>
      <c r="B35" s="105" t="s">
        <v>239</v>
      </c>
      <c r="C35" s="141">
        <v>1682</v>
      </c>
      <c r="D35" s="142">
        <v>713</v>
      </c>
      <c r="E35" s="142">
        <v>377</v>
      </c>
      <c r="F35" s="142">
        <v>7</v>
      </c>
      <c r="G35" s="142">
        <v>60</v>
      </c>
      <c r="H35" s="142">
        <v>34</v>
      </c>
      <c r="I35" s="142">
        <v>93</v>
      </c>
      <c r="J35" s="142">
        <v>30</v>
      </c>
      <c r="K35" s="142">
        <v>46</v>
      </c>
      <c r="L35" s="142">
        <v>29</v>
      </c>
      <c r="M35" s="142">
        <v>24</v>
      </c>
      <c r="N35" s="142">
        <v>26</v>
      </c>
      <c r="O35" s="142">
        <v>26</v>
      </c>
      <c r="P35" s="142">
        <v>21</v>
      </c>
      <c r="Q35" s="142">
        <v>21</v>
      </c>
      <c r="R35" s="142">
        <v>16</v>
      </c>
      <c r="S35" s="142">
        <v>16</v>
      </c>
      <c r="T35" s="142">
        <v>3</v>
      </c>
      <c r="U35" s="142">
        <v>9</v>
      </c>
      <c r="V35" s="142">
        <v>6</v>
      </c>
      <c r="W35" s="142">
        <v>17</v>
      </c>
      <c r="X35" s="142">
        <v>105</v>
      </c>
      <c r="Y35" s="142">
        <v>3</v>
      </c>
    </row>
    <row r="36" spans="1:25" ht="15.75" customHeight="1">
      <c r="A36" s="100">
        <v>207</v>
      </c>
      <c r="B36" s="105" t="s">
        <v>240</v>
      </c>
      <c r="C36" s="141">
        <v>3317</v>
      </c>
      <c r="D36" s="142">
        <v>2234</v>
      </c>
      <c r="E36" s="142">
        <v>576</v>
      </c>
      <c r="F36" s="142">
        <v>48</v>
      </c>
      <c r="G36" s="142">
        <v>77</v>
      </c>
      <c r="H36" s="142">
        <v>120</v>
      </c>
      <c r="I36" s="142">
        <v>29</v>
      </c>
      <c r="J36" s="142">
        <v>92</v>
      </c>
      <c r="K36" s="142">
        <v>8</v>
      </c>
      <c r="L36" s="142">
        <v>27</v>
      </c>
      <c r="M36" s="142">
        <v>22</v>
      </c>
      <c r="N36" s="142">
        <v>3</v>
      </c>
      <c r="O36" s="142">
        <v>7</v>
      </c>
      <c r="P36" s="142">
        <v>2</v>
      </c>
      <c r="Q36" s="142">
        <v>16</v>
      </c>
      <c r="R36" s="142">
        <v>1</v>
      </c>
      <c r="S36" s="142">
        <v>2</v>
      </c>
      <c r="T36" s="142">
        <v>2</v>
      </c>
      <c r="U36" s="142">
        <v>2</v>
      </c>
      <c r="V36" s="142">
        <v>3</v>
      </c>
      <c r="W36" s="142">
        <v>0</v>
      </c>
      <c r="X36" s="142">
        <v>44</v>
      </c>
      <c r="Y36" s="142">
        <v>2</v>
      </c>
    </row>
    <row r="37" spans="1:25" ht="15.75" customHeight="1">
      <c r="A37" s="100">
        <v>208</v>
      </c>
      <c r="B37" s="105" t="s">
        <v>241</v>
      </c>
      <c r="C37" s="141">
        <v>401</v>
      </c>
      <c r="D37" s="142">
        <v>228</v>
      </c>
      <c r="E37" s="142">
        <v>67</v>
      </c>
      <c r="F37" s="142">
        <v>6</v>
      </c>
      <c r="G37" s="142">
        <v>14</v>
      </c>
      <c r="H37" s="142">
        <v>6</v>
      </c>
      <c r="I37" s="142">
        <v>9</v>
      </c>
      <c r="J37" s="142">
        <v>4</v>
      </c>
      <c r="K37" s="142">
        <v>1</v>
      </c>
      <c r="L37" s="142">
        <v>40</v>
      </c>
      <c r="M37" s="142">
        <v>0</v>
      </c>
      <c r="N37" s="142">
        <v>3</v>
      </c>
      <c r="O37" s="142">
        <v>3</v>
      </c>
      <c r="P37" s="142">
        <v>2</v>
      </c>
      <c r="Q37" s="142">
        <v>0</v>
      </c>
      <c r="R37" s="142">
        <v>2</v>
      </c>
      <c r="S37" s="142">
        <v>0</v>
      </c>
      <c r="T37" s="142">
        <v>0</v>
      </c>
      <c r="U37" s="142">
        <v>1</v>
      </c>
      <c r="V37" s="142">
        <v>0</v>
      </c>
      <c r="W37" s="142">
        <v>0</v>
      </c>
      <c r="X37" s="142">
        <v>15</v>
      </c>
      <c r="Y37" s="142">
        <v>0</v>
      </c>
    </row>
    <row r="38" spans="1:25" ht="15.75" customHeight="1">
      <c r="A38" s="100">
        <v>209</v>
      </c>
      <c r="B38" s="105" t="s">
        <v>242</v>
      </c>
      <c r="C38" s="141">
        <v>576</v>
      </c>
      <c r="D38" s="142">
        <v>100</v>
      </c>
      <c r="E38" s="142">
        <v>305</v>
      </c>
      <c r="F38" s="142">
        <v>14</v>
      </c>
      <c r="G38" s="142">
        <v>82</v>
      </c>
      <c r="H38" s="142">
        <v>10</v>
      </c>
      <c r="I38" s="142">
        <v>13</v>
      </c>
      <c r="J38" s="142">
        <v>0</v>
      </c>
      <c r="K38" s="142">
        <v>2</v>
      </c>
      <c r="L38" s="142">
        <v>28</v>
      </c>
      <c r="M38" s="142">
        <v>7</v>
      </c>
      <c r="N38" s="142">
        <v>0</v>
      </c>
      <c r="O38" s="142">
        <v>4</v>
      </c>
      <c r="P38" s="142">
        <v>4</v>
      </c>
      <c r="Q38" s="142">
        <v>0</v>
      </c>
      <c r="R38" s="142">
        <v>0</v>
      </c>
      <c r="S38" s="142">
        <v>0</v>
      </c>
      <c r="T38" s="142">
        <v>1</v>
      </c>
      <c r="U38" s="142">
        <v>0</v>
      </c>
      <c r="V38" s="142">
        <v>4</v>
      </c>
      <c r="W38" s="142">
        <v>1</v>
      </c>
      <c r="X38" s="142">
        <v>1</v>
      </c>
      <c r="Y38" s="142">
        <v>0</v>
      </c>
    </row>
    <row r="39" spans="1:25" ht="15.75" customHeight="1">
      <c r="A39" s="100">
        <v>210</v>
      </c>
      <c r="B39" s="105" t="s">
        <v>14</v>
      </c>
      <c r="C39" s="141">
        <v>2474</v>
      </c>
      <c r="D39" s="142">
        <v>1120</v>
      </c>
      <c r="E39" s="142">
        <v>514</v>
      </c>
      <c r="F39" s="142">
        <v>137</v>
      </c>
      <c r="G39" s="142">
        <v>224</v>
      </c>
      <c r="H39" s="142">
        <v>166</v>
      </c>
      <c r="I39" s="142">
        <v>33</v>
      </c>
      <c r="J39" s="142">
        <v>66</v>
      </c>
      <c r="K39" s="142">
        <v>65</v>
      </c>
      <c r="L39" s="142">
        <v>39</v>
      </c>
      <c r="M39" s="142">
        <v>13</v>
      </c>
      <c r="N39" s="142">
        <v>4</v>
      </c>
      <c r="O39" s="142">
        <v>9</v>
      </c>
      <c r="P39" s="142">
        <v>8</v>
      </c>
      <c r="Q39" s="142">
        <v>22</v>
      </c>
      <c r="R39" s="142">
        <v>3</v>
      </c>
      <c r="S39" s="142">
        <v>1</v>
      </c>
      <c r="T39" s="142">
        <v>3</v>
      </c>
      <c r="U39" s="142">
        <v>1</v>
      </c>
      <c r="V39" s="142">
        <v>1</v>
      </c>
      <c r="W39" s="142">
        <v>0</v>
      </c>
      <c r="X39" s="142">
        <v>44</v>
      </c>
      <c r="Y39" s="142">
        <v>1</v>
      </c>
    </row>
    <row r="40" spans="1:25" ht="15.75" customHeight="1">
      <c r="A40" s="100">
        <v>212</v>
      </c>
      <c r="B40" s="105" t="s">
        <v>243</v>
      </c>
      <c r="C40" s="141">
        <v>318</v>
      </c>
      <c r="D40" s="142">
        <v>155</v>
      </c>
      <c r="E40" s="142">
        <v>72</v>
      </c>
      <c r="F40" s="142">
        <v>3</v>
      </c>
      <c r="G40" s="142">
        <v>19</v>
      </c>
      <c r="H40" s="142">
        <v>37</v>
      </c>
      <c r="I40" s="142">
        <v>4</v>
      </c>
      <c r="J40" s="142">
        <v>2</v>
      </c>
      <c r="K40" s="142">
        <v>2</v>
      </c>
      <c r="L40" s="142">
        <v>5</v>
      </c>
      <c r="M40" s="142">
        <v>2</v>
      </c>
      <c r="N40" s="142">
        <v>0</v>
      </c>
      <c r="O40" s="142">
        <v>1</v>
      </c>
      <c r="P40" s="142">
        <v>4</v>
      </c>
      <c r="Q40" s="142">
        <v>0</v>
      </c>
      <c r="R40" s="142">
        <v>0</v>
      </c>
      <c r="S40" s="142">
        <v>0</v>
      </c>
      <c r="T40" s="142">
        <v>0</v>
      </c>
      <c r="U40" s="142">
        <v>1</v>
      </c>
      <c r="V40" s="142">
        <v>0</v>
      </c>
      <c r="W40" s="142">
        <v>2</v>
      </c>
      <c r="X40" s="142">
        <v>7</v>
      </c>
      <c r="Y40" s="142">
        <v>2</v>
      </c>
    </row>
    <row r="41" spans="1:25" ht="15.75" customHeight="1">
      <c r="A41" s="100">
        <v>213</v>
      </c>
      <c r="B41" s="105" t="s">
        <v>244</v>
      </c>
      <c r="C41" s="141">
        <v>425</v>
      </c>
      <c r="D41" s="142">
        <v>258</v>
      </c>
      <c r="E41" s="142">
        <v>83</v>
      </c>
      <c r="F41" s="142">
        <v>2</v>
      </c>
      <c r="G41" s="142">
        <v>38</v>
      </c>
      <c r="H41" s="142">
        <v>8</v>
      </c>
      <c r="I41" s="142">
        <v>6</v>
      </c>
      <c r="J41" s="142">
        <v>1</v>
      </c>
      <c r="K41" s="142">
        <v>3</v>
      </c>
      <c r="L41" s="142">
        <v>5</v>
      </c>
      <c r="M41" s="142">
        <v>3</v>
      </c>
      <c r="N41" s="142">
        <v>2</v>
      </c>
      <c r="O41" s="142">
        <v>3</v>
      </c>
      <c r="P41" s="142">
        <v>1</v>
      </c>
      <c r="Q41" s="142">
        <v>0</v>
      </c>
      <c r="R41" s="142">
        <v>1</v>
      </c>
      <c r="S41" s="142">
        <v>0</v>
      </c>
      <c r="T41" s="142">
        <v>0</v>
      </c>
      <c r="U41" s="142">
        <v>1</v>
      </c>
      <c r="V41" s="142">
        <v>1</v>
      </c>
      <c r="W41" s="142">
        <v>0</v>
      </c>
      <c r="X41" s="142">
        <v>9</v>
      </c>
      <c r="Y41" s="142">
        <v>0</v>
      </c>
    </row>
    <row r="42" spans="1:25" ht="15.75" customHeight="1">
      <c r="A42" s="100">
        <v>214</v>
      </c>
      <c r="B42" s="105" t="s">
        <v>245</v>
      </c>
      <c r="C42" s="141">
        <v>3228</v>
      </c>
      <c r="D42" s="142">
        <v>2156</v>
      </c>
      <c r="E42" s="142">
        <v>364</v>
      </c>
      <c r="F42" s="142">
        <v>9</v>
      </c>
      <c r="G42" s="142">
        <v>64</v>
      </c>
      <c r="H42" s="142">
        <v>318</v>
      </c>
      <c r="I42" s="142">
        <v>84</v>
      </c>
      <c r="J42" s="142">
        <v>31</v>
      </c>
      <c r="K42" s="142">
        <v>15</v>
      </c>
      <c r="L42" s="142">
        <v>11</v>
      </c>
      <c r="M42" s="142">
        <v>13</v>
      </c>
      <c r="N42" s="142">
        <v>19</v>
      </c>
      <c r="O42" s="142">
        <v>27</v>
      </c>
      <c r="P42" s="142">
        <v>12</v>
      </c>
      <c r="Q42" s="142">
        <v>21</v>
      </c>
      <c r="R42" s="142">
        <v>11</v>
      </c>
      <c r="S42" s="142">
        <v>6</v>
      </c>
      <c r="T42" s="142">
        <v>3</v>
      </c>
      <c r="U42" s="142">
        <v>1</v>
      </c>
      <c r="V42" s="142">
        <v>4</v>
      </c>
      <c r="W42" s="142">
        <v>1</v>
      </c>
      <c r="X42" s="142">
        <v>55</v>
      </c>
      <c r="Y42" s="142">
        <v>3</v>
      </c>
    </row>
    <row r="43" spans="1:25" ht="15.75" customHeight="1">
      <c r="A43" s="100">
        <v>215</v>
      </c>
      <c r="B43" s="105" t="s">
        <v>246</v>
      </c>
      <c r="C43" s="141">
        <v>934</v>
      </c>
      <c r="D43" s="142">
        <v>299</v>
      </c>
      <c r="E43" s="142">
        <v>187</v>
      </c>
      <c r="F43" s="142">
        <v>48</v>
      </c>
      <c r="G43" s="142">
        <v>28</v>
      </c>
      <c r="H43" s="142">
        <v>191</v>
      </c>
      <c r="I43" s="142">
        <v>10</v>
      </c>
      <c r="J43" s="142">
        <v>5</v>
      </c>
      <c r="K43" s="142">
        <v>46</v>
      </c>
      <c r="L43" s="142">
        <v>9</v>
      </c>
      <c r="M43" s="142">
        <v>11</v>
      </c>
      <c r="N43" s="142">
        <v>1</v>
      </c>
      <c r="O43" s="142">
        <v>4</v>
      </c>
      <c r="P43" s="142">
        <v>6</v>
      </c>
      <c r="Q43" s="142">
        <v>8</v>
      </c>
      <c r="R43" s="142">
        <v>0</v>
      </c>
      <c r="S43" s="142">
        <v>0</v>
      </c>
      <c r="T43" s="142">
        <v>1</v>
      </c>
      <c r="U43" s="142">
        <v>1</v>
      </c>
      <c r="V43" s="142">
        <v>0</v>
      </c>
      <c r="W43" s="142">
        <v>14</v>
      </c>
      <c r="X43" s="142">
        <v>64</v>
      </c>
      <c r="Y43" s="142">
        <v>1</v>
      </c>
    </row>
    <row r="44" spans="1:25" ht="15.75" customHeight="1">
      <c r="A44" s="100">
        <v>216</v>
      </c>
      <c r="B44" s="105" t="s">
        <v>247</v>
      </c>
      <c r="C44" s="141">
        <v>1070</v>
      </c>
      <c r="D44" s="142">
        <v>739</v>
      </c>
      <c r="E44" s="142">
        <v>103</v>
      </c>
      <c r="F44" s="142">
        <v>44</v>
      </c>
      <c r="G44" s="142">
        <v>65</v>
      </c>
      <c r="H44" s="142">
        <v>24</v>
      </c>
      <c r="I44" s="142">
        <v>7</v>
      </c>
      <c r="J44" s="142">
        <v>30</v>
      </c>
      <c r="K44" s="142">
        <v>25</v>
      </c>
      <c r="L44" s="142">
        <v>7</v>
      </c>
      <c r="M44" s="142">
        <v>6</v>
      </c>
      <c r="N44" s="142">
        <v>2</v>
      </c>
      <c r="O44" s="142">
        <v>0</v>
      </c>
      <c r="P44" s="142">
        <v>5</v>
      </c>
      <c r="Q44" s="142">
        <v>1</v>
      </c>
      <c r="R44" s="142">
        <v>0</v>
      </c>
      <c r="S44" s="142">
        <v>0</v>
      </c>
      <c r="T44" s="142">
        <v>2</v>
      </c>
      <c r="U44" s="142">
        <v>1</v>
      </c>
      <c r="V44" s="142">
        <v>0</v>
      </c>
      <c r="W44" s="142">
        <v>1</v>
      </c>
      <c r="X44" s="142">
        <v>8</v>
      </c>
      <c r="Y44" s="142">
        <v>0</v>
      </c>
    </row>
    <row r="45" spans="1:25" ht="15.75" customHeight="1">
      <c r="A45" s="100">
        <v>217</v>
      </c>
      <c r="B45" s="105" t="s">
        <v>248</v>
      </c>
      <c r="C45" s="141">
        <v>1234</v>
      </c>
      <c r="D45" s="142">
        <v>904</v>
      </c>
      <c r="E45" s="142">
        <v>115</v>
      </c>
      <c r="F45" s="142">
        <v>4</v>
      </c>
      <c r="G45" s="142">
        <v>32</v>
      </c>
      <c r="H45" s="142">
        <v>34</v>
      </c>
      <c r="I45" s="142">
        <v>40</v>
      </c>
      <c r="J45" s="142">
        <v>14</v>
      </c>
      <c r="K45" s="142">
        <v>2</v>
      </c>
      <c r="L45" s="142">
        <v>7</v>
      </c>
      <c r="M45" s="142">
        <v>11</v>
      </c>
      <c r="N45" s="142">
        <v>14</v>
      </c>
      <c r="O45" s="142">
        <v>10</v>
      </c>
      <c r="P45" s="142">
        <v>5</v>
      </c>
      <c r="Q45" s="142">
        <v>5</v>
      </c>
      <c r="R45" s="142">
        <v>4</v>
      </c>
      <c r="S45" s="142">
        <v>5</v>
      </c>
      <c r="T45" s="142">
        <v>0</v>
      </c>
      <c r="U45" s="142">
        <v>3</v>
      </c>
      <c r="V45" s="142">
        <v>1</v>
      </c>
      <c r="W45" s="142">
        <v>0</v>
      </c>
      <c r="X45" s="142">
        <v>23</v>
      </c>
      <c r="Y45" s="142">
        <v>1</v>
      </c>
    </row>
    <row r="46" spans="1:25" ht="15.75" customHeight="1">
      <c r="A46" s="100">
        <v>218</v>
      </c>
      <c r="B46" s="105" t="s">
        <v>249</v>
      </c>
      <c r="C46" s="141">
        <v>624</v>
      </c>
      <c r="D46" s="142">
        <v>159</v>
      </c>
      <c r="E46" s="142">
        <v>100</v>
      </c>
      <c r="F46" s="142">
        <v>82</v>
      </c>
      <c r="G46" s="142">
        <v>35</v>
      </c>
      <c r="H46" s="142">
        <v>164</v>
      </c>
      <c r="I46" s="142">
        <v>15</v>
      </c>
      <c r="J46" s="142">
        <v>0</v>
      </c>
      <c r="K46" s="142">
        <v>36</v>
      </c>
      <c r="L46" s="142">
        <v>14</v>
      </c>
      <c r="M46" s="142">
        <v>1</v>
      </c>
      <c r="N46" s="142">
        <v>1</v>
      </c>
      <c r="O46" s="142">
        <v>0</v>
      </c>
      <c r="P46" s="142">
        <v>0</v>
      </c>
      <c r="Q46" s="142">
        <v>1</v>
      </c>
      <c r="R46" s="142">
        <v>0</v>
      </c>
      <c r="S46" s="142">
        <v>1</v>
      </c>
      <c r="T46" s="142">
        <v>0</v>
      </c>
      <c r="U46" s="142">
        <v>1</v>
      </c>
      <c r="V46" s="142">
        <v>1</v>
      </c>
      <c r="W46" s="142">
        <v>2</v>
      </c>
      <c r="X46" s="142">
        <v>11</v>
      </c>
      <c r="Y46" s="142">
        <v>0</v>
      </c>
    </row>
    <row r="47" spans="1:25" ht="15.75" customHeight="1">
      <c r="A47" s="100">
        <v>219</v>
      </c>
      <c r="B47" s="105" t="s">
        <v>250</v>
      </c>
      <c r="C47" s="141">
        <v>1000</v>
      </c>
      <c r="D47" s="142">
        <v>515</v>
      </c>
      <c r="E47" s="142">
        <v>149</v>
      </c>
      <c r="F47" s="142">
        <v>76</v>
      </c>
      <c r="G47" s="142">
        <v>27</v>
      </c>
      <c r="H47" s="142">
        <v>26</v>
      </c>
      <c r="I47" s="142">
        <v>50</v>
      </c>
      <c r="J47" s="142">
        <v>36</v>
      </c>
      <c r="K47" s="142">
        <v>13</v>
      </c>
      <c r="L47" s="142">
        <v>9</v>
      </c>
      <c r="M47" s="142">
        <v>9</v>
      </c>
      <c r="N47" s="142">
        <v>11</v>
      </c>
      <c r="O47" s="142">
        <v>12</v>
      </c>
      <c r="P47" s="142">
        <v>14</v>
      </c>
      <c r="Q47" s="142">
        <v>4</v>
      </c>
      <c r="R47" s="142">
        <v>8</v>
      </c>
      <c r="S47" s="142">
        <v>5</v>
      </c>
      <c r="T47" s="142">
        <v>2</v>
      </c>
      <c r="U47" s="142">
        <v>2</v>
      </c>
      <c r="V47" s="142">
        <v>4</v>
      </c>
      <c r="W47" s="142">
        <v>5</v>
      </c>
      <c r="X47" s="142">
        <v>22</v>
      </c>
      <c r="Y47" s="142">
        <v>1</v>
      </c>
    </row>
    <row r="48" spans="1:25" ht="15.75" customHeight="1">
      <c r="A48" s="100">
        <v>220</v>
      </c>
      <c r="B48" s="105" t="s">
        <v>251</v>
      </c>
      <c r="C48" s="141">
        <v>771</v>
      </c>
      <c r="D48" s="142">
        <v>75</v>
      </c>
      <c r="E48" s="142">
        <v>320</v>
      </c>
      <c r="F48" s="142">
        <v>97</v>
      </c>
      <c r="G48" s="142">
        <v>31</v>
      </c>
      <c r="H48" s="142">
        <v>131</v>
      </c>
      <c r="I48" s="142">
        <v>4</v>
      </c>
      <c r="J48" s="142">
        <v>0</v>
      </c>
      <c r="K48" s="142">
        <v>5</v>
      </c>
      <c r="L48" s="142">
        <v>9</v>
      </c>
      <c r="M48" s="142">
        <v>2</v>
      </c>
      <c r="N48" s="142">
        <v>0</v>
      </c>
      <c r="O48" s="142">
        <v>3</v>
      </c>
      <c r="P48" s="142">
        <v>6</v>
      </c>
      <c r="Q48" s="142">
        <v>2</v>
      </c>
      <c r="R48" s="142">
        <v>0</v>
      </c>
      <c r="S48" s="142">
        <v>0</v>
      </c>
      <c r="T48" s="142">
        <v>0</v>
      </c>
      <c r="U48" s="142">
        <v>1</v>
      </c>
      <c r="V48" s="142">
        <v>0</v>
      </c>
      <c r="W48" s="142">
        <v>0</v>
      </c>
      <c r="X48" s="142">
        <v>85</v>
      </c>
      <c r="Y48" s="142">
        <v>0</v>
      </c>
    </row>
    <row r="49" spans="1:25" ht="15.75" customHeight="1">
      <c r="A49" s="100">
        <v>221</v>
      </c>
      <c r="B49" s="105" t="s">
        <v>252</v>
      </c>
      <c r="C49" s="141">
        <v>558</v>
      </c>
      <c r="D49" s="142">
        <v>103</v>
      </c>
      <c r="E49" s="142">
        <v>108</v>
      </c>
      <c r="F49" s="142">
        <v>56</v>
      </c>
      <c r="G49" s="142">
        <v>48</v>
      </c>
      <c r="H49" s="142">
        <v>178</v>
      </c>
      <c r="I49" s="142">
        <v>12</v>
      </c>
      <c r="J49" s="142">
        <v>5</v>
      </c>
      <c r="K49" s="142">
        <v>9</v>
      </c>
      <c r="L49" s="142">
        <v>0</v>
      </c>
      <c r="M49" s="142">
        <v>7</v>
      </c>
      <c r="N49" s="142">
        <v>6</v>
      </c>
      <c r="O49" s="142">
        <v>3</v>
      </c>
      <c r="P49" s="142">
        <v>5</v>
      </c>
      <c r="Q49" s="142">
        <v>3</v>
      </c>
      <c r="R49" s="142">
        <v>3</v>
      </c>
      <c r="S49" s="142">
        <v>2</v>
      </c>
      <c r="T49" s="142">
        <v>0</v>
      </c>
      <c r="U49" s="142">
        <v>1</v>
      </c>
      <c r="V49" s="142">
        <v>2</v>
      </c>
      <c r="W49" s="142">
        <v>0</v>
      </c>
      <c r="X49" s="142">
        <v>7</v>
      </c>
      <c r="Y49" s="142">
        <v>0</v>
      </c>
    </row>
    <row r="50" spans="1:25" ht="15.75" customHeight="1">
      <c r="A50" s="100">
        <v>222</v>
      </c>
      <c r="B50" s="105" t="s">
        <v>253</v>
      </c>
      <c r="C50" s="141">
        <v>103</v>
      </c>
      <c r="D50" s="142">
        <v>4</v>
      </c>
      <c r="E50" s="142">
        <v>38</v>
      </c>
      <c r="F50" s="142">
        <v>10</v>
      </c>
      <c r="G50" s="142">
        <v>28</v>
      </c>
      <c r="H50" s="142">
        <v>0</v>
      </c>
      <c r="I50" s="142">
        <v>4</v>
      </c>
      <c r="J50" s="142">
        <v>0</v>
      </c>
      <c r="K50" s="142">
        <v>0</v>
      </c>
      <c r="L50" s="142">
        <v>13</v>
      </c>
      <c r="M50" s="142">
        <v>0</v>
      </c>
      <c r="N50" s="142">
        <v>1</v>
      </c>
      <c r="O50" s="142">
        <v>0</v>
      </c>
      <c r="P50" s="142">
        <v>0</v>
      </c>
      <c r="Q50" s="142">
        <v>0</v>
      </c>
      <c r="R50" s="142">
        <v>0</v>
      </c>
      <c r="S50" s="142">
        <v>1</v>
      </c>
      <c r="T50" s="142">
        <v>3</v>
      </c>
      <c r="U50" s="142">
        <v>0</v>
      </c>
      <c r="V50" s="142">
        <v>0</v>
      </c>
      <c r="W50" s="142">
        <v>0</v>
      </c>
      <c r="X50" s="142">
        <v>1</v>
      </c>
      <c r="Y50" s="142">
        <v>0</v>
      </c>
    </row>
    <row r="51" spans="1:25" ht="15.75" customHeight="1">
      <c r="A51" s="100">
        <v>223</v>
      </c>
      <c r="B51" s="105" t="s">
        <v>254</v>
      </c>
      <c r="C51" s="141">
        <v>646</v>
      </c>
      <c r="D51" s="142">
        <v>79</v>
      </c>
      <c r="E51" s="142">
        <v>297</v>
      </c>
      <c r="F51" s="142">
        <v>30</v>
      </c>
      <c r="G51" s="142">
        <v>90</v>
      </c>
      <c r="H51" s="142">
        <v>101</v>
      </c>
      <c r="I51" s="142">
        <v>6</v>
      </c>
      <c r="J51" s="142">
        <v>2</v>
      </c>
      <c r="K51" s="142">
        <v>2</v>
      </c>
      <c r="L51" s="142">
        <v>9</v>
      </c>
      <c r="M51" s="142">
        <v>2</v>
      </c>
      <c r="N51" s="142">
        <v>3</v>
      </c>
      <c r="O51" s="142">
        <v>4</v>
      </c>
      <c r="P51" s="142">
        <v>2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142">
        <v>1</v>
      </c>
      <c r="W51" s="142">
        <v>0</v>
      </c>
      <c r="X51" s="142">
        <v>18</v>
      </c>
      <c r="Y51" s="142">
        <v>0</v>
      </c>
    </row>
    <row r="52" spans="1:25" ht="15.75" customHeight="1">
      <c r="A52" s="100">
        <v>224</v>
      </c>
      <c r="B52" s="105" t="s">
        <v>255</v>
      </c>
      <c r="C52" s="141">
        <v>202</v>
      </c>
      <c r="D52" s="142">
        <v>31</v>
      </c>
      <c r="E52" s="142">
        <v>74</v>
      </c>
      <c r="F52" s="142">
        <v>0</v>
      </c>
      <c r="G52" s="142">
        <v>19</v>
      </c>
      <c r="H52" s="142">
        <v>36</v>
      </c>
      <c r="I52" s="142">
        <v>8</v>
      </c>
      <c r="J52" s="142">
        <v>0</v>
      </c>
      <c r="K52" s="142">
        <v>12</v>
      </c>
      <c r="L52" s="142">
        <v>14</v>
      </c>
      <c r="M52" s="142">
        <v>1</v>
      </c>
      <c r="N52" s="142">
        <v>2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1</v>
      </c>
      <c r="U52" s="142">
        <v>1</v>
      </c>
      <c r="V52" s="142">
        <v>0</v>
      </c>
      <c r="W52" s="142">
        <v>0</v>
      </c>
      <c r="X52" s="142">
        <v>3</v>
      </c>
      <c r="Y52" s="142">
        <v>0</v>
      </c>
    </row>
    <row r="53" spans="1:25" ht="15.75" customHeight="1">
      <c r="A53" s="100">
        <v>225</v>
      </c>
      <c r="B53" s="105" t="s">
        <v>256</v>
      </c>
      <c r="C53" s="141">
        <v>201</v>
      </c>
      <c r="D53" s="142">
        <v>14</v>
      </c>
      <c r="E53" s="142">
        <v>59</v>
      </c>
      <c r="F53" s="142">
        <v>6</v>
      </c>
      <c r="G53" s="142">
        <v>30</v>
      </c>
      <c r="H53" s="142">
        <v>52</v>
      </c>
      <c r="I53" s="142">
        <v>10</v>
      </c>
      <c r="J53" s="142">
        <v>0</v>
      </c>
      <c r="K53" s="142">
        <v>0</v>
      </c>
      <c r="L53" s="142">
        <v>22</v>
      </c>
      <c r="M53" s="142">
        <v>1</v>
      </c>
      <c r="N53" s="142">
        <v>0</v>
      </c>
      <c r="O53" s="142">
        <v>2</v>
      </c>
      <c r="P53" s="142">
        <v>0</v>
      </c>
      <c r="Q53" s="142">
        <v>0</v>
      </c>
      <c r="R53" s="142">
        <v>1</v>
      </c>
      <c r="S53" s="142">
        <v>2</v>
      </c>
      <c r="T53" s="142">
        <v>0</v>
      </c>
      <c r="U53" s="142">
        <v>0</v>
      </c>
      <c r="V53" s="142">
        <v>0</v>
      </c>
      <c r="W53" s="142">
        <v>0</v>
      </c>
      <c r="X53" s="142">
        <v>2</v>
      </c>
      <c r="Y53" s="142">
        <v>0</v>
      </c>
    </row>
    <row r="54" spans="1:25" ht="15.75" customHeight="1">
      <c r="A54" s="100">
        <v>226</v>
      </c>
      <c r="B54" s="105" t="s">
        <v>257</v>
      </c>
      <c r="C54" s="141">
        <v>226</v>
      </c>
      <c r="D54" s="142">
        <v>62</v>
      </c>
      <c r="E54" s="142">
        <v>57</v>
      </c>
      <c r="F54" s="142">
        <v>9</v>
      </c>
      <c r="G54" s="142">
        <v>44</v>
      </c>
      <c r="H54" s="142">
        <v>5</v>
      </c>
      <c r="I54" s="142">
        <v>5</v>
      </c>
      <c r="J54" s="142">
        <v>0</v>
      </c>
      <c r="K54" s="142">
        <v>3</v>
      </c>
      <c r="L54" s="142">
        <v>5</v>
      </c>
      <c r="M54" s="142">
        <v>24</v>
      </c>
      <c r="N54" s="142">
        <v>3</v>
      </c>
      <c r="O54" s="142">
        <v>1</v>
      </c>
      <c r="P54" s="142">
        <v>1</v>
      </c>
      <c r="Q54" s="142">
        <v>0</v>
      </c>
      <c r="R54" s="142">
        <v>0</v>
      </c>
      <c r="S54" s="142">
        <v>1</v>
      </c>
      <c r="T54" s="142">
        <v>0</v>
      </c>
      <c r="U54" s="142">
        <v>0</v>
      </c>
      <c r="V54" s="142">
        <v>0</v>
      </c>
      <c r="W54" s="142">
        <v>0</v>
      </c>
      <c r="X54" s="142">
        <v>5</v>
      </c>
      <c r="Y54" s="142">
        <v>1</v>
      </c>
    </row>
    <row r="55" spans="1:25" ht="15.75" customHeight="1">
      <c r="A55" s="100">
        <v>227</v>
      </c>
      <c r="B55" s="105" t="s">
        <v>258</v>
      </c>
      <c r="C55" s="141">
        <v>238</v>
      </c>
      <c r="D55" s="142">
        <v>23</v>
      </c>
      <c r="E55" s="142">
        <v>148</v>
      </c>
      <c r="F55" s="142">
        <v>0</v>
      </c>
      <c r="G55" s="142">
        <v>28</v>
      </c>
      <c r="H55" s="142">
        <v>4</v>
      </c>
      <c r="I55" s="142">
        <v>16</v>
      </c>
      <c r="J55" s="142">
        <v>0</v>
      </c>
      <c r="K55" s="142">
        <v>15</v>
      </c>
      <c r="L55" s="142">
        <v>0</v>
      </c>
      <c r="M55" s="142">
        <v>1</v>
      </c>
      <c r="N55" s="142">
        <v>0</v>
      </c>
      <c r="O55" s="142">
        <v>1</v>
      </c>
      <c r="P55" s="142">
        <v>0</v>
      </c>
      <c r="Q55" s="142">
        <v>0</v>
      </c>
      <c r="R55" s="142">
        <v>0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2</v>
      </c>
      <c r="Y55" s="142">
        <v>0</v>
      </c>
    </row>
    <row r="56" spans="1:25" ht="15.75" customHeight="1">
      <c r="A56" s="100">
        <v>228</v>
      </c>
      <c r="B56" s="105" t="s">
        <v>411</v>
      </c>
      <c r="C56" s="141">
        <v>415</v>
      </c>
      <c r="D56" s="142">
        <v>69</v>
      </c>
      <c r="E56" s="142">
        <v>188</v>
      </c>
      <c r="F56" s="142">
        <v>5</v>
      </c>
      <c r="G56" s="142">
        <v>44</v>
      </c>
      <c r="H56" s="142">
        <v>22</v>
      </c>
      <c r="I56" s="142">
        <v>9</v>
      </c>
      <c r="J56" s="142">
        <v>0</v>
      </c>
      <c r="K56" s="142">
        <v>42</v>
      </c>
      <c r="L56" s="142">
        <v>10</v>
      </c>
      <c r="M56" s="142">
        <v>9</v>
      </c>
      <c r="N56" s="142">
        <v>1</v>
      </c>
      <c r="O56" s="142">
        <v>1</v>
      </c>
      <c r="P56" s="142">
        <v>1</v>
      </c>
      <c r="Q56" s="142">
        <v>0</v>
      </c>
      <c r="R56" s="142">
        <v>1</v>
      </c>
      <c r="S56" s="142">
        <v>0</v>
      </c>
      <c r="T56" s="142">
        <v>0</v>
      </c>
      <c r="U56" s="142">
        <v>1</v>
      </c>
      <c r="V56" s="142">
        <v>1</v>
      </c>
      <c r="W56" s="142">
        <v>1</v>
      </c>
      <c r="X56" s="142">
        <v>10</v>
      </c>
      <c r="Y56" s="142">
        <v>0</v>
      </c>
    </row>
    <row r="57" spans="1:25" ht="15.75" customHeight="1">
      <c r="A57" s="100">
        <v>229</v>
      </c>
      <c r="B57" s="105" t="s">
        <v>259</v>
      </c>
      <c r="C57" s="141">
        <v>420</v>
      </c>
      <c r="D57" s="142">
        <v>140</v>
      </c>
      <c r="E57" s="142">
        <v>122</v>
      </c>
      <c r="F57" s="142">
        <v>15</v>
      </c>
      <c r="G57" s="142">
        <v>13</v>
      </c>
      <c r="H57" s="142">
        <v>19</v>
      </c>
      <c r="I57" s="142">
        <v>14</v>
      </c>
      <c r="J57" s="142">
        <v>3</v>
      </c>
      <c r="K57" s="142">
        <v>54</v>
      </c>
      <c r="L57" s="142">
        <v>8</v>
      </c>
      <c r="M57" s="142">
        <v>3</v>
      </c>
      <c r="N57" s="142">
        <v>4</v>
      </c>
      <c r="O57" s="142">
        <v>1</v>
      </c>
      <c r="P57" s="142">
        <v>2</v>
      </c>
      <c r="Q57" s="142">
        <v>0</v>
      </c>
      <c r="R57" s="142">
        <v>2</v>
      </c>
      <c r="S57" s="142">
        <v>0</v>
      </c>
      <c r="T57" s="142">
        <v>7</v>
      </c>
      <c r="U57" s="142">
        <v>0</v>
      </c>
      <c r="V57" s="142">
        <v>1</v>
      </c>
      <c r="W57" s="142">
        <v>0</v>
      </c>
      <c r="X57" s="142">
        <v>12</v>
      </c>
      <c r="Y57" s="142">
        <v>0</v>
      </c>
    </row>
    <row r="58" spans="1:25" ht="15.75" customHeight="1">
      <c r="A58" s="100">
        <v>301</v>
      </c>
      <c r="B58" s="105" t="s">
        <v>261</v>
      </c>
      <c r="C58" s="141">
        <v>189</v>
      </c>
      <c r="D58" s="142">
        <v>78</v>
      </c>
      <c r="E58" s="142">
        <v>61</v>
      </c>
      <c r="F58" s="142">
        <v>2</v>
      </c>
      <c r="G58" s="142">
        <v>8</v>
      </c>
      <c r="H58" s="142">
        <v>3</v>
      </c>
      <c r="I58" s="142">
        <v>10</v>
      </c>
      <c r="J58" s="142">
        <v>7</v>
      </c>
      <c r="K58" s="142">
        <v>1</v>
      </c>
      <c r="L58" s="142">
        <v>1</v>
      </c>
      <c r="M58" s="142">
        <v>2</v>
      </c>
      <c r="N58" s="142">
        <v>5</v>
      </c>
      <c r="O58" s="142">
        <v>3</v>
      </c>
      <c r="P58" s="142">
        <v>3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5</v>
      </c>
      <c r="Y58" s="142">
        <v>0</v>
      </c>
    </row>
    <row r="59" spans="1:25" ht="15.75" customHeight="1">
      <c r="A59" s="100">
        <v>365</v>
      </c>
      <c r="B59" s="105" t="s">
        <v>265</v>
      </c>
      <c r="C59" s="141">
        <v>143</v>
      </c>
      <c r="D59" s="142">
        <v>18</v>
      </c>
      <c r="E59" s="142">
        <v>61</v>
      </c>
      <c r="F59" s="142">
        <v>8</v>
      </c>
      <c r="G59" s="142">
        <v>27</v>
      </c>
      <c r="H59" s="142">
        <v>21</v>
      </c>
      <c r="I59" s="142">
        <v>4</v>
      </c>
      <c r="J59" s="142">
        <v>0</v>
      </c>
      <c r="K59" s="142">
        <v>1</v>
      </c>
      <c r="L59" s="142">
        <v>0</v>
      </c>
      <c r="M59" s="142">
        <v>0</v>
      </c>
      <c r="N59" s="142">
        <v>1</v>
      </c>
      <c r="O59" s="142">
        <v>0</v>
      </c>
      <c r="P59" s="142">
        <v>0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142">
        <v>0</v>
      </c>
      <c r="W59" s="142">
        <v>0</v>
      </c>
      <c r="X59" s="142">
        <v>2</v>
      </c>
      <c r="Y59" s="142">
        <v>0</v>
      </c>
    </row>
    <row r="60" spans="1:25" ht="15.75" customHeight="1">
      <c r="A60" s="100">
        <v>381</v>
      </c>
      <c r="B60" s="105" t="s">
        <v>266</v>
      </c>
      <c r="C60" s="141">
        <v>208</v>
      </c>
      <c r="D60" s="142">
        <v>47</v>
      </c>
      <c r="E60" s="142">
        <v>38</v>
      </c>
      <c r="F60" s="142">
        <v>24</v>
      </c>
      <c r="G60" s="142">
        <v>28</v>
      </c>
      <c r="H60" s="142">
        <v>24</v>
      </c>
      <c r="I60" s="142">
        <v>0</v>
      </c>
      <c r="J60" s="142">
        <v>1</v>
      </c>
      <c r="K60" s="142">
        <v>0</v>
      </c>
      <c r="L60" s="142">
        <v>5</v>
      </c>
      <c r="M60" s="142">
        <v>4</v>
      </c>
      <c r="N60" s="142">
        <v>0</v>
      </c>
      <c r="O60" s="142">
        <v>2</v>
      </c>
      <c r="P60" s="142">
        <v>5</v>
      </c>
      <c r="Q60" s="142">
        <v>2</v>
      </c>
      <c r="R60" s="142">
        <v>2</v>
      </c>
      <c r="S60" s="142">
        <v>0</v>
      </c>
      <c r="T60" s="142">
        <v>1</v>
      </c>
      <c r="U60" s="142">
        <v>0</v>
      </c>
      <c r="V60" s="142">
        <v>0</v>
      </c>
      <c r="W60" s="142">
        <v>4</v>
      </c>
      <c r="X60" s="142">
        <v>20</v>
      </c>
      <c r="Y60" s="142">
        <v>1</v>
      </c>
    </row>
    <row r="61" spans="1:25" ht="15.75" customHeight="1">
      <c r="A61" s="100">
        <v>382</v>
      </c>
      <c r="B61" s="105" t="s">
        <v>267</v>
      </c>
      <c r="C61" s="141">
        <v>400</v>
      </c>
      <c r="D61" s="142">
        <v>133</v>
      </c>
      <c r="E61" s="142">
        <v>111</v>
      </c>
      <c r="F61" s="142">
        <v>21</v>
      </c>
      <c r="G61" s="142">
        <v>53</v>
      </c>
      <c r="H61" s="142">
        <v>41</v>
      </c>
      <c r="I61" s="142">
        <v>8</v>
      </c>
      <c r="J61" s="142">
        <v>1</v>
      </c>
      <c r="K61" s="142">
        <v>6</v>
      </c>
      <c r="L61" s="142">
        <v>1</v>
      </c>
      <c r="M61" s="142">
        <v>0</v>
      </c>
      <c r="N61" s="142">
        <v>2</v>
      </c>
      <c r="O61" s="142">
        <v>2</v>
      </c>
      <c r="P61" s="142">
        <v>3</v>
      </c>
      <c r="Q61" s="142">
        <v>4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14</v>
      </c>
      <c r="Y61" s="142">
        <v>0</v>
      </c>
    </row>
    <row r="62" spans="1:25" ht="15.75" customHeight="1">
      <c r="A62" s="100">
        <v>442</v>
      </c>
      <c r="B62" s="105" t="s">
        <v>270</v>
      </c>
      <c r="C62" s="141">
        <v>72</v>
      </c>
      <c r="D62" s="142">
        <v>9</v>
      </c>
      <c r="E62" s="142">
        <v>53</v>
      </c>
      <c r="F62" s="142">
        <v>6</v>
      </c>
      <c r="G62" s="142">
        <v>1</v>
      </c>
      <c r="H62" s="142">
        <v>0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142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3</v>
      </c>
      <c r="Y62" s="142">
        <v>0</v>
      </c>
    </row>
    <row r="63" spans="1:25" ht="15.75" customHeight="1">
      <c r="A63" s="100">
        <v>443</v>
      </c>
      <c r="B63" s="105" t="s">
        <v>271</v>
      </c>
      <c r="C63" s="141">
        <v>416</v>
      </c>
      <c r="D63" s="142">
        <v>28</v>
      </c>
      <c r="E63" s="142">
        <v>323</v>
      </c>
      <c r="F63" s="142">
        <v>25</v>
      </c>
      <c r="G63" s="142">
        <v>4</v>
      </c>
      <c r="H63" s="142">
        <v>8</v>
      </c>
      <c r="I63" s="142">
        <v>7</v>
      </c>
      <c r="J63" s="142">
        <v>0</v>
      </c>
      <c r="K63" s="142">
        <v>0</v>
      </c>
      <c r="L63" s="142">
        <v>0</v>
      </c>
      <c r="M63" s="142">
        <v>2</v>
      </c>
      <c r="N63" s="142">
        <v>0</v>
      </c>
      <c r="O63" s="142">
        <v>0</v>
      </c>
      <c r="P63" s="142">
        <v>0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142">
        <v>0</v>
      </c>
      <c r="W63" s="142">
        <v>0</v>
      </c>
      <c r="X63" s="142">
        <v>19</v>
      </c>
      <c r="Y63" s="142">
        <v>0</v>
      </c>
    </row>
    <row r="64" spans="1:25" ht="15.75" customHeight="1">
      <c r="A64" s="100">
        <v>446</v>
      </c>
      <c r="B64" s="105" t="s">
        <v>273</v>
      </c>
      <c r="C64" s="141">
        <v>23</v>
      </c>
      <c r="D64" s="142">
        <v>0</v>
      </c>
      <c r="E64" s="142">
        <v>7</v>
      </c>
      <c r="F64" s="142">
        <v>0</v>
      </c>
      <c r="G64" s="142">
        <v>4</v>
      </c>
      <c r="H64" s="142">
        <v>6</v>
      </c>
      <c r="I64" s="142">
        <v>1</v>
      </c>
      <c r="J64" s="142">
        <v>0</v>
      </c>
      <c r="K64" s="142">
        <v>1</v>
      </c>
      <c r="L64" s="142">
        <v>1</v>
      </c>
      <c r="M64" s="142">
        <v>1</v>
      </c>
      <c r="N64" s="142">
        <v>0</v>
      </c>
      <c r="O64" s="142">
        <v>1</v>
      </c>
      <c r="P64" s="142">
        <v>1</v>
      </c>
      <c r="Q64" s="142">
        <v>0</v>
      </c>
      <c r="R64" s="142">
        <v>0</v>
      </c>
      <c r="S64" s="142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</row>
    <row r="65" spans="1:25" ht="15.75" customHeight="1">
      <c r="A65" s="100">
        <v>464</v>
      </c>
      <c r="B65" s="105" t="s">
        <v>274</v>
      </c>
      <c r="C65" s="141">
        <v>194</v>
      </c>
      <c r="D65" s="142">
        <v>88</v>
      </c>
      <c r="E65" s="142">
        <v>35</v>
      </c>
      <c r="F65" s="142">
        <v>21</v>
      </c>
      <c r="G65" s="142">
        <v>14</v>
      </c>
      <c r="H65" s="142">
        <v>7</v>
      </c>
      <c r="I65" s="142">
        <v>0</v>
      </c>
      <c r="J65" s="142">
        <v>0</v>
      </c>
      <c r="K65" s="142">
        <v>5</v>
      </c>
      <c r="L65" s="142">
        <v>10</v>
      </c>
      <c r="M65" s="142">
        <v>5</v>
      </c>
      <c r="N65" s="142">
        <v>0</v>
      </c>
      <c r="O65" s="142">
        <v>0</v>
      </c>
      <c r="P65" s="142">
        <v>1</v>
      </c>
      <c r="Q65" s="142">
        <v>0</v>
      </c>
      <c r="R65" s="142">
        <v>0</v>
      </c>
      <c r="S65" s="142">
        <v>0</v>
      </c>
      <c r="T65" s="142">
        <v>1</v>
      </c>
      <c r="U65" s="142">
        <v>0</v>
      </c>
      <c r="V65" s="142">
        <v>0</v>
      </c>
      <c r="W65" s="142">
        <v>0</v>
      </c>
      <c r="X65" s="142">
        <v>7</v>
      </c>
      <c r="Y65" s="142">
        <v>0</v>
      </c>
    </row>
    <row r="66" spans="1:25" ht="15.75" customHeight="1">
      <c r="A66" s="100">
        <v>481</v>
      </c>
      <c r="B66" s="105" t="s">
        <v>275</v>
      </c>
      <c r="C66" s="141">
        <v>123</v>
      </c>
      <c r="D66" s="142">
        <v>35</v>
      </c>
      <c r="E66" s="142">
        <v>31</v>
      </c>
      <c r="F66" s="142">
        <v>7</v>
      </c>
      <c r="G66" s="142">
        <v>24</v>
      </c>
      <c r="H66" s="142">
        <v>9</v>
      </c>
      <c r="I66" s="142">
        <v>0</v>
      </c>
      <c r="J66" s="142">
        <v>0</v>
      </c>
      <c r="K66" s="142">
        <v>0</v>
      </c>
      <c r="L66" s="142">
        <v>1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0</v>
      </c>
      <c r="S66" s="142">
        <v>1</v>
      </c>
      <c r="T66" s="142">
        <v>4</v>
      </c>
      <c r="U66" s="142">
        <v>0</v>
      </c>
      <c r="V66" s="142">
        <v>0</v>
      </c>
      <c r="W66" s="142">
        <v>0</v>
      </c>
      <c r="X66" s="142">
        <v>11</v>
      </c>
      <c r="Y66" s="142">
        <v>0</v>
      </c>
    </row>
    <row r="67" spans="1:25" ht="15.75" customHeight="1">
      <c r="A67" s="100">
        <v>501</v>
      </c>
      <c r="B67" s="105" t="s">
        <v>276</v>
      </c>
      <c r="C67" s="141">
        <v>105</v>
      </c>
      <c r="D67" s="142">
        <v>14</v>
      </c>
      <c r="E67" s="142">
        <v>57</v>
      </c>
      <c r="F67" s="142">
        <v>6</v>
      </c>
      <c r="G67" s="142">
        <v>4</v>
      </c>
      <c r="H67" s="142">
        <v>2</v>
      </c>
      <c r="I67" s="142">
        <v>1</v>
      </c>
      <c r="J67" s="142">
        <v>0</v>
      </c>
      <c r="K67" s="142">
        <v>1</v>
      </c>
      <c r="L67" s="142">
        <v>3</v>
      </c>
      <c r="M67" s="142">
        <v>11</v>
      </c>
      <c r="N67" s="142">
        <v>0</v>
      </c>
      <c r="O67" s="142">
        <v>1</v>
      </c>
      <c r="P67" s="142">
        <v>0</v>
      </c>
      <c r="Q67" s="142">
        <v>0</v>
      </c>
      <c r="R67" s="142">
        <v>0</v>
      </c>
      <c r="S67" s="142">
        <v>0</v>
      </c>
      <c r="T67" s="142">
        <v>0</v>
      </c>
      <c r="U67" s="142">
        <v>4</v>
      </c>
      <c r="V67" s="142">
        <v>0</v>
      </c>
      <c r="W67" s="142">
        <v>0</v>
      </c>
      <c r="X67" s="142">
        <v>1</v>
      </c>
      <c r="Y67" s="142">
        <v>0</v>
      </c>
    </row>
    <row r="68" spans="1:25" ht="15.75" customHeight="1">
      <c r="A68" s="100">
        <v>585</v>
      </c>
      <c r="B68" s="105" t="s">
        <v>278</v>
      </c>
      <c r="C68" s="141">
        <v>117</v>
      </c>
      <c r="D68" s="142">
        <v>15</v>
      </c>
      <c r="E68" s="142">
        <v>77</v>
      </c>
      <c r="F68" s="142">
        <v>4</v>
      </c>
      <c r="G68" s="142">
        <v>15</v>
      </c>
      <c r="H68" s="142">
        <v>0</v>
      </c>
      <c r="I68" s="142">
        <v>3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0</v>
      </c>
      <c r="P68" s="142">
        <v>2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1</v>
      </c>
      <c r="Y68" s="142">
        <v>0</v>
      </c>
    </row>
    <row r="69" spans="1:25" ht="15.75" customHeight="1">
      <c r="A69" s="100">
        <v>586</v>
      </c>
      <c r="B69" s="105" t="s">
        <v>279</v>
      </c>
      <c r="C69" s="141">
        <v>78</v>
      </c>
      <c r="D69" s="142">
        <v>12</v>
      </c>
      <c r="E69" s="142">
        <v>38</v>
      </c>
      <c r="F69" s="142">
        <v>0</v>
      </c>
      <c r="G69" s="142">
        <v>3</v>
      </c>
      <c r="H69" s="142">
        <v>0</v>
      </c>
      <c r="I69" s="142">
        <v>1</v>
      </c>
      <c r="J69" s="142">
        <v>0</v>
      </c>
      <c r="K69" s="142">
        <v>0</v>
      </c>
      <c r="L69" s="142">
        <v>14</v>
      </c>
      <c r="M69" s="142">
        <v>0</v>
      </c>
      <c r="N69" s="142">
        <v>0</v>
      </c>
      <c r="O69" s="142">
        <v>0</v>
      </c>
      <c r="P69" s="142">
        <v>1</v>
      </c>
      <c r="Q69" s="142">
        <v>0</v>
      </c>
      <c r="R69" s="142">
        <v>1</v>
      </c>
      <c r="S69" s="142">
        <v>4</v>
      </c>
      <c r="T69" s="142">
        <v>0</v>
      </c>
      <c r="U69" s="142">
        <v>0</v>
      </c>
      <c r="V69" s="142">
        <v>1</v>
      </c>
      <c r="W69" s="142">
        <v>0</v>
      </c>
      <c r="X69" s="142">
        <v>3</v>
      </c>
      <c r="Y69" s="142">
        <v>0</v>
      </c>
    </row>
    <row r="70" spans="1:25" ht="15.75" customHeight="1">
      <c r="A70" s="104"/>
      <c r="B70" s="125"/>
      <c r="C70" s="147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</row>
    <row r="71" spans="1:25" ht="15.75" customHeight="1">
      <c r="A71" s="100" t="s">
        <v>417</v>
      </c>
      <c r="B71" s="127"/>
    </row>
    <row r="72" spans="1:25">
      <c r="N72" s="142"/>
      <c r="O72" s="142"/>
      <c r="Q72" s="142"/>
      <c r="U72" s="142"/>
    </row>
    <row r="73" spans="1:25">
      <c r="N73" s="142"/>
      <c r="O73" s="142"/>
      <c r="Q73" s="142"/>
      <c r="U73" s="142"/>
    </row>
  </sheetData>
  <mergeCells count="1">
    <mergeCell ref="A3:B3"/>
  </mergeCells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41F25-164A-48AB-AC83-745ABA565FF9}">
  <sheetPr>
    <tabColor theme="7" tint="0.79998168889431442"/>
  </sheetPr>
  <dimension ref="A1:Y73"/>
  <sheetViews>
    <sheetView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D12" sqref="D12"/>
    </sheetView>
  </sheetViews>
  <sheetFormatPr defaultColWidth="7.75" defaultRowHeight="13.5"/>
  <cols>
    <col min="1" max="1" width="3.75" style="100" customWidth="1"/>
    <col min="2" max="2" width="15" style="100" customWidth="1"/>
    <col min="3" max="25" width="10" style="100" customWidth="1"/>
    <col min="26" max="256" width="7.75" style="100"/>
    <col min="257" max="257" width="3.75" style="100" customWidth="1"/>
    <col min="258" max="258" width="10.25" style="100" customWidth="1"/>
    <col min="259" max="281" width="6.875" style="100" customWidth="1"/>
    <col min="282" max="512" width="7.75" style="100"/>
    <col min="513" max="513" width="3.75" style="100" customWidth="1"/>
    <col min="514" max="514" width="10.25" style="100" customWidth="1"/>
    <col min="515" max="537" width="6.875" style="100" customWidth="1"/>
    <col min="538" max="768" width="7.75" style="100"/>
    <col min="769" max="769" width="3.75" style="100" customWidth="1"/>
    <col min="770" max="770" width="10.25" style="100" customWidth="1"/>
    <col min="771" max="793" width="6.875" style="100" customWidth="1"/>
    <col min="794" max="1024" width="7.75" style="100"/>
    <col min="1025" max="1025" width="3.75" style="100" customWidth="1"/>
    <col min="1026" max="1026" width="10.25" style="100" customWidth="1"/>
    <col min="1027" max="1049" width="6.875" style="100" customWidth="1"/>
    <col min="1050" max="1280" width="7.75" style="100"/>
    <col min="1281" max="1281" width="3.75" style="100" customWidth="1"/>
    <col min="1282" max="1282" width="10.25" style="100" customWidth="1"/>
    <col min="1283" max="1305" width="6.875" style="100" customWidth="1"/>
    <col min="1306" max="1536" width="7.75" style="100"/>
    <col min="1537" max="1537" width="3.75" style="100" customWidth="1"/>
    <col min="1538" max="1538" width="10.25" style="100" customWidth="1"/>
    <col min="1539" max="1561" width="6.875" style="100" customWidth="1"/>
    <col min="1562" max="1792" width="7.75" style="100"/>
    <col min="1793" max="1793" width="3.75" style="100" customWidth="1"/>
    <col min="1794" max="1794" width="10.25" style="100" customWidth="1"/>
    <col min="1795" max="1817" width="6.875" style="100" customWidth="1"/>
    <col min="1818" max="2048" width="7.75" style="100"/>
    <col min="2049" max="2049" width="3.75" style="100" customWidth="1"/>
    <col min="2050" max="2050" width="10.25" style="100" customWidth="1"/>
    <col min="2051" max="2073" width="6.875" style="100" customWidth="1"/>
    <col min="2074" max="2304" width="7.75" style="100"/>
    <col min="2305" max="2305" width="3.75" style="100" customWidth="1"/>
    <col min="2306" max="2306" width="10.25" style="100" customWidth="1"/>
    <col min="2307" max="2329" width="6.875" style="100" customWidth="1"/>
    <col min="2330" max="2560" width="7.75" style="100"/>
    <col min="2561" max="2561" width="3.75" style="100" customWidth="1"/>
    <col min="2562" max="2562" width="10.25" style="100" customWidth="1"/>
    <col min="2563" max="2585" width="6.875" style="100" customWidth="1"/>
    <col min="2586" max="2816" width="7.75" style="100"/>
    <col min="2817" max="2817" width="3.75" style="100" customWidth="1"/>
    <col min="2818" max="2818" width="10.25" style="100" customWidth="1"/>
    <col min="2819" max="2841" width="6.875" style="100" customWidth="1"/>
    <col min="2842" max="3072" width="7.75" style="100"/>
    <col min="3073" max="3073" width="3.75" style="100" customWidth="1"/>
    <col min="3074" max="3074" width="10.25" style="100" customWidth="1"/>
    <col min="3075" max="3097" width="6.875" style="100" customWidth="1"/>
    <col min="3098" max="3328" width="7.75" style="100"/>
    <col min="3329" max="3329" width="3.75" style="100" customWidth="1"/>
    <col min="3330" max="3330" width="10.25" style="100" customWidth="1"/>
    <col min="3331" max="3353" width="6.875" style="100" customWidth="1"/>
    <col min="3354" max="3584" width="7.75" style="100"/>
    <col min="3585" max="3585" width="3.75" style="100" customWidth="1"/>
    <col min="3586" max="3586" width="10.25" style="100" customWidth="1"/>
    <col min="3587" max="3609" width="6.875" style="100" customWidth="1"/>
    <col min="3610" max="3840" width="7.75" style="100"/>
    <col min="3841" max="3841" width="3.75" style="100" customWidth="1"/>
    <col min="3842" max="3842" width="10.25" style="100" customWidth="1"/>
    <col min="3843" max="3865" width="6.875" style="100" customWidth="1"/>
    <col min="3866" max="4096" width="7.75" style="100"/>
    <col min="4097" max="4097" width="3.75" style="100" customWidth="1"/>
    <col min="4098" max="4098" width="10.25" style="100" customWidth="1"/>
    <col min="4099" max="4121" width="6.875" style="100" customWidth="1"/>
    <col min="4122" max="4352" width="7.75" style="100"/>
    <col min="4353" max="4353" width="3.75" style="100" customWidth="1"/>
    <col min="4354" max="4354" width="10.25" style="100" customWidth="1"/>
    <col min="4355" max="4377" width="6.875" style="100" customWidth="1"/>
    <col min="4378" max="4608" width="7.75" style="100"/>
    <col min="4609" max="4609" width="3.75" style="100" customWidth="1"/>
    <col min="4610" max="4610" width="10.25" style="100" customWidth="1"/>
    <col min="4611" max="4633" width="6.875" style="100" customWidth="1"/>
    <col min="4634" max="4864" width="7.75" style="100"/>
    <col min="4865" max="4865" width="3.75" style="100" customWidth="1"/>
    <col min="4866" max="4866" width="10.25" style="100" customWidth="1"/>
    <col min="4867" max="4889" width="6.875" style="100" customWidth="1"/>
    <col min="4890" max="5120" width="7.75" style="100"/>
    <col min="5121" max="5121" width="3.75" style="100" customWidth="1"/>
    <col min="5122" max="5122" width="10.25" style="100" customWidth="1"/>
    <col min="5123" max="5145" width="6.875" style="100" customWidth="1"/>
    <col min="5146" max="5376" width="7.75" style="100"/>
    <col min="5377" max="5377" width="3.75" style="100" customWidth="1"/>
    <col min="5378" max="5378" width="10.25" style="100" customWidth="1"/>
    <col min="5379" max="5401" width="6.875" style="100" customWidth="1"/>
    <col min="5402" max="5632" width="7.75" style="100"/>
    <col min="5633" max="5633" width="3.75" style="100" customWidth="1"/>
    <col min="5634" max="5634" width="10.25" style="100" customWidth="1"/>
    <col min="5635" max="5657" width="6.875" style="100" customWidth="1"/>
    <col min="5658" max="5888" width="7.75" style="100"/>
    <col min="5889" max="5889" width="3.75" style="100" customWidth="1"/>
    <col min="5890" max="5890" width="10.25" style="100" customWidth="1"/>
    <col min="5891" max="5913" width="6.875" style="100" customWidth="1"/>
    <col min="5914" max="6144" width="7.75" style="100"/>
    <col min="6145" max="6145" width="3.75" style="100" customWidth="1"/>
    <col min="6146" max="6146" width="10.25" style="100" customWidth="1"/>
    <col min="6147" max="6169" width="6.875" style="100" customWidth="1"/>
    <col min="6170" max="6400" width="7.75" style="100"/>
    <col min="6401" max="6401" width="3.75" style="100" customWidth="1"/>
    <col min="6402" max="6402" width="10.25" style="100" customWidth="1"/>
    <col min="6403" max="6425" width="6.875" style="100" customWidth="1"/>
    <col min="6426" max="6656" width="7.75" style="100"/>
    <col min="6657" max="6657" width="3.75" style="100" customWidth="1"/>
    <col min="6658" max="6658" width="10.25" style="100" customWidth="1"/>
    <col min="6659" max="6681" width="6.875" style="100" customWidth="1"/>
    <col min="6682" max="6912" width="7.75" style="100"/>
    <col min="6913" max="6913" width="3.75" style="100" customWidth="1"/>
    <col min="6914" max="6914" width="10.25" style="100" customWidth="1"/>
    <col min="6915" max="6937" width="6.875" style="100" customWidth="1"/>
    <col min="6938" max="7168" width="7.75" style="100"/>
    <col min="7169" max="7169" width="3.75" style="100" customWidth="1"/>
    <col min="7170" max="7170" width="10.25" style="100" customWidth="1"/>
    <col min="7171" max="7193" width="6.875" style="100" customWidth="1"/>
    <col min="7194" max="7424" width="7.75" style="100"/>
    <col min="7425" max="7425" width="3.75" style="100" customWidth="1"/>
    <col min="7426" max="7426" width="10.25" style="100" customWidth="1"/>
    <col min="7427" max="7449" width="6.875" style="100" customWidth="1"/>
    <col min="7450" max="7680" width="7.75" style="100"/>
    <col min="7681" max="7681" width="3.75" style="100" customWidth="1"/>
    <col min="7682" max="7682" width="10.25" style="100" customWidth="1"/>
    <col min="7683" max="7705" width="6.875" style="100" customWidth="1"/>
    <col min="7706" max="7936" width="7.75" style="100"/>
    <col min="7937" max="7937" width="3.75" style="100" customWidth="1"/>
    <col min="7938" max="7938" width="10.25" style="100" customWidth="1"/>
    <col min="7939" max="7961" width="6.875" style="100" customWidth="1"/>
    <col min="7962" max="8192" width="7.75" style="100"/>
    <col min="8193" max="8193" width="3.75" style="100" customWidth="1"/>
    <col min="8194" max="8194" width="10.25" style="100" customWidth="1"/>
    <col min="8195" max="8217" width="6.875" style="100" customWidth="1"/>
    <col min="8218" max="8448" width="7.75" style="100"/>
    <col min="8449" max="8449" width="3.75" style="100" customWidth="1"/>
    <col min="8450" max="8450" width="10.25" style="100" customWidth="1"/>
    <col min="8451" max="8473" width="6.875" style="100" customWidth="1"/>
    <col min="8474" max="8704" width="7.75" style="100"/>
    <col min="8705" max="8705" width="3.75" style="100" customWidth="1"/>
    <col min="8706" max="8706" width="10.25" style="100" customWidth="1"/>
    <col min="8707" max="8729" width="6.875" style="100" customWidth="1"/>
    <col min="8730" max="8960" width="7.75" style="100"/>
    <col min="8961" max="8961" width="3.75" style="100" customWidth="1"/>
    <col min="8962" max="8962" width="10.25" style="100" customWidth="1"/>
    <col min="8963" max="8985" width="6.875" style="100" customWidth="1"/>
    <col min="8986" max="9216" width="7.75" style="100"/>
    <col min="9217" max="9217" width="3.75" style="100" customWidth="1"/>
    <col min="9218" max="9218" width="10.25" style="100" customWidth="1"/>
    <col min="9219" max="9241" width="6.875" style="100" customWidth="1"/>
    <col min="9242" max="9472" width="7.75" style="100"/>
    <col min="9473" max="9473" width="3.75" style="100" customWidth="1"/>
    <col min="9474" max="9474" width="10.25" style="100" customWidth="1"/>
    <col min="9475" max="9497" width="6.875" style="100" customWidth="1"/>
    <col min="9498" max="9728" width="7.75" style="100"/>
    <col min="9729" max="9729" width="3.75" style="100" customWidth="1"/>
    <col min="9730" max="9730" width="10.25" style="100" customWidth="1"/>
    <col min="9731" max="9753" width="6.875" style="100" customWidth="1"/>
    <col min="9754" max="9984" width="7.75" style="100"/>
    <col min="9985" max="9985" width="3.75" style="100" customWidth="1"/>
    <col min="9986" max="9986" width="10.25" style="100" customWidth="1"/>
    <col min="9987" max="10009" width="6.875" style="100" customWidth="1"/>
    <col min="10010" max="10240" width="7.75" style="100"/>
    <col min="10241" max="10241" width="3.75" style="100" customWidth="1"/>
    <col min="10242" max="10242" width="10.25" style="100" customWidth="1"/>
    <col min="10243" max="10265" width="6.875" style="100" customWidth="1"/>
    <col min="10266" max="10496" width="7.75" style="100"/>
    <col min="10497" max="10497" width="3.75" style="100" customWidth="1"/>
    <col min="10498" max="10498" width="10.25" style="100" customWidth="1"/>
    <col min="10499" max="10521" width="6.875" style="100" customWidth="1"/>
    <col min="10522" max="10752" width="7.75" style="100"/>
    <col min="10753" max="10753" width="3.75" style="100" customWidth="1"/>
    <col min="10754" max="10754" width="10.25" style="100" customWidth="1"/>
    <col min="10755" max="10777" width="6.875" style="100" customWidth="1"/>
    <col min="10778" max="11008" width="7.75" style="100"/>
    <col min="11009" max="11009" width="3.75" style="100" customWidth="1"/>
    <col min="11010" max="11010" width="10.25" style="100" customWidth="1"/>
    <col min="11011" max="11033" width="6.875" style="100" customWidth="1"/>
    <col min="11034" max="11264" width="7.75" style="100"/>
    <col min="11265" max="11265" width="3.75" style="100" customWidth="1"/>
    <col min="11266" max="11266" width="10.25" style="100" customWidth="1"/>
    <col min="11267" max="11289" width="6.875" style="100" customWidth="1"/>
    <col min="11290" max="11520" width="7.75" style="100"/>
    <col min="11521" max="11521" width="3.75" style="100" customWidth="1"/>
    <col min="11522" max="11522" width="10.25" style="100" customWidth="1"/>
    <col min="11523" max="11545" width="6.875" style="100" customWidth="1"/>
    <col min="11546" max="11776" width="7.75" style="100"/>
    <col min="11777" max="11777" width="3.75" style="100" customWidth="1"/>
    <col min="11778" max="11778" width="10.25" style="100" customWidth="1"/>
    <col min="11779" max="11801" width="6.875" style="100" customWidth="1"/>
    <col min="11802" max="12032" width="7.75" style="100"/>
    <col min="12033" max="12033" width="3.75" style="100" customWidth="1"/>
    <col min="12034" max="12034" width="10.25" style="100" customWidth="1"/>
    <col min="12035" max="12057" width="6.875" style="100" customWidth="1"/>
    <col min="12058" max="12288" width="7.75" style="100"/>
    <col min="12289" max="12289" width="3.75" style="100" customWidth="1"/>
    <col min="12290" max="12290" width="10.25" style="100" customWidth="1"/>
    <col min="12291" max="12313" width="6.875" style="100" customWidth="1"/>
    <col min="12314" max="12544" width="7.75" style="100"/>
    <col min="12545" max="12545" width="3.75" style="100" customWidth="1"/>
    <col min="12546" max="12546" width="10.25" style="100" customWidth="1"/>
    <col min="12547" max="12569" width="6.875" style="100" customWidth="1"/>
    <col min="12570" max="12800" width="7.75" style="100"/>
    <col min="12801" max="12801" width="3.75" style="100" customWidth="1"/>
    <col min="12802" max="12802" width="10.25" style="100" customWidth="1"/>
    <col min="12803" max="12825" width="6.875" style="100" customWidth="1"/>
    <col min="12826" max="13056" width="7.75" style="100"/>
    <col min="13057" max="13057" width="3.75" style="100" customWidth="1"/>
    <col min="13058" max="13058" width="10.25" style="100" customWidth="1"/>
    <col min="13059" max="13081" width="6.875" style="100" customWidth="1"/>
    <col min="13082" max="13312" width="7.75" style="100"/>
    <col min="13313" max="13313" width="3.75" style="100" customWidth="1"/>
    <col min="13314" max="13314" width="10.25" style="100" customWidth="1"/>
    <col min="13315" max="13337" width="6.875" style="100" customWidth="1"/>
    <col min="13338" max="13568" width="7.75" style="100"/>
    <col min="13569" max="13569" width="3.75" style="100" customWidth="1"/>
    <col min="13570" max="13570" width="10.25" style="100" customWidth="1"/>
    <col min="13571" max="13593" width="6.875" style="100" customWidth="1"/>
    <col min="13594" max="13824" width="7.75" style="100"/>
    <col min="13825" max="13825" width="3.75" style="100" customWidth="1"/>
    <col min="13826" max="13826" width="10.25" style="100" customWidth="1"/>
    <col min="13827" max="13849" width="6.875" style="100" customWidth="1"/>
    <col min="13850" max="14080" width="7.75" style="100"/>
    <col min="14081" max="14081" width="3.75" style="100" customWidth="1"/>
    <col min="14082" max="14082" width="10.25" style="100" customWidth="1"/>
    <col min="14083" max="14105" width="6.875" style="100" customWidth="1"/>
    <col min="14106" max="14336" width="7.75" style="100"/>
    <col min="14337" max="14337" width="3.75" style="100" customWidth="1"/>
    <col min="14338" max="14338" width="10.25" style="100" customWidth="1"/>
    <col min="14339" max="14361" width="6.875" style="100" customWidth="1"/>
    <col min="14362" max="14592" width="7.75" style="100"/>
    <col min="14593" max="14593" width="3.75" style="100" customWidth="1"/>
    <col min="14594" max="14594" width="10.25" style="100" customWidth="1"/>
    <col min="14595" max="14617" width="6.875" style="100" customWidth="1"/>
    <col min="14618" max="14848" width="7.75" style="100"/>
    <col min="14849" max="14849" width="3.75" style="100" customWidth="1"/>
    <col min="14850" max="14850" width="10.25" style="100" customWidth="1"/>
    <col min="14851" max="14873" width="6.875" style="100" customWidth="1"/>
    <col min="14874" max="15104" width="7.75" style="100"/>
    <col min="15105" max="15105" width="3.75" style="100" customWidth="1"/>
    <col min="15106" max="15106" width="10.25" style="100" customWidth="1"/>
    <col min="15107" max="15129" width="6.875" style="100" customWidth="1"/>
    <col min="15130" max="15360" width="7.75" style="100"/>
    <col min="15361" max="15361" width="3.75" style="100" customWidth="1"/>
    <col min="15362" max="15362" width="10.25" style="100" customWidth="1"/>
    <col min="15363" max="15385" width="6.875" style="100" customWidth="1"/>
    <col min="15386" max="15616" width="7.75" style="100"/>
    <col min="15617" max="15617" width="3.75" style="100" customWidth="1"/>
    <col min="15618" max="15618" width="10.25" style="100" customWidth="1"/>
    <col min="15619" max="15641" width="6.875" style="100" customWidth="1"/>
    <col min="15642" max="15872" width="7.75" style="100"/>
    <col min="15873" max="15873" width="3.75" style="100" customWidth="1"/>
    <col min="15874" max="15874" width="10.25" style="100" customWidth="1"/>
    <col min="15875" max="15897" width="6.875" style="100" customWidth="1"/>
    <col min="15898" max="16128" width="7.75" style="100"/>
    <col min="16129" max="16129" width="3.75" style="100" customWidth="1"/>
    <col min="16130" max="16130" width="10.25" style="100" customWidth="1"/>
    <col min="16131" max="16153" width="6.875" style="100" customWidth="1"/>
    <col min="16154" max="16384" width="7.75" style="100"/>
  </cols>
  <sheetData>
    <row r="1" spans="1:25" ht="16.149999999999999" customHeight="1">
      <c r="A1" s="100" t="s">
        <v>819</v>
      </c>
    </row>
    <row r="2" spans="1:25">
      <c r="Y2" s="117" t="s">
        <v>402</v>
      </c>
    </row>
    <row r="3" spans="1:25" ht="27">
      <c r="A3" s="439" t="s">
        <v>403</v>
      </c>
      <c r="B3" s="440"/>
      <c r="C3" s="138" t="s">
        <v>44</v>
      </c>
      <c r="D3" s="131" t="s">
        <v>404</v>
      </c>
      <c r="E3" s="139" t="s">
        <v>0</v>
      </c>
      <c r="F3" s="139" t="s">
        <v>194</v>
      </c>
      <c r="G3" s="139" t="s">
        <v>1</v>
      </c>
      <c r="H3" s="139" t="s">
        <v>193</v>
      </c>
      <c r="I3" s="139" t="s">
        <v>413</v>
      </c>
      <c r="J3" s="139" t="s">
        <v>157</v>
      </c>
      <c r="K3" s="139" t="s">
        <v>195</v>
      </c>
      <c r="L3" s="131" t="s">
        <v>196</v>
      </c>
      <c r="M3" s="139" t="s">
        <v>199</v>
      </c>
      <c r="N3" s="139" t="s">
        <v>414</v>
      </c>
      <c r="O3" s="139" t="s">
        <v>421</v>
      </c>
      <c r="P3" s="131" t="s">
        <v>198</v>
      </c>
      <c r="Q3" s="131" t="s">
        <v>197</v>
      </c>
      <c r="R3" s="139" t="s">
        <v>200</v>
      </c>
      <c r="S3" s="139" t="s">
        <v>156</v>
      </c>
      <c r="T3" s="139" t="s">
        <v>201</v>
      </c>
      <c r="U3" s="131" t="s">
        <v>422</v>
      </c>
      <c r="V3" s="139" t="s">
        <v>418</v>
      </c>
      <c r="W3" s="131" t="s">
        <v>202</v>
      </c>
      <c r="X3" s="140" t="s">
        <v>205</v>
      </c>
      <c r="Y3" s="140" t="s">
        <v>162</v>
      </c>
    </row>
    <row r="4" spans="1:25" ht="15" hidden="1" customHeight="1">
      <c r="B4" s="135" t="s">
        <v>427</v>
      </c>
      <c r="C4" s="141">
        <v>101294</v>
      </c>
      <c r="D4" s="142">
        <v>55202</v>
      </c>
      <c r="E4" s="142">
        <v>23587</v>
      </c>
      <c r="F4" s="142">
        <v>4016</v>
      </c>
      <c r="G4" s="142">
        <v>3203</v>
      </c>
      <c r="H4" s="142">
        <v>3324</v>
      </c>
      <c r="I4" s="142">
        <v>2367</v>
      </c>
      <c r="J4" s="142">
        <v>1363</v>
      </c>
      <c r="K4" s="142">
        <v>899</v>
      </c>
      <c r="L4" s="142">
        <v>822</v>
      </c>
      <c r="M4" s="142">
        <v>657</v>
      </c>
      <c r="N4" s="142">
        <v>683</v>
      </c>
      <c r="O4" s="142">
        <v>202</v>
      </c>
      <c r="P4" s="142">
        <v>544</v>
      </c>
      <c r="Q4" s="142">
        <v>549</v>
      </c>
      <c r="R4" s="142">
        <v>281</v>
      </c>
      <c r="S4" s="142">
        <v>283</v>
      </c>
      <c r="T4" s="142">
        <v>204</v>
      </c>
      <c r="U4" s="142">
        <v>195</v>
      </c>
      <c r="V4" s="142">
        <v>140</v>
      </c>
      <c r="W4" s="142">
        <v>185</v>
      </c>
      <c r="X4" s="142">
        <v>2515</v>
      </c>
      <c r="Y4" s="142">
        <v>72</v>
      </c>
    </row>
    <row r="5" spans="1:25" ht="11.25" hidden="1" customHeight="1">
      <c r="B5" s="135" t="s">
        <v>420</v>
      </c>
      <c r="C5" s="141">
        <v>101773</v>
      </c>
      <c r="D5" s="142">
        <v>53864</v>
      </c>
      <c r="E5" s="142">
        <v>24742</v>
      </c>
      <c r="F5" s="142">
        <v>4232</v>
      </c>
      <c r="G5" s="142">
        <v>3301</v>
      </c>
      <c r="H5" s="142">
        <v>3612</v>
      </c>
      <c r="I5" s="142">
        <v>2405</v>
      </c>
      <c r="J5" s="142">
        <v>1435</v>
      </c>
      <c r="K5" s="142">
        <v>924</v>
      </c>
      <c r="L5" s="142">
        <v>842</v>
      </c>
      <c r="M5" s="142">
        <v>641</v>
      </c>
      <c r="N5" s="142">
        <v>672</v>
      </c>
      <c r="O5" s="142">
        <v>219</v>
      </c>
      <c r="P5" s="142">
        <v>490</v>
      </c>
      <c r="Q5" s="142">
        <v>505</v>
      </c>
      <c r="R5" s="142">
        <v>278</v>
      </c>
      <c r="S5" s="142">
        <v>281</v>
      </c>
      <c r="T5" s="142">
        <v>214</v>
      </c>
      <c r="U5" s="142">
        <v>182</v>
      </c>
      <c r="V5" s="142">
        <v>143</v>
      </c>
      <c r="W5" s="142">
        <v>170</v>
      </c>
      <c r="X5" s="142">
        <v>2547</v>
      </c>
      <c r="Y5" s="142">
        <v>74</v>
      </c>
    </row>
    <row r="6" spans="1:25" ht="11.25" hidden="1" customHeight="1">
      <c r="B6" s="135" t="s">
        <v>424</v>
      </c>
      <c r="C6" s="141">
        <v>101297</v>
      </c>
      <c r="D6" s="142">
        <v>52351</v>
      </c>
      <c r="E6" s="142">
        <v>25760</v>
      </c>
      <c r="F6" s="142">
        <v>4283</v>
      </c>
      <c r="G6" s="142">
        <v>3307</v>
      </c>
      <c r="H6" s="142">
        <v>3515</v>
      </c>
      <c r="I6" s="142">
        <v>2324</v>
      </c>
      <c r="J6" s="142">
        <v>1479</v>
      </c>
      <c r="K6" s="142">
        <v>933</v>
      </c>
      <c r="L6" s="142">
        <v>744</v>
      </c>
      <c r="M6" s="142">
        <v>655</v>
      </c>
      <c r="N6" s="142">
        <v>650</v>
      </c>
      <c r="O6" s="142">
        <v>335</v>
      </c>
      <c r="P6" s="142">
        <v>518</v>
      </c>
      <c r="Q6" s="142">
        <v>460</v>
      </c>
      <c r="R6" s="142">
        <v>297</v>
      </c>
      <c r="S6" s="142">
        <v>270</v>
      </c>
      <c r="T6" s="142">
        <v>239</v>
      </c>
      <c r="U6" s="142">
        <v>168</v>
      </c>
      <c r="V6" s="142">
        <v>166</v>
      </c>
      <c r="W6" s="142">
        <v>184</v>
      </c>
      <c r="X6" s="142">
        <v>2586</v>
      </c>
      <c r="Y6" s="142">
        <v>73</v>
      </c>
    </row>
    <row r="7" spans="1:25" ht="11.25" hidden="1" customHeight="1">
      <c r="B7" s="135" t="s">
        <v>426</v>
      </c>
      <c r="C7" s="141">
        <v>99767</v>
      </c>
      <c r="D7" s="142">
        <v>51217</v>
      </c>
      <c r="E7" s="142">
        <v>25600</v>
      </c>
      <c r="F7" s="142">
        <v>4291</v>
      </c>
      <c r="G7" s="142">
        <v>3428</v>
      </c>
      <c r="H7" s="142">
        <v>3156</v>
      </c>
      <c r="I7" s="142">
        <v>2353</v>
      </c>
      <c r="J7" s="142">
        <v>1520</v>
      </c>
      <c r="K7" s="142">
        <v>915</v>
      </c>
      <c r="L7" s="142">
        <v>760</v>
      </c>
      <c r="M7" s="142">
        <v>685</v>
      </c>
      <c r="N7" s="142">
        <v>619</v>
      </c>
      <c r="O7" s="142">
        <v>399</v>
      </c>
      <c r="P7" s="142">
        <v>485</v>
      </c>
      <c r="Q7" s="142">
        <v>449</v>
      </c>
      <c r="R7" s="142">
        <v>294</v>
      </c>
      <c r="S7" s="142">
        <v>252</v>
      </c>
      <c r="T7" s="142">
        <v>203</v>
      </c>
      <c r="U7" s="142">
        <v>183</v>
      </c>
      <c r="V7" s="142">
        <v>171</v>
      </c>
      <c r="W7" s="142">
        <v>175</v>
      </c>
      <c r="X7" s="142">
        <v>2544</v>
      </c>
      <c r="Y7" s="142">
        <v>68</v>
      </c>
    </row>
    <row r="8" spans="1:25" ht="11.25" customHeight="1">
      <c r="B8" s="135" t="s">
        <v>428</v>
      </c>
      <c r="C8" s="141">
        <v>98206</v>
      </c>
      <c r="D8" s="142">
        <v>49967</v>
      </c>
      <c r="E8" s="142">
        <v>25306</v>
      </c>
      <c r="F8" s="142">
        <v>4477</v>
      </c>
      <c r="G8" s="142">
        <v>3472</v>
      </c>
      <c r="H8" s="142">
        <v>2933</v>
      </c>
      <c r="I8" s="142">
        <v>2270</v>
      </c>
      <c r="J8" s="142">
        <v>1477</v>
      </c>
      <c r="K8" s="142">
        <v>911</v>
      </c>
      <c r="L8" s="142">
        <v>772</v>
      </c>
      <c r="M8" s="142">
        <v>712</v>
      </c>
      <c r="N8" s="142">
        <v>643</v>
      </c>
      <c r="O8" s="142">
        <v>476</v>
      </c>
      <c r="P8" s="142">
        <v>462</v>
      </c>
      <c r="Q8" s="142">
        <v>450</v>
      </c>
      <c r="R8" s="142">
        <v>290</v>
      </c>
      <c r="S8" s="142">
        <v>251</v>
      </c>
      <c r="T8" s="142">
        <v>227</v>
      </c>
      <c r="U8" s="142">
        <v>194</v>
      </c>
      <c r="V8" s="142">
        <v>170</v>
      </c>
      <c r="W8" s="142">
        <v>167</v>
      </c>
      <c r="X8" s="142">
        <v>2579</v>
      </c>
      <c r="Y8" s="142">
        <v>61</v>
      </c>
    </row>
    <row r="9" spans="1:25" ht="15" customHeight="1">
      <c r="B9" s="136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</row>
    <row r="10" spans="1:25" ht="15" customHeight="1">
      <c r="B10" s="105" t="s">
        <v>211</v>
      </c>
      <c r="C10" s="141">
        <v>19439</v>
      </c>
      <c r="D10" s="142">
        <v>12982</v>
      </c>
      <c r="E10" s="142">
        <v>3368</v>
      </c>
      <c r="F10" s="142">
        <v>262</v>
      </c>
      <c r="G10" s="142">
        <v>467</v>
      </c>
      <c r="H10" s="142">
        <v>386</v>
      </c>
      <c r="I10" s="142">
        <v>450</v>
      </c>
      <c r="J10" s="142">
        <v>89</v>
      </c>
      <c r="K10" s="142">
        <v>137</v>
      </c>
      <c r="L10" s="142">
        <v>105</v>
      </c>
      <c r="M10" s="142">
        <v>128</v>
      </c>
      <c r="N10" s="142">
        <v>124</v>
      </c>
      <c r="O10" s="142">
        <v>74</v>
      </c>
      <c r="P10" s="142">
        <v>116</v>
      </c>
      <c r="Q10" s="142">
        <v>77</v>
      </c>
      <c r="R10" s="142">
        <v>88</v>
      </c>
      <c r="S10" s="142">
        <v>55</v>
      </c>
      <c r="T10" s="142">
        <v>26</v>
      </c>
      <c r="U10" s="142">
        <v>32</v>
      </c>
      <c r="V10" s="142">
        <v>28</v>
      </c>
      <c r="W10" s="142">
        <v>32</v>
      </c>
      <c r="X10" s="142">
        <v>413</v>
      </c>
      <c r="Y10" s="142">
        <v>7</v>
      </c>
    </row>
    <row r="11" spans="1:25" ht="15" customHeight="1">
      <c r="B11" s="105" t="s">
        <v>212</v>
      </c>
      <c r="C11" s="141">
        <v>8861</v>
      </c>
      <c r="D11" s="142">
        <v>5795</v>
      </c>
      <c r="E11" s="142">
        <v>1270</v>
      </c>
      <c r="F11" s="142">
        <v>120</v>
      </c>
      <c r="G11" s="142">
        <v>215</v>
      </c>
      <c r="H11" s="142">
        <v>433</v>
      </c>
      <c r="I11" s="142">
        <v>227</v>
      </c>
      <c r="J11" s="142">
        <v>181</v>
      </c>
      <c r="K11" s="142">
        <v>45</v>
      </c>
      <c r="L11" s="142">
        <v>54</v>
      </c>
      <c r="M11" s="142">
        <v>61</v>
      </c>
      <c r="N11" s="142">
        <v>62</v>
      </c>
      <c r="O11" s="142">
        <v>64</v>
      </c>
      <c r="P11" s="142">
        <v>54</v>
      </c>
      <c r="Q11" s="142">
        <v>32</v>
      </c>
      <c r="R11" s="142">
        <v>25</v>
      </c>
      <c r="S11" s="142">
        <v>15</v>
      </c>
      <c r="T11" s="142">
        <v>8</v>
      </c>
      <c r="U11" s="142">
        <v>16</v>
      </c>
      <c r="V11" s="142">
        <v>4</v>
      </c>
      <c r="W11" s="142">
        <v>12</v>
      </c>
      <c r="X11" s="142">
        <v>168</v>
      </c>
      <c r="Y11" s="142">
        <v>6</v>
      </c>
    </row>
    <row r="12" spans="1:25" ht="15" customHeight="1">
      <c r="B12" s="105" t="s">
        <v>213</v>
      </c>
      <c r="C12" s="141">
        <v>7280</v>
      </c>
      <c r="D12" s="142">
        <v>3401</v>
      </c>
      <c r="E12" s="142">
        <v>1692</v>
      </c>
      <c r="F12" s="142">
        <v>333</v>
      </c>
      <c r="G12" s="142">
        <v>560</v>
      </c>
      <c r="H12" s="142">
        <v>408</v>
      </c>
      <c r="I12" s="142">
        <v>94</v>
      </c>
      <c r="J12" s="142">
        <v>115</v>
      </c>
      <c r="K12" s="142">
        <v>160</v>
      </c>
      <c r="L12" s="142">
        <v>78</v>
      </c>
      <c r="M12" s="142">
        <v>70</v>
      </c>
      <c r="N12" s="142">
        <v>16</v>
      </c>
      <c r="O12" s="142">
        <v>60</v>
      </c>
      <c r="P12" s="142">
        <v>22</v>
      </c>
      <c r="Q12" s="142">
        <v>33</v>
      </c>
      <c r="R12" s="142">
        <v>10</v>
      </c>
      <c r="S12" s="142">
        <v>5</v>
      </c>
      <c r="T12" s="142">
        <v>12</v>
      </c>
      <c r="U12" s="142">
        <v>25</v>
      </c>
      <c r="V12" s="142">
        <v>5</v>
      </c>
      <c r="W12" s="142">
        <v>5</v>
      </c>
      <c r="X12" s="142">
        <v>176</v>
      </c>
      <c r="Y12" s="142">
        <v>7</v>
      </c>
    </row>
    <row r="13" spans="1:25" ht="15" customHeight="1">
      <c r="B13" s="105" t="s">
        <v>214</v>
      </c>
      <c r="C13" s="141">
        <v>3429</v>
      </c>
      <c r="D13" s="142">
        <v>837</v>
      </c>
      <c r="E13" s="142">
        <v>1043</v>
      </c>
      <c r="F13" s="142">
        <v>240</v>
      </c>
      <c r="G13" s="142">
        <v>225</v>
      </c>
      <c r="H13" s="142">
        <v>548</v>
      </c>
      <c r="I13" s="142">
        <v>52</v>
      </c>
      <c r="J13" s="142">
        <v>7</v>
      </c>
      <c r="K13" s="142">
        <v>143</v>
      </c>
      <c r="L13" s="142">
        <v>38</v>
      </c>
      <c r="M13" s="142">
        <v>29</v>
      </c>
      <c r="N13" s="142">
        <v>7</v>
      </c>
      <c r="O13" s="142">
        <v>18</v>
      </c>
      <c r="P13" s="142">
        <v>9</v>
      </c>
      <c r="Q13" s="142">
        <v>12</v>
      </c>
      <c r="R13" s="142">
        <v>1</v>
      </c>
      <c r="S13" s="142">
        <v>1</v>
      </c>
      <c r="T13" s="142">
        <v>3</v>
      </c>
      <c r="U13" s="142">
        <v>4</v>
      </c>
      <c r="V13" s="142">
        <v>14</v>
      </c>
      <c r="W13" s="142">
        <v>3</v>
      </c>
      <c r="X13" s="142">
        <v>195</v>
      </c>
      <c r="Y13" s="142">
        <v>0</v>
      </c>
    </row>
    <row r="14" spans="1:25" ht="15" customHeight="1">
      <c r="B14" s="105" t="s">
        <v>215</v>
      </c>
      <c r="C14" s="141">
        <v>10816</v>
      </c>
      <c r="D14" s="142">
        <v>5789</v>
      </c>
      <c r="E14" s="142">
        <v>1969</v>
      </c>
      <c r="F14" s="142">
        <v>1790</v>
      </c>
      <c r="G14" s="142">
        <v>413</v>
      </c>
      <c r="H14" s="142">
        <v>227</v>
      </c>
      <c r="I14" s="142">
        <v>99</v>
      </c>
      <c r="J14" s="142">
        <v>12</v>
      </c>
      <c r="K14" s="142">
        <v>107</v>
      </c>
      <c r="L14" s="142">
        <v>45</v>
      </c>
      <c r="M14" s="142">
        <v>60</v>
      </c>
      <c r="N14" s="142">
        <v>17</v>
      </c>
      <c r="O14" s="142">
        <v>25</v>
      </c>
      <c r="P14" s="142">
        <v>16</v>
      </c>
      <c r="Q14" s="142">
        <v>34</v>
      </c>
      <c r="R14" s="142">
        <v>3</v>
      </c>
      <c r="S14" s="142">
        <v>5</v>
      </c>
      <c r="T14" s="142">
        <v>14</v>
      </c>
      <c r="U14" s="142">
        <v>12</v>
      </c>
      <c r="V14" s="142">
        <v>3</v>
      </c>
      <c r="W14" s="142">
        <v>5</v>
      </c>
      <c r="X14" s="142">
        <v>171</v>
      </c>
      <c r="Y14" s="142">
        <v>2</v>
      </c>
    </row>
    <row r="15" spans="1:25" ht="15" customHeight="1">
      <c r="B15" s="105" t="s">
        <v>216</v>
      </c>
      <c r="C15" s="141">
        <v>1754</v>
      </c>
      <c r="D15" s="142">
        <v>671</v>
      </c>
      <c r="E15" s="142">
        <v>509</v>
      </c>
      <c r="F15" s="142">
        <v>68</v>
      </c>
      <c r="G15" s="142">
        <v>109</v>
      </c>
      <c r="H15" s="142">
        <v>79</v>
      </c>
      <c r="I15" s="142">
        <v>38</v>
      </c>
      <c r="J15" s="142">
        <v>12</v>
      </c>
      <c r="K15" s="142">
        <v>79</v>
      </c>
      <c r="L15" s="142">
        <v>60</v>
      </c>
      <c r="M15" s="142">
        <v>28</v>
      </c>
      <c r="N15" s="142">
        <v>9</v>
      </c>
      <c r="O15" s="142">
        <v>2</v>
      </c>
      <c r="P15" s="142">
        <v>6</v>
      </c>
      <c r="Q15" s="142">
        <v>10</v>
      </c>
      <c r="R15" s="142">
        <v>4</v>
      </c>
      <c r="S15" s="142">
        <v>1</v>
      </c>
      <c r="T15" s="142">
        <v>11</v>
      </c>
      <c r="U15" s="142">
        <v>7</v>
      </c>
      <c r="V15" s="142">
        <v>1</v>
      </c>
      <c r="W15" s="142">
        <v>1</v>
      </c>
      <c r="X15" s="142">
        <v>49</v>
      </c>
      <c r="Y15" s="142">
        <v>2</v>
      </c>
    </row>
    <row r="16" spans="1:25" ht="15" customHeight="1">
      <c r="B16" s="105" t="s">
        <v>218</v>
      </c>
      <c r="C16" s="141">
        <v>1030</v>
      </c>
      <c r="D16" s="142">
        <v>138</v>
      </c>
      <c r="E16" s="142">
        <v>469</v>
      </c>
      <c r="F16" s="142">
        <v>48</v>
      </c>
      <c r="G16" s="142">
        <v>160</v>
      </c>
      <c r="H16" s="142">
        <v>55</v>
      </c>
      <c r="I16" s="142">
        <v>32</v>
      </c>
      <c r="J16" s="142">
        <v>0</v>
      </c>
      <c r="K16" s="142">
        <v>2</v>
      </c>
      <c r="L16" s="142">
        <v>75</v>
      </c>
      <c r="M16" s="142">
        <v>7</v>
      </c>
      <c r="N16" s="142">
        <v>3</v>
      </c>
      <c r="O16" s="142">
        <v>6</v>
      </c>
      <c r="P16" s="142">
        <v>6</v>
      </c>
      <c r="Q16" s="142">
        <v>5</v>
      </c>
      <c r="R16" s="142">
        <v>2</v>
      </c>
      <c r="S16" s="142">
        <v>6</v>
      </c>
      <c r="T16" s="142">
        <v>4</v>
      </c>
      <c r="U16" s="142">
        <v>0</v>
      </c>
      <c r="V16" s="142">
        <v>2</v>
      </c>
      <c r="W16" s="142">
        <v>5</v>
      </c>
      <c r="X16" s="142">
        <v>5</v>
      </c>
      <c r="Y16" s="142">
        <v>0</v>
      </c>
    </row>
    <row r="17" spans="1:25" ht="15" customHeight="1">
      <c r="B17" s="105" t="s">
        <v>220</v>
      </c>
      <c r="C17" s="141">
        <v>1213</v>
      </c>
      <c r="D17" s="142">
        <v>175</v>
      </c>
      <c r="E17" s="142">
        <v>419</v>
      </c>
      <c r="F17" s="142">
        <v>87</v>
      </c>
      <c r="G17" s="142">
        <v>150</v>
      </c>
      <c r="H17" s="142">
        <v>264</v>
      </c>
      <c r="I17" s="142">
        <v>20</v>
      </c>
      <c r="J17" s="142">
        <v>5</v>
      </c>
      <c r="K17" s="142">
        <v>8</v>
      </c>
      <c r="L17" s="142">
        <v>14</v>
      </c>
      <c r="M17" s="142">
        <v>13</v>
      </c>
      <c r="N17" s="142">
        <v>11</v>
      </c>
      <c r="O17" s="142">
        <v>3</v>
      </c>
      <c r="P17" s="142">
        <v>6</v>
      </c>
      <c r="Q17" s="142">
        <v>3</v>
      </c>
      <c r="R17" s="142">
        <v>4</v>
      </c>
      <c r="S17" s="142">
        <v>2</v>
      </c>
      <c r="T17" s="142">
        <v>0</v>
      </c>
      <c r="U17" s="142">
        <v>2</v>
      </c>
      <c r="V17" s="142">
        <v>1</v>
      </c>
      <c r="W17" s="142">
        <v>3</v>
      </c>
      <c r="X17" s="142">
        <v>23</v>
      </c>
      <c r="Y17" s="142">
        <v>0</v>
      </c>
    </row>
    <row r="18" spans="1:25" ht="15" customHeight="1">
      <c r="B18" s="105" t="s">
        <v>222</v>
      </c>
      <c r="C18" s="141">
        <v>679</v>
      </c>
      <c r="D18" s="142">
        <v>143</v>
      </c>
      <c r="E18" s="142">
        <v>229</v>
      </c>
      <c r="F18" s="142">
        <v>19</v>
      </c>
      <c r="G18" s="142">
        <v>117</v>
      </c>
      <c r="H18" s="142">
        <v>36</v>
      </c>
      <c r="I18" s="142">
        <v>22</v>
      </c>
      <c r="J18" s="142">
        <v>6</v>
      </c>
      <c r="K18" s="142">
        <v>13</v>
      </c>
      <c r="L18" s="142">
        <v>20</v>
      </c>
      <c r="M18" s="142">
        <v>20</v>
      </c>
      <c r="N18" s="142">
        <v>7</v>
      </c>
      <c r="O18" s="142">
        <v>0</v>
      </c>
      <c r="P18" s="142">
        <v>6</v>
      </c>
      <c r="Q18" s="142">
        <v>2</v>
      </c>
      <c r="R18" s="142">
        <v>1</v>
      </c>
      <c r="S18" s="142">
        <v>2</v>
      </c>
      <c r="T18" s="142">
        <v>7</v>
      </c>
      <c r="U18" s="142">
        <v>3</v>
      </c>
      <c r="V18" s="142">
        <v>0</v>
      </c>
      <c r="W18" s="142">
        <v>2</v>
      </c>
      <c r="X18" s="142">
        <v>24</v>
      </c>
      <c r="Y18" s="142">
        <v>1</v>
      </c>
    </row>
    <row r="19" spans="1:25" ht="15" customHeight="1">
      <c r="B19" s="137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</row>
    <row r="20" spans="1:25" ht="15" customHeight="1">
      <c r="A20" s="100">
        <v>100</v>
      </c>
      <c r="B20" s="105" t="s">
        <v>223</v>
      </c>
      <c r="C20" s="141">
        <v>43705</v>
      </c>
      <c r="D20" s="142">
        <v>20036</v>
      </c>
      <c r="E20" s="142">
        <v>14338</v>
      </c>
      <c r="F20" s="142">
        <v>1510</v>
      </c>
      <c r="G20" s="142">
        <v>1056</v>
      </c>
      <c r="H20" s="142">
        <v>497</v>
      </c>
      <c r="I20" s="142">
        <v>1236</v>
      </c>
      <c r="J20" s="142">
        <v>1050</v>
      </c>
      <c r="K20" s="142">
        <v>217</v>
      </c>
      <c r="L20" s="142">
        <v>283</v>
      </c>
      <c r="M20" s="142">
        <v>296</v>
      </c>
      <c r="N20" s="142">
        <v>387</v>
      </c>
      <c r="O20" s="142">
        <v>224</v>
      </c>
      <c r="P20" s="142">
        <v>221</v>
      </c>
      <c r="Q20" s="142">
        <v>242</v>
      </c>
      <c r="R20" s="142">
        <v>152</v>
      </c>
      <c r="S20" s="142">
        <v>159</v>
      </c>
      <c r="T20" s="142">
        <v>142</v>
      </c>
      <c r="U20" s="142">
        <v>93</v>
      </c>
      <c r="V20" s="142">
        <v>112</v>
      </c>
      <c r="W20" s="142">
        <v>99</v>
      </c>
      <c r="X20" s="142">
        <v>1355</v>
      </c>
      <c r="Y20" s="142">
        <v>36</v>
      </c>
    </row>
    <row r="21" spans="1:25" ht="15" customHeight="1">
      <c r="A21" s="100">
        <v>101</v>
      </c>
      <c r="B21" s="105" t="s">
        <v>224</v>
      </c>
      <c r="C21" s="141">
        <v>5058</v>
      </c>
      <c r="D21" s="142">
        <v>1586</v>
      </c>
      <c r="E21" s="142">
        <v>1294</v>
      </c>
      <c r="F21" s="142">
        <v>46</v>
      </c>
      <c r="G21" s="142">
        <v>306</v>
      </c>
      <c r="H21" s="142">
        <v>310</v>
      </c>
      <c r="I21" s="142">
        <v>448</v>
      </c>
      <c r="J21" s="142">
        <v>91</v>
      </c>
      <c r="K21" s="142">
        <v>109</v>
      </c>
      <c r="L21" s="142">
        <v>45</v>
      </c>
      <c r="M21" s="142">
        <v>39</v>
      </c>
      <c r="N21" s="142">
        <v>102</v>
      </c>
      <c r="O21" s="142">
        <v>46</v>
      </c>
      <c r="P21" s="142">
        <v>58</v>
      </c>
      <c r="Q21" s="142">
        <v>58</v>
      </c>
      <c r="R21" s="142">
        <v>40</v>
      </c>
      <c r="S21" s="142">
        <v>64</v>
      </c>
      <c r="T21" s="142">
        <v>37</v>
      </c>
      <c r="U21" s="142">
        <v>10</v>
      </c>
      <c r="V21" s="142">
        <v>20</v>
      </c>
      <c r="W21" s="142">
        <v>41</v>
      </c>
      <c r="X21" s="142">
        <v>308</v>
      </c>
      <c r="Y21" s="142">
        <v>4</v>
      </c>
    </row>
    <row r="22" spans="1:25" ht="15" customHeight="1">
      <c r="A22" s="100">
        <v>102</v>
      </c>
      <c r="B22" s="105" t="s">
        <v>225</v>
      </c>
      <c r="C22" s="141">
        <v>4061</v>
      </c>
      <c r="D22" s="142">
        <v>1735</v>
      </c>
      <c r="E22" s="142">
        <v>1330</v>
      </c>
      <c r="F22" s="142">
        <v>67</v>
      </c>
      <c r="G22" s="142">
        <v>108</v>
      </c>
      <c r="H22" s="142">
        <v>18</v>
      </c>
      <c r="I22" s="142">
        <v>155</v>
      </c>
      <c r="J22" s="142">
        <v>113</v>
      </c>
      <c r="K22" s="142">
        <v>4</v>
      </c>
      <c r="L22" s="142">
        <v>44</v>
      </c>
      <c r="M22" s="142">
        <v>31</v>
      </c>
      <c r="N22" s="142">
        <v>60</v>
      </c>
      <c r="O22" s="142">
        <v>25</v>
      </c>
      <c r="P22" s="142">
        <v>28</v>
      </c>
      <c r="Q22" s="142">
        <v>22</v>
      </c>
      <c r="R22" s="142">
        <v>24</v>
      </c>
      <c r="S22" s="142">
        <v>38</v>
      </c>
      <c r="T22" s="142">
        <v>7</v>
      </c>
      <c r="U22" s="142">
        <v>42</v>
      </c>
      <c r="V22" s="142">
        <v>4</v>
      </c>
      <c r="W22" s="142">
        <v>8</v>
      </c>
      <c r="X22" s="142">
        <v>198</v>
      </c>
      <c r="Y22" s="142">
        <v>5</v>
      </c>
    </row>
    <row r="23" spans="1:25" ht="15" customHeight="1">
      <c r="A23" s="100">
        <v>105</v>
      </c>
      <c r="B23" s="105" t="s">
        <v>226</v>
      </c>
      <c r="C23" s="141">
        <v>4343</v>
      </c>
      <c r="D23" s="142">
        <v>1619</v>
      </c>
      <c r="E23" s="142">
        <v>2112</v>
      </c>
      <c r="F23" s="142">
        <v>201</v>
      </c>
      <c r="G23" s="142">
        <v>103</v>
      </c>
      <c r="H23" s="142">
        <v>25</v>
      </c>
      <c r="I23" s="142">
        <v>23</v>
      </c>
      <c r="J23" s="142">
        <v>28</v>
      </c>
      <c r="K23" s="142">
        <v>14</v>
      </c>
      <c r="L23" s="142">
        <v>41</v>
      </c>
      <c r="M23" s="142">
        <v>34</v>
      </c>
      <c r="N23" s="142">
        <v>11</v>
      </c>
      <c r="O23" s="142">
        <v>31</v>
      </c>
      <c r="P23" s="142">
        <v>7</v>
      </c>
      <c r="Q23" s="142">
        <v>5</v>
      </c>
      <c r="R23" s="142">
        <v>7</v>
      </c>
      <c r="S23" s="142">
        <v>3</v>
      </c>
      <c r="T23" s="142">
        <v>6</v>
      </c>
      <c r="U23" s="142">
        <v>4</v>
      </c>
      <c r="V23" s="142">
        <v>1</v>
      </c>
      <c r="W23" s="142">
        <v>1</v>
      </c>
      <c r="X23" s="142">
        <v>67</v>
      </c>
      <c r="Y23" s="142">
        <v>0</v>
      </c>
    </row>
    <row r="24" spans="1:25" ht="15" customHeight="1">
      <c r="A24" s="100">
        <v>106</v>
      </c>
      <c r="B24" s="105" t="s">
        <v>227</v>
      </c>
      <c r="C24" s="141">
        <v>7102</v>
      </c>
      <c r="D24" s="142">
        <v>5304</v>
      </c>
      <c r="E24" s="142">
        <v>657</v>
      </c>
      <c r="F24" s="142">
        <v>901</v>
      </c>
      <c r="G24" s="142">
        <v>67</v>
      </c>
      <c r="H24" s="142">
        <v>19</v>
      </c>
      <c r="I24" s="142">
        <v>27</v>
      </c>
      <c r="J24" s="142">
        <v>22</v>
      </c>
      <c r="K24" s="142">
        <v>14</v>
      </c>
      <c r="L24" s="142">
        <v>8</v>
      </c>
      <c r="M24" s="142">
        <v>5</v>
      </c>
      <c r="N24" s="142">
        <v>3</v>
      </c>
      <c r="O24" s="142">
        <v>7</v>
      </c>
      <c r="P24" s="142">
        <v>7</v>
      </c>
      <c r="Q24" s="142">
        <v>9</v>
      </c>
      <c r="R24" s="142">
        <v>4</v>
      </c>
      <c r="S24" s="142">
        <v>3</v>
      </c>
      <c r="T24" s="142">
        <v>6</v>
      </c>
      <c r="U24" s="142">
        <v>2</v>
      </c>
      <c r="V24" s="142">
        <v>2</v>
      </c>
      <c r="W24" s="142">
        <v>1</v>
      </c>
      <c r="X24" s="142">
        <v>34</v>
      </c>
      <c r="Y24" s="142">
        <v>2</v>
      </c>
    </row>
    <row r="25" spans="1:25" ht="15" customHeight="1">
      <c r="A25" s="100">
        <v>107</v>
      </c>
      <c r="B25" s="105" t="s">
        <v>228</v>
      </c>
      <c r="C25" s="141">
        <v>3992</v>
      </c>
      <c r="D25" s="142">
        <v>3075</v>
      </c>
      <c r="E25" s="142">
        <v>487</v>
      </c>
      <c r="F25" s="142">
        <v>104</v>
      </c>
      <c r="G25" s="142">
        <v>55</v>
      </c>
      <c r="H25" s="142">
        <v>13</v>
      </c>
      <c r="I25" s="142">
        <v>61</v>
      </c>
      <c r="J25" s="142">
        <v>9</v>
      </c>
      <c r="K25" s="142">
        <v>18</v>
      </c>
      <c r="L25" s="142">
        <v>12</v>
      </c>
      <c r="M25" s="142">
        <v>8</v>
      </c>
      <c r="N25" s="142">
        <v>13</v>
      </c>
      <c r="O25" s="142">
        <v>8</v>
      </c>
      <c r="P25" s="142">
        <v>9</v>
      </c>
      <c r="Q25" s="142">
        <v>14</v>
      </c>
      <c r="R25" s="142">
        <v>8</v>
      </c>
      <c r="S25" s="142">
        <v>4</v>
      </c>
      <c r="T25" s="142">
        <v>10</v>
      </c>
      <c r="U25" s="142">
        <v>2</v>
      </c>
      <c r="V25" s="142">
        <v>0</v>
      </c>
      <c r="W25" s="142">
        <v>11</v>
      </c>
      <c r="X25" s="142">
        <v>71</v>
      </c>
      <c r="Y25" s="142">
        <v>2</v>
      </c>
    </row>
    <row r="26" spans="1:25" ht="15" customHeight="1">
      <c r="A26" s="100">
        <v>108</v>
      </c>
      <c r="B26" s="105" t="s">
        <v>229</v>
      </c>
      <c r="C26" s="141">
        <v>2683</v>
      </c>
      <c r="D26" s="142">
        <v>1315</v>
      </c>
      <c r="E26" s="142">
        <v>921</v>
      </c>
      <c r="F26" s="142">
        <v>23</v>
      </c>
      <c r="G26" s="142">
        <v>56</v>
      </c>
      <c r="H26" s="142">
        <v>17</v>
      </c>
      <c r="I26" s="142">
        <v>88</v>
      </c>
      <c r="J26" s="142">
        <v>10</v>
      </c>
      <c r="K26" s="142">
        <v>6</v>
      </c>
      <c r="L26" s="142">
        <v>12</v>
      </c>
      <c r="M26" s="142">
        <v>23</v>
      </c>
      <c r="N26" s="142">
        <v>21</v>
      </c>
      <c r="O26" s="142">
        <v>19</v>
      </c>
      <c r="P26" s="142">
        <v>17</v>
      </c>
      <c r="Q26" s="142">
        <v>15</v>
      </c>
      <c r="R26" s="142">
        <v>23</v>
      </c>
      <c r="S26" s="142">
        <v>4</v>
      </c>
      <c r="T26" s="142">
        <v>5</v>
      </c>
      <c r="U26" s="142">
        <v>6</v>
      </c>
      <c r="V26" s="142">
        <v>7</v>
      </c>
      <c r="W26" s="142">
        <v>8</v>
      </c>
      <c r="X26" s="142">
        <v>87</v>
      </c>
      <c r="Y26" s="142">
        <v>3</v>
      </c>
    </row>
    <row r="27" spans="1:25" ht="15" customHeight="1">
      <c r="A27" s="100">
        <v>109</v>
      </c>
      <c r="B27" s="105" t="s">
        <v>230</v>
      </c>
      <c r="C27" s="141">
        <v>1982</v>
      </c>
      <c r="D27" s="142">
        <v>1136</v>
      </c>
      <c r="E27" s="142">
        <v>462</v>
      </c>
      <c r="F27" s="142">
        <v>22</v>
      </c>
      <c r="G27" s="142">
        <v>39</v>
      </c>
      <c r="H27" s="142">
        <v>24</v>
      </c>
      <c r="I27" s="142">
        <v>79</v>
      </c>
      <c r="J27" s="142">
        <v>43</v>
      </c>
      <c r="K27" s="142">
        <v>4</v>
      </c>
      <c r="L27" s="142">
        <v>13</v>
      </c>
      <c r="M27" s="142">
        <v>16</v>
      </c>
      <c r="N27" s="142">
        <v>20</v>
      </c>
      <c r="O27" s="142">
        <v>8</v>
      </c>
      <c r="P27" s="142">
        <v>15</v>
      </c>
      <c r="Q27" s="142">
        <v>18</v>
      </c>
      <c r="R27" s="142">
        <v>4</v>
      </c>
      <c r="S27" s="142">
        <v>3</v>
      </c>
      <c r="T27" s="142">
        <v>3</v>
      </c>
      <c r="U27" s="142">
        <v>1</v>
      </c>
      <c r="V27" s="142">
        <v>3</v>
      </c>
      <c r="W27" s="142">
        <v>7</v>
      </c>
      <c r="X27" s="142">
        <v>62</v>
      </c>
      <c r="Y27" s="142">
        <v>4</v>
      </c>
    </row>
    <row r="28" spans="1:25" ht="15" customHeight="1">
      <c r="A28" s="100">
        <v>110</v>
      </c>
      <c r="B28" s="105" t="s">
        <v>231</v>
      </c>
      <c r="C28" s="141">
        <v>11999</v>
      </c>
      <c r="D28" s="142">
        <v>3041</v>
      </c>
      <c r="E28" s="142">
        <v>6348</v>
      </c>
      <c r="F28" s="142">
        <v>96</v>
      </c>
      <c r="G28" s="142">
        <v>219</v>
      </c>
      <c r="H28" s="142">
        <v>41</v>
      </c>
      <c r="I28" s="142">
        <v>289</v>
      </c>
      <c r="J28" s="142">
        <v>725</v>
      </c>
      <c r="K28" s="142">
        <v>33</v>
      </c>
      <c r="L28" s="142">
        <v>83</v>
      </c>
      <c r="M28" s="142">
        <v>124</v>
      </c>
      <c r="N28" s="142">
        <v>131</v>
      </c>
      <c r="O28" s="142">
        <v>74</v>
      </c>
      <c r="P28" s="142">
        <v>64</v>
      </c>
      <c r="Q28" s="142">
        <v>73</v>
      </c>
      <c r="R28" s="142">
        <v>37</v>
      </c>
      <c r="S28" s="142">
        <v>37</v>
      </c>
      <c r="T28" s="142">
        <v>52</v>
      </c>
      <c r="U28" s="142">
        <v>23</v>
      </c>
      <c r="V28" s="142">
        <v>59</v>
      </c>
      <c r="W28" s="142">
        <v>15</v>
      </c>
      <c r="X28" s="142">
        <v>435</v>
      </c>
      <c r="Y28" s="142">
        <v>12</v>
      </c>
    </row>
    <row r="29" spans="1:25" ht="15" customHeight="1">
      <c r="A29" s="100">
        <v>111</v>
      </c>
      <c r="B29" s="105" t="s">
        <v>232</v>
      </c>
      <c r="C29" s="141">
        <v>2485</v>
      </c>
      <c r="D29" s="142">
        <v>1225</v>
      </c>
      <c r="E29" s="142">
        <v>727</v>
      </c>
      <c r="F29" s="142">
        <v>50</v>
      </c>
      <c r="G29" s="142">
        <v>103</v>
      </c>
      <c r="H29" s="142">
        <v>30</v>
      </c>
      <c r="I29" s="142">
        <v>66</v>
      </c>
      <c r="J29" s="142">
        <v>9</v>
      </c>
      <c r="K29" s="142">
        <v>15</v>
      </c>
      <c r="L29" s="142">
        <v>25</v>
      </c>
      <c r="M29" s="142">
        <v>16</v>
      </c>
      <c r="N29" s="142">
        <v>26</v>
      </c>
      <c r="O29" s="142">
        <v>6</v>
      </c>
      <c r="P29" s="142">
        <v>16</v>
      </c>
      <c r="Q29" s="142">
        <v>28</v>
      </c>
      <c r="R29" s="142">
        <v>5</v>
      </c>
      <c r="S29" s="142">
        <v>3</v>
      </c>
      <c r="T29" s="142">
        <v>16</v>
      </c>
      <c r="U29" s="142">
        <v>3</v>
      </c>
      <c r="V29" s="142">
        <v>16</v>
      </c>
      <c r="W29" s="142">
        <v>7</v>
      </c>
      <c r="X29" s="142">
        <v>93</v>
      </c>
      <c r="Y29" s="142">
        <v>4</v>
      </c>
    </row>
    <row r="30" spans="1:25" ht="15" customHeight="1">
      <c r="A30" s="100">
        <v>201</v>
      </c>
      <c r="B30" s="105" t="s">
        <v>234</v>
      </c>
      <c r="C30" s="141">
        <v>10356</v>
      </c>
      <c r="D30" s="142">
        <v>5751</v>
      </c>
      <c r="E30" s="142">
        <v>1644</v>
      </c>
      <c r="F30" s="142">
        <v>1755</v>
      </c>
      <c r="G30" s="142">
        <v>404</v>
      </c>
      <c r="H30" s="142">
        <v>212</v>
      </c>
      <c r="I30" s="142">
        <v>92</v>
      </c>
      <c r="J30" s="142">
        <v>12</v>
      </c>
      <c r="K30" s="142">
        <v>106</v>
      </c>
      <c r="L30" s="142">
        <v>44</v>
      </c>
      <c r="M30" s="142">
        <v>57</v>
      </c>
      <c r="N30" s="142">
        <v>16</v>
      </c>
      <c r="O30" s="142">
        <v>20</v>
      </c>
      <c r="P30" s="142">
        <v>15</v>
      </c>
      <c r="Q30" s="142">
        <v>33</v>
      </c>
      <c r="R30" s="142">
        <v>3</v>
      </c>
      <c r="S30" s="142">
        <v>5</v>
      </c>
      <c r="T30" s="142">
        <v>14</v>
      </c>
      <c r="U30" s="142">
        <v>12</v>
      </c>
      <c r="V30" s="142">
        <v>3</v>
      </c>
      <c r="W30" s="142">
        <v>5</v>
      </c>
      <c r="X30" s="142">
        <v>153</v>
      </c>
      <c r="Y30" s="142">
        <v>2</v>
      </c>
    </row>
    <row r="31" spans="1:25" ht="15" customHeight="1">
      <c r="A31" s="100">
        <v>202</v>
      </c>
      <c r="B31" s="105" t="s">
        <v>235</v>
      </c>
      <c r="C31" s="141">
        <v>11463</v>
      </c>
      <c r="D31" s="142">
        <v>8379</v>
      </c>
      <c r="E31" s="142">
        <v>1820</v>
      </c>
      <c r="F31" s="142">
        <v>208</v>
      </c>
      <c r="G31" s="142">
        <v>273</v>
      </c>
      <c r="H31" s="142">
        <v>182</v>
      </c>
      <c r="I31" s="142">
        <v>117</v>
      </c>
      <c r="J31" s="142">
        <v>32</v>
      </c>
      <c r="K31" s="142">
        <v>65</v>
      </c>
      <c r="L31" s="142">
        <v>32</v>
      </c>
      <c r="M31" s="142">
        <v>60</v>
      </c>
      <c r="N31" s="142">
        <v>30</v>
      </c>
      <c r="O31" s="142">
        <v>22</v>
      </c>
      <c r="P31" s="142">
        <v>34</v>
      </c>
      <c r="Q31" s="142">
        <v>17</v>
      </c>
      <c r="R31" s="142">
        <v>20</v>
      </c>
      <c r="S31" s="142">
        <v>11</v>
      </c>
      <c r="T31" s="142">
        <v>8</v>
      </c>
      <c r="U31" s="142">
        <v>16</v>
      </c>
      <c r="V31" s="142">
        <v>2</v>
      </c>
      <c r="W31" s="142">
        <v>10</v>
      </c>
      <c r="X31" s="142">
        <v>125</v>
      </c>
      <c r="Y31" s="142">
        <v>2</v>
      </c>
    </row>
    <row r="32" spans="1:25" ht="15" customHeight="1">
      <c r="A32" s="100">
        <v>203</v>
      </c>
      <c r="B32" s="105" t="s">
        <v>236</v>
      </c>
      <c r="C32" s="141">
        <v>3103</v>
      </c>
      <c r="D32" s="142">
        <v>1419</v>
      </c>
      <c r="E32" s="142">
        <v>913</v>
      </c>
      <c r="F32" s="142">
        <v>92</v>
      </c>
      <c r="G32" s="142">
        <v>166</v>
      </c>
      <c r="H32" s="142">
        <v>147</v>
      </c>
      <c r="I32" s="142">
        <v>48</v>
      </c>
      <c r="J32" s="142">
        <v>25</v>
      </c>
      <c r="K32" s="142">
        <v>63</v>
      </c>
      <c r="L32" s="142">
        <v>20</v>
      </c>
      <c r="M32" s="142">
        <v>47</v>
      </c>
      <c r="N32" s="142">
        <v>7</v>
      </c>
      <c r="O32" s="142">
        <v>21</v>
      </c>
      <c r="P32" s="142">
        <v>7</v>
      </c>
      <c r="Q32" s="142">
        <v>14</v>
      </c>
      <c r="R32" s="142">
        <v>5</v>
      </c>
      <c r="S32" s="142">
        <v>3</v>
      </c>
      <c r="T32" s="142">
        <v>6</v>
      </c>
      <c r="U32" s="142">
        <v>23</v>
      </c>
      <c r="V32" s="142">
        <v>0</v>
      </c>
      <c r="W32" s="142">
        <v>3</v>
      </c>
      <c r="X32" s="142">
        <v>74</v>
      </c>
      <c r="Y32" s="142">
        <v>5</v>
      </c>
    </row>
    <row r="33" spans="1:25" ht="15" customHeight="1">
      <c r="A33" s="100">
        <v>204</v>
      </c>
      <c r="B33" s="105" t="s">
        <v>237</v>
      </c>
      <c r="C33" s="141">
        <v>6399</v>
      </c>
      <c r="D33" s="142">
        <v>3913</v>
      </c>
      <c r="E33" s="142">
        <v>1193</v>
      </c>
      <c r="F33" s="142">
        <v>48</v>
      </c>
      <c r="G33" s="142">
        <v>156</v>
      </c>
      <c r="H33" s="142">
        <v>178</v>
      </c>
      <c r="I33" s="142">
        <v>244</v>
      </c>
      <c r="J33" s="142">
        <v>30</v>
      </c>
      <c r="K33" s="142">
        <v>29</v>
      </c>
      <c r="L33" s="142">
        <v>43</v>
      </c>
      <c r="M33" s="142">
        <v>53</v>
      </c>
      <c r="N33" s="142">
        <v>69</v>
      </c>
      <c r="O33" s="142">
        <v>36</v>
      </c>
      <c r="P33" s="142">
        <v>56</v>
      </c>
      <c r="Q33" s="142">
        <v>46</v>
      </c>
      <c r="R33" s="142">
        <v>55</v>
      </c>
      <c r="S33" s="142">
        <v>23</v>
      </c>
      <c r="T33" s="142">
        <v>15</v>
      </c>
      <c r="U33" s="142">
        <v>6</v>
      </c>
      <c r="V33" s="142">
        <v>7</v>
      </c>
      <c r="W33" s="142">
        <v>16</v>
      </c>
      <c r="X33" s="142">
        <v>183</v>
      </c>
      <c r="Y33" s="142">
        <v>3</v>
      </c>
    </row>
    <row r="34" spans="1:25" ht="15" customHeight="1">
      <c r="A34" s="100">
        <v>205</v>
      </c>
      <c r="B34" s="105" t="s">
        <v>238</v>
      </c>
      <c r="C34" s="141">
        <v>237</v>
      </c>
      <c r="D34" s="142">
        <v>56</v>
      </c>
      <c r="E34" s="142">
        <v>85</v>
      </c>
      <c r="F34" s="142">
        <v>2</v>
      </c>
      <c r="G34" s="142">
        <v>42</v>
      </c>
      <c r="H34" s="142">
        <v>2</v>
      </c>
      <c r="I34" s="142">
        <v>13</v>
      </c>
      <c r="J34" s="142">
        <v>6</v>
      </c>
      <c r="K34" s="142">
        <v>0</v>
      </c>
      <c r="L34" s="142">
        <v>2</v>
      </c>
      <c r="M34" s="142">
        <v>1</v>
      </c>
      <c r="N34" s="142">
        <v>2</v>
      </c>
      <c r="O34" s="142">
        <v>0</v>
      </c>
      <c r="P34" s="142">
        <v>5</v>
      </c>
      <c r="Q34" s="142">
        <v>1</v>
      </c>
      <c r="R34" s="142">
        <v>0</v>
      </c>
      <c r="S34" s="142">
        <v>0</v>
      </c>
      <c r="T34" s="142">
        <v>6</v>
      </c>
      <c r="U34" s="142">
        <v>2</v>
      </c>
      <c r="V34" s="142">
        <v>0</v>
      </c>
      <c r="W34" s="142">
        <v>1</v>
      </c>
      <c r="X34" s="142">
        <v>11</v>
      </c>
      <c r="Y34" s="142">
        <v>0</v>
      </c>
    </row>
    <row r="35" spans="1:25" ht="15" customHeight="1">
      <c r="A35" s="100">
        <v>206</v>
      </c>
      <c r="B35" s="105" t="s">
        <v>239</v>
      </c>
      <c r="C35" s="141">
        <v>1577</v>
      </c>
      <c r="D35" s="142">
        <v>690</v>
      </c>
      <c r="E35" s="142">
        <v>355</v>
      </c>
      <c r="F35" s="142">
        <v>6</v>
      </c>
      <c r="G35" s="142">
        <v>38</v>
      </c>
      <c r="H35" s="142">
        <v>26</v>
      </c>
      <c r="I35" s="142">
        <v>89</v>
      </c>
      <c r="J35" s="142">
        <v>27</v>
      </c>
      <c r="K35" s="142">
        <v>43</v>
      </c>
      <c r="L35" s="142">
        <v>30</v>
      </c>
      <c r="M35" s="142">
        <v>15</v>
      </c>
      <c r="N35" s="142">
        <v>25</v>
      </c>
      <c r="O35" s="142">
        <v>16</v>
      </c>
      <c r="P35" s="142">
        <v>26</v>
      </c>
      <c r="Q35" s="142">
        <v>14</v>
      </c>
      <c r="R35" s="142">
        <v>13</v>
      </c>
      <c r="S35" s="142">
        <v>21</v>
      </c>
      <c r="T35" s="142">
        <v>3</v>
      </c>
      <c r="U35" s="142">
        <v>10</v>
      </c>
      <c r="V35" s="142">
        <v>19</v>
      </c>
      <c r="W35" s="142">
        <v>6</v>
      </c>
      <c r="X35" s="142">
        <v>105</v>
      </c>
      <c r="Y35" s="142">
        <v>2</v>
      </c>
    </row>
    <row r="36" spans="1:25" ht="15" customHeight="1">
      <c r="A36" s="100">
        <v>207</v>
      </c>
      <c r="B36" s="105" t="s">
        <v>240</v>
      </c>
      <c r="C36" s="141">
        <v>3314</v>
      </c>
      <c r="D36" s="142">
        <v>2212</v>
      </c>
      <c r="E36" s="142">
        <v>582</v>
      </c>
      <c r="F36" s="142">
        <v>53</v>
      </c>
      <c r="G36" s="142">
        <v>83</v>
      </c>
      <c r="H36" s="142">
        <v>114</v>
      </c>
      <c r="I36" s="142">
        <v>28</v>
      </c>
      <c r="J36" s="142">
        <v>89</v>
      </c>
      <c r="K36" s="142">
        <v>11</v>
      </c>
      <c r="L36" s="142">
        <v>23</v>
      </c>
      <c r="M36" s="142">
        <v>24</v>
      </c>
      <c r="N36" s="142">
        <v>6</v>
      </c>
      <c r="O36" s="142">
        <v>22</v>
      </c>
      <c r="P36" s="142">
        <v>7</v>
      </c>
      <c r="Q36" s="142">
        <v>1</v>
      </c>
      <c r="R36" s="142">
        <v>1</v>
      </c>
      <c r="S36" s="142">
        <v>1</v>
      </c>
      <c r="T36" s="142">
        <v>2</v>
      </c>
      <c r="U36" s="142">
        <v>4</v>
      </c>
      <c r="V36" s="142">
        <v>0</v>
      </c>
      <c r="W36" s="142">
        <v>4</v>
      </c>
      <c r="X36" s="142">
        <v>47</v>
      </c>
      <c r="Y36" s="142">
        <v>2</v>
      </c>
    </row>
    <row r="37" spans="1:25" ht="15" customHeight="1">
      <c r="A37" s="100">
        <v>208</v>
      </c>
      <c r="B37" s="105" t="s">
        <v>241</v>
      </c>
      <c r="C37" s="141">
        <v>366</v>
      </c>
      <c r="D37" s="142">
        <v>226</v>
      </c>
      <c r="E37" s="142">
        <v>54</v>
      </c>
      <c r="F37" s="142">
        <v>6</v>
      </c>
      <c r="G37" s="142">
        <v>18</v>
      </c>
      <c r="H37" s="142">
        <v>2</v>
      </c>
      <c r="I37" s="142">
        <v>6</v>
      </c>
      <c r="J37" s="142">
        <v>4</v>
      </c>
      <c r="K37" s="142">
        <v>0</v>
      </c>
      <c r="L37" s="142">
        <v>27</v>
      </c>
      <c r="M37" s="142">
        <v>0</v>
      </c>
      <c r="N37" s="142">
        <v>3</v>
      </c>
      <c r="O37" s="142">
        <v>0</v>
      </c>
      <c r="P37" s="142">
        <v>3</v>
      </c>
      <c r="Q37" s="142">
        <v>1</v>
      </c>
      <c r="R37" s="142">
        <v>2</v>
      </c>
      <c r="S37" s="142">
        <v>0</v>
      </c>
      <c r="T37" s="142">
        <v>0</v>
      </c>
      <c r="U37" s="142">
        <v>3</v>
      </c>
      <c r="V37" s="142">
        <v>0</v>
      </c>
      <c r="W37" s="142">
        <v>0</v>
      </c>
      <c r="X37" s="142">
        <v>11</v>
      </c>
      <c r="Y37" s="142">
        <v>0</v>
      </c>
    </row>
    <row r="38" spans="1:25" ht="15" customHeight="1">
      <c r="A38" s="100">
        <v>209</v>
      </c>
      <c r="B38" s="105" t="s">
        <v>242</v>
      </c>
      <c r="C38" s="141">
        <v>543</v>
      </c>
      <c r="D38" s="142">
        <v>93</v>
      </c>
      <c r="E38" s="142">
        <v>273</v>
      </c>
      <c r="F38" s="142">
        <v>22</v>
      </c>
      <c r="G38" s="142">
        <v>78</v>
      </c>
      <c r="H38" s="142">
        <v>8</v>
      </c>
      <c r="I38" s="142">
        <v>17</v>
      </c>
      <c r="J38" s="142">
        <v>0</v>
      </c>
      <c r="K38" s="142">
        <v>2</v>
      </c>
      <c r="L38" s="142">
        <v>22</v>
      </c>
      <c r="M38" s="142">
        <v>6</v>
      </c>
      <c r="N38" s="142">
        <v>1</v>
      </c>
      <c r="O38" s="142">
        <v>6</v>
      </c>
      <c r="P38" s="142">
        <v>4</v>
      </c>
      <c r="Q38" s="142">
        <v>4</v>
      </c>
      <c r="R38" s="142">
        <v>0</v>
      </c>
      <c r="S38" s="142">
        <v>0</v>
      </c>
      <c r="T38" s="142">
        <v>1</v>
      </c>
      <c r="U38" s="142">
        <v>0</v>
      </c>
      <c r="V38" s="142">
        <v>2</v>
      </c>
      <c r="W38" s="142">
        <v>3</v>
      </c>
      <c r="X38" s="142">
        <v>1</v>
      </c>
      <c r="Y38" s="142">
        <v>3</v>
      </c>
    </row>
    <row r="39" spans="1:25" ht="15" customHeight="1">
      <c r="A39" s="100">
        <v>210</v>
      </c>
      <c r="B39" s="105" t="s">
        <v>14</v>
      </c>
      <c r="C39" s="141">
        <v>2487</v>
      </c>
      <c r="D39" s="142">
        <v>1088</v>
      </c>
      <c r="E39" s="142">
        <v>532</v>
      </c>
      <c r="F39" s="142">
        <v>145</v>
      </c>
      <c r="G39" s="142">
        <v>230</v>
      </c>
      <c r="H39" s="142">
        <v>179</v>
      </c>
      <c r="I39" s="142">
        <v>31</v>
      </c>
      <c r="J39" s="142">
        <v>51</v>
      </c>
      <c r="K39" s="142">
        <v>66</v>
      </c>
      <c r="L39" s="142">
        <v>44</v>
      </c>
      <c r="M39" s="142">
        <v>11</v>
      </c>
      <c r="N39" s="142">
        <v>3</v>
      </c>
      <c r="O39" s="142">
        <v>30</v>
      </c>
      <c r="P39" s="142">
        <v>10</v>
      </c>
      <c r="Q39" s="142">
        <v>7</v>
      </c>
      <c r="R39" s="142">
        <v>3</v>
      </c>
      <c r="S39" s="142">
        <v>2</v>
      </c>
      <c r="T39" s="142">
        <v>3</v>
      </c>
      <c r="U39" s="142">
        <v>1</v>
      </c>
      <c r="V39" s="142">
        <v>3</v>
      </c>
      <c r="W39" s="142">
        <v>2</v>
      </c>
      <c r="X39" s="142">
        <v>46</v>
      </c>
      <c r="Y39" s="142">
        <v>1</v>
      </c>
    </row>
    <row r="40" spans="1:25" ht="15" customHeight="1">
      <c r="A40" s="100">
        <v>212</v>
      </c>
      <c r="B40" s="105" t="s">
        <v>243</v>
      </c>
      <c r="C40" s="141">
        <v>305</v>
      </c>
      <c r="D40" s="142">
        <v>145</v>
      </c>
      <c r="E40" s="142">
        <v>70</v>
      </c>
      <c r="F40" s="142">
        <v>8</v>
      </c>
      <c r="G40" s="142">
        <v>13</v>
      </c>
      <c r="H40" s="142">
        <v>38</v>
      </c>
      <c r="I40" s="142">
        <v>4</v>
      </c>
      <c r="J40" s="142">
        <v>3</v>
      </c>
      <c r="K40" s="142">
        <v>0</v>
      </c>
      <c r="L40" s="142">
        <v>6</v>
      </c>
      <c r="M40" s="142">
        <v>2</v>
      </c>
      <c r="N40" s="142">
        <v>0</v>
      </c>
      <c r="O40" s="142">
        <v>0</v>
      </c>
      <c r="P40" s="142">
        <v>1</v>
      </c>
      <c r="Q40" s="142">
        <v>5</v>
      </c>
      <c r="R40" s="142">
        <v>0</v>
      </c>
      <c r="S40" s="142">
        <v>0</v>
      </c>
      <c r="T40" s="142">
        <v>0</v>
      </c>
      <c r="U40" s="142">
        <v>0</v>
      </c>
      <c r="V40" s="142">
        <v>1</v>
      </c>
      <c r="W40" s="142">
        <v>0</v>
      </c>
      <c r="X40" s="142">
        <v>9</v>
      </c>
      <c r="Y40" s="142">
        <v>2</v>
      </c>
    </row>
    <row r="41" spans="1:25" ht="15" customHeight="1">
      <c r="A41" s="100">
        <v>213</v>
      </c>
      <c r="B41" s="105" t="s">
        <v>244</v>
      </c>
      <c r="C41" s="141">
        <v>409</v>
      </c>
      <c r="D41" s="142">
        <v>242</v>
      </c>
      <c r="E41" s="142">
        <v>81</v>
      </c>
      <c r="F41" s="142">
        <v>4</v>
      </c>
      <c r="G41" s="142">
        <v>38</v>
      </c>
      <c r="H41" s="142">
        <v>7</v>
      </c>
      <c r="I41" s="142">
        <v>6</v>
      </c>
      <c r="J41" s="142">
        <v>1</v>
      </c>
      <c r="K41" s="142">
        <v>4</v>
      </c>
      <c r="L41" s="142">
        <v>5</v>
      </c>
      <c r="M41" s="142">
        <v>3</v>
      </c>
      <c r="N41" s="142">
        <v>2</v>
      </c>
      <c r="O41" s="142">
        <v>0</v>
      </c>
      <c r="P41" s="142">
        <v>2</v>
      </c>
      <c r="Q41" s="142">
        <v>1</v>
      </c>
      <c r="R41" s="142">
        <v>0</v>
      </c>
      <c r="S41" s="142">
        <v>0</v>
      </c>
      <c r="T41" s="142">
        <v>0</v>
      </c>
      <c r="U41" s="142">
        <v>0</v>
      </c>
      <c r="V41" s="142">
        <v>0</v>
      </c>
      <c r="W41" s="142">
        <v>1</v>
      </c>
      <c r="X41" s="142">
        <v>12</v>
      </c>
      <c r="Y41" s="142">
        <v>0</v>
      </c>
    </row>
    <row r="42" spans="1:25" ht="15" customHeight="1">
      <c r="A42" s="100">
        <v>214</v>
      </c>
      <c r="B42" s="105" t="s">
        <v>245</v>
      </c>
      <c r="C42" s="141">
        <v>3191</v>
      </c>
      <c r="D42" s="142">
        <v>2132</v>
      </c>
      <c r="E42" s="142">
        <v>351</v>
      </c>
      <c r="F42" s="142">
        <v>8</v>
      </c>
      <c r="G42" s="142">
        <v>73</v>
      </c>
      <c r="H42" s="142">
        <v>269</v>
      </c>
      <c r="I42" s="142">
        <v>95</v>
      </c>
      <c r="J42" s="142">
        <v>32</v>
      </c>
      <c r="K42" s="142">
        <v>18</v>
      </c>
      <c r="L42" s="142">
        <v>12</v>
      </c>
      <c r="M42" s="142">
        <v>14</v>
      </c>
      <c r="N42" s="142">
        <v>22</v>
      </c>
      <c r="O42" s="142">
        <v>21</v>
      </c>
      <c r="P42" s="142">
        <v>26</v>
      </c>
      <c r="Q42" s="142">
        <v>13</v>
      </c>
      <c r="R42" s="142">
        <v>15</v>
      </c>
      <c r="S42" s="142">
        <v>6</v>
      </c>
      <c r="T42" s="142">
        <v>3</v>
      </c>
      <c r="U42" s="142">
        <v>1</v>
      </c>
      <c r="V42" s="142">
        <v>2</v>
      </c>
      <c r="W42" s="142">
        <v>4</v>
      </c>
      <c r="X42" s="142">
        <v>74</v>
      </c>
      <c r="Y42" s="142">
        <v>3</v>
      </c>
    </row>
    <row r="43" spans="1:25" ht="15" customHeight="1">
      <c r="A43" s="100">
        <v>215</v>
      </c>
      <c r="B43" s="105" t="s">
        <v>246</v>
      </c>
      <c r="C43" s="141">
        <v>958</v>
      </c>
      <c r="D43" s="142">
        <v>292</v>
      </c>
      <c r="E43" s="142">
        <v>201</v>
      </c>
      <c r="F43" s="142">
        <v>37</v>
      </c>
      <c r="G43" s="142">
        <v>31</v>
      </c>
      <c r="H43" s="142">
        <v>210</v>
      </c>
      <c r="I43" s="142">
        <v>11</v>
      </c>
      <c r="J43" s="142">
        <v>6</v>
      </c>
      <c r="K43" s="142">
        <v>56</v>
      </c>
      <c r="L43" s="142">
        <v>8</v>
      </c>
      <c r="M43" s="142">
        <v>11</v>
      </c>
      <c r="N43" s="142">
        <v>1</v>
      </c>
      <c r="O43" s="142">
        <v>11</v>
      </c>
      <c r="P43" s="142">
        <v>4</v>
      </c>
      <c r="Q43" s="142">
        <v>5</v>
      </c>
      <c r="R43" s="142">
        <v>0</v>
      </c>
      <c r="S43" s="142">
        <v>0</v>
      </c>
      <c r="T43" s="142">
        <v>3</v>
      </c>
      <c r="U43" s="142">
        <v>1</v>
      </c>
      <c r="V43" s="142">
        <v>11</v>
      </c>
      <c r="W43" s="142">
        <v>0</v>
      </c>
      <c r="X43" s="142">
        <v>59</v>
      </c>
      <c r="Y43" s="142">
        <v>0</v>
      </c>
    </row>
    <row r="44" spans="1:25" ht="15" customHeight="1">
      <c r="A44" s="100">
        <v>216</v>
      </c>
      <c r="B44" s="105" t="s">
        <v>247</v>
      </c>
      <c r="C44" s="141">
        <v>1062</v>
      </c>
      <c r="D44" s="142">
        <v>710</v>
      </c>
      <c r="E44" s="142">
        <v>96</v>
      </c>
      <c r="F44" s="142">
        <v>41</v>
      </c>
      <c r="G44" s="142">
        <v>83</v>
      </c>
      <c r="H44" s="142">
        <v>20</v>
      </c>
      <c r="I44" s="142">
        <v>7</v>
      </c>
      <c r="J44" s="142">
        <v>36</v>
      </c>
      <c r="K44" s="142">
        <v>24</v>
      </c>
      <c r="L44" s="142">
        <v>5</v>
      </c>
      <c r="M44" s="142">
        <v>6</v>
      </c>
      <c r="N44" s="142">
        <v>2</v>
      </c>
      <c r="O44" s="142">
        <v>5</v>
      </c>
      <c r="P44" s="142">
        <v>0</v>
      </c>
      <c r="Q44" s="142">
        <v>4</v>
      </c>
      <c r="R44" s="142">
        <v>0</v>
      </c>
      <c r="S44" s="142">
        <v>0</v>
      </c>
      <c r="T44" s="142">
        <v>0</v>
      </c>
      <c r="U44" s="142">
        <v>1</v>
      </c>
      <c r="V44" s="142">
        <v>1</v>
      </c>
      <c r="W44" s="142">
        <v>0</v>
      </c>
      <c r="X44" s="142">
        <v>21</v>
      </c>
      <c r="Y44" s="142">
        <v>0</v>
      </c>
    </row>
    <row r="45" spans="1:25" ht="15" customHeight="1">
      <c r="A45" s="100">
        <v>217</v>
      </c>
      <c r="B45" s="105" t="s">
        <v>248</v>
      </c>
      <c r="C45" s="141">
        <v>1212</v>
      </c>
      <c r="D45" s="142">
        <v>866</v>
      </c>
      <c r="E45" s="142">
        <v>121</v>
      </c>
      <c r="F45" s="142">
        <v>5</v>
      </c>
      <c r="G45" s="142">
        <v>28</v>
      </c>
      <c r="H45" s="142">
        <v>29</v>
      </c>
      <c r="I45" s="142">
        <v>40</v>
      </c>
      <c r="J45" s="142">
        <v>11</v>
      </c>
      <c r="K45" s="142">
        <v>2</v>
      </c>
      <c r="L45" s="142">
        <v>7</v>
      </c>
      <c r="M45" s="142">
        <v>12</v>
      </c>
      <c r="N45" s="142">
        <v>18</v>
      </c>
      <c r="O45" s="142">
        <v>17</v>
      </c>
      <c r="P45" s="142">
        <v>10</v>
      </c>
      <c r="Q45" s="142">
        <v>5</v>
      </c>
      <c r="R45" s="142">
        <v>3</v>
      </c>
      <c r="S45" s="142">
        <v>5</v>
      </c>
      <c r="T45" s="142">
        <v>1</v>
      </c>
      <c r="U45" s="142">
        <v>9</v>
      </c>
      <c r="V45" s="142">
        <v>0</v>
      </c>
      <c r="W45" s="142">
        <v>1</v>
      </c>
      <c r="X45" s="142">
        <v>22</v>
      </c>
      <c r="Y45" s="142">
        <v>0</v>
      </c>
    </row>
    <row r="46" spans="1:25" ht="15" customHeight="1">
      <c r="A46" s="100">
        <v>218</v>
      </c>
      <c r="B46" s="105" t="s">
        <v>249</v>
      </c>
      <c r="C46" s="141">
        <v>621</v>
      </c>
      <c r="D46" s="142">
        <v>155</v>
      </c>
      <c r="E46" s="142">
        <v>102</v>
      </c>
      <c r="F46" s="142">
        <v>81</v>
      </c>
      <c r="G46" s="142">
        <v>47</v>
      </c>
      <c r="H46" s="142">
        <v>159</v>
      </c>
      <c r="I46" s="142">
        <v>15</v>
      </c>
      <c r="J46" s="142">
        <v>0</v>
      </c>
      <c r="K46" s="142">
        <v>37</v>
      </c>
      <c r="L46" s="142">
        <v>5</v>
      </c>
      <c r="M46" s="142">
        <v>3</v>
      </c>
      <c r="N46" s="142">
        <v>1</v>
      </c>
      <c r="O46" s="142">
        <v>1</v>
      </c>
      <c r="P46" s="142">
        <v>0</v>
      </c>
      <c r="Q46" s="142">
        <v>0</v>
      </c>
      <c r="R46" s="142">
        <v>0</v>
      </c>
      <c r="S46" s="142">
        <v>1</v>
      </c>
      <c r="T46" s="142">
        <v>0</v>
      </c>
      <c r="U46" s="142">
        <v>1</v>
      </c>
      <c r="V46" s="142">
        <v>2</v>
      </c>
      <c r="W46" s="142">
        <v>1</v>
      </c>
      <c r="X46" s="142">
        <v>10</v>
      </c>
      <c r="Y46" s="142">
        <v>0</v>
      </c>
    </row>
    <row r="47" spans="1:25" ht="15" customHeight="1">
      <c r="A47" s="100">
        <v>219</v>
      </c>
      <c r="B47" s="105" t="s">
        <v>250</v>
      </c>
      <c r="C47" s="141">
        <v>975</v>
      </c>
      <c r="D47" s="142">
        <v>515</v>
      </c>
      <c r="E47" s="142">
        <v>166</v>
      </c>
      <c r="F47" s="142">
        <v>52</v>
      </c>
      <c r="G47" s="142">
        <v>24</v>
      </c>
      <c r="H47" s="142">
        <v>18</v>
      </c>
      <c r="I47" s="142">
        <v>55</v>
      </c>
      <c r="J47" s="142">
        <v>39</v>
      </c>
      <c r="K47" s="142">
        <v>13</v>
      </c>
      <c r="L47" s="142">
        <v>11</v>
      </c>
      <c r="M47" s="142">
        <v>9</v>
      </c>
      <c r="N47" s="142">
        <v>11</v>
      </c>
      <c r="O47" s="142">
        <v>4</v>
      </c>
      <c r="P47" s="142">
        <v>9</v>
      </c>
      <c r="Q47" s="142">
        <v>8</v>
      </c>
      <c r="R47" s="142">
        <v>6</v>
      </c>
      <c r="S47" s="142">
        <v>3</v>
      </c>
      <c r="T47" s="142">
        <v>2</v>
      </c>
      <c r="U47" s="142">
        <v>2</v>
      </c>
      <c r="V47" s="142">
        <v>2</v>
      </c>
      <c r="W47" s="142">
        <v>3</v>
      </c>
      <c r="X47" s="142">
        <v>23</v>
      </c>
      <c r="Y47" s="142">
        <v>1</v>
      </c>
    </row>
    <row r="48" spans="1:25" ht="15" customHeight="1">
      <c r="A48" s="100">
        <v>220</v>
      </c>
      <c r="B48" s="105" t="s">
        <v>251</v>
      </c>
      <c r="C48" s="141">
        <v>797</v>
      </c>
      <c r="D48" s="142">
        <v>74</v>
      </c>
      <c r="E48" s="142">
        <v>341</v>
      </c>
      <c r="F48" s="142">
        <v>103</v>
      </c>
      <c r="G48" s="142">
        <v>31</v>
      </c>
      <c r="H48" s="142">
        <v>122</v>
      </c>
      <c r="I48" s="142">
        <v>5</v>
      </c>
      <c r="J48" s="142">
        <v>0</v>
      </c>
      <c r="K48" s="142">
        <v>3</v>
      </c>
      <c r="L48" s="142">
        <v>7</v>
      </c>
      <c r="M48" s="142">
        <v>3</v>
      </c>
      <c r="N48" s="142">
        <v>0</v>
      </c>
      <c r="O48" s="142">
        <v>6</v>
      </c>
      <c r="P48" s="142">
        <v>2</v>
      </c>
      <c r="Q48" s="142">
        <v>5</v>
      </c>
      <c r="R48" s="142">
        <v>0</v>
      </c>
      <c r="S48" s="142">
        <v>0</v>
      </c>
      <c r="T48" s="142">
        <v>0</v>
      </c>
      <c r="U48" s="142">
        <v>1</v>
      </c>
      <c r="V48" s="142">
        <v>0</v>
      </c>
      <c r="W48" s="142">
        <v>0</v>
      </c>
      <c r="X48" s="142">
        <v>94</v>
      </c>
      <c r="Y48" s="142">
        <v>0</v>
      </c>
    </row>
    <row r="49" spans="1:25" ht="15" customHeight="1">
      <c r="A49" s="100">
        <v>221</v>
      </c>
      <c r="B49" s="105" t="s">
        <v>252</v>
      </c>
      <c r="C49" s="141">
        <v>542</v>
      </c>
      <c r="D49" s="142">
        <v>99</v>
      </c>
      <c r="E49" s="142">
        <v>101</v>
      </c>
      <c r="F49" s="142">
        <v>65</v>
      </c>
      <c r="G49" s="142">
        <v>53</v>
      </c>
      <c r="H49" s="142">
        <v>160</v>
      </c>
      <c r="I49" s="142">
        <v>12</v>
      </c>
      <c r="J49" s="142">
        <v>2</v>
      </c>
      <c r="K49" s="142">
        <v>6</v>
      </c>
      <c r="L49" s="142">
        <v>0</v>
      </c>
      <c r="M49" s="142">
        <v>11</v>
      </c>
      <c r="N49" s="142">
        <v>8</v>
      </c>
      <c r="O49" s="142">
        <v>3</v>
      </c>
      <c r="P49" s="142">
        <v>4</v>
      </c>
      <c r="Q49" s="142">
        <v>2</v>
      </c>
      <c r="R49" s="142">
        <v>3</v>
      </c>
      <c r="S49" s="142">
        <v>2</v>
      </c>
      <c r="T49" s="142">
        <v>0</v>
      </c>
      <c r="U49" s="142">
        <v>2</v>
      </c>
      <c r="V49" s="142">
        <v>0</v>
      </c>
      <c r="W49" s="142">
        <v>2</v>
      </c>
      <c r="X49" s="142">
        <v>7</v>
      </c>
      <c r="Y49" s="142">
        <v>0</v>
      </c>
    </row>
    <row r="50" spans="1:25" ht="15" customHeight="1">
      <c r="A50" s="100">
        <v>222</v>
      </c>
      <c r="B50" s="105" t="s">
        <v>253</v>
      </c>
      <c r="C50" s="141">
        <v>105</v>
      </c>
      <c r="D50" s="142">
        <v>4</v>
      </c>
      <c r="E50" s="142">
        <v>37</v>
      </c>
      <c r="F50" s="142">
        <v>14</v>
      </c>
      <c r="G50" s="142">
        <v>29</v>
      </c>
      <c r="H50" s="142">
        <v>0</v>
      </c>
      <c r="I50" s="142">
        <v>3</v>
      </c>
      <c r="J50" s="142">
        <v>0</v>
      </c>
      <c r="K50" s="142">
        <v>0</v>
      </c>
      <c r="L50" s="142">
        <v>13</v>
      </c>
      <c r="M50" s="142">
        <v>0</v>
      </c>
      <c r="N50" s="142">
        <v>1</v>
      </c>
      <c r="O50" s="142">
        <v>0</v>
      </c>
      <c r="P50" s="142">
        <v>0</v>
      </c>
      <c r="Q50" s="142">
        <v>0</v>
      </c>
      <c r="R50" s="142">
        <v>0</v>
      </c>
      <c r="S50" s="142">
        <v>1</v>
      </c>
      <c r="T50" s="142">
        <v>3</v>
      </c>
      <c r="U50" s="142">
        <v>0</v>
      </c>
      <c r="V50" s="142">
        <v>0</v>
      </c>
      <c r="W50" s="142">
        <v>0</v>
      </c>
      <c r="X50" s="142">
        <v>0</v>
      </c>
      <c r="Y50" s="142">
        <v>0</v>
      </c>
    </row>
    <row r="51" spans="1:25" ht="15" customHeight="1">
      <c r="A51" s="100">
        <v>223</v>
      </c>
      <c r="B51" s="105" t="s">
        <v>254</v>
      </c>
      <c r="C51" s="141">
        <v>671</v>
      </c>
      <c r="D51" s="142">
        <v>76</v>
      </c>
      <c r="E51" s="142">
        <v>318</v>
      </c>
      <c r="F51" s="142">
        <v>22</v>
      </c>
      <c r="G51" s="142">
        <v>97</v>
      </c>
      <c r="H51" s="142">
        <v>104</v>
      </c>
      <c r="I51" s="142">
        <v>8</v>
      </c>
      <c r="J51" s="142">
        <v>3</v>
      </c>
      <c r="K51" s="142">
        <v>2</v>
      </c>
      <c r="L51" s="142">
        <v>14</v>
      </c>
      <c r="M51" s="142">
        <v>2</v>
      </c>
      <c r="N51" s="142">
        <v>3</v>
      </c>
      <c r="O51" s="142">
        <v>0</v>
      </c>
      <c r="P51" s="142">
        <v>2</v>
      </c>
      <c r="Q51" s="142">
        <v>1</v>
      </c>
      <c r="R51" s="142">
        <v>1</v>
      </c>
      <c r="S51" s="142">
        <v>0</v>
      </c>
      <c r="T51" s="142">
        <v>0</v>
      </c>
      <c r="U51" s="142">
        <v>0</v>
      </c>
      <c r="V51" s="142">
        <v>1</v>
      </c>
      <c r="W51" s="142">
        <v>1</v>
      </c>
      <c r="X51" s="142">
        <v>16</v>
      </c>
      <c r="Y51" s="142">
        <v>0</v>
      </c>
    </row>
    <row r="52" spans="1:25" ht="15" customHeight="1">
      <c r="A52" s="100">
        <v>224</v>
      </c>
      <c r="B52" s="105" t="s">
        <v>255</v>
      </c>
      <c r="C52" s="141">
        <v>220</v>
      </c>
      <c r="D52" s="142">
        <v>32</v>
      </c>
      <c r="E52" s="142">
        <v>84</v>
      </c>
      <c r="F52" s="142">
        <v>4</v>
      </c>
      <c r="G52" s="142">
        <v>24</v>
      </c>
      <c r="H52" s="142">
        <v>33</v>
      </c>
      <c r="I52" s="142">
        <v>5</v>
      </c>
      <c r="J52" s="142">
        <v>0</v>
      </c>
      <c r="K52" s="142">
        <v>11</v>
      </c>
      <c r="L52" s="142">
        <v>13</v>
      </c>
      <c r="M52" s="142">
        <v>1</v>
      </c>
      <c r="N52" s="142">
        <v>2</v>
      </c>
      <c r="O52" s="142">
        <v>0</v>
      </c>
      <c r="P52" s="142">
        <v>0</v>
      </c>
      <c r="Q52" s="142">
        <v>0</v>
      </c>
      <c r="R52" s="142">
        <v>0</v>
      </c>
      <c r="S52" s="142">
        <v>1</v>
      </c>
      <c r="T52" s="142">
        <v>1</v>
      </c>
      <c r="U52" s="142">
        <v>1</v>
      </c>
      <c r="V52" s="142">
        <v>0</v>
      </c>
      <c r="W52" s="142">
        <v>1</v>
      </c>
      <c r="X52" s="142">
        <v>7</v>
      </c>
      <c r="Y52" s="142">
        <v>0</v>
      </c>
    </row>
    <row r="53" spans="1:25" ht="15" customHeight="1">
      <c r="A53" s="100">
        <v>225</v>
      </c>
      <c r="B53" s="105" t="s">
        <v>256</v>
      </c>
      <c r="C53" s="141">
        <v>194</v>
      </c>
      <c r="D53" s="142">
        <v>14</v>
      </c>
      <c r="E53" s="142">
        <v>60</v>
      </c>
      <c r="F53" s="142">
        <v>6</v>
      </c>
      <c r="G53" s="142">
        <v>32</v>
      </c>
      <c r="H53" s="142">
        <v>47</v>
      </c>
      <c r="I53" s="142">
        <v>7</v>
      </c>
      <c r="J53" s="142">
        <v>0</v>
      </c>
      <c r="K53" s="142">
        <v>0</v>
      </c>
      <c r="L53" s="142">
        <v>22</v>
      </c>
      <c r="M53" s="142">
        <v>1</v>
      </c>
      <c r="N53" s="142">
        <v>0</v>
      </c>
      <c r="O53" s="142">
        <v>0</v>
      </c>
      <c r="P53" s="142">
        <v>2</v>
      </c>
      <c r="Q53" s="142">
        <v>0</v>
      </c>
      <c r="R53" s="142">
        <v>1</v>
      </c>
      <c r="S53" s="142">
        <v>1</v>
      </c>
      <c r="T53" s="142">
        <v>0</v>
      </c>
      <c r="U53" s="142">
        <v>0</v>
      </c>
      <c r="V53" s="142">
        <v>0</v>
      </c>
      <c r="W53" s="142">
        <v>0</v>
      </c>
      <c r="X53" s="142">
        <v>1</v>
      </c>
      <c r="Y53" s="142">
        <v>0</v>
      </c>
    </row>
    <row r="54" spans="1:25" ht="15" customHeight="1">
      <c r="A54" s="100">
        <v>226</v>
      </c>
      <c r="B54" s="105" t="s">
        <v>257</v>
      </c>
      <c r="C54" s="141">
        <v>222</v>
      </c>
      <c r="D54" s="142">
        <v>55</v>
      </c>
      <c r="E54" s="142">
        <v>60</v>
      </c>
      <c r="F54" s="142">
        <v>13</v>
      </c>
      <c r="G54" s="142">
        <v>51</v>
      </c>
      <c r="H54" s="142">
        <v>1</v>
      </c>
      <c r="I54" s="142">
        <v>4</v>
      </c>
      <c r="J54" s="142">
        <v>0</v>
      </c>
      <c r="K54" s="142">
        <v>2</v>
      </c>
      <c r="L54" s="142">
        <v>5</v>
      </c>
      <c r="M54" s="142">
        <v>18</v>
      </c>
      <c r="N54" s="142">
        <v>3</v>
      </c>
      <c r="O54" s="142">
        <v>0</v>
      </c>
      <c r="P54" s="142">
        <v>1</v>
      </c>
      <c r="Q54" s="142">
        <v>1</v>
      </c>
      <c r="R54" s="142">
        <v>1</v>
      </c>
      <c r="S54" s="142">
        <v>1</v>
      </c>
      <c r="T54" s="142">
        <v>0</v>
      </c>
      <c r="U54" s="142">
        <v>0</v>
      </c>
      <c r="V54" s="142">
        <v>0</v>
      </c>
      <c r="W54" s="142">
        <v>0</v>
      </c>
      <c r="X54" s="142">
        <v>6</v>
      </c>
      <c r="Y54" s="142">
        <v>1</v>
      </c>
    </row>
    <row r="55" spans="1:25" ht="15" customHeight="1">
      <c r="A55" s="100">
        <v>227</v>
      </c>
      <c r="B55" s="105" t="s">
        <v>258</v>
      </c>
      <c r="C55" s="141">
        <v>236</v>
      </c>
      <c r="D55" s="142">
        <v>22</v>
      </c>
      <c r="E55" s="142">
        <v>137</v>
      </c>
      <c r="F55" s="142">
        <v>1</v>
      </c>
      <c r="G55" s="142">
        <v>23</v>
      </c>
      <c r="H55" s="142">
        <v>4</v>
      </c>
      <c r="I55" s="142">
        <v>12</v>
      </c>
      <c r="J55" s="142">
        <v>0</v>
      </c>
      <c r="K55" s="142">
        <v>18</v>
      </c>
      <c r="L55" s="142">
        <v>0</v>
      </c>
      <c r="M55" s="142">
        <v>12</v>
      </c>
      <c r="N55" s="142">
        <v>2</v>
      </c>
      <c r="O55" s="142">
        <v>0</v>
      </c>
      <c r="P55" s="142">
        <v>0</v>
      </c>
      <c r="Q55" s="142">
        <v>2</v>
      </c>
      <c r="R55" s="142">
        <v>0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3</v>
      </c>
      <c r="Y55" s="142">
        <v>0</v>
      </c>
    </row>
    <row r="56" spans="1:25" ht="15" customHeight="1">
      <c r="A56" s="100">
        <v>228</v>
      </c>
      <c r="B56" s="105" t="s">
        <v>411</v>
      </c>
      <c r="C56" s="141">
        <v>503</v>
      </c>
      <c r="D56" s="142">
        <v>59</v>
      </c>
      <c r="E56" s="142">
        <v>245</v>
      </c>
      <c r="F56" s="142">
        <v>10</v>
      </c>
      <c r="G56" s="142">
        <v>56</v>
      </c>
      <c r="H56" s="142">
        <v>36</v>
      </c>
      <c r="I56" s="142">
        <v>10</v>
      </c>
      <c r="J56" s="142">
        <v>0</v>
      </c>
      <c r="K56" s="142">
        <v>42</v>
      </c>
      <c r="L56" s="142">
        <v>10</v>
      </c>
      <c r="M56" s="142">
        <v>9</v>
      </c>
      <c r="N56" s="142">
        <v>2</v>
      </c>
      <c r="O56" s="142">
        <v>0</v>
      </c>
      <c r="P56" s="142">
        <v>1</v>
      </c>
      <c r="Q56" s="142">
        <v>1</v>
      </c>
      <c r="R56" s="142">
        <v>1</v>
      </c>
      <c r="S56" s="142">
        <v>0</v>
      </c>
      <c r="T56" s="142">
        <v>0</v>
      </c>
      <c r="U56" s="142">
        <v>1</v>
      </c>
      <c r="V56" s="142">
        <v>1</v>
      </c>
      <c r="W56" s="142">
        <v>1</v>
      </c>
      <c r="X56" s="142">
        <v>18</v>
      </c>
      <c r="Y56" s="142">
        <v>0</v>
      </c>
    </row>
    <row r="57" spans="1:25" ht="15" customHeight="1">
      <c r="A57" s="100">
        <v>229</v>
      </c>
      <c r="B57" s="105" t="s">
        <v>259</v>
      </c>
      <c r="C57" s="141">
        <v>430</v>
      </c>
      <c r="D57" s="142">
        <v>134</v>
      </c>
      <c r="E57" s="142">
        <v>133</v>
      </c>
      <c r="F57" s="142">
        <v>15</v>
      </c>
      <c r="G57" s="142">
        <v>14</v>
      </c>
      <c r="H57" s="142">
        <v>17</v>
      </c>
      <c r="I57" s="142">
        <v>11</v>
      </c>
      <c r="J57" s="142">
        <v>4</v>
      </c>
      <c r="K57" s="142">
        <v>55</v>
      </c>
      <c r="L57" s="142">
        <v>11</v>
      </c>
      <c r="M57" s="142">
        <v>4</v>
      </c>
      <c r="N57" s="142">
        <v>4</v>
      </c>
      <c r="O57" s="142">
        <v>0</v>
      </c>
      <c r="P57" s="142">
        <v>1</v>
      </c>
      <c r="Q57" s="142">
        <v>2</v>
      </c>
      <c r="R57" s="142">
        <v>1</v>
      </c>
      <c r="S57" s="142">
        <v>0</v>
      </c>
      <c r="T57" s="142">
        <v>6</v>
      </c>
      <c r="U57" s="142">
        <v>0</v>
      </c>
      <c r="V57" s="142">
        <v>0</v>
      </c>
      <c r="W57" s="142">
        <v>1</v>
      </c>
      <c r="X57" s="142">
        <v>17</v>
      </c>
      <c r="Y57" s="142">
        <v>0</v>
      </c>
    </row>
    <row r="58" spans="1:25" ht="15" customHeight="1">
      <c r="A58" s="100">
        <v>301</v>
      </c>
      <c r="B58" s="105" t="s">
        <v>261</v>
      </c>
      <c r="C58" s="141">
        <v>169</v>
      </c>
      <c r="D58" s="142">
        <v>70</v>
      </c>
      <c r="E58" s="142">
        <v>50</v>
      </c>
      <c r="F58" s="142">
        <v>2</v>
      </c>
      <c r="G58" s="142">
        <v>7</v>
      </c>
      <c r="H58" s="142">
        <v>3</v>
      </c>
      <c r="I58" s="142">
        <v>9</v>
      </c>
      <c r="J58" s="142">
        <v>10</v>
      </c>
      <c r="K58" s="142">
        <v>1</v>
      </c>
      <c r="L58" s="142">
        <v>1</v>
      </c>
      <c r="M58" s="142">
        <v>2</v>
      </c>
      <c r="N58" s="142">
        <v>5</v>
      </c>
      <c r="O58" s="142">
        <v>0</v>
      </c>
      <c r="P58" s="142">
        <v>2</v>
      </c>
      <c r="Q58" s="142">
        <v>5</v>
      </c>
      <c r="R58" s="142">
        <v>0</v>
      </c>
      <c r="S58" s="142">
        <v>0</v>
      </c>
      <c r="T58" s="142">
        <v>0</v>
      </c>
      <c r="U58" s="142">
        <v>0</v>
      </c>
      <c r="V58" s="142">
        <v>0</v>
      </c>
      <c r="W58" s="142">
        <v>0</v>
      </c>
      <c r="X58" s="142">
        <v>2</v>
      </c>
      <c r="Y58" s="142">
        <v>0</v>
      </c>
    </row>
    <row r="59" spans="1:25" ht="15" customHeight="1">
      <c r="A59" s="100">
        <v>365</v>
      </c>
      <c r="B59" s="105" t="s">
        <v>265</v>
      </c>
      <c r="C59" s="141">
        <v>141</v>
      </c>
      <c r="D59" s="142">
        <v>15</v>
      </c>
      <c r="E59" s="142">
        <v>73</v>
      </c>
      <c r="F59" s="142">
        <v>5</v>
      </c>
      <c r="G59" s="142">
        <v>22</v>
      </c>
      <c r="H59" s="142">
        <v>14</v>
      </c>
      <c r="I59" s="142">
        <v>5</v>
      </c>
      <c r="J59" s="142">
        <v>0</v>
      </c>
      <c r="K59" s="142">
        <v>1</v>
      </c>
      <c r="L59" s="142">
        <v>3</v>
      </c>
      <c r="M59" s="142">
        <v>0</v>
      </c>
      <c r="N59" s="142">
        <v>1</v>
      </c>
      <c r="O59" s="142">
        <v>0</v>
      </c>
      <c r="P59" s="142">
        <v>0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142">
        <v>0</v>
      </c>
      <c r="W59" s="142">
        <v>0</v>
      </c>
      <c r="X59" s="142">
        <v>2</v>
      </c>
      <c r="Y59" s="142">
        <v>0</v>
      </c>
    </row>
    <row r="60" spans="1:25" ht="15" customHeight="1">
      <c r="A60" s="100">
        <v>381</v>
      </c>
      <c r="B60" s="105" t="s">
        <v>266</v>
      </c>
      <c r="C60" s="141">
        <v>219</v>
      </c>
      <c r="D60" s="142">
        <v>45</v>
      </c>
      <c r="E60" s="142">
        <v>36</v>
      </c>
      <c r="F60" s="142">
        <v>25</v>
      </c>
      <c r="G60" s="142">
        <v>27</v>
      </c>
      <c r="H60" s="142">
        <v>26</v>
      </c>
      <c r="I60" s="142">
        <v>0</v>
      </c>
      <c r="J60" s="142">
        <v>2</v>
      </c>
      <c r="K60" s="142">
        <v>1</v>
      </c>
      <c r="L60" s="142">
        <v>7</v>
      </c>
      <c r="M60" s="142">
        <v>6</v>
      </c>
      <c r="N60" s="142">
        <v>1</v>
      </c>
      <c r="O60" s="142">
        <v>1</v>
      </c>
      <c r="P60" s="142">
        <v>3</v>
      </c>
      <c r="Q60" s="142">
        <v>5</v>
      </c>
      <c r="R60" s="142">
        <v>2</v>
      </c>
      <c r="S60" s="142">
        <v>0</v>
      </c>
      <c r="T60" s="142">
        <v>3</v>
      </c>
      <c r="U60" s="142">
        <v>0</v>
      </c>
      <c r="V60" s="142">
        <v>1</v>
      </c>
      <c r="W60" s="142">
        <v>0</v>
      </c>
      <c r="X60" s="142">
        <v>28</v>
      </c>
      <c r="Y60" s="142">
        <v>1</v>
      </c>
    </row>
    <row r="61" spans="1:25" ht="15" customHeight="1">
      <c r="A61" s="100">
        <v>382</v>
      </c>
      <c r="B61" s="105" t="s">
        <v>267</v>
      </c>
      <c r="C61" s="141">
        <v>409</v>
      </c>
      <c r="D61" s="142">
        <v>139</v>
      </c>
      <c r="E61" s="142">
        <v>115</v>
      </c>
      <c r="F61" s="142">
        <v>30</v>
      </c>
      <c r="G61" s="142">
        <v>54</v>
      </c>
      <c r="H61" s="142">
        <v>36</v>
      </c>
      <c r="I61" s="142">
        <v>8</v>
      </c>
      <c r="J61" s="142">
        <v>1</v>
      </c>
      <c r="K61" s="142">
        <v>6</v>
      </c>
      <c r="L61" s="142">
        <v>2</v>
      </c>
      <c r="M61" s="142">
        <v>0</v>
      </c>
      <c r="N61" s="142">
        <v>3</v>
      </c>
      <c r="O61" s="142">
        <v>3</v>
      </c>
      <c r="P61" s="142">
        <v>2</v>
      </c>
      <c r="Q61" s="142">
        <v>3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7</v>
      </c>
      <c r="Y61" s="142">
        <v>0</v>
      </c>
    </row>
    <row r="62" spans="1:25" ht="15" customHeight="1">
      <c r="A62" s="100">
        <v>442</v>
      </c>
      <c r="B62" s="105" t="s">
        <v>270</v>
      </c>
      <c r="C62" s="141">
        <v>70</v>
      </c>
      <c r="D62" s="142">
        <v>9</v>
      </c>
      <c r="E62" s="142">
        <v>48</v>
      </c>
      <c r="F62" s="142">
        <v>7</v>
      </c>
      <c r="G62" s="142">
        <v>1</v>
      </c>
      <c r="H62" s="142">
        <v>0</v>
      </c>
      <c r="I62" s="142">
        <v>2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142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3</v>
      </c>
      <c r="Y62" s="142">
        <v>0</v>
      </c>
    </row>
    <row r="63" spans="1:25" ht="15" customHeight="1">
      <c r="A63" s="100">
        <v>443</v>
      </c>
      <c r="B63" s="105" t="s">
        <v>271</v>
      </c>
      <c r="C63" s="141">
        <v>367</v>
      </c>
      <c r="D63" s="142">
        <v>29</v>
      </c>
      <c r="E63" s="142">
        <v>270</v>
      </c>
      <c r="F63" s="142">
        <v>28</v>
      </c>
      <c r="G63" s="142">
        <v>4</v>
      </c>
      <c r="H63" s="142">
        <v>9</v>
      </c>
      <c r="I63" s="142">
        <v>4</v>
      </c>
      <c r="J63" s="142">
        <v>0</v>
      </c>
      <c r="K63" s="142">
        <v>0</v>
      </c>
      <c r="L63" s="142">
        <v>0</v>
      </c>
      <c r="M63" s="142">
        <v>2</v>
      </c>
      <c r="N63" s="142">
        <v>1</v>
      </c>
      <c r="O63" s="142">
        <v>5</v>
      </c>
      <c r="P63" s="142">
        <v>0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142">
        <v>0</v>
      </c>
      <c r="W63" s="142">
        <v>0</v>
      </c>
      <c r="X63" s="142">
        <v>15</v>
      </c>
      <c r="Y63" s="142">
        <v>0</v>
      </c>
    </row>
    <row r="64" spans="1:25" ht="15" customHeight="1">
      <c r="A64" s="100">
        <v>446</v>
      </c>
      <c r="B64" s="105" t="s">
        <v>273</v>
      </c>
      <c r="C64" s="141">
        <v>23</v>
      </c>
      <c r="D64" s="142">
        <v>0</v>
      </c>
      <c r="E64" s="142">
        <v>7</v>
      </c>
      <c r="F64" s="142">
        <v>0</v>
      </c>
      <c r="G64" s="142">
        <v>4</v>
      </c>
      <c r="H64" s="142">
        <v>6</v>
      </c>
      <c r="I64" s="142">
        <v>1</v>
      </c>
      <c r="J64" s="142">
        <v>0</v>
      </c>
      <c r="K64" s="142">
        <v>1</v>
      </c>
      <c r="L64" s="142">
        <v>1</v>
      </c>
      <c r="M64" s="142">
        <v>1</v>
      </c>
      <c r="N64" s="142">
        <v>0</v>
      </c>
      <c r="O64" s="142">
        <v>0</v>
      </c>
      <c r="P64" s="142">
        <v>1</v>
      </c>
      <c r="Q64" s="142">
        <v>1</v>
      </c>
      <c r="R64" s="142">
        <v>0</v>
      </c>
      <c r="S64" s="142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</row>
    <row r="65" spans="1:25" ht="15" customHeight="1">
      <c r="A65" s="100">
        <v>464</v>
      </c>
      <c r="B65" s="105" t="s">
        <v>274</v>
      </c>
      <c r="C65" s="141">
        <v>200</v>
      </c>
      <c r="D65" s="142">
        <v>89</v>
      </c>
      <c r="E65" s="142">
        <v>41</v>
      </c>
      <c r="F65" s="142">
        <v>19</v>
      </c>
      <c r="G65" s="142">
        <v>13</v>
      </c>
      <c r="H65" s="142">
        <v>7</v>
      </c>
      <c r="I65" s="142">
        <v>1</v>
      </c>
      <c r="J65" s="142">
        <v>0</v>
      </c>
      <c r="K65" s="142">
        <v>5</v>
      </c>
      <c r="L65" s="142">
        <v>10</v>
      </c>
      <c r="M65" s="142">
        <v>5</v>
      </c>
      <c r="N65" s="142">
        <v>0</v>
      </c>
      <c r="O65" s="142">
        <v>2</v>
      </c>
      <c r="P65" s="142">
        <v>0</v>
      </c>
      <c r="Q65" s="142">
        <v>0</v>
      </c>
      <c r="R65" s="142">
        <v>0</v>
      </c>
      <c r="S65" s="142">
        <v>0</v>
      </c>
      <c r="T65" s="142">
        <v>1</v>
      </c>
      <c r="U65" s="142">
        <v>1</v>
      </c>
      <c r="V65" s="142">
        <v>0</v>
      </c>
      <c r="W65" s="142">
        <v>0</v>
      </c>
      <c r="X65" s="142">
        <v>6</v>
      </c>
      <c r="Y65" s="142">
        <v>0</v>
      </c>
    </row>
    <row r="66" spans="1:25" ht="15" customHeight="1">
      <c r="A66" s="100">
        <v>481</v>
      </c>
      <c r="B66" s="105" t="s">
        <v>275</v>
      </c>
      <c r="C66" s="141">
        <v>105</v>
      </c>
      <c r="D66" s="142">
        <v>36</v>
      </c>
      <c r="E66" s="142">
        <v>19</v>
      </c>
      <c r="F66" s="142">
        <v>7</v>
      </c>
      <c r="G66" s="142">
        <v>24</v>
      </c>
      <c r="H66" s="142">
        <v>9</v>
      </c>
      <c r="I66" s="142">
        <v>2</v>
      </c>
      <c r="J66" s="142">
        <v>0</v>
      </c>
      <c r="K66" s="142">
        <v>0</v>
      </c>
      <c r="L66" s="142"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1</v>
      </c>
      <c r="S66" s="142">
        <v>1</v>
      </c>
      <c r="T66" s="142">
        <v>4</v>
      </c>
      <c r="U66" s="142">
        <v>0</v>
      </c>
      <c r="V66" s="142">
        <v>0</v>
      </c>
      <c r="W66" s="142">
        <v>0</v>
      </c>
      <c r="X66" s="142">
        <v>2</v>
      </c>
      <c r="Y66" s="142">
        <v>0</v>
      </c>
    </row>
    <row r="67" spans="1:25" ht="15" customHeight="1">
      <c r="A67" s="100">
        <v>501</v>
      </c>
      <c r="B67" s="105" t="s">
        <v>276</v>
      </c>
      <c r="C67" s="141">
        <v>112</v>
      </c>
      <c r="D67" s="142">
        <v>19</v>
      </c>
      <c r="E67" s="142">
        <v>55</v>
      </c>
      <c r="F67" s="142">
        <v>12</v>
      </c>
      <c r="G67" s="142">
        <v>4</v>
      </c>
      <c r="H67" s="142">
        <v>2</v>
      </c>
      <c r="I67" s="142">
        <v>2</v>
      </c>
      <c r="J67" s="142">
        <v>1</v>
      </c>
      <c r="K67" s="142">
        <v>1</v>
      </c>
      <c r="L67" s="142">
        <v>6</v>
      </c>
      <c r="M67" s="142">
        <v>5</v>
      </c>
      <c r="N67" s="142">
        <v>0</v>
      </c>
      <c r="O67" s="142">
        <v>0</v>
      </c>
      <c r="P67" s="142">
        <v>1</v>
      </c>
      <c r="Q67" s="142">
        <v>0</v>
      </c>
      <c r="R67" s="142">
        <v>0</v>
      </c>
      <c r="S67" s="142">
        <v>0</v>
      </c>
      <c r="T67" s="142">
        <v>0</v>
      </c>
      <c r="U67" s="142">
        <v>3</v>
      </c>
      <c r="V67" s="142">
        <v>0</v>
      </c>
      <c r="W67" s="142">
        <v>0</v>
      </c>
      <c r="X67" s="142">
        <v>1</v>
      </c>
      <c r="Y67" s="142">
        <v>0</v>
      </c>
    </row>
    <row r="68" spans="1:25" ht="15" customHeight="1">
      <c r="A68" s="100">
        <v>585</v>
      </c>
      <c r="B68" s="105" t="s">
        <v>278</v>
      </c>
      <c r="C68" s="141">
        <v>111</v>
      </c>
      <c r="D68" s="142">
        <v>15</v>
      </c>
      <c r="E68" s="142">
        <v>65</v>
      </c>
      <c r="F68" s="142">
        <v>6</v>
      </c>
      <c r="G68" s="142">
        <v>18</v>
      </c>
      <c r="H68" s="142">
        <v>0</v>
      </c>
      <c r="I68" s="142">
        <v>4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0</v>
      </c>
      <c r="P68" s="142">
        <v>0</v>
      </c>
      <c r="Q68" s="142">
        <v>0</v>
      </c>
      <c r="R68" s="142">
        <v>0</v>
      </c>
      <c r="S68" s="142">
        <v>1</v>
      </c>
      <c r="T68" s="142">
        <v>0</v>
      </c>
      <c r="U68" s="142">
        <v>0</v>
      </c>
      <c r="V68" s="142">
        <v>0</v>
      </c>
      <c r="W68" s="142">
        <v>0</v>
      </c>
      <c r="X68" s="142">
        <v>2</v>
      </c>
      <c r="Y68" s="142">
        <v>0</v>
      </c>
    </row>
    <row r="69" spans="1:25" ht="15" customHeight="1">
      <c r="A69" s="100">
        <v>586</v>
      </c>
      <c r="B69" s="105" t="s">
        <v>279</v>
      </c>
      <c r="C69" s="141">
        <v>77</v>
      </c>
      <c r="D69" s="142">
        <v>12</v>
      </c>
      <c r="E69" s="142">
        <v>34</v>
      </c>
      <c r="F69" s="142">
        <v>0</v>
      </c>
      <c r="G69" s="142">
        <v>3</v>
      </c>
      <c r="H69" s="142">
        <v>0</v>
      </c>
      <c r="I69" s="142">
        <v>1</v>
      </c>
      <c r="J69" s="142">
        <v>0</v>
      </c>
      <c r="K69" s="142">
        <v>0</v>
      </c>
      <c r="L69" s="142">
        <v>18</v>
      </c>
      <c r="M69" s="142">
        <v>0</v>
      </c>
      <c r="N69" s="142">
        <v>1</v>
      </c>
      <c r="O69" s="142">
        <v>0</v>
      </c>
      <c r="P69" s="142">
        <v>0</v>
      </c>
      <c r="Q69" s="142">
        <v>1</v>
      </c>
      <c r="R69" s="142">
        <v>1</v>
      </c>
      <c r="S69" s="142">
        <v>3</v>
      </c>
      <c r="T69" s="142">
        <v>0</v>
      </c>
      <c r="U69" s="142">
        <v>0</v>
      </c>
      <c r="V69" s="142">
        <v>0</v>
      </c>
      <c r="W69" s="142">
        <v>2</v>
      </c>
      <c r="X69" s="142">
        <v>1</v>
      </c>
      <c r="Y69" s="142">
        <v>0</v>
      </c>
    </row>
    <row r="70" spans="1:25" ht="15" customHeight="1">
      <c r="A70" s="104"/>
      <c r="B70" s="125"/>
      <c r="C70" s="147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</row>
    <row r="71" spans="1:25" ht="15" customHeight="1">
      <c r="A71" s="100" t="s">
        <v>417</v>
      </c>
      <c r="B71" s="127"/>
    </row>
    <row r="72" spans="1:25">
      <c r="N72" s="142"/>
      <c r="O72" s="142"/>
      <c r="P72" s="142"/>
      <c r="U72" s="142"/>
    </row>
    <row r="73" spans="1:25">
      <c r="N73" s="142"/>
      <c r="O73" s="142"/>
      <c r="P73" s="142"/>
      <c r="U73" s="142"/>
    </row>
  </sheetData>
  <mergeCells count="1">
    <mergeCell ref="A3:B3"/>
  </mergeCells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5FBC9-8ABC-49A8-91E5-EC7F9725C217}">
  <sheetPr>
    <tabColor theme="7" tint="0.79998168889431442"/>
  </sheetPr>
  <dimension ref="A1:Z73"/>
  <sheetViews>
    <sheetView workbookViewId="0">
      <pane xSplit="2" ySplit="3" topLeftCell="G8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7.75" defaultRowHeight="13.5"/>
  <cols>
    <col min="1" max="1" width="3.75" style="100" customWidth="1"/>
    <col min="2" max="2" width="12.125" style="100" customWidth="1"/>
    <col min="3" max="26" width="10" style="100" customWidth="1"/>
    <col min="27" max="254" width="7.75" style="100"/>
    <col min="255" max="255" width="3.75" style="100" customWidth="1"/>
    <col min="256" max="256" width="10.25" style="100" customWidth="1"/>
    <col min="257" max="258" width="6.875" style="100" customWidth="1"/>
    <col min="259" max="259" width="6" style="100" customWidth="1"/>
    <col min="260" max="260" width="7" style="100" customWidth="1"/>
    <col min="261" max="261" width="7.5" style="100" customWidth="1"/>
    <col min="262" max="263" width="7" style="100" customWidth="1"/>
    <col min="264" max="264" width="7.125" style="100" customWidth="1"/>
    <col min="265" max="265" width="7.25" style="100" customWidth="1"/>
    <col min="266" max="266" width="6.625" style="100" customWidth="1"/>
    <col min="267" max="267" width="7" style="100" customWidth="1"/>
    <col min="268" max="510" width="7.75" style="100"/>
    <col min="511" max="511" width="3.75" style="100" customWidth="1"/>
    <col min="512" max="512" width="10.25" style="100" customWidth="1"/>
    <col min="513" max="514" width="6.875" style="100" customWidth="1"/>
    <col min="515" max="515" width="6" style="100" customWidth="1"/>
    <col min="516" max="516" width="7" style="100" customWidth="1"/>
    <col min="517" max="517" width="7.5" style="100" customWidth="1"/>
    <col min="518" max="519" width="7" style="100" customWidth="1"/>
    <col min="520" max="520" width="7.125" style="100" customWidth="1"/>
    <col min="521" max="521" width="7.25" style="100" customWidth="1"/>
    <col min="522" max="522" width="6.625" style="100" customWidth="1"/>
    <col min="523" max="523" width="7" style="100" customWidth="1"/>
    <col min="524" max="766" width="7.75" style="100"/>
    <col min="767" max="767" width="3.75" style="100" customWidth="1"/>
    <col min="768" max="768" width="10.25" style="100" customWidth="1"/>
    <col min="769" max="770" width="6.875" style="100" customWidth="1"/>
    <col min="771" max="771" width="6" style="100" customWidth="1"/>
    <col min="772" max="772" width="7" style="100" customWidth="1"/>
    <col min="773" max="773" width="7.5" style="100" customWidth="1"/>
    <col min="774" max="775" width="7" style="100" customWidth="1"/>
    <col min="776" max="776" width="7.125" style="100" customWidth="1"/>
    <col min="777" max="777" width="7.25" style="100" customWidth="1"/>
    <col min="778" max="778" width="6.625" style="100" customWidth="1"/>
    <col min="779" max="779" width="7" style="100" customWidth="1"/>
    <col min="780" max="1022" width="7.75" style="100"/>
    <col min="1023" max="1023" width="3.75" style="100" customWidth="1"/>
    <col min="1024" max="1024" width="10.25" style="100" customWidth="1"/>
    <col min="1025" max="1026" width="6.875" style="100" customWidth="1"/>
    <col min="1027" max="1027" width="6" style="100" customWidth="1"/>
    <col min="1028" max="1028" width="7" style="100" customWidth="1"/>
    <col min="1029" max="1029" width="7.5" style="100" customWidth="1"/>
    <col min="1030" max="1031" width="7" style="100" customWidth="1"/>
    <col min="1032" max="1032" width="7.125" style="100" customWidth="1"/>
    <col min="1033" max="1033" width="7.25" style="100" customWidth="1"/>
    <col min="1034" max="1034" width="6.625" style="100" customWidth="1"/>
    <col min="1035" max="1035" width="7" style="100" customWidth="1"/>
    <col min="1036" max="1278" width="7.75" style="100"/>
    <col min="1279" max="1279" width="3.75" style="100" customWidth="1"/>
    <col min="1280" max="1280" width="10.25" style="100" customWidth="1"/>
    <col min="1281" max="1282" width="6.875" style="100" customWidth="1"/>
    <col min="1283" max="1283" width="6" style="100" customWidth="1"/>
    <col min="1284" max="1284" width="7" style="100" customWidth="1"/>
    <col min="1285" max="1285" width="7.5" style="100" customWidth="1"/>
    <col min="1286" max="1287" width="7" style="100" customWidth="1"/>
    <col min="1288" max="1288" width="7.125" style="100" customWidth="1"/>
    <col min="1289" max="1289" width="7.25" style="100" customWidth="1"/>
    <col min="1290" max="1290" width="6.625" style="100" customWidth="1"/>
    <col min="1291" max="1291" width="7" style="100" customWidth="1"/>
    <col min="1292" max="1534" width="7.75" style="100"/>
    <col min="1535" max="1535" width="3.75" style="100" customWidth="1"/>
    <col min="1536" max="1536" width="10.25" style="100" customWidth="1"/>
    <col min="1537" max="1538" width="6.875" style="100" customWidth="1"/>
    <col min="1539" max="1539" width="6" style="100" customWidth="1"/>
    <col min="1540" max="1540" width="7" style="100" customWidth="1"/>
    <col min="1541" max="1541" width="7.5" style="100" customWidth="1"/>
    <col min="1542" max="1543" width="7" style="100" customWidth="1"/>
    <col min="1544" max="1544" width="7.125" style="100" customWidth="1"/>
    <col min="1545" max="1545" width="7.25" style="100" customWidth="1"/>
    <col min="1546" max="1546" width="6.625" style="100" customWidth="1"/>
    <col min="1547" max="1547" width="7" style="100" customWidth="1"/>
    <col min="1548" max="1790" width="7.75" style="100"/>
    <col min="1791" max="1791" width="3.75" style="100" customWidth="1"/>
    <col min="1792" max="1792" width="10.25" style="100" customWidth="1"/>
    <col min="1793" max="1794" width="6.875" style="100" customWidth="1"/>
    <col min="1795" max="1795" width="6" style="100" customWidth="1"/>
    <col min="1796" max="1796" width="7" style="100" customWidth="1"/>
    <col min="1797" max="1797" width="7.5" style="100" customWidth="1"/>
    <col min="1798" max="1799" width="7" style="100" customWidth="1"/>
    <col min="1800" max="1800" width="7.125" style="100" customWidth="1"/>
    <col min="1801" max="1801" width="7.25" style="100" customWidth="1"/>
    <col min="1802" max="1802" width="6.625" style="100" customWidth="1"/>
    <col min="1803" max="1803" width="7" style="100" customWidth="1"/>
    <col min="1804" max="2046" width="7.75" style="100"/>
    <col min="2047" max="2047" width="3.75" style="100" customWidth="1"/>
    <col min="2048" max="2048" width="10.25" style="100" customWidth="1"/>
    <col min="2049" max="2050" width="6.875" style="100" customWidth="1"/>
    <col min="2051" max="2051" width="6" style="100" customWidth="1"/>
    <col min="2052" max="2052" width="7" style="100" customWidth="1"/>
    <col min="2053" max="2053" width="7.5" style="100" customWidth="1"/>
    <col min="2054" max="2055" width="7" style="100" customWidth="1"/>
    <col min="2056" max="2056" width="7.125" style="100" customWidth="1"/>
    <col min="2057" max="2057" width="7.25" style="100" customWidth="1"/>
    <col min="2058" max="2058" width="6.625" style="100" customWidth="1"/>
    <col min="2059" max="2059" width="7" style="100" customWidth="1"/>
    <col min="2060" max="2302" width="7.75" style="100"/>
    <col min="2303" max="2303" width="3.75" style="100" customWidth="1"/>
    <col min="2304" max="2304" width="10.25" style="100" customWidth="1"/>
    <col min="2305" max="2306" width="6.875" style="100" customWidth="1"/>
    <col min="2307" max="2307" width="6" style="100" customWidth="1"/>
    <col min="2308" max="2308" width="7" style="100" customWidth="1"/>
    <col min="2309" max="2309" width="7.5" style="100" customWidth="1"/>
    <col min="2310" max="2311" width="7" style="100" customWidth="1"/>
    <col min="2312" max="2312" width="7.125" style="100" customWidth="1"/>
    <col min="2313" max="2313" width="7.25" style="100" customWidth="1"/>
    <col min="2314" max="2314" width="6.625" style="100" customWidth="1"/>
    <col min="2315" max="2315" width="7" style="100" customWidth="1"/>
    <col min="2316" max="2558" width="7.75" style="100"/>
    <col min="2559" max="2559" width="3.75" style="100" customWidth="1"/>
    <col min="2560" max="2560" width="10.25" style="100" customWidth="1"/>
    <col min="2561" max="2562" width="6.875" style="100" customWidth="1"/>
    <col min="2563" max="2563" width="6" style="100" customWidth="1"/>
    <col min="2564" max="2564" width="7" style="100" customWidth="1"/>
    <col min="2565" max="2565" width="7.5" style="100" customWidth="1"/>
    <col min="2566" max="2567" width="7" style="100" customWidth="1"/>
    <col min="2568" max="2568" width="7.125" style="100" customWidth="1"/>
    <col min="2569" max="2569" width="7.25" style="100" customWidth="1"/>
    <col min="2570" max="2570" width="6.625" style="100" customWidth="1"/>
    <col min="2571" max="2571" width="7" style="100" customWidth="1"/>
    <col min="2572" max="2814" width="7.75" style="100"/>
    <col min="2815" max="2815" width="3.75" style="100" customWidth="1"/>
    <col min="2816" max="2816" width="10.25" style="100" customWidth="1"/>
    <col min="2817" max="2818" width="6.875" style="100" customWidth="1"/>
    <col min="2819" max="2819" width="6" style="100" customWidth="1"/>
    <col min="2820" max="2820" width="7" style="100" customWidth="1"/>
    <col min="2821" max="2821" width="7.5" style="100" customWidth="1"/>
    <col min="2822" max="2823" width="7" style="100" customWidth="1"/>
    <col min="2824" max="2824" width="7.125" style="100" customWidth="1"/>
    <col min="2825" max="2825" width="7.25" style="100" customWidth="1"/>
    <col min="2826" max="2826" width="6.625" style="100" customWidth="1"/>
    <col min="2827" max="2827" width="7" style="100" customWidth="1"/>
    <col min="2828" max="3070" width="7.75" style="100"/>
    <col min="3071" max="3071" width="3.75" style="100" customWidth="1"/>
    <col min="3072" max="3072" width="10.25" style="100" customWidth="1"/>
    <col min="3073" max="3074" width="6.875" style="100" customWidth="1"/>
    <col min="3075" max="3075" width="6" style="100" customWidth="1"/>
    <col min="3076" max="3076" width="7" style="100" customWidth="1"/>
    <col min="3077" max="3077" width="7.5" style="100" customWidth="1"/>
    <col min="3078" max="3079" width="7" style="100" customWidth="1"/>
    <col min="3080" max="3080" width="7.125" style="100" customWidth="1"/>
    <col min="3081" max="3081" width="7.25" style="100" customWidth="1"/>
    <col min="3082" max="3082" width="6.625" style="100" customWidth="1"/>
    <col min="3083" max="3083" width="7" style="100" customWidth="1"/>
    <col min="3084" max="3326" width="7.75" style="100"/>
    <col min="3327" max="3327" width="3.75" style="100" customWidth="1"/>
    <col min="3328" max="3328" width="10.25" style="100" customWidth="1"/>
    <col min="3329" max="3330" width="6.875" style="100" customWidth="1"/>
    <col min="3331" max="3331" width="6" style="100" customWidth="1"/>
    <col min="3332" max="3332" width="7" style="100" customWidth="1"/>
    <col min="3333" max="3333" width="7.5" style="100" customWidth="1"/>
    <col min="3334" max="3335" width="7" style="100" customWidth="1"/>
    <col min="3336" max="3336" width="7.125" style="100" customWidth="1"/>
    <col min="3337" max="3337" width="7.25" style="100" customWidth="1"/>
    <col min="3338" max="3338" width="6.625" style="100" customWidth="1"/>
    <col min="3339" max="3339" width="7" style="100" customWidth="1"/>
    <col min="3340" max="3582" width="7.75" style="100"/>
    <col min="3583" max="3583" width="3.75" style="100" customWidth="1"/>
    <col min="3584" max="3584" width="10.25" style="100" customWidth="1"/>
    <col min="3585" max="3586" width="6.875" style="100" customWidth="1"/>
    <col min="3587" max="3587" width="6" style="100" customWidth="1"/>
    <col min="3588" max="3588" width="7" style="100" customWidth="1"/>
    <col min="3589" max="3589" width="7.5" style="100" customWidth="1"/>
    <col min="3590" max="3591" width="7" style="100" customWidth="1"/>
    <col min="3592" max="3592" width="7.125" style="100" customWidth="1"/>
    <col min="3593" max="3593" width="7.25" style="100" customWidth="1"/>
    <col min="3594" max="3594" width="6.625" style="100" customWidth="1"/>
    <col min="3595" max="3595" width="7" style="100" customWidth="1"/>
    <col min="3596" max="3838" width="7.75" style="100"/>
    <col min="3839" max="3839" width="3.75" style="100" customWidth="1"/>
    <col min="3840" max="3840" width="10.25" style="100" customWidth="1"/>
    <col min="3841" max="3842" width="6.875" style="100" customWidth="1"/>
    <col min="3843" max="3843" width="6" style="100" customWidth="1"/>
    <col min="3844" max="3844" width="7" style="100" customWidth="1"/>
    <col min="3845" max="3845" width="7.5" style="100" customWidth="1"/>
    <col min="3846" max="3847" width="7" style="100" customWidth="1"/>
    <col min="3848" max="3848" width="7.125" style="100" customWidth="1"/>
    <col min="3849" max="3849" width="7.25" style="100" customWidth="1"/>
    <col min="3850" max="3850" width="6.625" style="100" customWidth="1"/>
    <col min="3851" max="3851" width="7" style="100" customWidth="1"/>
    <col min="3852" max="4094" width="7.75" style="100"/>
    <col min="4095" max="4095" width="3.75" style="100" customWidth="1"/>
    <col min="4096" max="4096" width="10.25" style="100" customWidth="1"/>
    <col min="4097" max="4098" width="6.875" style="100" customWidth="1"/>
    <col min="4099" max="4099" width="6" style="100" customWidth="1"/>
    <col min="4100" max="4100" width="7" style="100" customWidth="1"/>
    <col min="4101" max="4101" width="7.5" style="100" customWidth="1"/>
    <col min="4102" max="4103" width="7" style="100" customWidth="1"/>
    <col min="4104" max="4104" width="7.125" style="100" customWidth="1"/>
    <col min="4105" max="4105" width="7.25" style="100" customWidth="1"/>
    <col min="4106" max="4106" width="6.625" style="100" customWidth="1"/>
    <col min="4107" max="4107" width="7" style="100" customWidth="1"/>
    <col min="4108" max="4350" width="7.75" style="100"/>
    <col min="4351" max="4351" width="3.75" style="100" customWidth="1"/>
    <col min="4352" max="4352" width="10.25" style="100" customWidth="1"/>
    <col min="4353" max="4354" width="6.875" style="100" customWidth="1"/>
    <col min="4355" max="4355" width="6" style="100" customWidth="1"/>
    <col min="4356" max="4356" width="7" style="100" customWidth="1"/>
    <col min="4357" max="4357" width="7.5" style="100" customWidth="1"/>
    <col min="4358" max="4359" width="7" style="100" customWidth="1"/>
    <col min="4360" max="4360" width="7.125" style="100" customWidth="1"/>
    <col min="4361" max="4361" width="7.25" style="100" customWidth="1"/>
    <col min="4362" max="4362" width="6.625" style="100" customWidth="1"/>
    <col min="4363" max="4363" width="7" style="100" customWidth="1"/>
    <col min="4364" max="4606" width="7.75" style="100"/>
    <col min="4607" max="4607" width="3.75" style="100" customWidth="1"/>
    <col min="4608" max="4608" width="10.25" style="100" customWidth="1"/>
    <col min="4609" max="4610" width="6.875" style="100" customWidth="1"/>
    <col min="4611" max="4611" width="6" style="100" customWidth="1"/>
    <col min="4612" max="4612" width="7" style="100" customWidth="1"/>
    <col min="4613" max="4613" width="7.5" style="100" customWidth="1"/>
    <col min="4614" max="4615" width="7" style="100" customWidth="1"/>
    <col min="4616" max="4616" width="7.125" style="100" customWidth="1"/>
    <col min="4617" max="4617" width="7.25" style="100" customWidth="1"/>
    <col min="4618" max="4618" width="6.625" style="100" customWidth="1"/>
    <col min="4619" max="4619" width="7" style="100" customWidth="1"/>
    <col min="4620" max="4862" width="7.75" style="100"/>
    <col min="4863" max="4863" width="3.75" style="100" customWidth="1"/>
    <col min="4864" max="4864" width="10.25" style="100" customWidth="1"/>
    <col min="4865" max="4866" width="6.875" style="100" customWidth="1"/>
    <col min="4867" max="4867" width="6" style="100" customWidth="1"/>
    <col min="4868" max="4868" width="7" style="100" customWidth="1"/>
    <col min="4869" max="4869" width="7.5" style="100" customWidth="1"/>
    <col min="4870" max="4871" width="7" style="100" customWidth="1"/>
    <col min="4872" max="4872" width="7.125" style="100" customWidth="1"/>
    <col min="4873" max="4873" width="7.25" style="100" customWidth="1"/>
    <col min="4874" max="4874" width="6.625" style="100" customWidth="1"/>
    <col min="4875" max="4875" width="7" style="100" customWidth="1"/>
    <col min="4876" max="5118" width="7.75" style="100"/>
    <col min="5119" max="5119" width="3.75" style="100" customWidth="1"/>
    <col min="5120" max="5120" width="10.25" style="100" customWidth="1"/>
    <col min="5121" max="5122" width="6.875" style="100" customWidth="1"/>
    <col min="5123" max="5123" width="6" style="100" customWidth="1"/>
    <col min="5124" max="5124" width="7" style="100" customWidth="1"/>
    <col min="5125" max="5125" width="7.5" style="100" customWidth="1"/>
    <col min="5126" max="5127" width="7" style="100" customWidth="1"/>
    <col min="5128" max="5128" width="7.125" style="100" customWidth="1"/>
    <col min="5129" max="5129" width="7.25" style="100" customWidth="1"/>
    <col min="5130" max="5130" width="6.625" style="100" customWidth="1"/>
    <col min="5131" max="5131" width="7" style="100" customWidth="1"/>
    <col min="5132" max="5374" width="7.75" style="100"/>
    <col min="5375" max="5375" width="3.75" style="100" customWidth="1"/>
    <col min="5376" max="5376" width="10.25" style="100" customWidth="1"/>
    <col min="5377" max="5378" width="6.875" style="100" customWidth="1"/>
    <col min="5379" max="5379" width="6" style="100" customWidth="1"/>
    <col min="5380" max="5380" width="7" style="100" customWidth="1"/>
    <col min="5381" max="5381" width="7.5" style="100" customWidth="1"/>
    <col min="5382" max="5383" width="7" style="100" customWidth="1"/>
    <col min="5384" max="5384" width="7.125" style="100" customWidth="1"/>
    <col min="5385" max="5385" width="7.25" style="100" customWidth="1"/>
    <col min="5386" max="5386" width="6.625" style="100" customWidth="1"/>
    <col min="5387" max="5387" width="7" style="100" customWidth="1"/>
    <col min="5388" max="5630" width="7.75" style="100"/>
    <col min="5631" max="5631" width="3.75" style="100" customWidth="1"/>
    <col min="5632" max="5632" width="10.25" style="100" customWidth="1"/>
    <col min="5633" max="5634" width="6.875" style="100" customWidth="1"/>
    <col min="5635" max="5635" width="6" style="100" customWidth="1"/>
    <col min="5636" max="5636" width="7" style="100" customWidth="1"/>
    <col min="5637" max="5637" width="7.5" style="100" customWidth="1"/>
    <col min="5638" max="5639" width="7" style="100" customWidth="1"/>
    <col min="5640" max="5640" width="7.125" style="100" customWidth="1"/>
    <col min="5641" max="5641" width="7.25" style="100" customWidth="1"/>
    <col min="5642" max="5642" width="6.625" style="100" customWidth="1"/>
    <col min="5643" max="5643" width="7" style="100" customWidth="1"/>
    <col min="5644" max="5886" width="7.75" style="100"/>
    <col min="5887" max="5887" width="3.75" style="100" customWidth="1"/>
    <col min="5888" max="5888" width="10.25" style="100" customWidth="1"/>
    <col min="5889" max="5890" width="6.875" style="100" customWidth="1"/>
    <col min="5891" max="5891" width="6" style="100" customWidth="1"/>
    <col min="5892" max="5892" width="7" style="100" customWidth="1"/>
    <col min="5893" max="5893" width="7.5" style="100" customWidth="1"/>
    <col min="5894" max="5895" width="7" style="100" customWidth="1"/>
    <col min="5896" max="5896" width="7.125" style="100" customWidth="1"/>
    <col min="5897" max="5897" width="7.25" style="100" customWidth="1"/>
    <col min="5898" max="5898" width="6.625" style="100" customWidth="1"/>
    <col min="5899" max="5899" width="7" style="100" customWidth="1"/>
    <col min="5900" max="6142" width="7.75" style="100"/>
    <col min="6143" max="6143" width="3.75" style="100" customWidth="1"/>
    <col min="6144" max="6144" width="10.25" style="100" customWidth="1"/>
    <col min="6145" max="6146" width="6.875" style="100" customWidth="1"/>
    <col min="6147" max="6147" width="6" style="100" customWidth="1"/>
    <col min="6148" max="6148" width="7" style="100" customWidth="1"/>
    <col min="6149" max="6149" width="7.5" style="100" customWidth="1"/>
    <col min="6150" max="6151" width="7" style="100" customWidth="1"/>
    <col min="6152" max="6152" width="7.125" style="100" customWidth="1"/>
    <col min="6153" max="6153" width="7.25" style="100" customWidth="1"/>
    <col min="6154" max="6154" width="6.625" style="100" customWidth="1"/>
    <col min="6155" max="6155" width="7" style="100" customWidth="1"/>
    <col min="6156" max="6398" width="7.75" style="100"/>
    <col min="6399" max="6399" width="3.75" style="100" customWidth="1"/>
    <col min="6400" max="6400" width="10.25" style="100" customWidth="1"/>
    <col min="6401" max="6402" width="6.875" style="100" customWidth="1"/>
    <col min="6403" max="6403" width="6" style="100" customWidth="1"/>
    <col min="6404" max="6404" width="7" style="100" customWidth="1"/>
    <col min="6405" max="6405" width="7.5" style="100" customWidth="1"/>
    <col min="6406" max="6407" width="7" style="100" customWidth="1"/>
    <col min="6408" max="6408" width="7.125" style="100" customWidth="1"/>
    <col min="6409" max="6409" width="7.25" style="100" customWidth="1"/>
    <col min="6410" max="6410" width="6.625" style="100" customWidth="1"/>
    <col min="6411" max="6411" width="7" style="100" customWidth="1"/>
    <col min="6412" max="6654" width="7.75" style="100"/>
    <col min="6655" max="6655" width="3.75" style="100" customWidth="1"/>
    <col min="6656" max="6656" width="10.25" style="100" customWidth="1"/>
    <col min="6657" max="6658" width="6.875" style="100" customWidth="1"/>
    <col min="6659" max="6659" width="6" style="100" customWidth="1"/>
    <col min="6660" max="6660" width="7" style="100" customWidth="1"/>
    <col min="6661" max="6661" width="7.5" style="100" customWidth="1"/>
    <col min="6662" max="6663" width="7" style="100" customWidth="1"/>
    <col min="6664" max="6664" width="7.125" style="100" customWidth="1"/>
    <col min="6665" max="6665" width="7.25" style="100" customWidth="1"/>
    <col min="6666" max="6666" width="6.625" style="100" customWidth="1"/>
    <col min="6667" max="6667" width="7" style="100" customWidth="1"/>
    <col min="6668" max="6910" width="7.75" style="100"/>
    <col min="6911" max="6911" width="3.75" style="100" customWidth="1"/>
    <col min="6912" max="6912" width="10.25" style="100" customWidth="1"/>
    <col min="6913" max="6914" width="6.875" style="100" customWidth="1"/>
    <col min="6915" max="6915" width="6" style="100" customWidth="1"/>
    <col min="6916" max="6916" width="7" style="100" customWidth="1"/>
    <col min="6917" max="6917" width="7.5" style="100" customWidth="1"/>
    <col min="6918" max="6919" width="7" style="100" customWidth="1"/>
    <col min="6920" max="6920" width="7.125" style="100" customWidth="1"/>
    <col min="6921" max="6921" width="7.25" style="100" customWidth="1"/>
    <col min="6922" max="6922" width="6.625" style="100" customWidth="1"/>
    <col min="6923" max="6923" width="7" style="100" customWidth="1"/>
    <col min="6924" max="7166" width="7.75" style="100"/>
    <col min="7167" max="7167" width="3.75" style="100" customWidth="1"/>
    <col min="7168" max="7168" width="10.25" style="100" customWidth="1"/>
    <col min="7169" max="7170" width="6.875" style="100" customWidth="1"/>
    <col min="7171" max="7171" width="6" style="100" customWidth="1"/>
    <col min="7172" max="7172" width="7" style="100" customWidth="1"/>
    <col min="7173" max="7173" width="7.5" style="100" customWidth="1"/>
    <col min="7174" max="7175" width="7" style="100" customWidth="1"/>
    <col min="7176" max="7176" width="7.125" style="100" customWidth="1"/>
    <col min="7177" max="7177" width="7.25" style="100" customWidth="1"/>
    <col min="7178" max="7178" width="6.625" style="100" customWidth="1"/>
    <col min="7179" max="7179" width="7" style="100" customWidth="1"/>
    <col min="7180" max="7422" width="7.75" style="100"/>
    <col min="7423" max="7423" width="3.75" style="100" customWidth="1"/>
    <col min="7424" max="7424" width="10.25" style="100" customWidth="1"/>
    <col min="7425" max="7426" width="6.875" style="100" customWidth="1"/>
    <col min="7427" max="7427" width="6" style="100" customWidth="1"/>
    <col min="7428" max="7428" width="7" style="100" customWidth="1"/>
    <col min="7429" max="7429" width="7.5" style="100" customWidth="1"/>
    <col min="7430" max="7431" width="7" style="100" customWidth="1"/>
    <col min="7432" max="7432" width="7.125" style="100" customWidth="1"/>
    <col min="7433" max="7433" width="7.25" style="100" customWidth="1"/>
    <col min="7434" max="7434" width="6.625" style="100" customWidth="1"/>
    <col min="7435" max="7435" width="7" style="100" customWidth="1"/>
    <col min="7436" max="7678" width="7.75" style="100"/>
    <col min="7679" max="7679" width="3.75" style="100" customWidth="1"/>
    <col min="7680" max="7680" width="10.25" style="100" customWidth="1"/>
    <col min="7681" max="7682" width="6.875" style="100" customWidth="1"/>
    <col min="7683" max="7683" width="6" style="100" customWidth="1"/>
    <col min="7684" max="7684" width="7" style="100" customWidth="1"/>
    <col min="7685" max="7685" width="7.5" style="100" customWidth="1"/>
    <col min="7686" max="7687" width="7" style="100" customWidth="1"/>
    <col min="7688" max="7688" width="7.125" style="100" customWidth="1"/>
    <col min="7689" max="7689" width="7.25" style="100" customWidth="1"/>
    <col min="7690" max="7690" width="6.625" style="100" customWidth="1"/>
    <col min="7691" max="7691" width="7" style="100" customWidth="1"/>
    <col min="7692" max="7934" width="7.75" style="100"/>
    <col min="7935" max="7935" width="3.75" style="100" customWidth="1"/>
    <col min="7936" max="7936" width="10.25" style="100" customWidth="1"/>
    <col min="7937" max="7938" width="6.875" style="100" customWidth="1"/>
    <col min="7939" max="7939" width="6" style="100" customWidth="1"/>
    <col min="7940" max="7940" width="7" style="100" customWidth="1"/>
    <col min="7941" max="7941" width="7.5" style="100" customWidth="1"/>
    <col min="7942" max="7943" width="7" style="100" customWidth="1"/>
    <col min="7944" max="7944" width="7.125" style="100" customWidth="1"/>
    <col min="7945" max="7945" width="7.25" style="100" customWidth="1"/>
    <col min="7946" max="7946" width="6.625" style="100" customWidth="1"/>
    <col min="7947" max="7947" width="7" style="100" customWidth="1"/>
    <col min="7948" max="8190" width="7.75" style="100"/>
    <col min="8191" max="8191" width="3.75" style="100" customWidth="1"/>
    <col min="8192" max="8192" width="10.25" style="100" customWidth="1"/>
    <col min="8193" max="8194" width="6.875" style="100" customWidth="1"/>
    <col min="8195" max="8195" width="6" style="100" customWidth="1"/>
    <col min="8196" max="8196" width="7" style="100" customWidth="1"/>
    <col min="8197" max="8197" width="7.5" style="100" customWidth="1"/>
    <col min="8198" max="8199" width="7" style="100" customWidth="1"/>
    <col min="8200" max="8200" width="7.125" style="100" customWidth="1"/>
    <col min="8201" max="8201" width="7.25" style="100" customWidth="1"/>
    <col min="8202" max="8202" width="6.625" style="100" customWidth="1"/>
    <col min="8203" max="8203" width="7" style="100" customWidth="1"/>
    <col min="8204" max="8446" width="7.75" style="100"/>
    <col min="8447" max="8447" width="3.75" style="100" customWidth="1"/>
    <col min="8448" max="8448" width="10.25" style="100" customWidth="1"/>
    <col min="8449" max="8450" width="6.875" style="100" customWidth="1"/>
    <col min="8451" max="8451" width="6" style="100" customWidth="1"/>
    <col min="8452" max="8452" width="7" style="100" customWidth="1"/>
    <col min="8453" max="8453" width="7.5" style="100" customWidth="1"/>
    <col min="8454" max="8455" width="7" style="100" customWidth="1"/>
    <col min="8456" max="8456" width="7.125" style="100" customWidth="1"/>
    <col min="8457" max="8457" width="7.25" style="100" customWidth="1"/>
    <col min="8458" max="8458" width="6.625" style="100" customWidth="1"/>
    <col min="8459" max="8459" width="7" style="100" customWidth="1"/>
    <col min="8460" max="8702" width="7.75" style="100"/>
    <col min="8703" max="8703" width="3.75" style="100" customWidth="1"/>
    <col min="8704" max="8704" width="10.25" style="100" customWidth="1"/>
    <col min="8705" max="8706" width="6.875" style="100" customWidth="1"/>
    <col min="8707" max="8707" width="6" style="100" customWidth="1"/>
    <col min="8708" max="8708" width="7" style="100" customWidth="1"/>
    <col min="8709" max="8709" width="7.5" style="100" customWidth="1"/>
    <col min="8710" max="8711" width="7" style="100" customWidth="1"/>
    <col min="8712" max="8712" width="7.125" style="100" customWidth="1"/>
    <col min="8713" max="8713" width="7.25" style="100" customWidth="1"/>
    <col min="8714" max="8714" width="6.625" style="100" customWidth="1"/>
    <col min="8715" max="8715" width="7" style="100" customWidth="1"/>
    <col min="8716" max="8958" width="7.75" style="100"/>
    <col min="8959" max="8959" width="3.75" style="100" customWidth="1"/>
    <col min="8960" max="8960" width="10.25" style="100" customWidth="1"/>
    <col min="8961" max="8962" width="6.875" style="100" customWidth="1"/>
    <col min="8963" max="8963" width="6" style="100" customWidth="1"/>
    <col min="8964" max="8964" width="7" style="100" customWidth="1"/>
    <col min="8965" max="8965" width="7.5" style="100" customWidth="1"/>
    <col min="8966" max="8967" width="7" style="100" customWidth="1"/>
    <col min="8968" max="8968" width="7.125" style="100" customWidth="1"/>
    <col min="8969" max="8969" width="7.25" style="100" customWidth="1"/>
    <col min="8970" max="8970" width="6.625" style="100" customWidth="1"/>
    <col min="8971" max="8971" width="7" style="100" customWidth="1"/>
    <col min="8972" max="9214" width="7.75" style="100"/>
    <col min="9215" max="9215" width="3.75" style="100" customWidth="1"/>
    <col min="9216" max="9216" width="10.25" style="100" customWidth="1"/>
    <col min="9217" max="9218" width="6.875" style="100" customWidth="1"/>
    <col min="9219" max="9219" width="6" style="100" customWidth="1"/>
    <col min="9220" max="9220" width="7" style="100" customWidth="1"/>
    <col min="9221" max="9221" width="7.5" style="100" customWidth="1"/>
    <col min="9222" max="9223" width="7" style="100" customWidth="1"/>
    <col min="9224" max="9224" width="7.125" style="100" customWidth="1"/>
    <col min="9225" max="9225" width="7.25" style="100" customWidth="1"/>
    <col min="9226" max="9226" width="6.625" style="100" customWidth="1"/>
    <col min="9227" max="9227" width="7" style="100" customWidth="1"/>
    <col min="9228" max="9470" width="7.75" style="100"/>
    <col min="9471" max="9471" width="3.75" style="100" customWidth="1"/>
    <col min="9472" max="9472" width="10.25" style="100" customWidth="1"/>
    <col min="9473" max="9474" width="6.875" style="100" customWidth="1"/>
    <col min="9475" max="9475" width="6" style="100" customWidth="1"/>
    <col min="9476" max="9476" width="7" style="100" customWidth="1"/>
    <col min="9477" max="9477" width="7.5" style="100" customWidth="1"/>
    <col min="9478" max="9479" width="7" style="100" customWidth="1"/>
    <col min="9480" max="9480" width="7.125" style="100" customWidth="1"/>
    <col min="9481" max="9481" width="7.25" style="100" customWidth="1"/>
    <col min="9482" max="9482" width="6.625" style="100" customWidth="1"/>
    <col min="9483" max="9483" width="7" style="100" customWidth="1"/>
    <col min="9484" max="9726" width="7.75" style="100"/>
    <col min="9727" max="9727" width="3.75" style="100" customWidth="1"/>
    <col min="9728" max="9728" width="10.25" style="100" customWidth="1"/>
    <col min="9729" max="9730" width="6.875" style="100" customWidth="1"/>
    <col min="9731" max="9731" width="6" style="100" customWidth="1"/>
    <col min="9732" max="9732" width="7" style="100" customWidth="1"/>
    <col min="9733" max="9733" width="7.5" style="100" customWidth="1"/>
    <col min="9734" max="9735" width="7" style="100" customWidth="1"/>
    <col min="9736" max="9736" width="7.125" style="100" customWidth="1"/>
    <col min="9737" max="9737" width="7.25" style="100" customWidth="1"/>
    <col min="9738" max="9738" width="6.625" style="100" customWidth="1"/>
    <col min="9739" max="9739" width="7" style="100" customWidth="1"/>
    <col min="9740" max="9982" width="7.75" style="100"/>
    <col min="9983" max="9983" width="3.75" style="100" customWidth="1"/>
    <col min="9984" max="9984" width="10.25" style="100" customWidth="1"/>
    <col min="9985" max="9986" width="6.875" style="100" customWidth="1"/>
    <col min="9987" max="9987" width="6" style="100" customWidth="1"/>
    <col min="9988" max="9988" width="7" style="100" customWidth="1"/>
    <col min="9989" max="9989" width="7.5" style="100" customWidth="1"/>
    <col min="9990" max="9991" width="7" style="100" customWidth="1"/>
    <col min="9992" max="9992" width="7.125" style="100" customWidth="1"/>
    <col min="9993" max="9993" width="7.25" style="100" customWidth="1"/>
    <col min="9994" max="9994" width="6.625" style="100" customWidth="1"/>
    <col min="9995" max="9995" width="7" style="100" customWidth="1"/>
    <col min="9996" max="10238" width="7.75" style="100"/>
    <col min="10239" max="10239" width="3.75" style="100" customWidth="1"/>
    <col min="10240" max="10240" width="10.25" style="100" customWidth="1"/>
    <col min="10241" max="10242" width="6.875" style="100" customWidth="1"/>
    <col min="10243" max="10243" width="6" style="100" customWidth="1"/>
    <col min="10244" max="10244" width="7" style="100" customWidth="1"/>
    <col min="10245" max="10245" width="7.5" style="100" customWidth="1"/>
    <col min="10246" max="10247" width="7" style="100" customWidth="1"/>
    <col min="10248" max="10248" width="7.125" style="100" customWidth="1"/>
    <col min="10249" max="10249" width="7.25" style="100" customWidth="1"/>
    <col min="10250" max="10250" width="6.625" style="100" customWidth="1"/>
    <col min="10251" max="10251" width="7" style="100" customWidth="1"/>
    <col min="10252" max="10494" width="7.75" style="100"/>
    <col min="10495" max="10495" width="3.75" style="100" customWidth="1"/>
    <col min="10496" max="10496" width="10.25" style="100" customWidth="1"/>
    <col min="10497" max="10498" width="6.875" style="100" customWidth="1"/>
    <col min="10499" max="10499" width="6" style="100" customWidth="1"/>
    <col min="10500" max="10500" width="7" style="100" customWidth="1"/>
    <col min="10501" max="10501" width="7.5" style="100" customWidth="1"/>
    <col min="10502" max="10503" width="7" style="100" customWidth="1"/>
    <col min="10504" max="10504" width="7.125" style="100" customWidth="1"/>
    <col min="10505" max="10505" width="7.25" style="100" customWidth="1"/>
    <col min="10506" max="10506" width="6.625" style="100" customWidth="1"/>
    <col min="10507" max="10507" width="7" style="100" customWidth="1"/>
    <col min="10508" max="10750" width="7.75" style="100"/>
    <col min="10751" max="10751" width="3.75" style="100" customWidth="1"/>
    <col min="10752" max="10752" width="10.25" style="100" customWidth="1"/>
    <col min="10753" max="10754" width="6.875" style="100" customWidth="1"/>
    <col min="10755" max="10755" width="6" style="100" customWidth="1"/>
    <col min="10756" max="10756" width="7" style="100" customWidth="1"/>
    <col min="10757" max="10757" width="7.5" style="100" customWidth="1"/>
    <col min="10758" max="10759" width="7" style="100" customWidth="1"/>
    <col min="10760" max="10760" width="7.125" style="100" customWidth="1"/>
    <col min="10761" max="10761" width="7.25" style="100" customWidth="1"/>
    <col min="10762" max="10762" width="6.625" style="100" customWidth="1"/>
    <col min="10763" max="10763" width="7" style="100" customWidth="1"/>
    <col min="10764" max="11006" width="7.75" style="100"/>
    <col min="11007" max="11007" width="3.75" style="100" customWidth="1"/>
    <col min="11008" max="11008" width="10.25" style="100" customWidth="1"/>
    <col min="11009" max="11010" width="6.875" style="100" customWidth="1"/>
    <col min="11011" max="11011" width="6" style="100" customWidth="1"/>
    <col min="11012" max="11012" width="7" style="100" customWidth="1"/>
    <col min="11013" max="11013" width="7.5" style="100" customWidth="1"/>
    <col min="11014" max="11015" width="7" style="100" customWidth="1"/>
    <col min="11016" max="11016" width="7.125" style="100" customWidth="1"/>
    <col min="11017" max="11017" width="7.25" style="100" customWidth="1"/>
    <col min="11018" max="11018" width="6.625" style="100" customWidth="1"/>
    <col min="11019" max="11019" width="7" style="100" customWidth="1"/>
    <col min="11020" max="11262" width="7.75" style="100"/>
    <col min="11263" max="11263" width="3.75" style="100" customWidth="1"/>
    <col min="11264" max="11264" width="10.25" style="100" customWidth="1"/>
    <col min="11265" max="11266" width="6.875" style="100" customWidth="1"/>
    <col min="11267" max="11267" width="6" style="100" customWidth="1"/>
    <col min="11268" max="11268" width="7" style="100" customWidth="1"/>
    <col min="11269" max="11269" width="7.5" style="100" customWidth="1"/>
    <col min="11270" max="11271" width="7" style="100" customWidth="1"/>
    <col min="11272" max="11272" width="7.125" style="100" customWidth="1"/>
    <col min="11273" max="11273" width="7.25" style="100" customWidth="1"/>
    <col min="11274" max="11274" width="6.625" style="100" customWidth="1"/>
    <col min="11275" max="11275" width="7" style="100" customWidth="1"/>
    <col min="11276" max="11518" width="7.75" style="100"/>
    <col min="11519" max="11519" width="3.75" style="100" customWidth="1"/>
    <col min="11520" max="11520" width="10.25" style="100" customWidth="1"/>
    <col min="11521" max="11522" width="6.875" style="100" customWidth="1"/>
    <col min="11523" max="11523" width="6" style="100" customWidth="1"/>
    <col min="11524" max="11524" width="7" style="100" customWidth="1"/>
    <col min="11525" max="11525" width="7.5" style="100" customWidth="1"/>
    <col min="11526" max="11527" width="7" style="100" customWidth="1"/>
    <col min="11528" max="11528" width="7.125" style="100" customWidth="1"/>
    <col min="11529" max="11529" width="7.25" style="100" customWidth="1"/>
    <col min="11530" max="11530" width="6.625" style="100" customWidth="1"/>
    <col min="11531" max="11531" width="7" style="100" customWidth="1"/>
    <col min="11532" max="11774" width="7.75" style="100"/>
    <col min="11775" max="11775" width="3.75" style="100" customWidth="1"/>
    <col min="11776" max="11776" width="10.25" style="100" customWidth="1"/>
    <col min="11777" max="11778" width="6.875" style="100" customWidth="1"/>
    <col min="11779" max="11779" width="6" style="100" customWidth="1"/>
    <col min="11780" max="11780" width="7" style="100" customWidth="1"/>
    <col min="11781" max="11781" width="7.5" style="100" customWidth="1"/>
    <col min="11782" max="11783" width="7" style="100" customWidth="1"/>
    <col min="11784" max="11784" width="7.125" style="100" customWidth="1"/>
    <col min="11785" max="11785" width="7.25" style="100" customWidth="1"/>
    <col min="11786" max="11786" width="6.625" style="100" customWidth="1"/>
    <col min="11787" max="11787" width="7" style="100" customWidth="1"/>
    <col min="11788" max="12030" width="7.75" style="100"/>
    <col min="12031" max="12031" width="3.75" style="100" customWidth="1"/>
    <col min="12032" max="12032" width="10.25" style="100" customWidth="1"/>
    <col min="12033" max="12034" width="6.875" style="100" customWidth="1"/>
    <col min="12035" max="12035" width="6" style="100" customWidth="1"/>
    <col min="12036" max="12036" width="7" style="100" customWidth="1"/>
    <col min="12037" max="12037" width="7.5" style="100" customWidth="1"/>
    <col min="12038" max="12039" width="7" style="100" customWidth="1"/>
    <col min="12040" max="12040" width="7.125" style="100" customWidth="1"/>
    <col min="12041" max="12041" width="7.25" style="100" customWidth="1"/>
    <col min="12042" max="12042" width="6.625" style="100" customWidth="1"/>
    <col min="12043" max="12043" width="7" style="100" customWidth="1"/>
    <col min="12044" max="12286" width="7.75" style="100"/>
    <col min="12287" max="12287" width="3.75" style="100" customWidth="1"/>
    <col min="12288" max="12288" width="10.25" style="100" customWidth="1"/>
    <col min="12289" max="12290" width="6.875" style="100" customWidth="1"/>
    <col min="12291" max="12291" width="6" style="100" customWidth="1"/>
    <col min="12292" max="12292" width="7" style="100" customWidth="1"/>
    <col min="12293" max="12293" width="7.5" style="100" customWidth="1"/>
    <col min="12294" max="12295" width="7" style="100" customWidth="1"/>
    <col min="12296" max="12296" width="7.125" style="100" customWidth="1"/>
    <col min="12297" max="12297" width="7.25" style="100" customWidth="1"/>
    <col min="12298" max="12298" width="6.625" style="100" customWidth="1"/>
    <col min="12299" max="12299" width="7" style="100" customWidth="1"/>
    <col min="12300" max="12542" width="7.75" style="100"/>
    <col min="12543" max="12543" width="3.75" style="100" customWidth="1"/>
    <col min="12544" max="12544" width="10.25" style="100" customWidth="1"/>
    <col min="12545" max="12546" width="6.875" style="100" customWidth="1"/>
    <col min="12547" max="12547" width="6" style="100" customWidth="1"/>
    <col min="12548" max="12548" width="7" style="100" customWidth="1"/>
    <col min="12549" max="12549" width="7.5" style="100" customWidth="1"/>
    <col min="12550" max="12551" width="7" style="100" customWidth="1"/>
    <col min="12552" max="12552" width="7.125" style="100" customWidth="1"/>
    <col min="12553" max="12553" width="7.25" style="100" customWidth="1"/>
    <col min="12554" max="12554" width="6.625" style="100" customWidth="1"/>
    <col min="12555" max="12555" width="7" style="100" customWidth="1"/>
    <col min="12556" max="12798" width="7.75" style="100"/>
    <col min="12799" max="12799" width="3.75" style="100" customWidth="1"/>
    <col min="12800" max="12800" width="10.25" style="100" customWidth="1"/>
    <col min="12801" max="12802" width="6.875" style="100" customWidth="1"/>
    <col min="12803" max="12803" width="6" style="100" customWidth="1"/>
    <col min="12804" max="12804" width="7" style="100" customWidth="1"/>
    <col min="12805" max="12805" width="7.5" style="100" customWidth="1"/>
    <col min="12806" max="12807" width="7" style="100" customWidth="1"/>
    <col min="12808" max="12808" width="7.125" style="100" customWidth="1"/>
    <col min="12809" max="12809" width="7.25" style="100" customWidth="1"/>
    <col min="12810" max="12810" width="6.625" style="100" customWidth="1"/>
    <col min="12811" max="12811" width="7" style="100" customWidth="1"/>
    <col min="12812" max="13054" width="7.75" style="100"/>
    <col min="13055" max="13055" width="3.75" style="100" customWidth="1"/>
    <col min="13056" max="13056" width="10.25" style="100" customWidth="1"/>
    <col min="13057" max="13058" width="6.875" style="100" customWidth="1"/>
    <col min="13059" max="13059" width="6" style="100" customWidth="1"/>
    <col min="13060" max="13060" width="7" style="100" customWidth="1"/>
    <col min="13061" max="13061" width="7.5" style="100" customWidth="1"/>
    <col min="13062" max="13063" width="7" style="100" customWidth="1"/>
    <col min="13064" max="13064" width="7.125" style="100" customWidth="1"/>
    <col min="13065" max="13065" width="7.25" style="100" customWidth="1"/>
    <col min="13066" max="13066" width="6.625" style="100" customWidth="1"/>
    <col min="13067" max="13067" width="7" style="100" customWidth="1"/>
    <col min="13068" max="13310" width="7.75" style="100"/>
    <col min="13311" max="13311" width="3.75" style="100" customWidth="1"/>
    <col min="13312" max="13312" width="10.25" style="100" customWidth="1"/>
    <col min="13313" max="13314" width="6.875" style="100" customWidth="1"/>
    <col min="13315" max="13315" width="6" style="100" customWidth="1"/>
    <col min="13316" max="13316" width="7" style="100" customWidth="1"/>
    <col min="13317" max="13317" width="7.5" style="100" customWidth="1"/>
    <col min="13318" max="13319" width="7" style="100" customWidth="1"/>
    <col min="13320" max="13320" width="7.125" style="100" customWidth="1"/>
    <col min="13321" max="13321" width="7.25" style="100" customWidth="1"/>
    <col min="13322" max="13322" width="6.625" style="100" customWidth="1"/>
    <col min="13323" max="13323" width="7" style="100" customWidth="1"/>
    <col min="13324" max="13566" width="7.75" style="100"/>
    <col min="13567" max="13567" width="3.75" style="100" customWidth="1"/>
    <col min="13568" max="13568" width="10.25" style="100" customWidth="1"/>
    <col min="13569" max="13570" width="6.875" style="100" customWidth="1"/>
    <col min="13571" max="13571" width="6" style="100" customWidth="1"/>
    <col min="13572" max="13572" width="7" style="100" customWidth="1"/>
    <col min="13573" max="13573" width="7.5" style="100" customWidth="1"/>
    <col min="13574" max="13575" width="7" style="100" customWidth="1"/>
    <col min="13576" max="13576" width="7.125" style="100" customWidth="1"/>
    <col min="13577" max="13577" width="7.25" style="100" customWidth="1"/>
    <col min="13578" max="13578" width="6.625" style="100" customWidth="1"/>
    <col min="13579" max="13579" width="7" style="100" customWidth="1"/>
    <col min="13580" max="13822" width="7.75" style="100"/>
    <col min="13823" max="13823" width="3.75" style="100" customWidth="1"/>
    <col min="13824" max="13824" width="10.25" style="100" customWidth="1"/>
    <col min="13825" max="13826" width="6.875" style="100" customWidth="1"/>
    <col min="13827" max="13827" width="6" style="100" customWidth="1"/>
    <col min="13828" max="13828" width="7" style="100" customWidth="1"/>
    <col min="13829" max="13829" width="7.5" style="100" customWidth="1"/>
    <col min="13830" max="13831" width="7" style="100" customWidth="1"/>
    <col min="13832" max="13832" width="7.125" style="100" customWidth="1"/>
    <col min="13833" max="13833" width="7.25" style="100" customWidth="1"/>
    <col min="13834" max="13834" width="6.625" style="100" customWidth="1"/>
    <col min="13835" max="13835" width="7" style="100" customWidth="1"/>
    <col min="13836" max="14078" width="7.75" style="100"/>
    <col min="14079" max="14079" width="3.75" style="100" customWidth="1"/>
    <col min="14080" max="14080" width="10.25" style="100" customWidth="1"/>
    <col min="14081" max="14082" width="6.875" style="100" customWidth="1"/>
    <col min="14083" max="14083" width="6" style="100" customWidth="1"/>
    <col min="14084" max="14084" width="7" style="100" customWidth="1"/>
    <col min="14085" max="14085" width="7.5" style="100" customWidth="1"/>
    <col min="14086" max="14087" width="7" style="100" customWidth="1"/>
    <col min="14088" max="14088" width="7.125" style="100" customWidth="1"/>
    <col min="14089" max="14089" width="7.25" style="100" customWidth="1"/>
    <col min="14090" max="14090" width="6.625" style="100" customWidth="1"/>
    <col min="14091" max="14091" width="7" style="100" customWidth="1"/>
    <col min="14092" max="14334" width="7.75" style="100"/>
    <col min="14335" max="14335" width="3.75" style="100" customWidth="1"/>
    <col min="14336" max="14336" width="10.25" style="100" customWidth="1"/>
    <col min="14337" max="14338" width="6.875" style="100" customWidth="1"/>
    <col min="14339" max="14339" width="6" style="100" customWidth="1"/>
    <col min="14340" max="14340" width="7" style="100" customWidth="1"/>
    <col min="14341" max="14341" width="7.5" style="100" customWidth="1"/>
    <col min="14342" max="14343" width="7" style="100" customWidth="1"/>
    <col min="14344" max="14344" width="7.125" style="100" customWidth="1"/>
    <col min="14345" max="14345" width="7.25" style="100" customWidth="1"/>
    <col min="14346" max="14346" width="6.625" style="100" customWidth="1"/>
    <col min="14347" max="14347" width="7" style="100" customWidth="1"/>
    <col min="14348" max="14590" width="7.75" style="100"/>
    <col min="14591" max="14591" width="3.75" style="100" customWidth="1"/>
    <col min="14592" max="14592" width="10.25" style="100" customWidth="1"/>
    <col min="14593" max="14594" width="6.875" style="100" customWidth="1"/>
    <col min="14595" max="14595" width="6" style="100" customWidth="1"/>
    <col min="14596" max="14596" width="7" style="100" customWidth="1"/>
    <col min="14597" max="14597" width="7.5" style="100" customWidth="1"/>
    <col min="14598" max="14599" width="7" style="100" customWidth="1"/>
    <col min="14600" max="14600" width="7.125" style="100" customWidth="1"/>
    <col min="14601" max="14601" width="7.25" style="100" customWidth="1"/>
    <col min="14602" max="14602" width="6.625" style="100" customWidth="1"/>
    <col min="14603" max="14603" width="7" style="100" customWidth="1"/>
    <col min="14604" max="14846" width="7.75" style="100"/>
    <col min="14847" max="14847" width="3.75" style="100" customWidth="1"/>
    <col min="14848" max="14848" width="10.25" style="100" customWidth="1"/>
    <col min="14849" max="14850" width="6.875" style="100" customWidth="1"/>
    <col min="14851" max="14851" width="6" style="100" customWidth="1"/>
    <col min="14852" max="14852" width="7" style="100" customWidth="1"/>
    <col min="14853" max="14853" width="7.5" style="100" customWidth="1"/>
    <col min="14854" max="14855" width="7" style="100" customWidth="1"/>
    <col min="14856" max="14856" width="7.125" style="100" customWidth="1"/>
    <col min="14857" max="14857" width="7.25" style="100" customWidth="1"/>
    <col min="14858" max="14858" width="6.625" style="100" customWidth="1"/>
    <col min="14859" max="14859" width="7" style="100" customWidth="1"/>
    <col min="14860" max="15102" width="7.75" style="100"/>
    <col min="15103" max="15103" width="3.75" style="100" customWidth="1"/>
    <col min="15104" max="15104" width="10.25" style="100" customWidth="1"/>
    <col min="15105" max="15106" width="6.875" style="100" customWidth="1"/>
    <col min="15107" max="15107" width="6" style="100" customWidth="1"/>
    <col min="15108" max="15108" width="7" style="100" customWidth="1"/>
    <col min="15109" max="15109" width="7.5" style="100" customWidth="1"/>
    <col min="15110" max="15111" width="7" style="100" customWidth="1"/>
    <col min="15112" max="15112" width="7.125" style="100" customWidth="1"/>
    <col min="15113" max="15113" width="7.25" style="100" customWidth="1"/>
    <col min="15114" max="15114" width="6.625" style="100" customWidth="1"/>
    <col min="15115" max="15115" width="7" style="100" customWidth="1"/>
    <col min="15116" max="15358" width="7.75" style="100"/>
    <col min="15359" max="15359" width="3.75" style="100" customWidth="1"/>
    <col min="15360" max="15360" width="10.25" style="100" customWidth="1"/>
    <col min="15361" max="15362" width="6.875" style="100" customWidth="1"/>
    <col min="15363" max="15363" width="6" style="100" customWidth="1"/>
    <col min="15364" max="15364" width="7" style="100" customWidth="1"/>
    <col min="15365" max="15365" width="7.5" style="100" customWidth="1"/>
    <col min="15366" max="15367" width="7" style="100" customWidth="1"/>
    <col min="15368" max="15368" width="7.125" style="100" customWidth="1"/>
    <col min="15369" max="15369" width="7.25" style="100" customWidth="1"/>
    <col min="15370" max="15370" width="6.625" style="100" customWidth="1"/>
    <col min="15371" max="15371" width="7" style="100" customWidth="1"/>
    <col min="15372" max="15614" width="7.75" style="100"/>
    <col min="15615" max="15615" width="3.75" style="100" customWidth="1"/>
    <col min="15616" max="15616" width="10.25" style="100" customWidth="1"/>
    <col min="15617" max="15618" width="6.875" style="100" customWidth="1"/>
    <col min="15619" max="15619" width="6" style="100" customWidth="1"/>
    <col min="15620" max="15620" width="7" style="100" customWidth="1"/>
    <col min="15621" max="15621" width="7.5" style="100" customWidth="1"/>
    <col min="15622" max="15623" width="7" style="100" customWidth="1"/>
    <col min="15624" max="15624" width="7.125" style="100" customWidth="1"/>
    <col min="15625" max="15625" width="7.25" style="100" customWidth="1"/>
    <col min="15626" max="15626" width="6.625" style="100" customWidth="1"/>
    <col min="15627" max="15627" width="7" style="100" customWidth="1"/>
    <col min="15628" max="15870" width="7.75" style="100"/>
    <col min="15871" max="15871" width="3.75" style="100" customWidth="1"/>
    <col min="15872" max="15872" width="10.25" style="100" customWidth="1"/>
    <col min="15873" max="15874" width="6.875" style="100" customWidth="1"/>
    <col min="15875" max="15875" width="6" style="100" customWidth="1"/>
    <col min="15876" max="15876" width="7" style="100" customWidth="1"/>
    <col min="15877" max="15877" width="7.5" style="100" customWidth="1"/>
    <col min="15878" max="15879" width="7" style="100" customWidth="1"/>
    <col min="15880" max="15880" width="7.125" style="100" customWidth="1"/>
    <col min="15881" max="15881" width="7.25" style="100" customWidth="1"/>
    <col min="15882" max="15882" width="6.625" style="100" customWidth="1"/>
    <col min="15883" max="15883" width="7" style="100" customWidth="1"/>
    <col min="15884" max="16126" width="7.75" style="100"/>
    <col min="16127" max="16127" width="3.75" style="100" customWidth="1"/>
    <col min="16128" max="16128" width="10.25" style="100" customWidth="1"/>
    <col min="16129" max="16130" width="6.875" style="100" customWidth="1"/>
    <col min="16131" max="16131" width="6" style="100" customWidth="1"/>
    <col min="16132" max="16132" width="7" style="100" customWidth="1"/>
    <col min="16133" max="16133" width="7.5" style="100" customWidth="1"/>
    <col min="16134" max="16135" width="7" style="100" customWidth="1"/>
    <col min="16136" max="16136" width="7.125" style="100" customWidth="1"/>
    <col min="16137" max="16137" width="7.25" style="100" customWidth="1"/>
    <col min="16138" max="16138" width="6.625" style="100" customWidth="1"/>
    <col min="16139" max="16139" width="7" style="100" customWidth="1"/>
    <col min="16140" max="16384" width="7.75" style="100"/>
  </cols>
  <sheetData>
    <row r="1" spans="1:26" ht="16.149999999999999" customHeight="1">
      <c r="A1" s="100" t="s">
        <v>820</v>
      </c>
    </row>
    <row r="2" spans="1:26">
      <c r="M2" s="117" t="s">
        <v>402</v>
      </c>
      <c r="Z2" s="117" t="s">
        <v>402</v>
      </c>
    </row>
    <row r="3" spans="1:26" ht="27">
      <c r="A3" s="439" t="s">
        <v>403</v>
      </c>
      <c r="B3" s="440"/>
      <c r="C3" s="138" t="s">
        <v>44</v>
      </c>
      <c r="D3" s="139" t="s">
        <v>0</v>
      </c>
      <c r="E3" s="131" t="s">
        <v>429</v>
      </c>
      <c r="F3" s="131" t="s">
        <v>404</v>
      </c>
      <c r="G3" s="139" t="s">
        <v>1</v>
      </c>
      <c r="H3" s="139" t="s">
        <v>193</v>
      </c>
      <c r="I3" s="139" t="s">
        <v>194</v>
      </c>
      <c r="J3" s="139" t="s">
        <v>195</v>
      </c>
      <c r="K3" s="139" t="s">
        <v>413</v>
      </c>
      <c r="L3" s="139" t="s">
        <v>157</v>
      </c>
      <c r="M3" s="149" t="s">
        <v>196</v>
      </c>
      <c r="N3" s="139" t="s">
        <v>199</v>
      </c>
      <c r="O3" s="139" t="s">
        <v>414</v>
      </c>
      <c r="P3" s="139" t="s">
        <v>421</v>
      </c>
      <c r="Q3" s="131" t="s">
        <v>198</v>
      </c>
      <c r="R3" s="131" t="s">
        <v>197</v>
      </c>
      <c r="S3" s="139" t="s">
        <v>200</v>
      </c>
      <c r="T3" s="139" t="s">
        <v>156</v>
      </c>
      <c r="U3" s="139" t="s">
        <v>201</v>
      </c>
      <c r="V3" s="131" t="s">
        <v>422</v>
      </c>
      <c r="W3" s="139" t="s">
        <v>418</v>
      </c>
      <c r="X3" s="131" t="s">
        <v>202</v>
      </c>
      <c r="Y3" s="140" t="s">
        <v>205</v>
      </c>
      <c r="Z3" s="140" t="s">
        <v>162</v>
      </c>
    </row>
    <row r="4" spans="1:26" ht="15" hidden="1" customHeight="1">
      <c r="B4" s="135" t="s">
        <v>430</v>
      </c>
      <c r="C4" s="141">
        <v>101773</v>
      </c>
      <c r="D4" s="142">
        <v>24742</v>
      </c>
      <c r="E4" s="142" t="s">
        <v>431</v>
      </c>
      <c r="F4" s="142">
        <v>53864</v>
      </c>
      <c r="G4" s="142">
        <v>3301</v>
      </c>
      <c r="H4" s="142">
        <v>3612</v>
      </c>
      <c r="I4" s="142">
        <v>4232</v>
      </c>
      <c r="J4" s="142">
        <v>924</v>
      </c>
      <c r="K4" s="142">
        <v>2405</v>
      </c>
      <c r="L4" s="142">
        <v>1435</v>
      </c>
      <c r="M4" s="142">
        <v>842</v>
      </c>
      <c r="N4" s="142">
        <v>641</v>
      </c>
      <c r="O4" s="142">
        <v>672</v>
      </c>
      <c r="P4" s="142">
        <v>219</v>
      </c>
      <c r="Q4" s="142">
        <v>490</v>
      </c>
      <c r="R4" s="142">
        <v>505</v>
      </c>
      <c r="S4" s="142">
        <v>278</v>
      </c>
      <c r="T4" s="142">
        <v>281</v>
      </c>
      <c r="U4" s="142">
        <v>214</v>
      </c>
      <c r="V4" s="142">
        <v>182</v>
      </c>
      <c r="W4" s="142">
        <v>143</v>
      </c>
      <c r="X4" s="142">
        <v>170</v>
      </c>
      <c r="Y4" s="142">
        <v>2547</v>
      </c>
      <c r="Z4" s="142">
        <v>74</v>
      </c>
    </row>
    <row r="5" spans="1:26" ht="11.25" hidden="1" customHeight="1">
      <c r="B5" s="135" t="s">
        <v>432</v>
      </c>
      <c r="C5" s="141">
        <v>101297</v>
      </c>
      <c r="D5" s="142">
        <v>25760</v>
      </c>
      <c r="E5" s="142" t="s">
        <v>431</v>
      </c>
      <c r="F5" s="142">
        <v>52351</v>
      </c>
      <c r="G5" s="142">
        <v>3307</v>
      </c>
      <c r="H5" s="142">
        <v>3515</v>
      </c>
      <c r="I5" s="142">
        <v>4283</v>
      </c>
      <c r="J5" s="142">
        <v>933</v>
      </c>
      <c r="K5" s="142">
        <v>2324</v>
      </c>
      <c r="L5" s="142">
        <v>1479</v>
      </c>
      <c r="M5" s="142">
        <v>744</v>
      </c>
      <c r="N5" s="142">
        <v>655</v>
      </c>
      <c r="O5" s="142">
        <v>650</v>
      </c>
      <c r="P5" s="142">
        <v>335</v>
      </c>
      <c r="Q5" s="142">
        <v>518</v>
      </c>
      <c r="R5" s="142">
        <v>460</v>
      </c>
      <c r="S5" s="142">
        <v>297</v>
      </c>
      <c r="T5" s="142">
        <v>270</v>
      </c>
      <c r="U5" s="142">
        <v>239</v>
      </c>
      <c r="V5" s="142">
        <v>168</v>
      </c>
      <c r="W5" s="142">
        <v>166</v>
      </c>
      <c r="X5" s="142">
        <v>184</v>
      </c>
      <c r="Y5" s="142">
        <v>2586</v>
      </c>
      <c r="Z5" s="142">
        <v>73</v>
      </c>
    </row>
    <row r="6" spans="1:26" ht="11.25" hidden="1" customHeight="1">
      <c r="B6" s="135" t="s">
        <v>433</v>
      </c>
      <c r="C6" s="141">
        <v>99767</v>
      </c>
      <c r="D6" s="142">
        <v>25600</v>
      </c>
      <c r="E6" s="142" t="s">
        <v>431</v>
      </c>
      <c r="F6" s="142">
        <v>51217</v>
      </c>
      <c r="G6" s="142">
        <v>3428</v>
      </c>
      <c r="H6" s="142">
        <v>3156</v>
      </c>
      <c r="I6" s="142">
        <v>4291</v>
      </c>
      <c r="J6" s="142">
        <v>915</v>
      </c>
      <c r="K6" s="142">
        <v>2353</v>
      </c>
      <c r="L6" s="142">
        <v>1520</v>
      </c>
      <c r="M6" s="142">
        <v>760</v>
      </c>
      <c r="N6" s="142">
        <v>685</v>
      </c>
      <c r="O6" s="142">
        <v>619</v>
      </c>
      <c r="P6" s="142">
        <v>399</v>
      </c>
      <c r="Q6" s="142">
        <v>485</v>
      </c>
      <c r="R6" s="142">
        <v>449</v>
      </c>
      <c r="S6" s="142">
        <v>294</v>
      </c>
      <c r="T6" s="142">
        <v>252</v>
      </c>
      <c r="U6" s="142">
        <v>203</v>
      </c>
      <c r="V6" s="142">
        <v>183</v>
      </c>
      <c r="W6" s="142">
        <v>171</v>
      </c>
      <c r="X6" s="142">
        <v>175</v>
      </c>
      <c r="Y6" s="142">
        <v>2544</v>
      </c>
      <c r="Z6" s="142">
        <v>68</v>
      </c>
    </row>
    <row r="7" spans="1:26" ht="11.25" hidden="1" customHeight="1">
      <c r="B7" s="135" t="s">
        <v>434</v>
      </c>
      <c r="C7" s="141">
        <v>98206</v>
      </c>
      <c r="D7" s="142">
        <v>25306</v>
      </c>
      <c r="E7" s="142" t="s">
        <v>431</v>
      </c>
      <c r="F7" s="142">
        <v>49967</v>
      </c>
      <c r="G7" s="142">
        <v>3472</v>
      </c>
      <c r="H7" s="142">
        <v>2933</v>
      </c>
      <c r="I7" s="142">
        <v>4477</v>
      </c>
      <c r="J7" s="142">
        <v>911</v>
      </c>
      <c r="K7" s="142">
        <v>2270</v>
      </c>
      <c r="L7" s="142">
        <v>1477</v>
      </c>
      <c r="M7" s="142">
        <v>772</v>
      </c>
      <c r="N7" s="142">
        <v>712</v>
      </c>
      <c r="O7" s="142">
        <v>643</v>
      </c>
      <c r="P7" s="142">
        <v>476</v>
      </c>
      <c r="Q7" s="142">
        <v>462</v>
      </c>
      <c r="R7" s="142">
        <v>450</v>
      </c>
      <c r="S7" s="142">
        <v>290</v>
      </c>
      <c r="T7" s="142">
        <v>251</v>
      </c>
      <c r="U7" s="142">
        <v>227</v>
      </c>
      <c r="V7" s="142">
        <v>194</v>
      </c>
      <c r="W7" s="142">
        <v>170</v>
      </c>
      <c r="X7" s="142">
        <v>167</v>
      </c>
      <c r="Y7" s="142">
        <v>2579</v>
      </c>
      <c r="Z7" s="142">
        <v>61</v>
      </c>
    </row>
    <row r="8" spans="1:26" ht="11.25" customHeight="1">
      <c r="B8" s="135" t="s">
        <v>435</v>
      </c>
      <c r="C8" s="143">
        <v>97164</v>
      </c>
      <c r="D8" s="144">
        <v>24338</v>
      </c>
      <c r="E8" s="144">
        <v>748</v>
      </c>
      <c r="F8" s="144">
        <v>49167</v>
      </c>
      <c r="G8" s="144">
        <v>3494</v>
      </c>
      <c r="H8" s="144">
        <v>2706</v>
      </c>
      <c r="I8" s="144">
        <v>4709</v>
      </c>
      <c r="J8" s="144">
        <v>883</v>
      </c>
      <c r="K8" s="144">
        <v>2201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  <c r="Y8" s="144">
        <v>8918</v>
      </c>
      <c r="Z8" s="144">
        <v>0</v>
      </c>
    </row>
    <row r="9" spans="1:26" ht="15" customHeight="1">
      <c r="B9" s="136"/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 ht="15" customHeight="1">
      <c r="B10" s="105" t="s">
        <v>211</v>
      </c>
      <c r="C10" s="143">
        <v>19242</v>
      </c>
      <c r="D10" s="144">
        <v>3245</v>
      </c>
      <c r="E10" s="144">
        <v>83</v>
      </c>
      <c r="F10" s="144">
        <v>12834</v>
      </c>
      <c r="G10" s="144">
        <v>466</v>
      </c>
      <c r="H10" s="144">
        <v>353</v>
      </c>
      <c r="I10" s="144">
        <v>290</v>
      </c>
      <c r="J10" s="144">
        <v>130</v>
      </c>
      <c r="K10" s="144">
        <v>453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1388</v>
      </c>
      <c r="Z10" s="144">
        <v>0</v>
      </c>
    </row>
    <row r="11" spans="1:26" ht="15" customHeight="1">
      <c r="B11" s="105" t="s">
        <v>212</v>
      </c>
      <c r="C11" s="143">
        <v>8831</v>
      </c>
      <c r="D11" s="144">
        <v>1268</v>
      </c>
      <c r="E11" s="144">
        <v>53</v>
      </c>
      <c r="F11" s="144">
        <v>5683</v>
      </c>
      <c r="G11" s="144">
        <v>223</v>
      </c>
      <c r="H11" s="144">
        <v>370</v>
      </c>
      <c r="I11" s="144">
        <v>154</v>
      </c>
      <c r="J11" s="144">
        <v>39</v>
      </c>
      <c r="K11" s="144">
        <v>222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819</v>
      </c>
      <c r="Z11" s="144">
        <v>0</v>
      </c>
    </row>
    <row r="12" spans="1:26" ht="15" customHeight="1">
      <c r="B12" s="105" t="s">
        <v>213</v>
      </c>
      <c r="C12" s="143">
        <v>7195</v>
      </c>
      <c r="D12" s="144">
        <v>1594</v>
      </c>
      <c r="E12" s="144">
        <v>36</v>
      </c>
      <c r="F12" s="144">
        <v>3301</v>
      </c>
      <c r="G12" s="144">
        <v>572</v>
      </c>
      <c r="H12" s="144">
        <v>393</v>
      </c>
      <c r="I12" s="144">
        <v>347</v>
      </c>
      <c r="J12" s="144">
        <v>162</v>
      </c>
      <c r="K12" s="144">
        <v>88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702</v>
      </c>
      <c r="Z12" s="144">
        <v>0</v>
      </c>
    </row>
    <row r="13" spans="1:26" ht="15" customHeight="1">
      <c r="B13" s="105" t="s">
        <v>214</v>
      </c>
      <c r="C13" s="143">
        <v>3527</v>
      </c>
      <c r="D13" s="144">
        <v>1101</v>
      </c>
      <c r="E13" s="144">
        <v>19</v>
      </c>
      <c r="F13" s="144">
        <v>853</v>
      </c>
      <c r="G13" s="144">
        <v>221</v>
      </c>
      <c r="H13" s="144">
        <v>515</v>
      </c>
      <c r="I13" s="144">
        <v>266</v>
      </c>
      <c r="J13" s="144">
        <v>157</v>
      </c>
      <c r="K13" s="144">
        <v>44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351</v>
      </c>
      <c r="Z13" s="144">
        <v>0</v>
      </c>
    </row>
    <row r="14" spans="1:26" ht="15" customHeight="1">
      <c r="B14" s="105" t="s">
        <v>215</v>
      </c>
      <c r="C14" s="143">
        <v>10576</v>
      </c>
      <c r="D14" s="144">
        <v>1949</v>
      </c>
      <c r="E14" s="144">
        <v>20</v>
      </c>
      <c r="F14" s="144">
        <v>5665</v>
      </c>
      <c r="G14" s="144">
        <v>411</v>
      </c>
      <c r="H14" s="144">
        <v>192</v>
      </c>
      <c r="I14" s="144">
        <v>1795</v>
      </c>
      <c r="J14" s="144">
        <v>92</v>
      </c>
      <c r="K14" s="144">
        <v>85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367</v>
      </c>
      <c r="Z14" s="144">
        <v>0</v>
      </c>
    </row>
    <row r="15" spans="1:26" ht="15" customHeight="1">
      <c r="B15" s="105" t="s">
        <v>216</v>
      </c>
      <c r="C15" s="143">
        <v>1700</v>
      </c>
      <c r="D15" s="144">
        <v>436</v>
      </c>
      <c r="E15" s="144">
        <v>4</v>
      </c>
      <c r="F15" s="144">
        <v>677</v>
      </c>
      <c r="G15" s="144">
        <v>119</v>
      </c>
      <c r="H15" s="144">
        <v>83</v>
      </c>
      <c r="I15" s="144">
        <v>87</v>
      </c>
      <c r="J15" s="144">
        <v>71</v>
      </c>
      <c r="K15" s="144">
        <v>42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181</v>
      </c>
      <c r="Z15" s="144">
        <v>0</v>
      </c>
    </row>
    <row r="16" spans="1:26" ht="15" customHeight="1">
      <c r="B16" s="105" t="s">
        <v>218</v>
      </c>
      <c r="C16" s="143">
        <v>1042</v>
      </c>
      <c r="D16" s="144">
        <v>456</v>
      </c>
      <c r="E16" s="144">
        <v>2</v>
      </c>
      <c r="F16" s="144">
        <v>142</v>
      </c>
      <c r="G16" s="144">
        <v>168</v>
      </c>
      <c r="H16" s="144">
        <v>53</v>
      </c>
      <c r="I16" s="144">
        <v>60</v>
      </c>
      <c r="J16" s="144">
        <v>2</v>
      </c>
      <c r="K16" s="144">
        <v>36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123</v>
      </c>
      <c r="Z16" s="144">
        <v>0</v>
      </c>
    </row>
    <row r="17" spans="1:26" ht="15" customHeight="1">
      <c r="B17" s="105" t="s">
        <v>220</v>
      </c>
      <c r="C17" s="143">
        <v>1226</v>
      </c>
      <c r="D17" s="144">
        <v>404</v>
      </c>
      <c r="E17" s="144">
        <v>1</v>
      </c>
      <c r="F17" s="144">
        <v>187</v>
      </c>
      <c r="G17" s="144">
        <v>139</v>
      </c>
      <c r="H17" s="144">
        <v>277</v>
      </c>
      <c r="I17" s="144">
        <v>92</v>
      </c>
      <c r="J17" s="144">
        <v>11</v>
      </c>
      <c r="K17" s="144">
        <v>22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93</v>
      </c>
      <c r="Z17" s="144">
        <v>0</v>
      </c>
    </row>
    <row r="18" spans="1:26" ht="15" customHeight="1">
      <c r="B18" s="105" t="s">
        <v>222</v>
      </c>
      <c r="C18" s="143">
        <v>674</v>
      </c>
      <c r="D18" s="144">
        <v>223</v>
      </c>
      <c r="E18" s="144">
        <v>3</v>
      </c>
      <c r="F18" s="144">
        <v>139</v>
      </c>
      <c r="G18" s="144">
        <v>128</v>
      </c>
      <c r="H18" s="144">
        <v>29</v>
      </c>
      <c r="I18" s="144">
        <v>22</v>
      </c>
      <c r="J18" s="144">
        <v>12</v>
      </c>
      <c r="K18" s="144">
        <v>19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99</v>
      </c>
      <c r="Z18" s="144">
        <v>0</v>
      </c>
    </row>
    <row r="19" spans="1:26" ht="15" customHeight="1">
      <c r="B19" s="137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ht="15" customHeight="1">
      <c r="A20" s="100">
        <v>100</v>
      </c>
      <c r="B20" s="105" t="s">
        <v>223</v>
      </c>
      <c r="C20" s="143">
        <v>43151</v>
      </c>
      <c r="D20" s="144">
        <v>13662</v>
      </c>
      <c r="E20" s="144">
        <v>527</v>
      </c>
      <c r="F20" s="144">
        <v>19686</v>
      </c>
      <c r="G20" s="144">
        <v>1047</v>
      </c>
      <c r="H20" s="144">
        <v>441</v>
      </c>
      <c r="I20" s="144">
        <v>1596</v>
      </c>
      <c r="J20" s="144">
        <v>207</v>
      </c>
      <c r="K20" s="144">
        <v>1190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4795</v>
      </c>
      <c r="Z20" s="144">
        <v>0</v>
      </c>
    </row>
    <row r="21" spans="1:26" ht="15" customHeight="1">
      <c r="A21" s="100">
        <v>101</v>
      </c>
      <c r="B21" s="105" t="s">
        <v>224</v>
      </c>
      <c r="C21" s="143">
        <v>4928</v>
      </c>
      <c r="D21" s="144">
        <v>1321</v>
      </c>
      <c r="E21" s="144">
        <v>56</v>
      </c>
      <c r="F21" s="144">
        <v>1557</v>
      </c>
      <c r="G21" s="144">
        <v>275</v>
      </c>
      <c r="H21" s="144">
        <v>280</v>
      </c>
      <c r="I21" s="144">
        <v>38</v>
      </c>
      <c r="J21" s="144">
        <v>111</v>
      </c>
      <c r="K21" s="144">
        <v>385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905</v>
      </c>
      <c r="Z21" s="144">
        <v>0</v>
      </c>
    </row>
    <row r="22" spans="1:26" ht="15" customHeight="1">
      <c r="A22" s="100">
        <v>102</v>
      </c>
      <c r="B22" s="105" t="s">
        <v>225</v>
      </c>
      <c r="C22" s="143">
        <v>4047</v>
      </c>
      <c r="D22" s="144">
        <v>1254</v>
      </c>
      <c r="E22" s="144">
        <v>52</v>
      </c>
      <c r="F22" s="144">
        <v>1732</v>
      </c>
      <c r="G22" s="144">
        <v>107</v>
      </c>
      <c r="H22" s="144">
        <v>15</v>
      </c>
      <c r="I22" s="144">
        <v>63</v>
      </c>
      <c r="J22" s="144">
        <v>4</v>
      </c>
      <c r="K22" s="144">
        <v>153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667</v>
      </c>
      <c r="Z22" s="144">
        <v>0</v>
      </c>
    </row>
    <row r="23" spans="1:26" ht="15" customHeight="1">
      <c r="A23" s="100">
        <v>105</v>
      </c>
      <c r="B23" s="105" t="s">
        <v>226</v>
      </c>
      <c r="C23" s="143">
        <v>4238</v>
      </c>
      <c r="D23" s="144">
        <v>1969</v>
      </c>
      <c r="E23" s="144">
        <v>40</v>
      </c>
      <c r="F23" s="144">
        <v>1613</v>
      </c>
      <c r="G23" s="144">
        <v>93</v>
      </c>
      <c r="H23" s="144">
        <v>23</v>
      </c>
      <c r="I23" s="144">
        <v>209</v>
      </c>
      <c r="J23" s="144">
        <v>17</v>
      </c>
      <c r="K23" s="144">
        <v>29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245</v>
      </c>
      <c r="Z23" s="144">
        <v>0</v>
      </c>
    </row>
    <row r="24" spans="1:26" ht="15" customHeight="1">
      <c r="A24" s="100">
        <v>106</v>
      </c>
      <c r="B24" s="105" t="s">
        <v>227</v>
      </c>
      <c r="C24" s="143">
        <v>7059</v>
      </c>
      <c r="D24" s="144">
        <v>684</v>
      </c>
      <c r="E24" s="144">
        <v>14</v>
      </c>
      <c r="F24" s="144">
        <v>5197</v>
      </c>
      <c r="G24" s="144">
        <v>60</v>
      </c>
      <c r="H24" s="144">
        <v>12</v>
      </c>
      <c r="I24" s="144">
        <v>919</v>
      </c>
      <c r="J24" s="144">
        <v>14</v>
      </c>
      <c r="K24" s="144">
        <v>33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126</v>
      </c>
      <c r="Z24" s="144">
        <v>0</v>
      </c>
    </row>
    <row r="25" spans="1:26" ht="15" customHeight="1">
      <c r="A25" s="100">
        <v>107</v>
      </c>
      <c r="B25" s="105" t="s">
        <v>228</v>
      </c>
      <c r="C25" s="143">
        <v>3849</v>
      </c>
      <c r="D25" s="144">
        <v>424</v>
      </c>
      <c r="E25" s="144">
        <v>22</v>
      </c>
      <c r="F25" s="144">
        <v>2942</v>
      </c>
      <c r="G25" s="144">
        <v>53</v>
      </c>
      <c r="H25" s="144">
        <v>14</v>
      </c>
      <c r="I25" s="144">
        <v>117</v>
      </c>
      <c r="J25" s="144">
        <v>14</v>
      </c>
      <c r="K25" s="144">
        <v>66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197</v>
      </c>
      <c r="Z25" s="144">
        <v>0</v>
      </c>
    </row>
    <row r="26" spans="1:26" ht="15" customHeight="1">
      <c r="A26" s="100">
        <v>108</v>
      </c>
      <c r="B26" s="105" t="s">
        <v>229</v>
      </c>
      <c r="C26" s="143">
        <v>2671</v>
      </c>
      <c r="D26" s="144">
        <v>870</v>
      </c>
      <c r="E26" s="144">
        <v>20</v>
      </c>
      <c r="F26" s="144">
        <v>1307</v>
      </c>
      <c r="G26" s="144">
        <v>67</v>
      </c>
      <c r="H26" s="144">
        <v>13</v>
      </c>
      <c r="I26" s="144">
        <v>24</v>
      </c>
      <c r="J26" s="144">
        <v>5</v>
      </c>
      <c r="K26" s="144">
        <v>95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270</v>
      </c>
      <c r="Z26" s="144">
        <v>0</v>
      </c>
    </row>
    <row r="27" spans="1:26" ht="15" customHeight="1">
      <c r="A27" s="100">
        <v>109</v>
      </c>
      <c r="B27" s="105" t="s">
        <v>230</v>
      </c>
      <c r="C27" s="143">
        <v>1966</v>
      </c>
      <c r="D27" s="144">
        <v>414</v>
      </c>
      <c r="E27" s="144">
        <v>31</v>
      </c>
      <c r="F27" s="144">
        <v>1140</v>
      </c>
      <c r="G27" s="144">
        <v>40</v>
      </c>
      <c r="H27" s="144">
        <v>22</v>
      </c>
      <c r="I27" s="144">
        <v>24</v>
      </c>
      <c r="J27" s="144">
        <v>6</v>
      </c>
      <c r="K27" s="144">
        <v>71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218</v>
      </c>
      <c r="Z27" s="144">
        <v>0</v>
      </c>
    </row>
    <row r="28" spans="1:26" ht="15" customHeight="1">
      <c r="A28" s="100">
        <v>110</v>
      </c>
      <c r="B28" s="105" t="s">
        <v>231</v>
      </c>
      <c r="C28" s="143">
        <v>11899</v>
      </c>
      <c r="D28" s="144">
        <v>5979</v>
      </c>
      <c r="E28" s="144">
        <v>278</v>
      </c>
      <c r="F28" s="144">
        <v>2993</v>
      </c>
      <c r="G28" s="144">
        <v>252</v>
      </c>
      <c r="H28" s="144">
        <v>39</v>
      </c>
      <c r="I28" s="144">
        <v>132</v>
      </c>
      <c r="J28" s="144">
        <v>27</v>
      </c>
      <c r="K28" s="144">
        <v>301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44">
        <v>1898</v>
      </c>
      <c r="Z28" s="144">
        <v>0</v>
      </c>
    </row>
    <row r="29" spans="1:26" ht="15" customHeight="1">
      <c r="A29" s="100">
        <v>111</v>
      </c>
      <c r="B29" s="105" t="s">
        <v>232</v>
      </c>
      <c r="C29" s="143">
        <v>2494</v>
      </c>
      <c r="D29" s="144">
        <v>747</v>
      </c>
      <c r="E29" s="144">
        <v>14</v>
      </c>
      <c r="F29" s="144">
        <v>1205</v>
      </c>
      <c r="G29" s="144">
        <v>100</v>
      </c>
      <c r="H29" s="144">
        <v>23</v>
      </c>
      <c r="I29" s="144">
        <v>70</v>
      </c>
      <c r="J29" s="144">
        <v>9</v>
      </c>
      <c r="K29" s="144">
        <v>57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269</v>
      </c>
      <c r="Z29" s="144">
        <v>0</v>
      </c>
    </row>
    <row r="30" spans="1:26" ht="15" customHeight="1">
      <c r="A30" s="100">
        <v>201</v>
      </c>
      <c r="B30" s="105" t="s">
        <v>234</v>
      </c>
      <c r="C30" s="143">
        <v>10154</v>
      </c>
      <c r="D30" s="144">
        <v>1652</v>
      </c>
      <c r="E30" s="144">
        <v>20</v>
      </c>
      <c r="F30" s="144">
        <v>5632</v>
      </c>
      <c r="G30" s="144">
        <v>398</v>
      </c>
      <c r="H30" s="144">
        <v>180</v>
      </c>
      <c r="I30" s="144">
        <v>1761</v>
      </c>
      <c r="J30" s="144">
        <v>91</v>
      </c>
      <c r="K30" s="144">
        <v>79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341</v>
      </c>
      <c r="Z30" s="144">
        <v>0</v>
      </c>
    </row>
    <row r="31" spans="1:26" ht="15" customHeight="1">
      <c r="A31" s="100">
        <v>202</v>
      </c>
      <c r="B31" s="105" t="s">
        <v>235</v>
      </c>
      <c r="C31" s="143">
        <v>11370</v>
      </c>
      <c r="D31" s="144">
        <v>1749</v>
      </c>
      <c r="E31" s="144">
        <v>18</v>
      </c>
      <c r="F31" s="144">
        <v>8309</v>
      </c>
      <c r="G31" s="144">
        <v>274</v>
      </c>
      <c r="H31" s="144">
        <v>165</v>
      </c>
      <c r="I31" s="144">
        <v>236</v>
      </c>
      <c r="J31" s="144">
        <v>60</v>
      </c>
      <c r="K31" s="144">
        <v>113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44">
        <v>446</v>
      </c>
      <c r="Z31" s="144">
        <v>0</v>
      </c>
    </row>
    <row r="32" spans="1:26" ht="15" customHeight="1">
      <c r="A32" s="100">
        <v>203</v>
      </c>
      <c r="B32" s="105" t="s">
        <v>236</v>
      </c>
      <c r="C32" s="143">
        <v>2957</v>
      </c>
      <c r="D32" s="144">
        <v>830</v>
      </c>
      <c r="E32" s="144">
        <v>17</v>
      </c>
      <c r="F32" s="144">
        <v>1358</v>
      </c>
      <c r="G32" s="144">
        <v>142</v>
      </c>
      <c r="H32" s="144">
        <v>128</v>
      </c>
      <c r="I32" s="144">
        <v>109</v>
      </c>
      <c r="J32" s="144">
        <v>61</v>
      </c>
      <c r="K32" s="144">
        <v>48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264</v>
      </c>
      <c r="Z32" s="144">
        <v>0</v>
      </c>
    </row>
    <row r="33" spans="1:26" ht="15" customHeight="1">
      <c r="A33" s="100">
        <v>204</v>
      </c>
      <c r="B33" s="105" t="s">
        <v>237</v>
      </c>
      <c r="C33" s="143">
        <v>6273</v>
      </c>
      <c r="D33" s="144">
        <v>1127</v>
      </c>
      <c r="E33" s="144">
        <v>45</v>
      </c>
      <c r="F33" s="144">
        <v>3819</v>
      </c>
      <c r="G33" s="144">
        <v>163</v>
      </c>
      <c r="H33" s="144">
        <v>164</v>
      </c>
      <c r="I33" s="144">
        <v>44</v>
      </c>
      <c r="J33" s="144">
        <v>30</v>
      </c>
      <c r="K33" s="144">
        <v>249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632</v>
      </c>
      <c r="Z33" s="144">
        <v>0</v>
      </c>
    </row>
    <row r="34" spans="1:26" ht="15" customHeight="1">
      <c r="A34" s="100">
        <v>205</v>
      </c>
      <c r="B34" s="105" t="s">
        <v>238</v>
      </c>
      <c r="C34" s="143">
        <v>227</v>
      </c>
      <c r="D34" s="144">
        <v>65</v>
      </c>
      <c r="E34" s="144">
        <v>2</v>
      </c>
      <c r="F34" s="144">
        <v>47</v>
      </c>
      <c r="G34" s="144">
        <v>59</v>
      </c>
      <c r="H34" s="144">
        <v>2</v>
      </c>
      <c r="I34" s="144">
        <v>6</v>
      </c>
      <c r="J34" s="144">
        <v>0</v>
      </c>
      <c r="K34" s="144">
        <v>9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37</v>
      </c>
      <c r="Z34" s="144">
        <v>0</v>
      </c>
    </row>
    <row r="35" spans="1:26" ht="15" customHeight="1">
      <c r="A35" s="100">
        <v>206</v>
      </c>
      <c r="B35" s="105" t="s">
        <v>239</v>
      </c>
      <c r="C35" s="143">
        <v>1599</v>
      </c>
      <c r="D35" s="144">
        <v>369</v>
      </c>
      <c r="E35" s="144">
        <v>20</v>
      </c>
      <c r="F35" s="144">
        <v>706</v>
      </c>
      <c r="G35" s="144">
        <v>29</v>
      </c>
      <c r="H35" s="144">
        <v>24</v>
      </c>
      <c r="I35" s="144">
        <v>10</v>
      </c>
      <c r="J35" s="144">
        <v>40</v>
      </c>
      <c r="K35" s="144">
        <v>91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310</v>
      </c>
      <c r="Z35" s="144">
        <v>0</v>
      </c>
    </row>
    <row r="36" spans="1:26" ht="15" customHeight="1">
      <c r="A36" s="100">
        <v>207</v>
      </c>
      <c r="B36" s="105" t="s">
        <v>240</v>
      </c>
      <c r="C36" s="143">
        <v>3217</v>
      </c>
      <c r="D36" s="144">
        <v>549</v>
      </c>
      <c r="E36" s="144">
        <v>7</v>
      </c>
      <c r="F36" s="144">
        <v>2148</v>
      </c>
      <c r="G36" s="144">
        <v>80</v>
      </c>
      <c r="H36" s="144">
        <v>108</v>
      </c>
      <c r="I36" s="144">
        <v>50</v>
      </c>
      <c r="J36" s="144">
        <v>13</v>
      </c>
      <c r="K36" s="144">
        <v>35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227</v>
      </c>
      <c r="Z36" s="144">
        <v>0</v>
      </c>
    </row>
    <row r="37" spans="1:26" ht="15" customHeight="1">
      <c r="A37" s="100">
        <v>208</v>
      </c>
      <c r="B37" s="105" t="s">
        <v>241</v>
      </c>
      <c r="C37" s="143">
        <v>348</v>
      </c>
      <c r="D37" s="144">
        <v>54</v>
      </c>
      <c r="E37" s="144">
        <v>0</v>
      </c>
      <c r="F37" s="144">
        <v>228</v>
      </c>
      <c r="G37" s="144">
        <v>17</v>
      </c>
      <c r="H37" s="144">
        <v>1</v>
      </c>
      <c r="I37" s="144">
        <v>9</v>
      </c>
      <c r="J37" s="144">
        <v>0</v>
      </c>
      <c r="K37" s="144">
        <v>8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  <c r="Y37" s="144">
        <v>31</v>
      </c>
      <c r="Z37" s="144">
        <v>0</v>
      </c>
    </row>
    <row r="38" spans="1:26" ht="15" customHeight="1">
      <c r="A38" s="100">
        <v>209</v>
      </c>
      <c r="B38" s="105" t="s">
        <v>242</v>
      </c>
      <c r="C38" s="143">
        <v>515</v>
      </c>
      <c r="D38" s="144">
        <v>248</v>
      </c>
      <c r="E38" s="144">
        <v>1</v>
      </c>
      <c r="F38" s="144">
        <v>91</v>
      </c>
      <c r="G38" s="144">
        <v>80</v>
      </c>
      <c r="H38" s="144">
        <v>5</v>
      </c>
      <c r="I38" s="144">
        <v>22</v>
      </c>
      <c r="J38" s="144">
        <v>2</v>
      </c>
      <c r="K38" s="144">
        <v>18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48</v>
      </c>
      <c r="Z38" s="144">
        <v>0</v>
      </c>
    </row>
    <row r="39" spans="1:26" ht="15" customHeight="1">
      <c r="A39" s="100">
        <v>210</v>
      </c>
      <c r="B39" s="105" t="s">
        <v>14</v>
      </c>
      <c r="C39" s="143">
        <v>2512</v>
      </c>
      <c r="D39" s="144">
        <v>532</v>
      </c>
      <c r="E39" s="144">
        <v>12</v>
      </c>
      <c r="F39" s="144">
        <v>1062</v>
      </c>
      <c r="G39" s="144">
        <v>240</v>
      </c>
      <c r="H39" s="144">
        <v>190</v>
      </c>
      <c r="I39" s="144">
        <v>124</v>
      </c>
      <c r="J39" s="144">
        <v>66</v>
      </c>
      <c r="K39" s="144">
        <v>29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257</v>
      </c>
      <c r="Z39" s="144">
        <v>0</v>
      </c>
    </row>
    <row r="40" spans="1:26" ht="15" customHeight="1">
      <c r="A40" s="100">
        <v>212</v>
      </c>
      <c r="B40" s="105" t="s">
        <v>243</v>
      </c>
      <c r="C40" s="143">
        <v>320</v>
      </c>
      <c r="D40" s="144">
        <v>69</v>
      </c>
      <c r="E40" s="144">
        <v>0</v>
      </c>
      <c r="F40" s="144">
        <v>139</v>
      </c>
      <c r="G40" s="144">
        <v>25</v>
      </c>
      <c r="H40" s="144">
        <v>42</v>
      </c>
      <c r="I40" s="144">
        <v>10</v>
      </c>
      <c r="J40" s="144">
        <v>0</v>
      </c>
      <c r="K40" s="144">
        <v>7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28</v>
      </c>
      <c r="Z40" s="144">
        <v>0</v>
      </c>
    </row>
    <row r="41" spans="1:26" ht="15" customHeight="1">
      <c r="A41" s="100">
        <v>213</v>
      </c>
      <c r="B41" s="105" t="s">
        <v>244</v>
      </c>
      <c r="C41" s="143">
        <v>416</v>
      </c>
      <c r="D41" s="144">
        <v>82</v>
      </c>
      <c r="E41" s="144">
        <v>0</v>
      </c>
      <c r="F41" s="144">
        <v>243</v>
      </c>
      <c r="G41" s="144">
        <v>34</v>
      </c>
      <c r="H41" s="144">
        <v>9</v>
      </c>
      <c r="I41" s="144">
        <v>8</v>
      </c>
      <c r="J41" s="144">
        <v>1</v>
      </c>
      <c r="K41" s="144">
        <v>8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  <c r="Y41" s="144">
        <v>31</v>
      </c>
      <c r="Z41" s="144">
        <v>0</v>
      </c>
    </row>
    <row r="42" spans="1:26" ht="15" customHeight="1">
      <c r="A42" s="100">
        <v>214</v>
      </c>
      <c r="B42" s="105" t="s">
        <v>245</v>
      </c>
      <c r="C42" s="143">
        <v>3150</v>
      </c>
      <c r="D42" s="144">
        <v>331</v>
      </c>
      <c r="E42" s="144">
        <v>38</v>
      </c>
      <c r="F42" s="144">
        <v>2095</v>
      </c>
      <c r="G42" s="144">
        <v>84</v>
      </c>
      <c r="H42" s="144">
        <v>218</v>
      </c>
      <c r="I42" s="144">
        <v>9</v>
      </c>
      <c r="J42" s="144">
        <v>11</v>
      </c>
      <c r="K42" s="144">
        <v>101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  <c r="Y42" s="144">
        <v>263</v>
      </c>
      <c r="Z42" s="144">
        <v>0</v>
      </c>
    </row>
    <row r="43" spans="1:26" ht="15" customHeight="1">
      <c r="A43" s="100">
        <v>215</v>
      </c>
      <c r="B43" s="105" t="s">
        <v>246</v>
      </c>
      <c r="C43" s="143">
        <v>983</v>
      </c>
      <c r="D43" s="144">
        <v>191</v>
      </c>
      <c r="E43" s="144">
        <v>5</v>
      </c>
      <c r="F43" s="144">
        <v>299</v>
      </c>
      <c r="G43" s="144">
        <v>35</v>
      </c>
      <c r="H43" s="144">
        <v>216</v>
      </c>
      <c r="I43" s="144">
        <v>24</v>
      </c>
      <c r="J43" s="144">
        <v>79</v>
      </c>
      <c r="K43" s="144">
        <v>10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4">
        <v>0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  <c r="Y43" s="144">
        <v>124</v>
      </c>
      <c r="Z43" s="144">
        <v>0</v>
      </c>
    </row>
    <row r="44" spans="1:26" ht="15" customHeight="1">
      <c r="A44" s="100">
        <v>216</v>
      </c>
      <c r="B44" s="105" t="s">
        <v>247</v>
      </c>
      <c r="C44" s="143">
        <v>1102</v>
      </c>
      <c r="D44" s="144">
        <v>98</v>
      </c>
      <c r="E44" s="144">
        <v>1</v>
      </c>
      <c r="F44" s="144">
        <v>698</v>
      </c>
      <c r="G44" s="144">
        <v>102</v>
      </c>
      <c r="H44" s="144">
        <v>22</v>
      </c>
      <c r="I44" s="144">
        <v>44</v>
      </c>
      <c r="J44" s="144">
        <v>26</v>
      </c>
      <c r="K44" s="144">
        <v>7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  <c r="Y44" s="144">
        <v>104</v>
      </c>
      <c r="Z44" s="144">
        <v>0</v>
      </c>
    </row>
    <row r="45" spans="1:26" ht="15" customHeight="1">
      <c r="A45" s="100">
        <v>217</v>
      </c>
      <c r="B45" s="105" t="s">
        <v>248</v>
      </c>
      <c r="C45" s="143">
        <v>1279</v>
      </c>
      <c r="D45" s="144">
        <v>185</v>
      </c>
      <c r="E45" s="144">
        <v>1</v>
      </c>
      <c r="F45" s="144">
        <v>864</v>
      </c>
      <c r="G45" s="144">
        <v>26</v>
      </c>
      <c r="H45" s="144">
        <v>25</v>
      </c>
      <c r="I45" s="144">
        <v>13</v>
      </c>
      <c r="J45" s="144">
        <v>3</v>
      </c>
      <c r="K45" s="144">
        <v>36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144">
        <v>0</v>
      </c>
      <c r="Y45" s="144">
        <v>126</v>
      </c>
      <c r="Z45" s="144">
        <v>0</v>
      </c>
    </row>
    <row r="46" spans="1:26" ht="15" customHeight="1">
      <c r="A46" s="100">
        <v>218</v>
      </c>
      <c r="B46" s="105" t="s">
        <v>249</v>
      </c>
      <c r="C46" s="143">
        <v>618</v>
      </c>
      <c r="D46" s="144">
        <v>95</v>
      </c>
      <c r="E46" s="144">
        <v>8</v>
      </c>
      <c r="F46" s="144">
        <v>152</v>
      </c>
      <c r="G46" s="144">
        <v>47</v>
      </c>
      <c r="H46" s="144">
        <v>158</v>
      </c>
      <c r="I46" s="144">
        <v>76</v>
      </c>
      <c r="J46" s="144">
        <v>42</v>
      </c>
      <c r="K46" s="144">
        <v>10</v>
      </c>
      <c r="L46" s="144">
        <v>0</v>
      </c>
      <c r="M46" s="144">
        <v>0</v>
      </c>
      <c r="N46" s="144">
        <v>0</v>
      </c>
      <c r="O46" s="144">
        <v>0</v>
      </c>
      <c r="P46" s="144">
        <v>0</v>
      </c>
      <c r="Q46" s="144">
        <v>0</v>
      </c>
      <c r="R46" s="144">
        <v>0</v>
      </c>
      <c r="S46" s="144">
        <v>0</v>
      </c>
      <c r="T46" s="144">
        <v>0</v>
      </c>
      <c r="U46" s="144">
        <v>0</v>
      </c>
      <c r="V46" s="144">
        <v>0</v>
      </c>
      <c r="W46" s="144">
        <v>0</v>
      </c>
      <c r="X46" s="144">
        <v>0</v>
      </c>
      <c r="Y46" s="144">
        <v>30</v>
      </c>
      <c r="Z46" s="144">
        <v>0</v>
      </c>
    </row>
    <row r="47" spans="1:26" ht="15" customHeight="1">
      <c r="A47" s="100">
        <v>219</v>
      </c>
      <c r="B47" s="105" t="s">
        <v>250</v>
      </c>
      <c r="C47" s="143">
        <v>1023</v>
      </c>
      <c r="D47" s="144">
        <v>165</v>
      </c>
      <c r="E47" s="144">
        <v>6</v>
      </c>
      <c r="F47" s="144">
        <v>497</v>
      </c>
      <c r="G47" s="144">
        <v>26</v>
      </c>
      <c r="H47" s="144">
        <v>16</v>
      </c>
      <c r="I47" s="144">
        <v>82</v>
      </c>
      <c r="J47" s="144">
        <v>12</v>
      </c>
      <c r="K47" s="144">
        <v>42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44">
        <v>0</v>
      </c>
      <c r="S47" s="144">
        <v>0</v>
      </c>
      <c r="T47" s="144">
        <v>0</v>
      </c>
      <c r="U47" s="144">
        <v>0</v>
      </c>
      <c r="V47" s="144">
        <v>0</v>
      </c>
      <c r="W47" s="144">
        <v>0</v>
      </c>
      <c r="X47" s="144">
        <v>0</v>
      </c>
      <c r="Y47" s="144">
        <v>177</v>
      </c>
      <c r="Z47" s="144">
        <v>0</v>
      </c>
    </row>
    <row r="48" spans="1:26" ht="15" customHeight="1">
      <c r="A48" s="100">
        <v>220</v>
      </c>
      <c r="B48" s="105" t="s">
        <v>251</v>
      </c>
      <c r="C48" s="143">
        <v>822</v>
      </c>
      <c r="D48" s="144">
        <v>368</v>
      </c>
      <c r="E48" s="144">
        <v>1</v>
      </c>
      <c r="F48" s="144">
        <v>77</v>
      </c>
      <c r="G48" s="144">
        <v>30</v>
      </c>
      <c r="H48" s="144">
        <v>101</v>
      </c>
      <c r="I48" s="144">
        <v>117</v>
      </c>
      <c r="J48" s="144">
        <v>5</v>
      </c>
      <c r="K48" s="144">
        <v>5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44">
        <v>0</v>
      </c>
      <c r="S48" s="144">
        <v>0</v>
      </c>
      <c r="T48" s="144">
        <v>0</v>
      </c>
      <c r="U48" s="144">
        <v>0</v>
      </c>
      <c r="V48" s="144">
        <v>0</v>
      </c>
      <c r="W48" s="144">
        <v>0</v>
      </c>
      <c r="X48" s="144">
        <v>0</v>
      </c>
      <c r="Y48" s="144">
        <v>118</v>
      </c>
      <c r="Z48" s="144">
        <v>0</v>
      </c>
    </row>
    <row r="49" spans="1:26" ht="15" customHeight="1">
      <c r="A49" s="100">
        <v>221</v>
      </c>
      <c r="B49" s="105" t="s">
        <v>252</v>
      </c>
      <c r="C49" s="143">
        <v>558</v>
      </c>
      <c r="D49" s="144">
        <v>94</v>
      </c>
      <c r="E49" s="144">
        <v>1</v>
      </c>
      <c r="F49" s="144">
        <v>105</v>
      </c>
      <c r="G49" s="144">
        <v>46</v>
      </c>
      <c r="H49" s="144">
        <v>177</v>
      </c>
      <c r="I49" s="144">
        <v>71</v>
      </c>
      <c r="J49" s="144">
        <v>9</v>
      </c>
      <c r="K49" s="144">
        <v>11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44">
        <v>0</v>
      </c>
      <c r="S49" s="144">
        <v>0</v>
      </c>
      <c r="T49" s="144">
        <v>0</v>
      </c>
      <c r="U49" s="144">
        <v>0</v>
      </c>
      <c r="V49" s="144">
        <v>0</v>
      </c>
      <c r="W49" s="144">
        <v>0</v>
      </c>
      <c r="X49" s="144">
        <v>0</v>
      </c>
      <c r="Y49" s="144">
        <v>44</v>
      </c>
      <c r="Z49" s="144">
        <v>0</v>
      </c>
    </row>
    <row r="50" spans="1:26" ht="15" customHeight="1">
      <c r="A50" s="100">
        <v>222</v>
      </c>
      <c r="B50" s="105" t="s">
        <v>253</v>
      </c>
      <c r="C50" s="143">
        <v>102</v>
      </c>
      <c r="D50" s="144">
        <v>30</v>
      </c>
      <c r="E50" s="144">
        <v>1</v>
      </c>
      <c r="F50" s="144">
        <v>4</v>
      </c>
      <c r="G50" s="144">
        <v>30</v>
      </c>
      <c r="H50" s="144">
        <v>0</v>
      </c>
      <c r="I50" s="144">
        <v>19</v>
      </c>
      <c r="J50" s="144">
        <v>0</v>
      </c>
      <c r="K50" s="144">
        <v>4</v>
      </c>
      <c r="L50" s="144">
        <v>0</v>
      </c>
      <c r="M50" s="144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44">
        <v>0</v>
      </c>
      <c r="U50" s="144">
        <v>0</v>
      </c>
      <c r="V50" s="144">
        <v>0</v>
      </c>
      <c r="W50" s="144">
        <v>0</v>
      </c>
      <c r="X50" s="144">
        <v>0</v>
      </c>
      <c r="Y50" s="144">
        <v>14</v>
      </c>
      <c r="Z50" s="144">
        <v>0</v>
      </c>
    </row>
    <row r="51" spans="1:26" ht="15" customHeight="1">
      <c r="A51" s="100">
        <v>223</v>
      </c>
      <c r="B51" s="105" t="s">
        <v>254</v>
      </c>
      <c r="C51" s="143">
        <v>668</v>
      </c>
      <c r="D51" s="144">
        <v>310</v>
      </c>
      <c r="E51" s="144">
        <v>0</v>
      </c>
      <c r="F51" s="144">
        <v>82</v>
      </c>
      <c r="G51" s="144">
        <v>93</v>
      </c>
      <c r="H51" s="144">
        <v>100</v>
      </c>
      <c r="I51" s="144">
        <v>21</v>
      </c>
      <c r="J51" s="144">
        <v>2</v>
      </c>
      <c r="K51" s="144">
        <v>11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44">
        <v>0</v>
      </c>
      <c r="T51" s="144">
        <v>0</v>
      </c>
      <c r="U51" s="144">
        <v>0</v>
      </c>
      <c r="V51" s="144">
        <v>0</v>
      </c>
      <c r="W51" s="144">
        <v>0</v>
      </c>
      <c r="X51" s="144">
        <v>0</v>
      </c>
      <c r="Y51" s="144">
        <v>49</v>
      </c>
      <c r="Z51" s="144">
        <v>0</v>
      </c>
    </row>
    <row r="52" spans="1:26" ht="15" customHeight="1">
      <c r="A52" s="100">
        <v>224</v>
      </c>
      <c r="B52" s="105" t="s">
        <v>255</v>
      </c>
      <c r="C52" s="143">
        <v>227</v>
      </c>
      <c r="D52" s="144">
        <v>98</v>
      </c>
      <c r="E52" s="144">
        <v>1</v>
      </c>
      <c r="F52" s="144">
        <v>36</v>
      </c>
      <c r="G52" s="144">
        <v>24</v>
      </c>
      <c r="H52" s="144">
        <v>27</v>
      </c>
      <c r="I52" s="144">
        <v>4</v>
      </c>
      <c r="J52" s="144">
        <v>10</v>
      </c>
      <c r="K52" s="144">
        <v>5</v>
      </c>
      <c r="L52" s="144">
        <v>0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44">
        <v>0</v>
      </c>
      <c r="S52" s="144">
        <v>0</v>
      </c>
      <c r="T52" s="144">
        <v>0</v>
      </c>
      <c r="U52" s="144">
        <v>0</v>
      </c>
      <c r="V52" s="144">
        <v>0</v>
      </c>
      <c r="W52" s="144">
        <v>0</v>
      </c>
      <c r="X52" s="144">
        <v>0</v>
      </c>
      <c r="Y52" s="144">
        <v>22</v>
      </c>
      <c r="Z52" s="144">
        <v>0</v>
      </c>
    </row>
    <row r="53" spans="1:26" ht="15" customHeight="1">
      <c r="A53" s="100">
        <v>225</v>
      </c>
      <c r="B53" s="105" t="s">
        <v>256</v>
      </c>
      <c r="C53" s="143">
        <v>215</v>
      </c>
      <c r="D53" s="144">
        <v>73</v>
      </c>
      <c r="E53" s="144">
        <v>0</v>
      </c>
      <c r="F53" s="144">
        <v>19</v>
      </c>
      <c r="G53" s="144">
        <v>32</v>
      </c>
      <c r="H53" s="144">
        <v>48</v>
      </c>
      <c r="I53" s="144">
        <v>10</v>
      </c>
      <c r="J53" s="144">
        <v>0</v>
      </c>
      <c r="K53" s="144">
        <v>7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26</v>
      </c>
      <c r="Z53" s="144">
        <v>0</v>
      </c>
    </row>
    <row r="54" spans="1:26" ht="15" customHeight="1">
      <c r="A54" s="100">
        <v>226</v>
      </c>
      <c r="B54" s="105" t="s">
        <v>257</v>
      </c>
      <c r="C54" s="143">
        <v>220</v>
      </c>
      <c r="D54" s="144">
        <v>60</v>
      </c>
      <c r="E54" s="144">
        <v>0</v>
      </c>
      <c r="F54" s="144">
        <v>56</v>
      </c>
      <c r="G54" s="144">
        <v>45</v>
      </c>
      <c r="H54" s="144">
        <v>0</v>
      </c>
      <c r="I54" s="144">
        <v>12</v>
      </c>
      <c r="J54" s="144">
        <v>2</v>
      </c>
      <c r="K54" s="144">
        <v>5</v>
      </c>
      <c r="L54" s="144">
        <v>0</v>
      </c>
      <c r="M54" s="144">
        <v>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40</v>
      </c>
      <c r="Z54" s="144">
        <v>0</v>
      </c>
    </row>
    <row r="55" spans="1:26" ht="15" customHeight="1">
      <c r="A55" s="100">
        <v>227</v>
      </c>
      <c r="B55" s="105" t="s">
        <v>258</v>
      </c>
      <c r="C55" s="143">
        <v>191</v>
      </c>
      <c r="D55" s="144">
        <v>107</v>
      </c>
      <c r="E55" s="144">
        <v>1</v>
      </c>
      <c r="F55" s="144">
        <v>27</v>
      </c>
      <c r="G55" s="144">
        <v>20</v>
      </c>
      <c r="H55" s="144">
        <v>4</v>
      </c>
      <c r="I55" s="144">
        <v>5</v>
      </c>
      <c r="J55" s="144">
        <v>11</v>
      </c>
      <c r="K55" s="144">
        <v>10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144">
        <v>0</v>
      </c>
      <c r="Y55" s="144">
        <v>6</v>
      </c>
      <c r="Z55" s="144">
        <v>0</v>
      </c>
    </row>
    <row r="56" spans="1:26" ht="15" customHeight="1">
      <c r="A56" s="100">
        <v>228</v>
      </c>
      <c r="B56" s="105" t="s">
        <v>411</v>
      </c>
      <c r="C56" s="143">
        <v>541</v>
      </c>
      <c r="D56" s="144">
        <v>286</v>
      </c>
      <c r="E56" s="144">
        <v>5</v>
      </c>
      <c r="F56" s="144">
        <v>66</v>
      </c>
      <c r="G56" s="144">
        <v>54</v>
      </c>
      <c r="H56" s="144">
        <v>24</v>
      </c>
      <c r="I56" s="144">
        <v>29</v>
      </c>
      <c r="J56" s="144">
        <v>30</v>
      </c>
      <c r="K56" s="144">
        <v>6</v>
      </c>
      <c r="L56" s="144">
        <v>0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44">
        <v>0</v>
      </c>
      <c r="S56" s="144">
        <v>0</v>
      </c>
      <c r="T56" s="144">
        <v>0</v>
      </c>
      <c r="U56" s="144">
        <v>0</v>
      </c>
      <c r="V56" s="144">
        <v>0</v>
      </c>
      <c r="W56" s="144">
        <v>0</v>
      </c>
      <c r="X56" s="144">
        <v>0</v>
      </c>
      <c r="Y56" s="144">
        <v>41</v>
      </c>
      <c r="Z56" s="144">
        <v>0</v>
      </c>
    </row>
    <row r="57" spans="1:26" ht="15" customHeight="1">
      <c r="A57" s="100">
        <v>229</v>
      </c>
      <c r="B57" s="105" t="s">
        <v>259</v>
      </c>
      <c r="C57" s="143">
        <v>420</v>
      </c>
      <c r="D57" s="144">
        <v>110</v>
      </c>
      <c r="E57" s="144">
        <v>2</v>
      </c>
      <c r="F57" s="144">
        <v>131</v>
      </c>
      <c r="G57" s="144">
        <v>15</v>
      </c>
      <c r="H57" s="144">
        <v>19</v>
      </c>
      <c r="I57" s="144">
        <v>17</v>
      </c>
      <c r="J57" s="144">
        <v>55</v>
      </c>
      <c r="K57" s="144">
        <v>9</v>
      </c>
      <c r="L57" s="144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44">
        <v>0</v>
      </c>
      <c r="S57" s="144">
        <v>0</v>
      </c>
      <c r="T57" s="144">
        <v>0</v>
      </c>
      <c r="U57" s="144">
        <v>0</v>
      </c>
      <c r="V57" s="144">
        <v>0</v>
      </c>
      <c r="W57" s="144">
        <v>0</v>
      </c>
      <c r="X57" s="144">
        <v>0</v>
      </c>
      <c r="Y57" s="144">
        <v>62</v>
      </c>
      <c r="Z57" s="144">
        <v>0</v>
      </c>
    </row>
    <row r="58" spans="1:26" ht="15" customHeight="1">
      <c r="A58" s="100">
        <v>301</v>
      </c>
      <c r="B58" s="105" t="s">
        <v>261</v>
      </c>
      <c r="C58" s="143">
        <v>162</v>
      </c>
      <c r="D58" s="144">
        <v>38</v>
      </c>
      <c r="E58" s="144">
        <v>1</v>
      </c>
      <c r="F58" s="144">
        <v>79</v>
      </c>
      <c r="G58" s="144">
        <v>7</v>
      </c>
      <c r="H58" s="144">
        <v>3</v>
      </c>
      <c r="I58" s="144">
        <v>0</v>
      </c>
      <c r="J58" s="144">
        <v>0</v>
      </c>
      <c r="K58" s="144">
        <v>8</v>
      </c>
      <c r="L58" s="144">
        <v>0</v>
      </c>
      <c r="M58" s="144">
        <v>0</v>
      </c>
      <c r="N58" s="144">
        <v>0</v>
      </c>
      <c r="O58" s="144">
        <v>0</v>
      </c>
      <c r="P58" s="144">
        <v>0</v>
      </c>
      <c r="Q58" s="144">
        <v>0</v>
      </c>
      <c r="R58" s="144">
        <v>0</v>
      </c>
      <c r="S58" s="144">
        <v>0</v>
      </c>
      <c r="T58" s="144">
        <v>0</v>
      </c>
      <c r="U58" s="144">
        <v>0</v>
      </c>
      <c r="V58" s="144">
        <v>0</v>
      </c>
      <c r="W58" s="144">
        <v>0</v>
      </c>
      <c r="X58" s="144">
        <v>0</v>
      </c>
      <c r="Y58" s="144">
        <v>26</v>
      </c>
      <c r="Z58" s="144">
        <v>0</v>
      </c>
    </row>
    <row r="59" spans="1:26" ht="15" customHeight="1">
      <c r="A59" s="100">
        <v>365</v>
      </c>
      <c r="B59" s="105" t="s">
        <v>265</v>
      </c>
      <c r="C59" s="143">
        <v>147</v>
      </c>
      <c r="D59" s="144">
        <v>79</v>
      </c>
      <c r="E59" s="144">
        <v>0</v>
      </c>
      <c r="F59" s="144">
        <v>16</v>
      </c>
      <c r="G59" s="144">
        <v>21</v>
      </c>
      <c r="H59" s="144">
        <v>7</v>
      </c>
      <c r="I59" s="144">
        <v>12</v>
      </c>
      <c r="J59" s="144">
        <v>0</v>
      </c>
      <c r="K59" s="144">
        <v>5</v>
      </c>
      <c r="L59" s="144">
        <v>0</v>
      </c>
      <c r="M59" s="144">
        <v>0</v>
      </c>
      <c r="N59" s="144">
        <v>0</v>
      </c>
      <c r="O59" s="144">
        <v>0</v>
      </c>
      <c r="P59" s="144">
        <v>0</v>
      </c>
      <c r="Q59" s="144">
        <v>0</v>
      </c>
      <c r="R59" s="144">
        <v>0</v>
      </c>
      <c r="S59" s="144">
        <v>0</v>
      </c>
      <c r="T59" s="144">
        <v>0</v>
      </c>
      <c r="U59" s="144">
        <v>0</v>
      </c>
      <c r="V59" s="144">
        <v>0</v>
      </c>
      <c r="W59" s="144">
        <v>0</v>
      </c>
      <c r="X59" s="144">
        <v>0</v>
      </c>
      <c r="Y59" s="144">
        <v>7</v>
      </c>
      <c r="Z59" s="144">
        <v>0</v>
      </c>
    </row>
    <row r="60" spans="1:26" ht="15" customHeight="1">
      <c r="A60" s="100">
        <v>381</v>
      </c>
      <c r="B60" s="105" t="s">
        <v>266</v>
      </c>
      <c r="C60" s="143">
        <v>231</v>
      </c>
      <c r="D60" s="144">
        <v>36</v>
      </c>
      <c r="E60" s="144">
        <v>4</v>
      </c>
      <c r="F60" s="144">
        <v>46</v>
      </c>
      <c r="G60" s="144">
        <v>33</v>
      </c>
      <c r="H60" s="144">
        <v>20</v>
      </c>
      <c r="I60" s="144">
        <v>34</v>
      </c>
      <c r="J60" s="144">
        <v>1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4">
        <v>0</v>
      </c>
      <c r="Q60" s="144">
        <v>0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57</v>
      </c>
      <c r="Z60" s="144">
        <v>0</v>
      </c>
    </row>
    <row r="61" spans="1:26" ht="15" customHeight="1">
      <c r="A61" s="100">
        <v>382</v>
      </c>
      <c r="B61" s="105" t="s">
        <v>267</v>
      </c>
      <c r="C61" s="143">
        <v>393</v>
      </c>
      <c r="D61" s="144">
        <v>98</v>
      </c>
      <c r="E61" s="144">
        <v>2</v>
      </c>
      <c r="F61" s="144">
        <v>137</v>
      </c>
      <c r="G61" s="144">
        <v>55</v>
      </c>
      <c r="H61" s="144">
        <v>33</v>
      </c>
      <c r="I61" s="144">
        <v>36</v>
      </c>
      <c r="J61" s="144">
        <v>8</v>
      </c>
      <c r="K61" s="144">
        <v>4</v>
      </c>
      <c r="L61" s="144">
        <v>0</v>
      </c>
      <c r="M61" s="144">
        <v>0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20</v>
      </c>
      <c r="Z61" s="144">
        <v>0</v>
      </c>
    </row>
    <row r="62" spans="1:26" ht="15" customHeight="1">
      <c r="A62" s="100">
        <v>442</v>
      </c>
      <c r="B62" s="105" t="s">
        <v>270</v>
      </c>
      <c r="C62" s="143">
        <v>72</v>
      </c>
      <c r="D62" s="144">
        <v>52</v>
      </c>
      <c r="E62" s="144">
        <v>0</v>
      </c>
      <c r="F62" s="144">
        <v>5</v>
      </c>
      <c r="G62" s="144">
        <v>1</v>
      </c>
      <c r="H62" s="144">
        <v>0</v>
      </c>
      <c r="I62" s="144">
        <v>9</v>
      </c>
      <c r="J62" s="144">
        <v>0</v>
      </c>
      <c r="K62" s="144">
        <v>2</v>
      </c>
      <c r="L62" s="144">
        <v>0</v>
      </c>
      <c r="M62" s="144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44">
        <v>0</v>
      </c>
      <c r="T62" s="144">
        <v>0</v>
      </c>
      <c r="U62" s="144">
        <v>0</v>
      </c>
      <c r="V62" s="144">
        <v>0</v>
      </c>
      <c r="W62" s="144">
        <v>0</v>
      </c>
      <c r="X62" s="144">
        <v>0</v>
      </c>
      <c r="Y62" s="144">
        <v>3</v>
      </c>
      <c r="Z62" s="144">
        <v>0</v>
      </c>
    </row>
    <row r="63" spans="1:26" ht="15" customHeight="1">
      <c r="A63" s="100">
        <v>443</v>
      </c>
      <c r="B63" s="105" t="s">
        <v>271</v>
      </c>
      <c r="C63" s="143">
        <v>328</v>
      </c>
      <c r="D63" s="144">
        <v>238</v>
      </c>
      <c r="E63" s="144">
        <v>0</v>
      </c>
      <c r="F63" s="144">
        <v>28</v>
      </c>
      <c r="G63" s="144">
        <v>8</v>
      </c>
      <c r="H63" s="144">
        <v>7</v>
      </c>
      <c r="I63" s="144">
        <v>25</v>
      </c>
      <c r="J63" s="144">
        <v>0</v>
      </c>
      <c r="K63" s="144">
        <v>3</v>
      </c>
      <c r="L63" s="144">
        <v>0</v>
      </c>
      <c r="M63" s="144">
        <v>0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44">
        <v>0</v>
      </c>
      <c r="T63" s="144">
        <v>0</v>
      </c>
      <c r="U63" s="144">
        <v>0</v>
      </c>
      <c r="V63" s="144">
        <v>0</v>
      </c>
      <c r="W63" s="144">
        <v>0</v>
      </c>
      <c r="X63" s="144">
        <v>0</v>
      </c>
      <c r="Y63" s="144">
        <v>19</v>
      </c>
      <c r="Z63" s="144">
        <v>0</v>
      </c>
    </row>
    <row r="64" spans="1:26" ht="15" customHeight="1">
      <c r="A64" s="100">
        <v>446</v>
      </c>
      <c r="B64" s="105" t="s">
        <v>273</v>
      </c>
      <c r="C64" s="143">
        <v>22</v>
      </c>
      <c r="D64" s="144">
        <v>7</v>
      </c>
      <c r="E64" s="144">
        <v>0</v>
      </c>
      <c r="F64" s="144">
        <v>0</v>
      </c>
      <c r="G64" s="144">
        <v>4</v>
      </c>
      <c r="H64" s="144">
        <v>5</v>
      </c>
      <c r="I64" s="144">
        <v>0</v>
      </c>
      <c r="J64" s="144">
        <v>1</v>
      </c>
      <c r="K64" s="144">
        <v>1</v>
      </c>
      <c r="L64" s="144">
        <v>0</v>
      </c>
      <c r="M64" s="144">
        <v>0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  <c r="S64" s="144">
        <v>0</v>
      </c>
      <c r="T64" s="144">
        <v>0</v>
      </c>
      <c r="U64" s="144">
        <v>0</v>
      </c>
      <c r="V64" s="144">
        <v>0</v>
      </c>
      <c r="W64" s="144">
        <v>0</v>
      </c>
      <c r="X64" s="144">
        <v>0</v>
      </c>
      <c r="Y64" s="144">
        <v>4</v>
      </c>
      <c r="Z64" s="144">
        <v>0</v>
      </c>
    </row>
    <row r="65" spans="1:26" ht="15" customHeight="1">
      <c r="A65" s="100">
        <v>464</v>
      </c>
      <c r="B65" s="105" t="s">
        <v>274</v>
      </c>
      <c r="C65" s="143">
        <v>209</v>
      </c>
      <c r="D65" s="144">
        <v>36</v>
      </c>
      <c r="E65" s="144">
        <v>0</v>
      </c>
      <c r="F65" s="144">
        <v>90</v>
      </c>
      <c r="G65" s="144">
        <v>14</v>
      </c>
      <c r="H65" s="144">
        <v>7</v>
      </c>
      <c r="I65" s="144">
        <v>25</v>
      </c>
      <c r="J65" s="144">
        <v>4</v>
      </c>
      <c r="K65" s="144">
        <v>3</v>
      </c>
      <c r="L65" s="144">
        <v>0</v>
      </c>
      <c r="M65" s="144">
        <v>0</v>
      </c>
      <c r="N65" s="144">
        <v>0</v>
      </c>
      <c r="O65" s="144">
        <v>0</v>
      </c>
      <c r="P65" s="144">
        <v>0</v>
      </c>
      <c r="Q65" s="144">
        <v>0</v>
      </c>
      <c r="R65" s="144">
        <v>0</v>
      </c>
      <c r="S65" s="144">
        <v>0</v>
      </c>
      <c r="T65" s="144">
        <v>0</v>
      </c>
      <c r="U65" s="144">
        <v>0</v>
      </c>
      <c r="V65" s="144">
        <v>0</v>
      </c>
      <c r="W65" s="144">
        <v>0</v>
      </c>
      <c r="X65" s="144">
        <v>0</v>
      </c>
      <c r="Y65" s="144">
        <v>30</v>
      </c>
      <c r="Z65" s="144">
        <v>0</v>
      </c>
    </row>
    <row r="66" spans="1:26" ht="15" customHeight="1">
      <c r="A66" s="100">
        <v>481</v>
      </c>
      <c r="B66" s="105" t="s">
        <v>275</v>
      </c>
      <c r="C66" s="143">
        <v>109</v>
      </c>
      <c r="D66" s="144">
        <v>17</v>
      </c>
      <c r="E66" s="144">
        <v>0</v>
      </c>
      <c r="F66" s="144">
        <v>43</v>
      </c>
      <c r="G66" s="144">
        <v>26</v>
      </c>
      <c r="H66" s="144">
        <v>8</v>
      </c>
      <c r="I66" s="144">
        <v>7</v>
      </c>
      <c r="J66" s="144">
        <v>0</v>
      </c>
      <c r="K66" s="144">
        <v>3</v>
      </c>
      <c r="L66" s="144">
        <v>0</v>
      </c>
      <c r="M66" s="144">
        <v>0</v>
      </c>
      <c r="N66" s="144">
        <v>0</v>
      </c>
      <c r="O66" s="144">
        <v>0</v>
      </c>
      <c r="P66" s="144">
        <v>0</v>
      </c>
      <c r="Q66" s="144">
        <v>0</v>
      </c>
      <c r="R66" s="144">
        <v>0</v>
      </c>
      <c r="S66" s="144">
        <v>0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5</v>
      </c>
      <c r="Z66" s="144">
        <v>0</v>
      </c>
    </row>
    <row r="67" spans="1:26" ht="15" customHeight="1">
      <c r="A67" s="100">
        <v>501</v>
      </c>
      <c r="B67" s="105" t="s">
        <v>276</v>
      </c>
      <c r="C67" s="143">
        <v>103</v>
      </c>
      <c r="D67" s="144">
        <v>43</v>
      </c>
      <c r="E67" s="144">
        <v>1</v>
      </c>
      <c r="F67" s="144">
        <v>19</v>
      </c>
      <c r="G67" s="144">
        <v>2</v>
      </c>
      <c r="H67" s="144">
        <v>2</v>
      </c>
      <c r="I67" s="144">
        <v>14</v>
      </c>
      <c r="J67" s="144">
        <v>1</v>
      </c>
      <c r="K67" s="144">
        <v>2</v>
      </c>
      <c r="L67" s="144">
        <v>0</v>
      </c>
      <c r="M67" s="144">
        <v>0</v>
      </c>
      <c r="N67" s="144">
        <v>0</v>
      </c>
      <c r="O67" s="144">
        <v>0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4">
        <v>0</v>
      </c>
      <c r="W67" s="144">
        <v>0</v>
      </c>
      <c r="X67" s="144">
        <v>0</v>
      </c>
      <c r="Y67" s="144">
        <v>19</v>
      </c>
      <c r="Z67" s="144">
        <v>0</v>
      </c>
    </row>
    <row r="68" spans="1:26" ht="15" customHeight="1">
      <c r="A68" s="100">
        <v>585</v>
      </c>
      <c r="B68" s="105" t="s">
        <v>278</v>
      </c>
      <c r="C68" s="143">
        <v>112</v>
      </c>
      <c r="D68" s="144">
        <v>58</v>
      </c>
      <c r="E68" s="144">
        <v>0</v>
      </c>
      <c r="F68" s="144">
        <v>15</v>
      </c>
      <c r="G68" s="144">
        <v>21</v>
      </c>
      <c r="H68" s="144">
        <v>0</v>
      </c>
      <c r="I68" s="144">
        <v>9</v>
      </c>
      <c r="J68" s="144">
        <v>0</v>
      </c>
      <c r="K68" s="144">
        <v>5</v>
      </c>
      <c r="L68" s="144">
        <v>0</v>
      </c>
      <c r="M68" s="144">
        <v>0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44">
        <v>0</v>
      </c>
      <c r="T68" s="144">
        <v>0</v>
      </c>
      <c r="U68" s="144">
        <v>0</v>
      </c>
      <c r="V68" s="144">
        <v>0</v>
      </c>
      <c r="W68" s="144">
        <v>0</v>
      </c>
      <c r="X68" s="144">
        <v>0</v>
      </c>
      <c r="Y68" s="144">
        <v>4</v>
      </c>
      <c r="Z68" s="144">
        <v>0</v>
      </c>
    </row>
    <row r="69" spans="1:26" ht="15" customHeight="1">
      <c r="A69" s="100">
        <v>586</v>
      </c>
      <c r="B69" s="105" t="s">
        <v>279</v>
      </c>
      <c r="C69" s="143">
        <v>98</v>
      </c>
      <c r="D69" s="144">
        <v>47</v>
      </c>
      <c r="E69" s="144">
        <v>0</v>
      </c>
      <c r="F69" s="144">
        <v>13</v>
      </c>
      <c r="G69" s="144">
        <v>5</v>
      </c>
      <c r="H69" s="144">
        <v>0</v>
      </c>
      <c r="I69" s="144">
        <v>0</v>
      </c>
      <c r="J69" s="144">
        <v>0</v>
      </c>
      <c r="K69" s="144">
        <v>2</v>
      </c>
      <c r="L69" s="144">
        <v>0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0</v>
      </c>
      <c r="W69" s="144">
        <v>0</v>
      </c>
      <c r="X69" s="144">
        <v>0</v>
      </c>
      <c r="Y69" s="144">
        <v>31</v>
      </c>
      <c r="Z69" s="144">
        <v>0</v>
      </c>
    </row>
    <row r="70" spans="1:26" ht="15" customHeight="1">
      <c r="A70" s="104"/>
      <c r="B70" s="125"/>
      <c r="C70" s="145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</row>
    <row r="71" spans="1:26" ht="15" customHeight="1">
      <c r="A71" s="100" t="s">
        <v>436</v>
      </c>
      <c r="B71" s="127"/>
    </row>
    <row r="72" spans="1:26" ht="15" customHeight="1">
      <c r="A72" s="100" t="s">
        <v>437</v>
      </c>
      <c r="D72" s="142"/>
      <c r="E72" s="142"/>
      <c r="Q72" s="142"/>
      <c r="V72" s="142"/>
    </row>
    <row r="73" spans="1:26" ht="15" customHeight="1">
      <c r="A73" s="100" t="s">
        <v>438</v>
      </c>
      <c r="D73" s="142"/>
      <c r="E73" s="142"/>
      <c r="Q73" s="142"/>
      <c r="V73" s="142"/>
    </row>
  </sheetData>
  <mergeCells count="1">
    <mergeCell ref="A3:B3"/>
  </mergeCells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721E1-5FA4-406E-9602-BAEEF5412048}">
  <sheetPr>
    <tabColor theme="7" tint="0.79998168889431442"/>
  </sheetPr>
  <dimension ref="A1:AA73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7.75" defaultRowHeight="13.5"/>
  <cols>
    <col min="1" max="1" width="3.75" style="100" customWidth="1"/>
    <col min="2" max="2" width="12.375" style="100" customWidth="1"/>
    <col min="3" max="26" width="10.125" style="100" customWidth="1"/>
    <col min="27" max="254" width="7.75" style="100"/>
    <col min="255" max="255" width="3.75" style="100" customWidth="1"/>
    <col min="256" max="256" width="10.25" style="100" customWidth="1"/>
    <col min="257" max="257" width="6.875" style="100" customWidth="1"/>
    <col min="258" max="258" width="7.5" style="100" customWidth="1"/>
    <col min="259" max="259" width="6" style="100" customWidth="1"/>
    <col min="260" max="260" width="7" style="100" customWidth="1"/>
    <col min="261" max="261" width="7.5" style="100" customWidth="1"/>
    <col min="262" max="263" width="7" style="100" customWidth="1"/>
    <col min="264" max="264" width="6.75" style="100" customWidth="1"/>
    <col min="265" max="265" width="7.25" style="100" customWidth="1"/>
    <col min="266" max="266" width="6.625" style="100" customWidth="1"/>
    <col min="267" max="267" width="7" style="100" customWidth="1"/>
    <col min="268" max="510" width="7.75" style="100"/>
    <col min="511" max="511" width="3.75" style="100" customWidth="1"/>
    <col min="512" max="512" width="10.25" style="100" customWidth="1"/>
    <col min="513" max="513" width="6.875" style="100" customWidth="1"/>
    <col min="514" max="514" width="7.5" style="100" customWidth="1"/>
    <col min="515" max="515" width="6" style="100" customWidth="1"/>
    <col min="516" max="516" width="7" style="100" customWidth="1"/>
    <col min="517" max="517" width="7.5" style="100" customWidth="1"/>
    <col min="518" max="519" width="7" style="100" customWidth="1"/>
    <col min="520" max="520" width="6.75" style="100" customWidth="1"/>
    <col min="521" max="521" width="7.25" style="100" customWidth="1"/>
    <col min="522" max="522" width="6.625" style="100" customWidth="1"/>
    <col min="523" max="523" width="7" style="100" customWidth="1"/>
    <col min="524" max="766" width="7.75" style="100"/>
    <col min="767" max="767" width="3.75" style="100" customWidth="1"/>
    <col min="768" max="768" width="10.25" style="100" customWidth="1"/>
    <col min="769" max="769" width="6.875" style="100" customWidth="1"/>
    <col min="770" max="770" width="7.5" style="100" customWidth="1"/>
    <col min="771" max="771" width="6" style="100" customWidth="1"/>
    <col min="772" max="772" width="7" style="100" customWidth="1"/>
    <col min="773" max="773" width="7.5" style="100" customWidth="1"/>
    <col min="774" max="775" width="7" style="100" customWidth="1"/>
    <col min="776" max="776" width="6.75" style="100" customWidth="1"/>
    <col min="777" max="777" width="7.25" style="100" customWidth="1"/>
    <col min="778" max="778" width="6.625" style="100" customWidth="1"/>
    <col min="779" max="779" width="7" style="100" customWidth="1"/>
    <col min="780" max="1022" width="7.75" style="100"/>
    <col min="1023" max="1023" width="3.75" style="100" customWidth="1"/>
    <col min="1024" max="1024" width="10.25" style="100" customWidth="1"/>
    <col min="1025" max="1025" width="6.875" style="100" customWidth="1"/>
    <col min="1026" max="1026" width="7.5" style="100" customWidth="1"/>
    <col min="1027" max="1027" width="6" style="100" customWidth="1"/>
    <col min="1028" max="1028" width="7" style="100" customWidth="1"/>
    <col min="1029" max="1029" width="7.5" style="100" customWidth="1"/>
    <col min="1030" max="1031" width="7" style="100" customWidth="1"/>
    <col min="1032" max="1032" width="6.75" style="100" customWidth="1"/>
    <col min="1033" max="1033" width="7.25" style="100" customWidth="1"/>
    <col min="1034" max="1034" width="6.625" style="100" customWidth="1"/>
    <col min="1035" max="1035" width="7" style="100" customWidth="1"/>
    <col min="1036" max="1278" width="7.75" style="100"/>
    <col min="1279" max="1279" width="3.75" style="100" customWidth="1"/>
    <col min="1280" max="1280" width="10.25" style="100" customWidth="1"/>
    <col min="1281" max="1281" width="6.875" style="100" customWidth="1"/>
    <col min="1282" max="1282" width="7.5" style="100" customWidth="1"/>
    <col min="1283" max="1283" width="6" style="100" customWidth="1"/>
    <col min="1284" max="1284" width="7" style="100" customWidth="1"/>
    <col min="1285" max="1285" width="7.5" style="100" customWidth="1"/>
    <col min="1286" max="1287" width="7" style="100" customWidth="1"/>
    <col min="1288" max="1288" width="6.75" style="100" customWidth="1"/>
    <col min="1289" max="1289" width="7.25" style="100" customWidth="1"/>
    <col min="1290" max="1290" width="6.625" style="100" customWidth="1"/>
    <col min="1291" max="1291" width="7" style="100" customWidth="1"/>
    <col min="1292" max="1534" width="7.75" style="100"/>
    <col min="1535" max="1535" width="3.75" style="100" customWidth="1"/>
    <col min="1536" max="1536" width="10.25" style="100" customWidth="1"/>
    <col min="1537" max="1537" width="6.875" style="100" customWidth="1"/>
    <col min="1538" max="1538" width="7.5" style="100" customWidth="1"/>
    <col min="1539" max="1539" width="6" style="100" customWidth="1"/>
    <col min="1540" max="1540" width="7" style="100" customWidth="1"/>
    <col min="1541" max="1541" width="7.5" style="100" customWidth="1"/>
    <col min="1542" max="1543" width="7" style="100" customWidth="1"/>
    <col min="1544" max="1544" width="6.75" style="100" customWidth="1"/>
    <col min="1545" max="1545" width="7.25" style="100" customWidth="1"/>
    <col min="1546" max="1546" width="6.625" style="100" customWidth="1"/>
    <col min="1547" max="1547" width="7" style="100" customWidth="1"/>
    <col min="1548" max="1790" width="7.75" style="100"/>
    <col min="1791" max="1791" width="3.75" style="100" customWidth="1"/>
    <col min="1792" max="1792" width="10.25" style="100" customWidth="1"/>
    <col min="1793" max="1793" width="6.875" style="100" customWidth="1"/>
    <col min="1794" max="1794" width="7.5" style="100" customWidth="1"/>
    <col min="1795" max="1795" width="6" style="100" customWidth="1"/>
    <col min="1796" max="1796" width="7" style="100" customWidth="1"/>
    <col min="1797" max="1797" width="7.5" style="100" customWidth="1"/>
    <col min="1798" max="1799" width="7" style="100" customWidth="1"/>
    <col min="1800" max="1800" width="6.75" style="100" customWidth="1"/>
    <col min="1801" max="1801" width="7.25" style="100" customWidth="1"/>
    <col min="1802" max="1802" width="6.625" style="100" customWidth="1"/>
    <col min="1803" max="1803" width="7" style="100" customWidth="1"/>
    <col min="1804" max="2046" width="7.75" style="100"/>
    <col min="2047" max="2047" width="3.75" style="100" customWidth="1"/>
    <col min="2048" max="2048" width="10.25" style="100" customWidth="1"/>
    <col min="2049" max="2049" width="6.875" style="100" customWidth="1"/>
    <col min="2050" max="2050" width="7.5" style="100" customWidth="1"/>
    <col min="2051" max="2051" width="6" style="100" customWidth="1"/>
    <col min="2052" max="2052" width="7" style="100" customWidth="1"/>
    <col min="2053" max="2053" width="7.5" style="100" customWidth="1"/>
    <col min="2054" max="2055" width="7" style="100" customWidth="1"/>
    <col min="2056" max="2056" width="6.75" style="100" customWidth="1"/>
    <col min="2057" max="2057" width="7.25" style="100" customWidth="1"/>
    <col min="2058" max="2058" width="6.625" style="100" customWidth="1"/>
    <col min="2059" max="2059" width="7" style="100" customWidth="1"/>
    <col min="2060" max="2302" width="7.75" style="100"/>
    <col min="2303" max="2303" width="3.75" style="100" customWidth="1"/>
    <col min="2304" max="2304" width="10.25" style="100" customWidth="1"/>
    <col min="2305" max="2305" width="6.875" style="100" customWidth="1"/>
    <col min="2306" max="2306" width="7.5" style="100" customWidth="1"/>
    <col min="2307" max="2307" width="6" style="100" customWidth="1"/>
    <col min="2308" max="2308" width="7" style="100" customWidth="1"/>
    <col min="2309" max="2309" width="7.5" style="100" customWidth="1"/>
    <col min="2310" max="2311" width="7" style="100" customWidth="1"/>
    <col min="2312" max="2312" width="6.75" style="100" customWidth="1"/>
    <col min="2313" max="2313" width="7.25" style="100" customWidth="1"/>
    <col min="2314" max="2314" width="6.625" style="100" customWidth="1"/>
    <col min="2315" max="2315" width="7" style="100" customWidth="1"/>
    <col min="2316" max="2558" width="7.75" style="100"/>
    <col min="2559" max="2559" width="3.75" style="100" customWidth="1"/>
    <col min="2560" max="2560" width="10.25" style="100" customWidth="1"/>
    <col min="2561" max="2561" width="6.875" style="100" customWidth="1"/>
    <col min="2562" max="2562" width="7.5" style="100" customWidth="1"/>
    <col min="2563" max="2563" width="6" style="100" customWidth="1"/>
    <col min="2564" max="2564" width="7" style="100" customWidth="1"/>
    <col min="2565" max="2565" width="7.5" style="100" customWidth="1"/>
    <col min="2566" max="2567" width="7" style="100" customWidth="1"/>
    <col min="2568" max="2568" width="6.75" style="100" customWidth="1"/>
    <col min="2569" max="2569" width="7.25" style="100" customWidth="1"/>
    <col min="2570" max="2570" width="6.625" style="100" customWidth="1"/>
    <col min="2571" max="2571" width="7" style="100" customWidth="1"/>
    <col min="2572" max="2814" width="7.75" style="100"/>
    <col min="2815" max="2815" width="3.75" style="100" customWidth="1"/>
    <col min="2816" max="2816" width="10.25" style="100" customWidth="1"/>
    <col min="2817" max="2817" width="6.875" style="100" customWidth="1"/>
    <col min="2818" max="2818" width="7.5" style="100" customWidth="1"/>
    <col min="2819" max="2819" width="6" style="100" customWidth="1"/>
    <col min="2820" max="2820" width="7" style="100" customWidth="1"/>
    <col min="2821" max="2821" width="7.5" style="100" customWidth="1"/>
    <col min="2822" max="2823" width="7" style="100" customWidth="1"/>
    <col min="2824" max="2824" width="6.75" style="100" customWidth="1"/>
    <col min="2825" max="2825" width="7.25" style="100" customWidth="1"/>
    <col min="2826" max="2826" width="6.625" style="100" customWidth="1"/>
    <col min="2827" max="2827" width="7" style="100" customWidth="1"/>
    <col min="2828" max="3070" width="7.75" style="100"/>
    <col min="3071" max="3071" width="3.75" style="100" customWidth="1"/>
    <col min="3072" max="3072" width="10.25" style="100" customWidth="1"/>
    <col min="3073" max="3073" width="6.875" style="100" customWidth="1"/>
    <col min="3074" max="3074" width="7.5" style="100" customWidth="1"/>
    <col min="3075" max="3075" width="6" style="100" customWidth="1"/>
    <col min="3076" max="3076" width="7" style="100" customWidth="1"/>
    <col min="3077" max="3077" width="7.5" style="100" customWidth="1"/>
    <col min="3078" max="3079" width="7" style="100" customWidth="1"/>
    <col min="3080" max="3080" width="6.75" style="100" customWidth="1"/>
    <col min="3081" max="3081" width="7.25" style="100" customWidth="1"/>
    <col min="3082" max="3082" width="6.625" style="100" customWidth="1"/>
    <col min="3083" max="3083" width="7" style="100" customWidth="1"/>
    <col min="3084" max="3326" width="7.75" style="100"/>
    <col min="3327" max="3327" width="3.75" style="100" customWidth="1"/>
    <col min="3328" max="3328" width="10.25" style="100" customWidth="1"/>
    <col min="3329" max="3329" width="6.875" style="100" customWidth="1"/>
    <col min="3330" max="3330" width="7.5" style="100" customWidth="1"/>
    <col min="3331" max="3331" width="6" style="100" customWidth="1"/>
    <col min="3332" max="3332" width="7" style="100" customWidth="1"/>
    <col min="3333" max="3333" width="7.5" style="100" customWidth="1"/>
    <col min="3334" max="3335" width="7" style="100" customWidth="1"/>
    <col min="3336" max="3336" width="6.75" style="100" customWidth="1"/>
    <col min="3337" max="3337" width="7.25" style="100" customWidth="1"/>
    <col min="3338" max="3338" width="6.625" style="100" customWidth="1"/>
    <col min="3339" max="3339" width="7" style="100" customWidth="1"/>
    <col min="3340" max="3582" width="7.75" style="100"/>
    <col min="3583" max="3583" width="3.75" style="100" customWidth="1"/>
    <col min="3584" max="3584" width="10.25" style="100" customWidth="1"/>
    <col min="3585" max="3585" width="6.875" style="100" customWidth="1"/>
    <col min="3586" max="3586" width="7.5" style="100" customWidth="1"/>
    <col min="3587" max="3587" width="6" style="100" customWidth="1"/>
    <col min="3588" max="3588" width="7" style="100" customWidth="1"/>
    <col min="3589" max="3589" width="7.5" style="100" customWidth="1"/>
    <col min="3590" max="3591" width="7" style="100" customWidth="1"/>
    <col min="3592" max="3592" width="6.75" style="100" customWidth="1"/>
    <col min="3593" max="3593" width="7.25" style="100" customWidth="1"/>
    <col min="3594" max="3594" width="6.625" style="100" customWidth="1"/>
    <col min="3595" max="3595" width="7" style="100" customWidth="1"/>
    <col min="3596" max="3838" width="7.75" style="100"/>
    <col min="3839" max="3839" width="3.75" style="100" customWidth="1"/>
    <col min="3840" max="3840" width="10.25" style="100" customWidth="1"/>
    <col min="3841" max="3841" width="6.875" style="100" customWidth="1"/>
    <col min="3842" max="3842" width="7.5" style="100" customWidth="1"/>
    <col min="3843" max="3843" width="6" style="100" customWidth="1"/>
    <col min="3844" max="3844" width="7" style="100" customWidth="1"/>
    <col min="3845" max="3845" width="7.5" style="100" customWidth="1"/>
    <col min="3846" max="3847" width="7" style="100" customWidth="1"/>
    <col min="3848" max="3848" width="6.75" style="100" customWidth="1"/>
    <col min="3849" max="3849" width="7.25" style="100" customWidth="1"/>
    <col min="3850" max="3850" width="6.625" style="100" customWidth="1"/>
    <col min="3851" max="3851" width="7" style="100" customWidth="1"/>
    <col min="3852" max="4094" width="7.75" style="100"/>
    <col min="4095" max="4095" width="3.75" style="100" customWidth="1"/>
    <col min="4096" max="4096" width="10.25" style="100" customWidth="1"/>
    <col min="4097" max="4097" width="6.875" style="100" customWidth="1"/>
    <col min="4098" max="4098" width="7.5" style="100" customWidth="1"/>
    <col min="4099" max="4099" width="6" style="100" customWidth="1"/>
    <col min="4100" max="4100" width="7" style="100" customWidth="1"/>
    <col min="4101" max="4101" width="7.5" style="100" customWidth="1"/>
    <col min="4102" max="4103" width="7" style="100" customWidth="1"/>
    <col min="4104" max="4104" width="6.75" style="100" customWidth="1"/>
    <col min="4105" max="4105" width="7.25" style="100" customWidth="1"/>
    <col min="4106" max="4106" width="6.625" style="100" customWidth="1"/>
    <col min="4107" max="4107" width="7" style="100" customWidth="1"/>
    <col min="4108" max="4350" width="7.75" style="100"/>
    <col min="4351" max="4351" width="3.75" style="100" customWidth="1"/>
    <col min="4352" max="4352" width="10.25" style="100" customWidth="1"/>
    <col min="4353" max="4353" width="6.875" style="100" customWidth="1"/>
    <col min="4354" max="4354" width="7.5" style="100" customWidth="1"/>
    <col min="4355" max="4355" width="6" style="100" customWidth="1"/>
    <col min="4356" max="4356" width="7" style="100" customWidth="1"/>
    <col min="4357" max="4357" width="7.5" style="100" customWidth="1"/>
    <col min="4358" max="4359" width="7" style="100" customWidth="1"/>
    <col min="4360" max="4360" width="6.75" style="100" customWidth="1"/>
    <col min="4361" max="4361" width="7.25" style="100" customWidth="1"/>
    <col min="4362" max="4362" width="6.625" style="100" customWidth="1"/>
    <col min="4363" max="4363" width="7" style="100" customWidth="1"/>
    <col min="4364" max="4606" width="7.75" style="100"/>
    <col min="4607" max="4607" width="3.75" style="100" customWidth="1"/>
    <col min="4608" max="4608" width="10.25" style="100" customWidth="1"/>
    <col min="4609" max="4609" width="6.875" style="100" customWidth="1"/>
    <col min="4610" max="4610" width="7.5" style="100" customWidth="1"/>
    <col min="4611" max="4611" width="6" style="100" customWidth="1"/>
    <col min="4612" max="4612" width="7" style="100" customWidth="1"/>
    <col min="4613" max="4613" width="7.5" style="100" customWidth="1"/>
    <col min="4614" max="4615" width="7" style="100" customWidth="1"/>
    <col min="4616" max="4616" width="6.75" style="100" customWidth="1"/>
    <col min="4617" max="4617" width="7.25" style="100" customWidth="1"/>
    <col min="4618" max="4618" width="6.625" style="100" customWidth="1"/>
    <col min="4619" max="4619" width="7" style="100" customWidth="1"/>
    <col min="4620" max="4862" width="7.75" style="100"/>
    <col min="4863" max="4863" width="3.75" style="100" customWidth="1"/>
    <col min="4864" max="4864" width="10.25" style="100" customWidth="1"/>
    <col min="4865" max="4865" width="6.875" style="100" customWidth="1"/>
    <col min="4866" max="4866" width="7.5" style="100" customWidth="1"/>
    <col min="4867" max="4867" width="6" style="100" customWidth="1"/>
    <col min="4868" max="4868" width="7" style="100" customWidth="1"/>
    <col min="4869" max="4869" width="7.5" style="100" customWidth="1"/>
    <col min="4870" max="4871" width="7" style="100" customWidth="1"/>
    <col min="4872" max="4872" width="6.75" style="100" customWidth="1"/>
    <col min="4873" max="4873" width="7.25" style="100" customWidth="1"/>
    <col min="4874" max="4874" width="6.625" style="100" customWidth="1"/>
    <col min="4875" max="4875" width="7" style="100" customWidth="1"/>
    <col min="4876" max="5118" width="7.75" style="100"/>
    <col min="5119" max="5119" width="3.75" style="100" customWidth="1"/>
    <col min="5120" max="5120" width="10.25" style="100" customWidth="1"/>
    <col min="5121" max="5121" width="6.875" style="100" customWidth="1"/>
    <col min="5122" max="5122" width="7.5" style="100" customWidth="1"/>
    <col min="5123" max="5123" width="6" style="100" customWidth="1"/>
    <col min="5124" max="5124" width="7" style="100" customWidth="1"/>
    <col min="5125" max="5125" width="7.5" style="100" customWidth="1"/>
    <col min="5126" max="5127" width="7" style="100" customWidth="1"/>
    <col min="5128" max="5128" width="6.75" style="100" customWidth="1"/>
    <col min="5129" max="5129" width="7.25" style="100" customWidth="1"/>
    <col min="5130" max="5130" width="6.625" style="100" customWidth="1"/>
    <col min="5131" max="5131" width="7" style="100" customWidth="1"/>
    <col min="5132" max="5374" width="7.75" style="100"/>
    <col min="5375" max="5375" width="3.75" style="100" customWidth="1"/>
    <col min="5376" max="5376" width="10.25" style="100" customWidth="1"/>
    <col min="5377" max="5377" width="6.875" style="100" customWidth="1"/>
    <col min="5378" max="5378" width="7.5" style="100" customWidth="1"/>
    <col min="5379" max="5379" width="6" style="100" customWidth="1"/>
    <col min="5380" max="5380" width="7" style="100" customWidth="1"/>
    <col min="5381" max="5381" width="7.5" style="100" customWidth="1"/>
    <col min="5382" max="5383" width="7" style="100" customWidth="1"/>
    <col min="5384" max="5384" width="6.75" style="100" customWidth="1"/>
    <col min="5385" max="5385" width="7.25" style="100" customWidth="1"/>
    <col min="5386" max="5386" width="6.625" style="100" customWidth="1"/>
    <col min="5387" max="5387" width="7" style="100" customWidth="1"/>
    <col min="5388" max="5630" width="7.75" style="100"/>
    <col min="5631" max="5631" width="3.75" style="100" customWidth="1"/>
    <col min="5632" max="5632" width="10.25" style="100" customWidth="1"/>
    <col min="5633" max="5633" width="6.875" style="100" customWidth="1"/>
    <col min="5634" max="5634" width="7.5" style="100" customWidth="1"/>
    <col min="5635" max="5635" width="6" style="100" customWidth="1"/>
    <col min="5636" max="5636" width="7" style="100" customWidth="1"/>
    <col min="5637" max="5637" width="7.5" style="100" customWidth="1"/>
    <col min="5638" max="5639" width="7" style="100" customWidth="1"/>
    <col min="5640" max="5640" width="6.75" style="100" customWidth="1"/>
    <col min="5641" max="5641" width="7.25" style="100" customWidth="1"/>
    <col min="5642" max="5642" width="6.625" style="100" customWidth="1"/>
    <col min="5643" max="5643" width="7" style="100" customWidth="1"/>
    <col min="5644" max="5886" width="7.75" style="100"/>
    <col min="5887" max="5887" width="3.75" style="100" customWidth="1"/>
    <col min="5888" max="5888" width="10.25" style="100" customWidth="1"/>
    <col min="5889" max="5889" width="6.875" style="100" customWidth="1"/>
    <col min="5890" max="5890" width="7.5" style="100" customWidth="1"/>
    <col min="5891" max="5891" width="6" style="100" customWidth="1"/>
    <col min="5892" max="5892" width="7" style="100" customWidth="1"/>
    <col min="5893" max="5893" width="7.5" style="100" customWidth="1"/>
    <col min="5894" max="5895" width="7" style="100" customWidth="1"/>
    <col min="5896" max="5896" width="6.75" style="100" customWidth="1"/>
    <col min="5897" max="5897" width="7.25" style="100" customWidth="1"/>
    <col min="5898" max="5898" width="6.625" style="100" customWidth="1"/>
    <col min="5899" max="5899" width="7" style="100" customWidth="1"/>
    <col min="5900" max="6142" width="7.75" style="100"/>
    <col min="6143" max="6143" width="3.75" style="100" customWidth="1"/>
    <col min="6144" max="6144" width="10.25" style="100" customWidth="1"/>
    <col min="6145" max="6145" width="6.875" style="100" customWidth="1"/>
    <col min="6146" max="6146" width="7.5" style="100" customWidth="1"/>
    <col min="6147" max="6147" width="6" style="100" customWidth="1"/>
    <col min="6148" max="6148" width="7" style="100" customWidth="1"/>
    <col min="6149" max="6149" width="7.5" style="100" customWidth="1"/>
    <col min="6150" max="6151" width="7" style="100" customWidth="1"/>
    <col min="6152" max="6152" width="6.75" style="100" customWidth="1"/>
    <col min="6153" max="6153" width="7.25" style="100" customWidth="1"/>
    <col min="6154" max="6154" width="6.625" style="100" customWidth="1"/>
    <col min="6155" max="6155" width="7" style="100" customWidth="1"/>
    <col min="6156" max="6398" width="7.75" style="100"/>
    <col min="6399" max="6399" width="3.75" style="100" customWidth="1"/>
    <col min="6400" max="6400" width="10.25" style="100" customWidth="1"/>
    <col min="6401" max="6401" width="6.875" style="100" customWidth="1"/>
    <col min="6402" max="6402" width="7.5" style="100" customWidth="1"/>
    <col min="6403" max="6403" width="6" style="100" customWidth="1"/>
    <col min="6404" max="6404" width="7" style="100" customWidth="1"/>
    <col min="6405" max="6405" width="7.5" style="100" customWidth="1"/>
    <col min="6406" max="6407" width="7" style="100" customWidth="1"/>
    <col min="6408" max="6408" width="6.75" style="100" customWidth="1"/>
    <col min="6409" max="6409" width="7.25" style="100" customWidth="1"/>
    <col min="6410" max="6410" width="6.625" style="100" customWidth="1"/>
    <col min="6411" max="6411" width="7" style="100" customWidth="1"/>
    <col min="6412" max="6654" width="7.75" style="100"/>
    <col min="6655" max="6655" width="3.75" style="100" customWidth="1"/>
    <col min="6656" max="6656" width="10.25" style="100" customWidth="1"/>
    <col min="6657" max="6657" width="6.875" style="100" customWidth="1"/>
    <col min="6658" max="6658" width="7.5" style="100" customWidth="1"/>
    <col min="6659" max="6659" width="6" style="100" customWidth="1"/>
    <col min="6660" max="6660" width="7" style="100" customWidth="1"/>
    <col min="6661" max="6661" width="7.5" style="100" customWidth="1"/>
    <col min="6662" max="6663" width="7" style="100" customWidth="1"/>
    <col min="6664" max="6664" width="6.75" style="100" customWidth="1"/>
    <col min="6665" max="6665" width="7.25" style="100" customWidth="1"/>
    <col min="6666" max="6666" width="6.625" style="100" customWidth="1"/>
    <col min="6667" max="6667" width="7" style="100" customWidth="1"/>
    <col min="6668" max="6910" width="7.75" style="100"/>
    <col min="6911" max="6911" width="3.75" style="100" customWidth="1"/>
    <col min="6912" max="6912" width="10.25" style="100" customWidth="1"/>
    <col min="6913" max="6913" width="6.875" style="100" customWidth="1"/>
    <col min="6914" max="6914" width="7.5" style="100" customWidth="1"/>
    <col min="6915" max="6915" width="6" style="100" customWidth="1"/>
    <col min="6916" max="6916" width="7" style="100" customWidth="1"/>
    <col min="6917" max="6917" width="7.5" style="100" customWidth="1"/>
    <col min="6918" max="6919" width="7" style="100" customWidth="1"/>
    <col min="6920" max="6920" width="6.75" style="100" customWidth="1"/>
    <col min="6921" max="6921" width="7.25" style="100" customWidth="1"/>
    <col min="6922" max="6922" width="6.625" style="100" customWidth="1"/>
    <col min="6923" max="6923" width="7" style="100" customWidth="1"/>
    <col min="6924" max="7166" width="7.75" style="100"/>
    <col min="7167" max="7167" width="3.75" style="100" customWidth="1"/>
    <col min="7168" max="7168" width="10.25" style="100" customWidth="1"/>
    <col min="7169" max="7169" width="6.875" style="100" customWidth="1"/>
    <col min="7170" max="7170" width="7.5" style="100" customWidth="1"/>
    <col min="7171" max="7171" width="6" style="100" customWidth="1"/>
    <col min="7172" max="7172" width="7" style="100" customWidth="1"/>
    <col min="7173" max="7173" width="7.5" style="100" customWidth="1"/>
    <col min="7174" max="7175" width="7" style="100" customWidth="1"/>
    <col min="7176" max="7176" width="6.75" style="100" customWidth="1"/>
    <col min="7177" max="7177" width="7.25" style="100" customWidth="1"/>
    <col min="7178" max="7178" width="6.625" style="100" customWidth="1"/>
    <col min="7179" max="7179" width="7" style="100" customWidth="1"/>
    <col min="7180" max="7422" width="7.75" style="100"/>
    <col min="7423" max="7423" width="3.75" style="100" customWidth="1"/>
    <col min="7424" max="7424" width="10.25" style="100" customWidth="1"/>
    <col min="7425" max="7425" width="6.875" style="100" customWidth="1"/>
    <col min="7426" max="7426" width="7.5" style="100" customWidth="1"/>
    <col min="7427" max="7427" width="6" style="100" customWidth="1"/>
    <col min="7428" max="7428" width="7" style="100" customWidth="1"/>
    <col min="7429" max="7429" width="7.5" style="100" customWidth="1"/>
    <col min="7430" max="7431" width="7" style="100" customWidth="1"/>
    <col min="7432" max="7432" width="6.75" style="100" customWidth="1"/>
    <col min="7433" max="7433" width="7.25" style="100" customWidth="1"/>
    <col min="7434" max="7434" width="6.625" style="100" customWidth="1"/>
    <col min="7435" max="7435" width="7" style="100" customWidth="1"/>
    <col min="7436" max="7678" width="7.75" style="100"/>
    <col min="7679" max="7679" width="3.75" style="100" customWidth="1"/>
    <col min="7680" max="7680" width="10.25" style="100" customWidth="1"/>
    <col min="7681" max="7681" width="6.875" style="100" customWidth="1"/>
    <col min="7682" max="7682" width="7.5" style="100" customWidth="1"/>
    <col min="7683" max="7683" width="6" style="100" customWidth="1"/>
    <col min="7684" max="7684" width="7" style="100" customWidth="1"/>
    <col min="7685" max="7685" width="7.5" style="100" customWidth="1"/>
    <col min="7686" max="7687" width="7" style="100" customWidth="1"/>
    <col min="7688" max="7688" width="6.75" style="100" customWidth="1"/>
    <col min="7689" max="7689" width="7.25" style="100" customWidth="1"/>
    <col min="7690" max="7690" width="6.625" style="100" customWidth="1"/>
    <col min="7691" max="7691" width="7" style="100" customWidth="1"/>
    <col min="7692" max="7934" width="7.75" style="100"/>
    <col min="7935" max="7935" width="3.75" style="100" customWidth="1"/>
    <col min="7936" max="7936" width="10.25" style="100" customWidth="1"/>
    <col min="7937" max="7937" width="6.875" style="100" customWidth="1"/>
    <col min="7938" max="7938" width="7.5" style="100" customWidth="1"/>
    <col min="7939" max="7939" width="6" style="100" customWidth="1"/>
    <col min="7940" max="7940" width="7" style="100" customWidth="1"/>
    <col min="7941" max="7941" width="7.5" style="100" customWidth="1"/>
    <col min="7942" max="7943" width="7" style="100" customWidth="1"/>
    <col min="7944" max="7944" width="6.75" style="100" customWidth="1"/>
    <col min="7945" max="7945" width="7.25" style="100" customWidth="1"/>
    <col min="7946" max="7946" width="6.625" style="100" customWidth="1"/>
    <col min="7947" max="7947" width="7" style="100" customWidth="1"/>
    <col min="7948" max="8190" width="7.75" style="100"/>
    <col min="8191" max="8191" width="3.75" style="100" customWidth="1"/>
    <col min="8192" max="8192" width="10.25" style="100" customWidth="1"/>
    <col min="8193" max="8193" width="6.875" style="100" customWidth="1"/>
    <col min="8194" max="8194" width="7.5" style="100" customWidth="1"/>
    <col min="8195" max="8195" width="6" style="100" customWidth="1"/>
    <col min="8196" max="8196" width="7" style="100" customWidth="1"/>
    <col min="8197" max="8197" width="7.5" style="100" customWidth="1"/>
    <col min="8198" max="8199" width="7" style="100" customWidth="1"/>
    <col min="8200" max="8200" width="6.75" style="100" customWidth="1"/>
    <col min="8201" max="8201" width="7.25" style="100" customWidth="1"/>
    <col min="8202" max="8202" width="6.625" style="100" customWidth="1"/>
    <col min="8203" max="8203" width="7" style="100" customWidth="1"/>
    <col min="8204" max="8446" width="7.75" style="100"/>
    <col min="8447" max="8447" width="3.75" style="100" customWidth="1"/>
    <col min="8448" max="8448" width="10.25" style="100" customWidth="1"/>
    <col min="8449" max="8449" width="6.875" style="100" customWidth="1"/>
    <col min="8450" max="8450" width="7.5" style="100" customWidth="1"/>
    <col min="8451" max="8451" width="6" style="100" customWidth="1"/>
    <col min="8452" max="8452" width="7" style="100" customWidth="1"/>
    <col min="8453" max="8453" width="7.5" style="100" customWidth="1"/>
    <col min="8454" max="8455" width="7" style="100" customWidth="1"/>
    <col min="8456" max="8456" width="6.75" style="100" customWidth="1"/>
    <col min="8457" max="8457" width="7.25" style="100" customWidth="1"/>
    <col min="8458" max="8458" width="6.625" style="100" customWidth="1"/>
    <col min="8459" max="8459" width="7" style="100" customWidth="1"/>
    <col min="8460" max="8702" width="7.75" style="100"/>
    <col min="8703" max="8703" width="3.75" style="100" customWidth="1"/>
    <col min="8704" max="8704" width="10.25" style="100" customWidth="1"/>
    <col min="8705" max="8705" width="6.875" style="100" customWidth="1"/>
    <col min="8706" max="8706" width="7.5" style="100" customWidth="1"/>
    <col min="8707" max="8707" width="6" style="100" customWidth="1"/>
    <col min="8708" max="8708" width="7" style="100" customWidth="1"/>
    <col min="8709" max="8709" width="7.5" style="100" customWidth="1"/>
    <col min="8710" max="8711" width="7" style="100" customWidth="1"/>
    <col min="8712" max="8712" width="6.75" style="100" customWidth="1"/>
    <col min="8713" max="8713" width="7.25" style="100" customWidth="1"/>
    <col min="8714" max="8714" width="6.625" style="100" customWidth="1"/>
    <col min="8715" max="8715" width="7" style="100" customWidth="1"/>
    <col min="8716" max="8958" width="7.75" style="100"/>
    <col min="8959" max="8959" width="3.75" style="100" customWidth="1"/>
    <col min="8960" max="8960" width="10.25" style="100" customWidth="1"/>
    <col min="8961" max="8961" width="6.875" style="100" customWidth="1"/>
    <col min="8962" max="8962" width="7.5" style="100" customWidth="1"/>
    <col min="8963" max="8963" width="6" style="100" customWidth="1"/>
    <col min="8964" max="8964" width="7" style="100" customWidth="1"/>
    <col min="8965" max="8965" width="7.5" style="100" customWidth="1"/>
    <col min="8966" max="8967" width="7" style="100" customWidth="1"/>
    <col min="8968" max="8968" width="6.75" style="100" customWidth="1"/>
    <col min="8969" max="8969" width="7.25" style="100" customWidth="1"/>
    <col min="8970" max="8970" width="6.625" style="100" customWidth="1"/>
    <col min="8971" max="8971" width="7" style="100" customWidth="1"/>
    <col min="8972" max="9214" width="7.75" style="100"/>
    <col min="9215" max="9215" width="3.75" style="100" customWidth="1"/>
    <col min="9216" max="9216" width="10.25" style="100" customWidth="1"/>
    <col min="9217" max="9217" width="6.875" style="100" customWidth="1"/>
    <col min="9218" max="9218" width="7.5" style="100" customWidth="1"/>
    <col min="9219" max="9219" width="6" style="100" customWidth="1"/>
    <col min="9220" max="9220" width="7" style="100" customWidth="1"/>
    <col min="9221" max="9221" width="7.5" style="100" customWidth="1"/>
    <col min="9222" max="9223" width="7" style="100" customWidth="1"/>
    <col min="9224" max="9224" width="6.75" style="100" customWidth="1"/>
    <col min="9225" max="9225" width="7.25" style="100" customWidth="1"/>
    <col min="9226" max="9226" width="6.625" style="100" customWidth="1"/>
    <col min="9227" max="9227" width="7" style="100" customWidth="1"/>
    <col min="9228" max="9470" width="7.75" style="100"/>
    <col min="9471" max="9471" width="3.75" style="100" customWidth="1"/>
    <col min="9472" max="9472" width="10.25" style="100" customWidth="1"/>
    <col min="9473" max="9473" width="6.875" style="100" customWidth="1"/>
    <col min="9474" max="9474" width="7.5" style="100" customWidth="1"/>
    <col min="9475" max="9475" width="6" style="100" customWidth="1"/>
    <col min="9476" max="9476" width="7" style="100" customWidth="1"/>
    <col min="9477" max="9477" width="7.5" style="100" customWidth="1"/>
    <col min="9478" max="9479" width="7" style="100" customWidth="1"/>
    <col min="9480" max="9480" width="6.75" style="100" customWidth="1"/>
    <col min="9481" max="9481" width="7.25" style="100" customWidth="1"/>
    <col min="9482" max="9482" width="6.625" style="100" customWidth="1"/>
    <col min="9483" max="9483" width="7" style="100" customWidth="1"/>
    <col min="9484" max="9726" width="7.75" style="100"/>
    <col min="9727" max="9727" width="3.75" style="100" customWidth="1"/>
    <col min="9728" max="9728" width="10.25" style="100" customWidth="1"/>
    <col min="9729" max="9729" width="6.875" style="100" customWidth="1"/>
    <col min="9730" max="9730" width="7.5" style="100" customWidth="1"/>
    <col min="9731" max="9731" width="6" style="100" customWidth="1"/>
    <col min="9732" max="9732" width="7" style="100" customWidth="1"/>
    <col min="9733" max="9733" width="7.5" style="100" customWidth="1"/>
    <col min="9734" max="9735" width="7" style="100" customWidth="1"/>
    <col min="9736" max="9736" width="6.75" style="100" customWidth="1"/>
    <col min="9737" max="9737" width="7.25" style="100" customWidth="1"/>
    <col min="9738" max="9738" width="6.625" style="100" customWidth="1"/>
    <col min="9739" max="9739" width="7" style="100" customWidth="1"/>
    <col min="9740" max="9982" width="7.75" style="100"/>
    <col min="9983" max="9983" width="3.75" style="100" customWidth="1"/>
    <col min="9984" max="9984" width="10.25" style="100" customWidth="1"/>
    <col min="9985" max="9985" width="6.875" style="100" customWidth="1"/>
    <col min="9986" max="9986" width="7.5" style="100" customWidth="1"/>
    <col min="9987" max="9987" width="6" style="100" customWidth="1"/>
    <col min="9988" max="9988" width="7" style="100" customWidth="1"/>
    <col min="9989" max="9989" width="7.5" style="100" customWidth="1"/>
    <col min="9990" max="9991" width="7" style="100" customWidth="1"/>
    <col min="9992" max="9992" width="6.75" style="100" customWidth="1"/>
    <col min="9993" max="9993" width="7.25" style="100" customWidth="1"/>
    <col min="9994" max="9994" width="6.625" style="100" customWidth="1"/>
    <col min="9995" max="9995" width="7" style="100" customWidth="1"/>
    <col min="9996" max="10238" width="7.75" style="100"/>
    <col min="10239" max="10239" width="3.75" style="100" customWidth="1"/>
    <col min="10240" max="10240" width="10.25" style="100" customWidth="1"/>
    <col min="10241" max="10241" width="6.875" style="100" customWidth="1"/>
    <col min="10242" max="10242" width="7.5" style="100" customWidth="1"/>
    <col min="10243" max="10243" width="6" style="100" customWidth="1"/>
    <col min="10244" max="10244" width="7" style="100" customWidth="1"/>
    <col min="10245" max="10245" width="7.5" style="100" customWidth="1"/>
    <col min="10246" max="10247" width="7" style="100" customWidth="1"/>
    <col min="10248" max="10248" width="6.75" style="100" customWidth="1"/>
    <col min="10249" max="10249" width="7.25" style="100" customWidth="1"/>
    <col min="10250" max="10250" width="6.625" style="100" customWidth="1"/>
    <col min="10251" max="10251" width="7" style="100" customWidth="1"/>
    <col min="10252" max="10494" width="7.75" style="100"/>
    <col min="10495" max="10495" width="3.75" style="100" customWidth="1"/>
    <col min="10496" max="10496" width="10.25" style="100" customWidth="1"/>
    <col min="10497" max="10497" width="6.875" style="100" customWidth="1"/>
    <col min="10498" max="10498" width="7.5" style="100" customWidth="1"/>
    <col min="10499" max="10499" width="6" style="100" customWidth="1"/>
    <col min="10500" max="10500" width="7" style="100" customWidth="1"/>
    <col min="10501" max="10501" width="7.5" style="100" customWidth="1"/>
    <col min="10502" max="10503" width="7" style="100" customWidth="1"/>
    <col min="10504" max="10504" width="6.75" style="100" customWidth="1"/>
    <col min="10505" max="10505" width="7.25" style="100" customWidth="1"/>
    <col min="10506" max="10506" width="6.625" style="100" customWidth="1"/>
    <col min="10507" max="10507" width="7" style="100" customWidth="1"/>
    <col min="10508" max="10750" width="7.75" style="100"/>
    <col min="10751" max="10751" width="3.75" style="100" customWidth="1"/>
    <col min="10752" max="10752" width="10.25" style="100" customWidth="1"/>
    <col min="10753" max="10753" width="6.875" style="100" customWidth="1"/>
    <col min="10754" max="10754" width="7.5" style="100" customWidth="1"/>
    <col min="10755" max="10755" width="6" style="100" customWidth="1"/>
    <col min="10756" max="10756" width="7" style="100" customWidth="1"/>
    <col min="10757" max="10757" width="7.5" style="100" customWidth="1"/>
    <col min="10758" max="10759" width="7" style="100" customWidth="1"/>
    <col min="10760" max="10760" width="6.75" style="100" customWidth="1"/>
    <col min="10761" max="10761" width="7.25" style="100" customWidth="1"/>
    <col min="10762" max="10762" width="6.625" style="100" customWidth="1"/>
    <col min="10763" max="10763" width="7" style="100" customWidth="1"/>
    <col min="10764" max="11006" width="7.75" style="100"/>
    <col min="11007" max="11007" width="3.75" style="100" customWidth="1"/>
    <col min="11008" max="11008" width="10.25" style="100" customWidth="1"/>
    <col min="11009" max="11009" width="6.875" style="100" customWidth="1"/>
    <col min="11010" max="11010" width="7.5" style="100" customWidth="1"/>
    <col min="11011" max="11011" width="6" style="100" customWidth="1"/>
    <col min="11012" max="11012" width="7" style="100" customWidth="1"/>
    <col min="11013" max="11013" width="7.5" style="100" customWidth="1"/>
    <col min="11014" max="11015" width="7" style="100" customWidth="1"/>
    <col min="11016" max="11016" width="6.75" style="100" customWidth="1"/>
    <col min="11017" max="11017" width="7.25" style="100" customWidth="1"/>
    <col min="11018" max="11018" width="6.625" style="100" customWidth="1"/>
    <col min="11019" max="11019" width="7" style="100" customWidth="1"/>
    <col min="11020" max="11262" width="7.75" style="100"/>
    <col min="11263" max="11263" width="3.75" style="100" customWidth="1"/>
    <col min="11264" max="11264" width="10.25" style="100" customWidth="1"/>
    <col min="11265" max="11265" width="6.875" style="100" customWidth="1"/>
    <col min="11266" max="11266" width="7.5" style="100" customWidth="1"/>
    <col min="11267" max="11267" width="6" style="100" customWidth="1"/>
    <col min="11268" max="11268" width="7" style="100" customWidth="1"/>
    <col min="11269" max="11269" width="7.5" style="100" customWidth="1"/>
    <col min="11270" max="11271" width="7" style="100" customWidth="1"/>
    <col min="11272" max="11272" width="6.75" style="100" customWidth="1"/>
    <col min="11273" max="11273" width="7.25" style="100" customWidth="1"/>
    <col min="11274" max="11274" width="6.625" style="100" customWidth="1"/>
    <col min="11275" max="11275" width="7" style="100" customWidth="1"/>
    <col min="11276" max="11518" width="7.75" style="100"/>
    <col min="11519" max="11519" width="3.75" style="100" customWidth="1"/>
    <col min="11520" max="11520" width="10.25" style="100" customWidth="1"/>
    <col min="11521" max="11521" width="6.875" style="100" customWidth="1"/>
    <col min="11522" max="11522" width="7.5" style="100" customWidth="1"/>
    <col min="11523" max="11523" width="6" style="100" customWidth="1"/>
    <col min="11524" max="11524" width="7" style="100" customWidth="1"/>
    <col min="11525" max="11525" width="7.5" style="100" customWidth="1"/>
    <col min="11526" max="11527" width="7" style="100" customWidth="1"/>
    <col min="11528" max="11528" width="6.75" style="100" customWidth="1"/>
    <col min="11529" max="11529" width="7.25" style="100" customWidth="1"/>
    <col min="11530" max="11530" width="6.625" style="100" customWidth="1"/>
    <col min="11531" max="11531" width="7" style="100" customWidth="1"/>
    <col min="11532" max="11774" width="7.75" style="100"/>
    <col min="11775" max="11775" width="3.75" style="100" customWidth="1"/>
    <col min="11776" max="11776" width="10.25" style="100" customWidth="1"/>
    <col min="11777" max="11777" width="6.875" style="100" customWidth="1"/>
    <col min="11778" max="11778" width="7.5" style="100" customWidth="1"/>
    <col min="11779" max="11779" width="6" style="100" customWidth="1"/>
    <col min="11780" max="11780" width="7" style="100" customWidth="1"/>
    <col min="11781" max="11781" width="7.5" style="100" customWidth="1"/>
    <col min="11782" max="11783" width="7" style="100" customWidth="1"/>
    <col min="11784" max="11784" width="6.75" style="100" customWidth="1"/>
    <col min="11785" max="11785" width="7.25" style="100" customWidth="1"/>
    <col min="11786" max="11786" width="6.625" style="100" customWidth="1"/>
    <col min="11787" max="11787" width="7" style="100" customWidth="1"/>
    <col min="11788" max="12030" width="7.75" style="100"/>
    <col min="12031" max="12031" width="3.75" style="100" customWidth="1"/>
    <col min="12032" max="12032" width="10.25" style="100" customWidth="1"/>
    <col min="12033" max="12033" width="6.875" style="100" customWidth="1"/>
    <col min="12034" max="12034" width="7.5" style="100" customWidth="1"/>
    <col min="12035" max="12035" width="6" style="100" customWidth="1"/>
    <col min="12036" max="12036" width="7" style="100" customWidth="1"/>
    <col min="12037" max="12037" width="7.5" style="100" customWidth="1"/>
    <col min="12038" max="12039" width="7" style="100" customWidth="1"/>
    <col min="12040" max="12040" width="6.75" style="100" customWidth="1"/>
    <col min="12041" max="12041" width="7.25" style="100" customWidth="1"/>
    <col min="12042" max="12042" width="6.625" style="100" customWidth="1"/>
    <col min="12043" max="12043" width="7" style="100" customWidth="1"/>
    <col min="12044" max="12286" width="7.75" style="100"/>
    <col min="12287" max="12287" width="3.75" style="100" customWidth="1"/>
    <col min="12288" max="12288" width="10.25" style="100" customWidth="1"/>
    <col min="12289" max="12289" width="6.875" style="100" customWidth="1"/>
    <col min="12290" max="12290" width="7.5" style="100" customWidth="1"/>
    <col min="12291" max="12291" width="6" style="100" customWidth="1"/>
    <col min="12292" max="12292" width="7" style="100" customWidth="1"/>
    <col min="12293" max="12293" width="7.5" style="100" customWidth="1"/>
    <col min="12294" max="12295" width="7" style="100" customWidth="1"/>
    <col min="12296" max="12296" width="6.75" style="100" customWidth="1"/>
    <col min="12297" max="12297" width="7.25" style="100" customWidth="1"/>
    <col min="12298" max="12298" width="6.625" style="100" customWidth="1"/>
    <col min="12299" max="12299" width="7" style="100" customWidth="1"/>
    <col min="12300" max="12542" width="7.75" style="100"/>
    <col min="12543" max="12543" width="3.75" style="100" customWidth="1"/>
    <col min="12544" max="12544" width="10.25" style="100" customWidth="1"/>
    <col min="12545" max="12545" width="6.875" style="100" customWidth="1"/>
    <col min="12546" max="12546" width="7.5" style="100" customWidth="1"/>
    <col min="12547" max="12547" width="6" style="100" customWidth="1"/>
    <col min="12548" max="12548" width="7" style="100" customWidth="1"/>
    <col min="12549" max="12549" width="7.5" style="100" customWidth="1"/>
    <col min="12550" max="12551" width="7" style="100" customWidth="1"/>
    <col min="12552" max="12552" width="6.75" style="100" customWidth="1"/>
    <col min="12553" max="12553" width="7.25" style="100" customWidth="1"/>
    <col min="12554" max="12554" width="6.625" style="100" customWidth="1"/>
    <col min="12555" max="12555" width="7" style="100" customWidth="1"/>
    <col min="12556" max="12798" width="7.75" style="100"/>
    <col min="12799" max="12799" width="3.75" style="100" customWidth="1"/>
    <col min="12800" max="12800" width="10.25" style="100" customWidth="1"/>
    <col min="12801" max="12801" width="6.875" style="100" customWidth="1"/>
    <col min="12802" max="12802" width="7.5" style="100" customWidth="1"/>
    <col min="12803" max="12803" width="6" style="100" customWidth="1"/>
    <col min="12804" max="12804" width="7" style="100" customWidth="1"/>
    <col min="12805" max="12805" width="7.5" style="100" customWidth="1"/>
    <col min="12806" max="12807" width="7" style="100" customWidth="1"/>
    <col min="12808" max="12808" width="6.75" style="100" customWidth="1"/>
    <col min="12809" max="12809" width="7.25" style="100" customWidth="1"/>
    <col min="12810" max="12810" width="6.625" style="100" customWidth="1"/>
    <col min="12811" max="12811" width="7" style="100" customWidth="1"/>
    <col min="12812" max="13054" width="7.75" style="100"/>
    <col min="13055" max="13055" width="3.75" style="100" customWidth="1"/>
    <col min="13056" max="13056" width="10.25" style="100" customWidth="1"/>
    <col min="13057" max="13057" width="6.875" style="100" customWidth="1"/>
    <col min="13058" max="13058" width="7.5" style="100" customWidth="1"/>
    <col min="13059" max="13059" width="6" style="100" customWidth="1"/>
    <col min="13060" max="13060" width="7" style="100" customWidth="1"/>
    <col min="13061" max="13061" width="7.5" style="100" customWidth="1"/>
    <col min="13062" max="13063" width="7" style="100" customWidth="1"/>
    <col min="13064" max="13064" width="6.75" style="100" customWidth="1"/>
    <col min="13065" max="13065" width="7.25" style="100" customWidth="1"/>
    <col min="13066" max="13066" width="6.625" style="100" customWidth="1"/>
    <col min="13067" max="13067" width="7" style="100" customWidth="1"/>
    <col min="13068" max="13310" width="7.75" style="100"/>
    <col min="13311" max="13311" width="3.75" style="100" customWidth="1"/>
    <col min="13312" max="13312" width="10.25" style="100" customWidth="1"/>
    <col min="13313" max="13313" width="6.875" style="100" customWidth="1"/>
    <col min="13314" max="13314" width="7.5" style="100" customWidth="1"/>
    <col min="13315" max="13315" width="6" style="100" customWidth="1"/>
    <col min="13316" max="13316" width="7" style="100" customWidth="1"/>
    <col min="13317" max="13317" width="7.5" style="100" customWidth="1"/>
    <col min="13318" max="13319" width="7" style="100" customWidth="1"/>
    <col min="13320" max="13320" width="6.75" style="100" customWidth="1"/>
    <col min="13321" max="13321" width="7.25" style="100" customWidth="1"/>
    <col min="13322" max="13322" width="6.625" style="100" customWidth="1"/>
    <col min="13323" max="13323" width="7" style="100" customWidth="1"/>
    <col min="13324" max="13566" width="7.75" style="100"/>
    <col min="13567" max="13567" width="3.75" style="100" customWidth="1"/>
    <col min="13568" max="13568" width="10.25" style="100" customWidth="1"/>
    <col min="13569" max="13569" width="6.875" style="100" customWidth="1"/>
    <col min="13570" max="13570" width="7.5" style="100" customWidth="1"/>
    <col min="13571" max="13571" width="6" style="100" customWidth="1"/>
    <col min="13572" max="13572" width="7" style="100" customWidth="1"/>
    <col min="13573" max="13573" width="7.5" style="100" customWidth="1"/>
    <col min="13574" max="13575" width="7" style="100" customWidth="1"/>
    <col min="13576" max="13576" width="6.75" style="100" customWidth="1"/>
    <col min="13577" max="13577" width="7.25" style="100" customWidth="1"/>
    <col min="13578" max="13578" width="6.625" style="100" customWidth="1"/>
    <col min="13579" max="13579" width="7" style="100" customWidth="1"/>
    <col min="13580" max="13822" width="7.75" style="100"/>
    <col min="13823" max="13823" width="3.75" style="100" customWidth="1"/>
    <col min="13824" max="13824" width="10.25" style="100" customWidth="1"/>
    <col min="13825" max="13825" width="6.875" style="100" customWidth="1"/>
    <col min="13826" max="13826" width="7.5" style="100" customWidth="1"/>
    <col min="13827" max="13827" width="6" style="100" customWidth="1"/>
    <col min="13828" max="13828" width="7" style="100" customWidth="1"/>
    <col min="13829" max="13829" width="7.5" style="100" customWidth="1"/>
    <col min="13830" max="13831" width="7" style="100" customWidth="1"/>
    <col min="13832" max="13832" width="6.75" style="100" customWidth="1"/>
    <col min="13833" max="13833" width="7.25" style="100" customWidth="1"/>
    <col min="13834" max="13834" width="6.625" style="100" customWidth="1"/>
    <col min="13835" max="13835" width="7" style="100" customWidth="1"/>
    <col min="13836" max="14078" width="7.75" style="100"/>
    <col min="14079" max="14079" width="3.75" style="100" customWidth="1"/>
    <col min="14080" max="14080" width="10.25" style="100" customWidth="1"/>
    <col min="14081" max="14081" width="6.875" style="100" customWidth="1"/>
    <col min="14082" max="14082" width="7.5" style="100" customWidth="1"/>
    <col min="14083" max="14083" width="6" style="100" customWidth="1"/>
    <col min="14084" max="14084" width="7" style="100" customWidth="1"/>
    <col min="14085" max="14085" width="7.5" style="100" customWidth="1"/>
    <col min="14086" max="14087" width="7" style="100" customWidth="1"/>
    <col min="14088" max="14088" width="6.75" style="100" customWidth="1"/>
    <col min="14089" max="14089" width="7.25" style="100" customWidth="1"/>
    <col min="14090" max="14090" width="6.625" style="100" customWidth="1"/>
    <col min="14091" max="14091" width="7" style="100" customWidth="1"/>
    <col min="14092" max="14334" width="7.75" style="100"/>
    <col min="14335" max="14335" width="3.75" style="100" customWidth="1"/>
    <col min="14336" max="14336" width="10.25" style="100" customWidth="1"/>
    <col min="14337" max="14337" width="6.875" style="100" customWidth="1"/>
    <col min="14338" max="14338" width="7.5" style="100" customWidth="1"/>
    <col min="14339" max="14339" width="6" style="100" customWidth="1"/>
    <col min="14340" max="14340" width="7" style="100" customWidth="1"/>
    <col min="14341" max="14341" width="7.5" style="100" customWidth="1"/>
    <col min="14342" max="14343" width="7" style="100" customWidth="1"/>
    <col min="14344" max="14344" width="6.75" style="100" customWidth="1"/>
    <col min="14345" max="14345" width="7.25" style="100" customWidth="1"/>
    <col min="14346" max="14346" width="6.625" style="100" customWidth="1"/>
    <col min="14347" max="14347" width="7" style="100" customWidth="1"/>
    <col min="14348" max="14590" width="7.75" style="100"/>
    <col min="14591" max="14591" width="3.75" style="100" customWidth="1"/>
    <col min="14592" max="14592" width="10.25" style="100" customWidth="1"/>
    <col min="14593" max="14593" width="6.875" style="100" customWidth="1"/>
    <col min="14594" max="14594" width="7.5" style="100" customWidth="1"/>
    <col min="14595" max="14595" width="6" style="100" customWidth="1"/>
    <col min="14596" max="14596" width="7" style="100" customWidth="1"/>
    <col min="14597" max="14597" width="7.5" style="100" customWidth="1"/>
    <col min="14598" max="14599" width="7" style="100" customWidth="1"/>
    <col min="14600" max="14600" width="6.75" style="100" customWidth="1"/>
    <col min="14601" max="14601" width="7.25" style="100" customWidth="1"/>
    <col min="14602" max="14602" width="6.625" style="100" customWidth="1"/>
    <col min="14603" max="14603" width="7" style="100" customWidth="1"/>
    <col min="14604" max="14846" width="7.75" style="100"/>
    <col min="14847" max="14847" width="3.75" style="100" customWidth="1"/>
    <col min="14848" max="14848" width="10.25" style="100" customWidth="1"/>
    <col min="14849" max="14849" width="6.875" style="100" customWidth="1"/>
    <col min="14850" max="14850" width="7.5" style="100" customWidth="1"/>
    <col min="14851" max="14851" width="6" style="100" customWidth="1"/>
    <col min="14852" max="14852" width="7" style="100" customWidth="1"/>
    <col min="14853" max="14853" width="7.5" style="100" customWidth="1"/>
    <col min="14854" max="14855" width="7" style="100" customWidth="1"/>
    <col min="14856" max="14856" width="6.75" style="100" customWidth="1"/>
    <col min="14857" max="14857" width="7.25" style="100" customWidth="1"/>
    <col min="14858" max="14858" width="6.625" style="100" customWidth="1"/>
    <col min="14859" max="14859" width="7" style="100" customWidth="1"/>
    <col min="14860" max="15102" width="7.75" style="100"/>
    <col min="15103" max="15103" width="3.75" style="100" customWidth="1"/>
    <col min="15104" max="15104" width="10.25" style="100" customWidth="1"/>
    <col min="15105" max="15105" width="6.875" style="100" customWidth="1"/>
    <col min="15106" max="15106" width="7.5" style="100" customWidth="1"/>
    <col min="15107" max="15107" width="6" style="100" customWidth="1"/>
    <col min="15108" max="15108" width="7" style="100" customWidth="1"/>
    <col min="15109" max="15109" width="7.5" style="100" customWidth="1"/>
    <col min="15110" max="15111" width="7" style="100" customWidth="1"/>
    <col min="15112" max="15112" width="6.75" style="100" customWidth="1"/>
    <col min="15113" max="15113" width="7.25" style="100" customWidth="1"/>
    <col min="15114" max="15114" width="6.625" style="100" customWidth="1"/>
    <col min="15115" max="15115" width="7" style="100" customWidth="1"/>
    <col min="15116" max="15358" width="7.75" style="100"/>
    <col min="15359" max="15359" width="3.75" style="100" customWidth="1"/>
    <col min="15360" max="15360" width="10.25" style="100" customWidth="1"/>
    <col min="15361" max="15361" width="6.875" style="100" customWidth="1"/>
    <col min="15362" max="15362" width="7.5" style="100" customWidth="1"/>
    <col min="15363" max="15363" width="6" style="100" customWidth="1"/>
    <col min="15364" max="15364" width="7" style="100" customWidth="1"/>
    <col min="15365" max="15365" width="7.5" style="100" customWidth="1"/>
    <col min="15366" max="15367" width="7" style="100" customWidth="1"/>
    <col min="15368" max="15368" width="6.75" style="100" customWidth="1"/>
    <col min="15369" max="15369" width="7.25" style="100" customWidth="1"/>
    <col min="15370" max="15370" width="6.625" style="100" customWidth="1"/>
    <col min="15371" max="15371" width="7" style="100" customWidth="1"/>
    <col min="15372" max="15614" width="7.75" style="100"/>
    <col min="15615" max="15615" width="3.75" style="100" customWidth="1"/>
    <col min="15616" max="15616" width="10.25" style="100" customWidth="1"/>
    <col min="15617" max="15617" width="6.875" style="100" customWidth="1"/>
    <col min="15618" max="15618" width="7.5" style="100" customWidth="1"/>
    <col min="15619" max="15619" width="6" style="100" customWidth="1"/>
    <col min="15620" max="15620" width="7" style="100" customWidth="1"/>
    <col min="15621" max="15621" width="7.5" style="100" customWidth="1"/>
    <col min="15622" max="15623" width="7" style="100" customWidth="1"/>
    <col min="15624" max="15624" width="6.75" style="100" customWidth="1"/>
    <col min="15625" max="15625" width="7.25" style="100" customWidth="1"/>
    <col min="15626" max="15626" width="6.625" style="100" customWidth="1"/>
    <col min="15627" max="15627" width="7" style="100" customWidth="1"/>
    <col min="15628" max="15870" width="7.75" style="100"/>
    <col min="15871" max="15871" width="3.75" style="100" customWidth="1"/>
    <col min="15872" max="15872" width="10.25" style="100" customWidth="1"/>
    <col min="15873" max="15873" width="6.875" style="100" customWidth="1"/>
    <col min="15874" max="15874" width="7.5" style="100" customWidth="1"/>
    <col min="15875" max="15875" width="6" style="100" customWidth="1"/>
    <col min="15876" max="15876" width="7" style="100" customWidth="1"/>
    <col min="15877" max="15877" width="7.5" style="100" customWidth="1"/>
    <col min="15878" max="15879" width="7" style="100" customWidth="1"/>
    <col min="15880" max="15880" width="6.75" style="100" customWidth="1"/>
    <col min="15881" max="15881" width="7.25" style="100" customWidth="1"/>
    <col min="15882" max="15882" width="6.625" style="100" customWidth="1"/>
    <col min="15883" max="15883" width="7" style="100" customWidth="1"/>
    <col min="15884" max="16126" width="7.75" style="100"/>
    <col min="16127" max="16127" width="3.75" style="100" customWidth="1"/>
    <col min="16128" max="16128" width="10.25" style="100" customWidth="1"/>
    <col min="16129" max="16129" width="6.875" style="100" customWidth="1"/>
    <col min="16130" max="16130" width="7.5" style="100" customWidth="1"/>
    <col min="16131" max="16131" width="6" style="100" customWidth="1"/>
    <col min="16132" max="16132" width="7" style="100" customWidth="1"/>
    <col min="16133" max="16133" width="7.5" style="100" customWidth="1"/>
    <col min="16134" max="16135" width="7" style="100" customWidth="1"/>
    <col min="16136" max="16136" width="6.75" style="100" customWidth="1"/>
    <col min="16137" max="16137" width="7.25" style="100" customWidth="1"/>
    <col min="16138" max="16138" width="6.625" style="100" customWidth="1"/>
    <col min="16139" max="16139" width="7" style="100" customWidth="1"/>
    <col min="16140" max="16384" width="7.75" style="100"/>
  </cols>
  <sheetData>
    <row r="1" spans="1:27" ht="16.149999999999999" customHeight="1">
      <c r="A1" s="100" t="s">
        <v>821</v>
      </c>
    </row>
    <row r="2" spans="1:27">
      <c r="M2" s="117" t="s">
        <v>402</v>
      </c>
      <c r="Z2" s="117" t="s">
        <v>402</v>
      </c>
    </row>
    <row r="3" spans="1:27" ht="27">
      <c r="A3" s="439" t="s">
        <v>403</v>
      </c>
      <c r="B3" s="440"/>
      <c r="C3" s="138" t="s">
        <v>44</v>
      </c>
      <c r="D3" s="139" t="s">
        <v>0</v>
      </c>
      <c r="E3" s="131" t="s">
        <v>429</v>
      </c>
      <c r="F3" s="131" t="s">
        <v>404</v>
      </c>
      <c r="G3" s="139" t="s">
        <v>1</v>
      </c>
      <c r="H3" s="139" t="s">
        <v>193</v>
      </c>
      <c r="I3" s="139" t="s">
        <v>194</v>
      </c>
      <c r="J3" s="139" t="s">
        <v>195</v>
      </c>
      <c r="K3" s="139" t="s">
        <v>413</v>
      </c>
      <c r="L3" s="139" t="s">
        <v>157</v>
      </c>
      <c r="M3" s="149" t="s">
        <v>196</v>
      </c>
      <c r="N3" s="139" t="s">
        <v>199</v>
      </c>
      <c r="O3" s="139" t="s">
        <v>414</v>
      </c>
      <c r="P3" s="139" t="s">
        <v>421</v>
      </c>
      <c r="Q3" s="131" t="s">
        <v>198</v>
      </c>
      <c r="R3" s="131" t="s">
        <v>197</v>
      </c>
      <c r="S3" s="139" t="s">
        <v>200</v>
      </c>
      <c r="T3" s="139" t="s">
        <v>156</v>
      </c>
      <c r="U3" s="139" t="s">
        <v>201</v>
      </c>
      <c r="V3" s="131" t="s">
        <v>422</v>
      </c>
      <c r="W3" s="139" t="s">
        <v>418</v>
      </c>
      <c r="X3" s="131" t="s">
        <v>202</v>
      </c>
      <c r="Y3" s="140" t="s">
        <v>205</v>
      </c>
      <c r="Z3" s="140" t="s">
        <v>162</v>
      </c>
    </row>
    <row r="4" spans="1:27" ht="15" hidden="1" customHeight="1">
      <c r="B4" s="135" t="s">
        <v>439</v>
      </c>
      <c r="C4" s="141">
        <v>101297</v>
      </c>
      <c r="D4" s="142">
        <v>25760</v>
      </c>
      <c r="E4" s="142" t="s">
        <v>431</v>
      </c>
      <c r="F4" s="142">
        <v>52351</v>
      </c>
      <c r="G4" s="142">
        <v>3307</v>
      </c>
      <c r="H4" s="142">
        <v>3515</v>
      </c>
      <c r="I4" s="142">
        <v>4283</v>
      </c>
      <c r="J4" s="142">
        <v>933</v>
      </c>
      <c r="K4" s="142">
        <v>2324</v>
      </c>
      <c r="L4" s="142">
        <v>1479</v>
      </c>
      <c r="M4" s="142">
        <v>744</v>
      </c>
      <c r="N4" s="142">
        <v>655</v>
      </c>
      <c r="O4" s="142">
        <v>650</v>
      </c>
      <c r="P4" s="142">
        <v>335</v>
      </c>
      <c r="Q4" s="142">
        <v>518</v>
      </c>
      <c r="R4" s="142">
        <v>460</v>
      </c>
      <c r="S4" s="142">
        <v>297</v>
      </c>
      <c r="T4" s="142">
        <v>270</v>
      </c>
      <c r="U4" s="142">
        <v>239</v>
      </c>
      <c r="V4" s="142">
        <v>168</v>
      </c>
      <c r="W4" s="142">
        <v>166</v>
      </c>
      <c r="X4" s="142">
        <v>184</v>
      </c>
      <c r="Y4" s="142">
        <v>2586</v>
      </c>
      <c r="Z4" s="142">
        <v>73</v>
      </c>
    </row>
    <row r="5" spans="1:27" ht="11.25" hidden="1" customHeight="1">
      <c r="B5" s="135" t="s">
        <v>433</v>
      </c>
      <c r="C5" s="141">
        <v>99767</v>
      </c>
      <c r="D5" s="142">
        <v>25600</v>
      </c>
      <c r="E5" s="142" t="s">
        <v>431</v>
      </c>
      <c r="F5" s="142">
        <v>51217</v>
      </c>
      <c r="G5" s="142">
        <v>3428</v>
      </c>
      <c r="H5" s="142">
        <v>3156</v>
      </c>
      <c r="I5" s="142">
        <v>4291</v>
      </c>
      <c r="J5" s="142">
        <v>915</v>
      </c>
      <c r="K5" s="142">
        <v>2353</v>
      </c>
      <c r="L5" s="142">
        <v>1520</v>
      </c>
      <c r="M5" s="142">
        <v>760</v>
      </c>
      <c r="N5" s="142">
        <v>685</v>
      </c>
      <c r="O5" s="142">
        <v>619</v>
      </c>
      <c r="P5" s="142">
        <v>399</v>
      </c>
      <c r="Q5" s="142">
        <v>485</v>
      </c>
      <c r="R5" s="142">
        <v>449</v>
      </c>
      <c r="S5" s="142">
        <v>294</v>
      </c>
      <c r="T5" s="142">
        <v>252</v>
      </c>
      <c r="U5" s="142">
        <v>203</v>
      </c>
      <c r="V5" s="142">
        <v>183</v>
      </c>
      <c r="W5" s="142">
        <v>171</v>
      </c>
      <c r="X5" s="142">
        <v>175</v>
      </c>
      <c r="Y5" s="142">
        <v>2544</v>
      </c>
      <c r="Z5" s="142">
        <v>68</v>
      </c>
    </row>
    <row r="6" spans="1:27" ht="11.25" hidden="1" customHeight="1">
      <c r="B6" s="135" t="s">
        <v>434</v>
      </c>
      <c r="C6" s="141">
        <v>98206</v>
      </c>
      <c r="D6" s="142">
        <v>25306</v>
      </c>
      <c r="E6" s="142" t="s">
        <v>431</v>
      </c>
      <c r="F6" s="142">
        <v>49967</v>
      </c>
      <c r="G6" s="142">
        <v>3472</v>
      </c>
      <c r="H6" s="142">
        <v>2933</v>
      </c>
      <c r="I6" s="142">
        <v>4477</v>
      </c>
      <c r="J6" s="142">
        <v>911</v>
      </c>
      <c r="K6" s="142">
        <v>2270</v>
      </c>
      <c r="L6" s="142">
        <v>1477</v>
      </c>
      <c r="M6" s="142">
        <v>772</v>
      </c>
      <c r="N6" s="142">
        <v>712</v>
      </c>
      <c r="O6" s="142">
        <v>643</v>
      </c>
      <c r="P6" s="142">
        <v>476</v>
      </c>
      <c r="Q6" s="142">
        <v>462</v>
      </c>
      <c r="R6" s="142">
        <v>450</v>
      </c>
      <c r="S6" s="142">
        <v>290</v>
      </c>
      <c r="T6" s="142">
        <v>251</v>
      </c>
      <c r="U6" s="142">
        <v>227</v>
      </c>
      <c r="V6" s="142">
        <v>194</v>
      </c>
      <c r="W6" s="142">
        <v>170</v>
      </c>
      <c r="X6" s="142">
        <v>167</v>
      </c>
      <c r="Y6" s="142">
        <v>2579</v>
      </c>
      <c r="Z6" s="142">
        <v>61</v>
      </c>
    </row>
    <row r="7" spans="1:27" ht="11.25" hidden="1" customHeight="1">
      <c r="B7" s="150" t="s">
        <v>440</v>
      </c>
      <c r="C7" s="151">
        <v>97164</v>
      </c>
      <c r="D7" s="152">
        <v>24340</v>
      </c>
      <c r="E7" s="153">
        <v>749</v>
      </c>
      <c r="F7" s="153">
        <v>49167</v>
      </c>
      <c r="G7" s="153">
        <v>3494</v>
      </c>
      <c r="H7" s="153">
        <v>2706</v>
      </c>
      <c r="I7" s="153">
        <v>4709</v>
      </c>
      <c r="J7" s="153">
        <v>884</v>
      </c>
      <c r="K7" s="153">
        <v>2202</v>
      </c>
      <c r="L7" s="153">
        <v>1475</v>
      </c>
      <c r="M7" s="153">
        <v>795</v>
      </c>
      <c r="N7" s="153">
        <v>684</v>
      </c>
      <c r="O7" s="153">
        <v>620</v>
      </c>
      <c r="P7" s="153">
        <v>566</v>
      </c>
      <c r="Q7" s="153">
        <v>473</v>
      </c>
      <c r="R7" s="153">
        <v>443</v>
      </c>
      <c r="S7" s="153">
        <v>306</v>
      </c>
      <c r="T7" s="153">
        <v>247</v>
      </c>
      <c r="U7" s="153">
        <v>215</v>
      </c>
      <c r="V7" s="153">
        <v>182</v>
      </c>
      <c r="W7" s="153">
        <v>180</v>
      </c>
      <c r="X7" s="153">
        <v>174</v>
      </c>
      <c r="Y7" s="153">
        <v>2497</v>
      </c>
      <c r="Z7" s="153">
        <v>56</v>
      </c>
      <c r="AA7" s="108"/>
    </row>
    <row r="8" spans="1:27" ht="15" customHeight="1">
      <c r="B8" s="135" t="s">
        <v>441</v>
      </c>
      <c r="C8" s="141">
        <v>96541</v>
      </c>
      <c r="D8" s="142">
        <v>23712</v>
      </c>
      <c r="E8" s="144">
        <v>1105</v>
      </c>
      <c r="F8" s="144">
        <v>48157</v>
      </c>
      <c r="G8" s="144">
        <v>3531</v>
      </c>
      <c r="H8" s="144">
        <v>2504</v>
      </c>
      <c r="I8" s="144">
        <v>5209</v>
      </c>
      <c r="J8" s="144">
        <v>859</v>
      </c>
      <c r="K8" s="144">
        <v>2269</v>
      </c>
      <c r="L8" s="144">
        <v>1493</v>
      </c>
      <c r="M8" s="144">
        <v>758</v>
      </c>
      <c r="N8" s="144">
        <v>735</v>
      </c>
      <c r="O8" s="144">
        <v>629</v>
      </c>
      <c r="P8" s="144">
        <v>690</v>
      </c>
      <c r="Q8" s="144">
        <v>471</v>
      </c>
      <c r="R8" s="144">
        <v>446</v>
      </c>
      <c r="S8" s="144">
        <v>315</v>
      </c>
      <c r="T8" s="144">
        <v>245</v>
      </c>
      <c r="U8" s="144">
        <v>215</v>
      </c>
      <c r="V8" s="144">
        <v>171</v>
      </c>
      <c r="W8" s="144">
        <v>185</v>
      </c>
      <c r="X8" s="144">
        <v>167</v>
      </c>
      <c r="Y8" s="144">
        <v>2618</v>
      </c>
      <c r="Z8" s="144">
        <v>57</v>
      </c>
      <c r="AA8" s="108"/>
    </row>
    <row r="9" spans="1:27" ht="15" customHeight="1">
      <c r="B9" s="136"/>
      <c r="C9" s="141"/>
      <c r="D9" s="142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08"/>
    </row>
    <row r="10" spans="1:27" ht="15" customHeight="1">
      <c r="B10" s="105" t="s">
        <v>211</v>
      </c>
      <c r="C10" s="141">
        <v>19079</v>
      </c>
      <c r="D10" s="142">
        <v>3107</v>
      </c>
      <c r="E10" s="144">
        <v>142</v>
      </c>
      <c r="F10" s="144">
        <v>12626</v>
      </c>
      <c r="G10" s="144">
        <v>486</v>
      </c>
      <c r="H10" s="144">
        <v>332</v>
      </c>
      <c r="I10" s="144">
        <v>403</v>
      </c>
      <c r="J10" s="144">
        <v>132</v>
      </c>
      <c r="K10" s="144">
        <v>444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1407</v>
      </c>
      <c r="Z10" s="144">
        <v>0</v>
      </c>
      <c r="AA10" s="108"/>
    </row>
    <row r="11" spans="1:27" ht="15" customHeight="1">
      <c r="B11" s="105" t="s">
        <v>212</v>
      </c>
      <c r="C11" s="141">
        <v>8624</v>
      </c>
      <c r="D11" s="142">
        <v>1270</v>
      </c>
      <c r="E11" s="144">
        <v>70</v>
      </c>
      <c r="F11" s="144">
        <v>5537</v>
      </c>
      <c r="G11" s="144">
        <v>224</v>
      </c>
      <c r="H11" s="144">
        <v>310</v>
      </c>
      <c r="I11" s="144">
        <v>140</v>
      </c>
      <c r="J11" s="144">
        <v>39</v>
      </c>
      <c r="K11" s="144">
        <v>206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828</v>
      </c>
      <c r="Z11" s="144">
        <v>0</v>
      </c>
      <c r="AA11" s="108"/>
    </row>
    <row r="12" spans="1:27" ht="15" customHeight="1">
      <c r="B12" s="105" t="s">
        <v>213</v>
      </c>
      <c r="C12" s="141">
        <v>7118</v>
      </c>
      <c r="D12" s="142">
        <v>1556</v>
      </c>
      <c r="E12" s="144">
        <v>49</v>
      </c>
      <c r="F12" s="144">
        <v>3201</v>
      </c>
      <c r="G12" s="144">
        <v>566</v>
      </c>
      <c r="H12" s="144">
        <v>352</v>
      </c>
      <c r="I12" s="144">
        <v>391</v>
      </c>
      <c r="J12" s="144">
        <v>153</v>
      </c>
      <c r="K12" s="144">
        <v>97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753</v>
      </c>
      <c r="Z12" s="144">
        <v>0</v>
      </c>
      <c r="AA12" s="108"/>
    </row>
    <row r="13" spans="1:27" ht="15" customHeight="1">
      <c r="B13" s="105" t="s">
        <v>214</v>
      </c>
      <c r="C13" s="141">
        <v>3492</v>
      </c>
      <c r="D13" s="142">
        <v>1046</v>
      </c>
      <c r="E13" s="144">
        <v>25</v>
      </c>
      <c r="F13" s="144">
        <v>819</v>
      </c>
      <c r="G13" s="144">
        <v>236</v>
      </c>
      <c r="H13" s="144">
        <v>501</v>
      </c>
      <c r="I13" s="144">
        <v>291</v>
      </c>
      <c r="J13" s="144">
        <v>156</v>
      </c>
      <c r="K13" s="144">
        <v>40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378</v>
      </c>
      <c r="Z13" s="144">
        <v>0</v>
      </c>
      <c r="AA13" s="108"/>
    </row>
    <row r="14" spans="1:27" ht="15" customHeight="1">
      <c r="B14" s="105" t="s">
        <v>215</v>
      </c>
      <c r="C14" s="141">
        <v>10626</v>
      </c>
      <c r="D14" s="142">
        <v>1899</v>
      </c>
      <c r="E14" s="144">
        <v>29</v>
      </c>
      <c r="F14" s="144">
        <v>5578</v>
      </c>
      <c r="G14" s="144">
        <v>412</v>
      </c>
      <c r="H14" s="144">
        <v>170</v>
      </c>
      <c r="I14" s="144">
        <v>1927</v>
      </c>
      <c r="J14" s="144">
        <v>89</v>
      </c>
      <c r="K14" s="144">
        <v>88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434</v>
      </c>
      <c r="Z14" s="144">
        <v>0</v>
      </c>
      <c r="AA14" s="108"/>
    </row>
    <row r="15" spans="1:27" ht="15" customHeight="1">
      <c r="B15" s="105" t="s">
        <v>216</v>
      </c>
      <c r="C15" s="141">
        <v>1669</v>
      </c>
      <c r="D15" s="142">
        <v>416</v>
      </c>
      <c r="E15" s="144">
        <v>10</v>
      </c>
      <c r="F15" s="144">
        <v>654</v>
      </c>
      <c r="G15" s="144">
        <v>144</v>
      </c>
      <c r="H15" s="144">
        <v>78</v>
      </c>
      <c r="I15" s="144">
        <v>88</v>
      </c>
      <c r="J15" s="144">
        <v>72</v>
      </c>
      <c r="K15" s="144">
        <v>43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164</v>
      </c>
      <c r="Z15" s="144">
        <v>0</v>
      </c>
      <c r="AA15" s="108"/>
    </row>
    <row r="16" spans="1:27" ht="15" customHeight="1">
      <c r="B16" s="105" t="s">
        <v>218</v>
      </c>
      <c r="C16" s="141">
        <v>1035</v>
      </c>
      <c r="D16" s="142">
        <v>462</v>
      </c>
      <c r="E16" s="144">
        <v>3</v>
      </c>
      <c r="F16" s="144">
        <v>135</v>
      </c>
      <c r="G16" s="144">
        <v>159</v>
      </c>
      <c r="H16" s="144">
        <v>38</v>
      </c>
      <c r="I16" s="144">
        <v>64</v>
      </c>
      <c r="J16" s="144">
        <v>2</v>
      </c>
      <c r="K16" s="144">
        <v>36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136</v>
      </c>
      <c r="Z16" s="144">
        <v>0</v>
      </c>
      <c r="AA16" s="108"/>
    </row>
    <row r="17" spans="1:27" ht="15" customHeight="1">
      <c r="B17" s="105" t="s">
        <v>220</v>
      </c>
      <c r="C17" s="141">
        <v>1183</v>
      </c>
      <c r="D17" s="142">
        <v>386</v>
      </c>
      <c r="E17" s="144">
        <v>2</v>
      </c>
      <c r="F17" s="144">
        <v>170</v>
      </c>
      <c r="G17" s="144">
        <v>135</v>
      </c>
      <c r="H17" s="144">
        <v>274</v>
      </c>
      <c r="I17" s="144">
        <v>94</v>
      </c>
      <c r="J17" s="144">
        <v>11</v>
      </c>
      <c r="K17" s="144">
        <v>21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90</v>
      </c>
      <c r="Z17" s="144">
        <v>0</v>
      </c>
      <c r="AA17" s="108"/>
    </row>
    <row r="18" spans="1:27" ht="15" customHeight="1">
      <c r="B18" s="105" t="s">
        <v>222</v>
      </c>
      <c r="C18" s="141">
        <v>676</v>
      </c>
      <c r="D18" s="142">
        <v>235</v>
      </c>
      <c r="E18" s="144">
        <v>5</v>
      </c>
      <c r="F18" s="144">
        <v>140</v>
      </c>
      <c r="G18" s="144">
        <v>114</v>
      </c>
      <c r="H18" s="144">
        <v>23</v>
      </c>
      <c r="I18" s="144">
        <v>31</v>
      </c>
      <c r="J18" s="144">
        <v>13</v>
      </c>
      <c r="K18" s="144">
        <v>22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93</v>
      </c>
      <c r="Z18" s="144">
        <v>0</v>
      </c>
      <c r="AA18" s="108"/>
    </row>
    <row r="19" spans="1:27" ht="15" customHeight="1">
      <c r="B19" s="137"/>
      <c r="C19" s="142"/>
      <c r="D19" s="142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08"/>
    </row>
    <row r="20" spans="1:27" ht="15" customHeight="1">
      <c r="A20" s="100">
        <v>100</v>
      </c>
      <c r="B20" s="105" t="s">
        <v>223</v>
      </c>
      <c r="C20" s="141">
        <v>43039</v>
      </c>
      <c r="D20" s="142">
        <v>13335</v>
      </c>
      <c r="E20" s="144">
        <v>770</v>
      </c>
      <c r="F20" s="144">
        <v>19297</v>
      </c>
      <c r="G20" s="144">
        <v>1055</v>
      </c>
      <c r="H20" s="144">
        <v>426</v>
      </c>
      <c r="I20" s="144">
        <v>1780</v>
      </c>
      <c r="J20" s="144">
        <v>192</v>
      </c>
      <c r="K20" s="144">
        <v>1272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4912</v>
      </c>
      <c r="Z20" s="144">
        <v>0</v>
      </c>
      <c r="AA20" s="108"/>
    </row>
    <row r="21" spans="1:27" ht="15" customHeight="1">
      <c r="A21" s="100">
        <v>101</v>
      </c>
      <c r="B21" s="105" t="s">
        <v>224</v>
      </c>
      <c r="C21" s="141">
        <v>4866</v>
      </c>
      <c r="D21" s="142">
        <v>1334</v>
      </c>
      <c r="E21" s="144">
        <v>83</v>
      </c>
      <c r="F21" s="144">
        <v>1548</v>
      </c>
      <c r="G21" s="144">
        <v>263</v>
      </c>
      <c r="H21" s="144">
        <v>257</v>
      </c>
      <c r="I21" s="144">
        <v>70</v>
      </c>
      <c r="J21" s="144">
        <v>98</v>
      </c>
      <c r="K21" s="144">
        <v>305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908</v>
      </c>
      <c r="Z21" s="144">
        <v>0</v>
      </c>
      <c r="AA21" s="108"/>
    </row>
    <row r="22" spans="1:27" ht="15" customHeight="1">
      <c r="A22" s="100">
        <v>102</v>
      </c>
      <c r="B22" s="105" t="s">
        <v>225</v>
      </c>
      <c r="C22" s="141">
        <v>4281</v>
      </c>
      <c r="D22" s="142">
        <v>1242</v>
      </c>
      <c r="E22" s="144">
        <v>76</v>
      </c>
      <c r="F22" s="144">
        <v>1679</v>
      </c>
      <c r="G22" s="144">
        <v>110</v>
      </c>
      <c r="H22" s="144">
        <v>21</v>
      </c>
      <c r="I22" s="144">
        <v>89</v>
      </c>
      <c r="J22" s="144">
        <v>4</v>
      </c>
      <c r="K22" s="144">
        <v>319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741</v>
      </c>
      <c r="Z22" s="144">
        <v>0</v>
      </c>
      <c r="AA22" s="108"/>
    </row>
    <row r="23" spans="1:27" ht="15" customHeight="1">
      <c r="A23" s="100">
        <v>105</v>
      </c>
      <c r="B23" s="105" t="s">
        <v>226</v>
      </c>
      <c r="C23" s="141">
        <v>4215</v>
      </c>
      <c r="D23" s="142">
        <v>1874</v>
      </c>
      <c r="E23" s="144">
        <v>56</v>
      </c>
      <c r="F23" s="144">
        <v>1597</v>
      </c>
      <c r="G23" s="144">
        <v>88</v>
      </c>
      <c r="H23" s="144">
        <v>24</v>
      </c>
      <c r="I23" s="144">
        <v>259</v>
      </c>
      <c r="J23" s="144">
        <v>15</v>
      </c>
      <c r="K23" s="144">
        <v>28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274</v>
      </c>
      <c r="Z23" s="144">
        <v>0</v>
      </c>
      <c r="AA23" s="108"/>
    </row>
    <row r="24" spans="1:27" ht="15" customHeight="1">
      <c r="A24" s="100">
        <v>106</v>
      </c>
      <c r="B24" s="105" t="s">
        <v>227</v>
      </c>
      <c r="C24" s="141">
        <v>7090</v>
      </c>
      <c r="D24" s="142">
        <v>697</v>
      </c>
      <c r="E24" s="144">
        <v>37</v>
      </c>
      <c r="F24" s="144">
        <v>5088</v>
      </c>
      <c r="G24" s="144">
        <v>69</v>
      </c>
      <c r="H24" s="144">
        <v>11</v>
      </c>
      <c r="I24" s="144">
        <v>984</v>
      </c>
      <c r="J24" s="144">
        <v>12</v>
      </c>
      <c r="K24" s="144">
        <v>35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157</v>
      </c>
      <c r="Z24" s="144">
        <v>0</v>
      </c>
      <c r="AA24" s="108"/>
    </row>
    <row r="25" spans="1:27" ht="15" customHeight="1">
      <c r="A25" s="100">
        <v>107</v>
      </c>
      <c r="B25" s="105" t="s">
        <v>228</v>
      </c>
      <c r="C25" s="141">
        <v>3745</v>
      </c>
      <c r="D25" s="142">
        <v>422</v>
      </c>
      <c r="E25" s="144">
        <v>33</v>
      </c>
      <c r="F25" s="144">
        <v>2826</v>
      </c>
      <c r="G25" s="144">
        <v>53</v>
      </c>
      <c r="H25" s="144">
        <v>17</v>
      </c>
      <c r="I25" s="144">
        <v>127</v>
      </c>
      <c r="J25" s="144">
        <v>18</v>
      </c>
      <c r="K25" s="144">
        <v>52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197</v>
      </c>
      <c r="Z25" s="144">
        <v>0</v>
      </c>
      <c r="AA25" s="108"/>
    </row>
    <row r="26" spans="1:27" ht="15" customHeight="1">
      <c r="A26" s="100">
        <v>108</v>
      </c>
      <c r="B26" s="105" t="s">
        <v>229</v>
      </c>
      <c r="C26" s="141">
        <v>2622</v>
      </c>
      <c r="D26" s="142">
        <v>823</v>
      </c>
      <c r="E26" s="144">
        <v>30</v>
      </c>
      <c r="F26" s="144">
        <v>1263</v>
      </c>
      <c r="G26" s="144">
        <v>72</v>
      </c>
      <c r="H26" s="144">
        <v>11</v>
      </c>
      <c r="I26" s="144">
        <v>24</v>
      </c>
      <c r="J26" s="144">
        <v>5</v>
      </c>
      <c r="K26" s="144">
        <v>102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292</v>
      </c>
      <c r="Z26" s="144">
        <v>0</v>
      </c>
      <c r="AA26" s="108"/>
    </row>
    <row r="27" spans="1:27" ht="15" customHeight="1">
      <c r="A27" s="100">
        <v>109</v>
      </c>
      <c r="B27" s="105" t="s">
        <v>230</v>
      </c>
      <c r="C27" s="141">
        <v>1970</v>
      </c>
      <c r="D27" s="142">
        <v>390</v>
      </c>
      <c r="E27" s="144">
        <v>50</v>
      </c>
      <c r="F27" s="144">
        <v>1135</v>
      </c>
      <c r="G27" s="144">
        <v>40</v>
      </c>
      <c r="H27" s="144">
        <v>21</v>
      </c>
      <c r="I27" s="144">
        <v>25</v>
      </c>
      <c r="J27" s="144">
        <v>4</v>
      </c>
      <c r="K27" s="144">
        <v>65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240</v>
      </c>
      <c r="Z27" s="144">
        <v>0</v>
      </c>
      <c r="AA27" s="108"/>
    </row>
    <row r="28" spans="1:27" ht="15" customHeight="1">
      <c r="A28" s="100">
        <v>110</v>
      </c>
      <c r="B28" s="105" t="s">
        <v>231</v>
      </c>
      <c r="C28" s="141">
        <v>11734</v>
      </c>
      <c r="D28" s="142">
        <v>5817</v>
      </c>
      <c r="E28" s="144">
        <v>381</v>
      </c>
      <c r="F28" s="144">
        <v>2968</v>
      </c>
      <c r="G28" s="144">
        <v>252</v>
      </c>
      <c r="H28" s="144">
        <v>41</v>
      </c>
      <c r="I28" s="144">
        <v>105</v>
      </c>
      <c r="J28" s="144">
        <v>27</v>
      </c>
      <c r="K28" s="144">
        <v>306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44">
        <v>1837</v>
      </c>
      <c r="Z28" s="144">
        <v>0</v>
      </c>
      <c r="AA28" s="108"/>
    </row>
    <row r="29" spans="1:27" ht="15" customHeight="1">
      <c r="A29" s="100">
        <v>111</v>
      </c>
      <c r="B29" s="105" t="s">
        <v>232</v>
      </c>
      <c r="C29" s="141">
        <v>2516</v>
      </c>
      <c r="D29" s="142">
        <v>736</v>
      </c>
      <c r="E29" s="144">
        <v>24</v>
      </c>
      <c r="F29" s="144">
        <v>1193</v>
      </c>
      <c r="G29" s="144">
        <v>108</v>
      </c>
      <c r="H29" s="144">
        <v>23</v>
      </c>
      <c r="I29" s="144">
        <v>97</v>
      </c>
      <c r="J29" s="144">
        <v>9</v>
      </c>
      <c r="K29" s="144">
        <v>60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266</v>
      </c>
      <c r="Z29" s="144">
        <v>0</v>
      </c>
      <c r="AA29" s="108"/>
    </row>
    <row r="30" spans="1:27" ht="15" customHeight="1">
      <c r="A30" s="100">
        <v>201</v>
      </c>
      <c r="B30" s="105" t="s">
        <v>234</v>
      </c>
      <c r="C30" s="141">
        <v>10189</v>
      </c>
      <c r="D30" s="142">
        <v>1596</v>
      </c>
      <c r="E30" s="144">
        <v>29</v>
      </c>
      <c r="F30" s="144">
        <v>5545</v>
      </c>
      <c r="G30" s="144">
        <v>400</v>
      </c>
      <c r="H30" s="144">
        <v>162</v>
      </c>
      <c r="I30" s="144">
        <v>1887</v>
      </c>
      <c r="J30" s="144">
        <v>88</v>
      </c>
      <c r="K30" s="144">
        <v>81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401</v>
      </c>
      <c r="Z30" s="144">
        <v>0</v>
      </c>
      <c r="AA30" s="108"/>
    </row>
    <row r="31" spans="1:27" ht="15" customHeight="1">
      <c r="A31" s="100">
        <v>202</v>
      </c>
      <c r="B31" s="105" t="s">
        <v>235</v>
      </c>
      <c r="C31" s="141">
        <v>11234</v>
      </c>
      <c r="D31" s="142">
        <v>1659</v>
      </c>
      <c r="E31" s="144">
        <v>42</v>
      </c>
      <c r="F31" s="144">
        <v>8158</v>
      </c>
      <c r="G31" s="144">
        <v>279</v>
      </c>
      <c r="H31" s="144">
        <v>154</v>
      </c>
      <c r="I31" s="144">
        <v>321</v>
      </c>
      <c r="J31" s="144">
        <v>61</v>
      </c>
      <c r="K31" s="144">
        <v>107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44">
        <v>453</v>
      </c>
      <c r="Z31" s="144">
        <v>0</v>
      </c>
      <c r="AA31" s="108"/>
    </row>
    <row r="32" spans="1:27" ht="15" customHeight="1">
      <c r="A32" s="100">
        <v>203</v>
      </c>
      <c r="B32" s="105" t="s">
        <v>236</v>
      </c>
      <c r="C32" s="141">
        <v>2941</v>
      </c>
      <c r="D32" s="142">
        <v>817</v>
      </c>
      <c r="E32" s="144">
        <v>25</v>
      </c>
      <c r="F32" s="144">
        <v>1312</v>
      </c>
      <c r="G32" s="144">
        <v>136</v>
      </c>
      <c r="H32" s="144">
        <v>115</v>
      </c>
      <c r="I32" s="144">
        <v>118</v>
      </c>
      <c r="J32" s="144">
        <v>57</v>
      </c>
      <c r="K32" s="144">
        <v>56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305</v>
      </c>
      <c r="Z32" s="144">
        <v>0</v>
      </c>
      <c r="AA32" s="108"/>
    </row>
    <row r="33" spans="1:27" ht="15" customHeight="1">
      <c r="A33" s="100">
        <v>204</v>
      </c>
      <c r="B33" s="105" t="s">
        <v>237</v>
      </c>
      <c r="C33" s="141">
        <v>6272</v>
      </c>
      <c r="D33" s="142">
        <v>1131</v>
      </c>
      <c r="E33" s="144">
        <v>70</v>
      </c>
      <c r="F33" s="144">
        <v>3779</v>
      </c>
      <c r="G33" s="144">
        <v>172</v>
      </c>
      <c r="H33" s="144">
        <v>153</v>
      </c>
      <c r="I33" s="144">
        <v>46</v>
      </c>
      <c r="J33" s="144">
        <v>27</v>
      </c>
      <c r="K33" s="144">
        <v>253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641</v>
      </c>
      <c r="Z33" s="144">
        <v>0</v>
      </c>
      <c r="AA33" s="108"/>
    </row>
    <row r="34" spans="1:27" ht="15" customHeight="1">
      <c r="A34" s="100">
        <v>205</v>
      </c>
      <c r="B34" s="105" t="s">
        <v>238</v>
      </c>
      <c r="C34" s="141">
        <v>229</v>
      </c>
      <c r="D34" s="142">
        <v>72</v>
      </c>
      <c r="E34" s="144">
        <v>3</v>
      </c>
      <c r="F34" s="144">
        <v>46</v>
      </c>
      <c r="G34" s="144">
        <v>54</v>
      </c>
      <c r="H34" s="144">
        <v>3</v>
      </c>
      <c r="I34" s="144">
        <v>7</v>
      </c>
      <c r="J34" s="144">
        <v>0</v>
      </c>
      <c r="K34" s="144">
        <v>9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35</v>
      </c>
      <c r="Z34" s="144">
        <v>0</v>
      </c>
      <c r="AA34" s="108"/>
    </row>
    <row r="35" spans="1:27" ht="15" customHeight="1">
      <c r="A35" s="100">
        <v>206</v>
      </c>
      <c r="B35" s="105" t="s">
        <v>239</v>
      </c>
      <c r="C35" s="141">
        <v>1573</v>
      </c>
      <c r="D35" s="142">
        <v>317</v>
      </c>
      <c r="E35" s="144">
        <v>30</v>
      </c>
      <c r="F35" s="144">
        <v>689</v>
      </c>
      <c r="G35" s="144">
        <v>35</v>
      </c>
      <c r="H35" s="144">
        <v>25</v>
      </c>
      <c r="I35" s="144">
        <v>36</v>
      </c>
      <c r="J35" s="144">
        <v>44</v>
      </c>
      <c r="K35" s="144">
        <v>84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313</v>
      </c>
      <c r="Z35" s="144">
        <v>0</v>
      </c>
      <c r="AA35" s="108"/>
    </row>
    <row r="36" spans="1:27" ht="15" customHeight="1">
      <c r="A36" s="100">
        <v>207</v>
      </c>
      <c r="B36" s="105" t="s">
        <v>240</v>
      </c>
      <c r="C36" s="141">
        <v>3153</v>
      </c>
      <c r="D36" s="142">
        <v>550</v>
      </c>
      <c r="E36" s="144">
        <v>10</v>
      </c>
      <c r="F36" s="144">
        <v>2094</v>
      </c>
      <c r="G36" s="144">
        <v>79</v>
      </c>
      <c r="H36" s="144">
        <v>97</v>
      </c>
      <c r="I36" s="144">
        <v>47</v>
      </c>
      <c r="J36" s="144">
        <v>13</v>
      </c>
      <c r="K36" s="144">
        <v>30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233</v>
      </c>
      <c r="Z36" s="144">
        <v>0</v>
      </c>
      <c r="AA36" s="108"/>
    </row>
    <row r="37" spans="1:27" ht="15" customHeight="1">
      <c r="A37" s="100">
        <v>208</v>
      </c>
      <c r="B37" s="105" t="s">
        <v>241</v>
      </c>
      <c r="C37" s="141">
        <v>342</v>
      </c>
      <c r="D37" s="142">
        <v>53</v>
      </c>
      <c r="E37" s="144">
        <v>0</v>
      </c>
      <c r="F37" s="144">
        <v>229</v>
      </c>
      <c r="G37" s="144">
        <v>19</v>
      </c>
      <c r="H37" s="144">
        <v>1</v>
      </c>
      <c r="I37" s="144">
        <v>11</v>
      </c>
      <c r="J37" s="144">
        <v>0</v>
      </c>
      <c r="K37" s="144">
        <v>8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  <c r="Y37" s="144">
        <v>21</v>
      </c>
      <c r="Z37" s="144">
        <v>0</v>
      </c>
      <c r="AA37" s="108"/>
    </row>
    <row r="38" spans="1:27" ht="15" customHeight="1">
      <c r="A38" s="100">
        <v>209</v>
      </c>
      <c r="B38" s="105" t="s">
        <v>242</v>
      </c>
      <c r="C38" s="141">
        <v>518</v>
      </c>
      <c r="D38" s="142">
        <v>252</v>
      </c>
      <c r="E38" s="144">
        <v>2</v>
      </c>
      <c r="F38" s="144">
        <v>87</v>
      </c>
      <c r="G38" s="144">
        <v>75</v>
      </c>
      <c r="H38" s="144">
        <v>4</v>
      </c>
      <c r="I38" s="144">
        <v>23</v>
      </c>
      <c r="J38" s="144">
        <v>2</v>
      </c>
      <c r="K38" s="144">
        <v>17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56</v>
      </c>
      <c r="Z38" s="144">
        <v>0</v>
      </c>
      <c r="AA38" s="108"/>
    </row>
    <row r="39" spans="1:27" ht="15" customHeight="1">
      <c r="A39" s="100">
        <v>210</v>
      </c>
      <c r="B39" s="105" t="s">
        <v>14</v>
      </c>
      <c r="C39" s="141">
        <v>2464</v>
      </c>
      <c r="D39" s="142">
        <v>518</v>
      </c>
      <c r="E39" s="144">
        <v>16</v>
      </c>
      <c r="F39" s="144">
        <v>1035</v>
      </c>
      <c r="G39" s="144">
        <v>245</v>
      </c>
      <c r="H39" s="144">
        <v>173</v>
      </c>
      <c r="I39" s="144">
        <v>138</v>
      </c>
      <c r="J39" s="144">
        <v>68</v>
      </c>
      <c r="K39" s="144">
        <v>32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239</v>
      </c>
      <c r="Z39" s="144">
        <v>0</v>
      </c>
      <c r="AA39" s="108"/>
    </row>
    <row r="40" spans="1:27" ht="15" customHeight="1">
      <c r="A40" s="100">
        <v>212</v>
      </c>
      <c r="B40" s="105" t="s">
        <v>243</v>
      </c>
      <c r="C40" s="141">
        <v>321</v>
      </c>
      <c r="D40" s="142">
        <v>61</v>
      </c>
      <c r="E40" s="144">
        <v>1</v>
      </c>
      <c r="F40" s="144">
        <v>138</v>
      </c>
      <c r="G40" s="144">
        <v>42</v>
      </c>
      <c r="H40" s="144">
        <v>37</v>
      </c>
      <c r="I40" s="144">
        <v>12</v>
      </c>
      <c r="J40" s="144">
        <v>0</v>
      </c>
      <c r="K40" s="144">
        <v>6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24</v>
      </c>
      <c r="Z40" s="144">
        <v>0</v>
      </c>
      <c r="AA40" s="108"/>
    </row>
    <row r="41" spans="1:27" ht="15" customHeight="1">
      <c r="A41" s="100">
        <v>213</v>
      </c>
      <c r="B41" s="105" t="s">
        <v>244</v>
      </c>
      <c r="C41" s="141">
        <v>419</v>
      </c>
      <c r="D41" s="142">
        <v>90</v>
      </c>
      <c r="E41" s="144">
        <v>0</v>
      </c>
      <c r="F41" s="144">
        <v>231</v>
      </c>
      <c r="G41" s="144">
        <v>37</v>
      </c>
      <c r="H41" s="144">
        <v>9</v>
      </c>
      <c r="I41" s="144">
        <v>12</v>
      </c>
      <c r="J41" s="144">
        <v>1</v>
      </c>
      <c r="K41" s="144">
        <v>6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  <c r="Y41" s="144">
        <v>33</v>
      </c>
      <c r="Z41" s="144">
        <v>0</v>
      </c>
      <c r="AA41" s="108"/>
    </row>
    <row r="42" spans="1:27" ht="15" customHeight="1">
      <c r="A42" s="100">
        <v>214</v>
      </c>
      <c r="B42" s="105" t="s">
        <v>245</v>
      </c>
      <c r="C42" s="141">
        <v>3032</v>
      </c>
      <c r="D42" s="142">
        <v>330</v>
      </c>
      <c r="E42" s="144">
        <v>42</v>
      </c>
      <c r="F42" s="144">
        <v>2024</v>
      </c>
      <c r="G42" s="144">
        <v>84</v>
      </c>
      <c r="H42" s="144">
        <v>173</v>
      </c>
      <c r="I42" s="144">
        <v>13</v>
      </c>
      <c r="J42" s="144">
        <v>12</v>
      </c>
      <c r="K42" s="144">
        <v>88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  <c r="Y42" s="144">
        <v>266</v>
      </c>
      <c r="Z42" s="144">
        <v>0</v>
      </c>
      <c r="AA42" s="108"/>
    </row>
    <row r="43" spans="1:27" ht="15" customHeight="1">
      <c r="A43" s="100">
        <v>215</v>
      </c>
      <c r="B43" s="105" t="s">
        <v>246</v>
      </c>
      <c r="C43" s="141">
        <v>984</v>
      </c>
      <c r="D43" s="142">
        <v>191</v>
      </c>
      <c r="E43" s="144">
        <v>8</v>
      </c>
      <c r="F43" s="144">
        <v>288</v>
      </c>
      <c r="G43" s="144">
        <v>45</v>
      </c>
      <c r="H43" s="144">
        <v>196</v>
      </c>
      <c r="I43" s="144">
        <v>20</v>
      </c>
      <c r="J43" s="144">
        <v>77</v>
      </c>
      <c r="K43" s="144">
        <v>8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4">
        <v>0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  <c r="Y43" s="144">
        <v>151</v>
      </c>
      <c r="Z43" s="144">
        <v>0</v>
      </c>
      <c r="AA43" s="108"/>
    </row>
    <row r="44" spans="1:27" ht="15" customHeight="1">
      <c r="A44" s="100">
        <v>216</v>
      </c>
      <c r="B44" s="105" t="s">
        <v>247</v>
      </c>
      <c r="C44" s="141">
        <v>1056</v>
      </c>
      <c r="D44" s="142">
        <v>88</v>
      </c>
      <c r="E44" s="144">
        <v>1</v>
      </c>
      <c r="F44" s="144">
        <v>683</v>
      </c>
      <c r="G44" s="144">
        <v>80</v>
      </c>
      <c r="H44" s="144">
        <v>12</v>
      </c>
      <c r="I44" s="144">
        <v>43</v>
      </c>
      <c r="J44" s="144">
        <v>24</v>
      </c>
      <c r="K44" s="144">
        <v>5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  <c r="Y44" s="144">
        <v>120</v>
      </c>
      <c r="Z44" s="144">
        <v>0</v>
      </c>
      <c r="AA44" s="108"/>
    </row>
    <row r="45" spans="1:27" ht="15" customHeight="1">
      <c r="A45" s="100">
        <v>217</v>
      </c>
      <c r="B45" s="105" t="s">
        <v>248</v>
      </c>
      <c r="C45" s="141">
        <v>1245</v>
      </c>
      <c r="D45" s="142">
        <v>186</v>
      </c>
      <c r="E45" s="144">
        <v>5</v>
      </c>
      <c r="F45" s="144">
        <v>837</v>
      </c>
      <c r="G45" s="144">
        <v>25</v>
      </c>
      <c r="H45" s="144">
        <v>23</v>
      </c>
      <c r="I45" s="144">
        <v>14</v>
      </c>
      <c r="J45" s="144">
        <v>3</v>
      </c>
      <c r="K45" s="144">
        <v>35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144">
        <v>0</v>
      </c>
      <c r="Y45" s="144">
        <v>117</v>
      </c>
      <c r="Z45" s="144">
        <v>0</v>
      </c>
      <c r="AA45" s="108"/>
    </row>
    <row r="46" spans="1:27" ht="15" customHeight="1">
      <c r="A46" s="100">
        <v>218</v>
      </c>
      <c r="B46" s="105" t="s">
        <v>249</v>
      </c>
      <c r="C46" s="141">
        <v>631</v>
      </c>
      <c r="D46" s="142">
        <v>88</v>
      </c>
      <c r="E46" s="144">
        <v>12</v>
      </c>
      <c r="F46" s="144">
        <v>148</v>
      </c>
      <c r="G46" s="144">
        <v>64</v>
      </c>
      <c r="H46" s="144">
        <v>156</v>
      </c>
      <c r="I46" s="144">
        <v>70</v>
      </c>
      <c r="J46" s="144">
        <v>43</v>
      </c>
      <c r="K46" s="144">
        <v>9</v>
      </c>
      <c r="L46" s="144">
        <v>0</v>
      </c>
      <c r="M46" s="144">
        <v>0</v>
      </c>
      <c r="N46" s="144">
        <v>0</v>
      </c>
      <c r="O46" s="144">
        <v>0</v>
      </c>
      <c r="P46" s="144">
        <v>0</v>
      </c>
      <c r="Q46" s="144">
        <v>0</v>
      </c>
      <c r="R46" s="144">
        <v>0</v>
      </c>
      <c r="S46" s="144">
        <v>0</v>
      </c>
      <c r="T46" s="144">
        <v>0</v>
      </c>
      <c r="U46" s="144">
        <v>0</v>
      </c>
      <c r="V46" s="144">
        <v>0</v>
      </c>
      <c r="W46" s="144">
        <v>0</v>
      </c>
      <c r="X46" s="144">
        <v>0</v>
      </c>
      <c r="Y46" s="144">
        <v>41</v>
      </c>
      <c r="Z46" s="144">
        <v>0</v>
      </c>
      <c r="AA46" s="108"/>
    </row>
    <row r="47" spans="1:27" ht="15" customHeight="1">
      <c r="A47" s="100">
        <v>219</v>
      </c>
      <c r="B47" s="105" t="s">
        <v>250</v>
      </c>
      <c r="C47" s="141">
        <v>1037</v>
      </c>
      <c r="D47" s="142">
        <v>169</v>
      </c>
      <c r="E47" s="144">
        <v>12</v>
      </c>
      <c r="F47" s="144">
        <v>503</v>
      </c>
      <c r="G47" s="144">
        <v>29</v>
      </c>
      <c r="H47" s="144">
        <v>15</v>
      </c>
      <c r="I47" s="144">
        <v>60</v>
      </c>
      <c r="J47" s="144">
        <v>11</v>
      </c>
      <c r="K47" s="144">
        <v>45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44">
        <v>0</v>
      </c>
      <c r="S47" s="144">
        <v>0</v>
      </c>
      <c r="T47" s="144">
        <v>0</v>
      </c>
      <c r="U47" s="144">
        <v>0</v>
      </c>
      <c r="V47" s="144">
        <v>0</v>
      </c>
      <c r="W47" s="144">
        <v>0</v>
      </c>
      <c r="X47" s="144">
        <v>0</v>
      </c>
      <c r="Y47" s="144">
        <v>193</v>
      </c>
      <c r="Z47" s="144">
        <v>0</v>
      </c>
      <c r="AA47" s="108"/>
    </row>
    <row r="48" spans="1:27" ht="15" customHeight="1">
      <c r="A48" s="100">
        <v>220</v>
      </c>
      <c r="B48" s="105" t="s">
        <v>251</v>
      </c>
      <c r="C48" s="141">
        <v>775</v>
      </c>
      <c r="D48" s="142">
        <v>334</v>
      </c>
      <c r="E48" s="144">
        <v>1</v>
      </c>
      <c r="F48" s="144">
        <v>74</v>
      </c>
      <c r="G48" s="144">
        <v>30</v>
      </c>
      <c r="H48" s="144">
        <v>111</v>
      </c>
      <c r="I48" s="144">
        <v>111</v>
      </c>
      <c r="J48" s="144">
        <v>5</v>
      </c>
      <c r="K48" s="144">
        <v>6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44">
        <v>0</v>
      </c>
      <c r="S48" s="144">
        <v>0</v>
      </c>
      <c r="T48" s="144">
        <v>0</v>
      </c>
      <c r="U48" s="144">
        <v>0</v>
      </c>
      <c r="V48" s="144">
        <v>0</v>
      </c>
      <c r="W48" s="144">
        <v>0</v>
      </c>
      <c r="X48" s="144">
        <v>0</v>
      </c>
      <c r="Y48" s="144">
        <v>103</v>
      </c>
      <c r="Z48" s="144">
        <v>0</v>
      </c>
      <c r="AA48" s="108"/>
    </row>
    <row r="49" spans="1:27" ht="15" customHeight="1">
      <c r="A49" s="100">
        <v>221</v>
      </c>
      <c r="B49" s="105" t="s">
        <v>252</v>
      </c>
      <c r="C49" s="141">
        <v>538</v>
      </c>
      <c r="D49" s="142">
        <v>81</v>
      </c>
      <c r="E49" s="144">
        <v>2</v>
      </c>
      <c r="F49" s="144">
        <v>92</v>
      </c>
      <c r="G49" s="144">
        <v>50</v>
      </c>
      <c r="H49" s="144">
        <v>174</v>
      </c>
      <c r="I49" s="144">
        <v>73</v>
      </c>
      <c r="J49" s="144">
        <v>9</v>
      </c>
      <c r="K49" s="144">
        <v>11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44">
        <v>0</v>
      </c>
      <c r="S49" s="144">
        <v>0</v>
      </c>
      <c r="T49" s="144">
        <v>0</v>
      </c>
      <c r="U49" s="144">
        <v>0</v>
      </c>
      <c r="V49" s="144">
        <v>0</v>
      </c>
      <c r="W49" s="144">
        <v>0</v>
      </c>
      <c r="X49" s="144">
        <v>0</v>
      </c>
      <c r="Y49" s="144">
        <v>46</v>
      </c>
      <c r="Z49" s="144">
        <v>0</v>
      </c>
      <c r="AA49" s="108"/>
    </row>
    <row r="50" spans="1:27" ht="15" customHeight="1">
      <c r="A50" s="100">
        <v>222</v>
      </c>
      <c r="B50" s="105" t="s">
        <v>253</v>
      </c>
      <c r="C50" s="141">
        <v>110</v>
      </c>
      <c r="D50" s="142">
        <v>38</v>
      </c>
      <c r="E50" s="144">
        <v>1</v>
      </c>
      <c r="F50" s="144">
        <v>3</v>
      </c>
      <c r="G50" s="144">
        <v>29</v>
      </c>
      <c r="H50" s="144">
        <v>0</v>
      </c>
      <c r="I50" s="144">
        <v>23</v>
      </c>
      <c r="J50" s="144">
        <v>0</v>
      </c>
      <c r="K50" s="144">
        <v>4</v>
      </c>
      <c r="L50" s="144">
        <v>0</v>
      </c>
      <c r="M50" s="144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44">
        <v>0</v>
      </c>
      <c r="U50" s="144">
        <v>0</v>
      </c>
      <c r="V50" s="144">
        <v>0</v>
      </c>
      <c r="W50" s="144">
        <v>0</v>
      </c>
      <c r="X50" s="144">
        <v>0</v>
      </c>
      <c r="Y50" s="144">
        <v>12</v>
      </c>
      <c r="Z50" s="144">
        <v>0</v>
      </c>
      <c r="AA50" s="108"/>
    </row>
    <row r="51" spans="1:27" ht="15" customHeight="1">
      <c r="A51" s="100">
        <v>223</v>
      </c>
      <c r="B51" s="105" t="s">
        <v>254</v>
      </c>
      <c r="C51" s="141">
        <v>645</v>
      </c>
      <c r="D51" s="142">
        <v>305</v>
      </c>
      <c r="E51" s="144">
        <v>0</v>
      </c>
      <c r="F51" s="144">
        <v>78</v>
      </c>
      <c r="G51" s="144">
        <v>85</v>
      </c>
      <c r="H51" s="144">
        <v>100</v>
      </c>
      <c r="I51" s="144">
        <v>21</v>
      </c>
      <c r="J51" s="144">
        <v>2</v>
      </c>
      <c r="K51" s="144">
        <v>10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44">
        <v>0</v>
      </c>
      <c r="T51" s="144">
        <v>0</v>
      </c>
      <c r="U51" s="144">
        <v>0</v>
      </c>
      <c r="V51" s="144">
        <v>0</v>
      </c>
      <c r="W51" s="144">
        <v>0</v>
      </c>
      <c r="X51" s="144">
        <v>0</v>
      </c>
      <c r="Y51" s="144">
        <v>44</v>
      </c>
      <c r="Z51" s="144">
        <v>0</v>
      </c>
      <c r="AA51" s="108"/>
    </row>
    <row r="52" spans="1:27" ht="15" customHeight="1">
      <c r="A52" s="100">
        <v>224</v>
      </c>
      <c r="B52" s="105" t="s">
        <v>255</v>
      </c>
      <c r="C52" s="141">
        <v>243</v>
      </c>
      <c r="D52" s="142">
        <v>108</v>
      </c>
      <c r="E52" s="144">
        <v>1</v>
      </c>
      <c r="F52" s="144">
        <v>38</v>
      </c>
      <c r="G52" s="144">
        <v>27</v>
      </c>
      <c r="H52" s="144">
        <v>20</v>
      </c>
      <c r="I52" s="144">
        <v>7</v>
      </c>
      <c r="J52" s="144">
        <v>11</v>
      </c>
      <c r="K52" s="144">
        <v>8</v>
      </c>
      <c r="L52" s="144">
        <v>0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44">
        <v>0</v>
      </c>
      <c r="S52" s="144">
        <v>0</v>
      </c>
      <c r="T52" s="144">
        <v>0</v>
      </c>
      <c r="U52" s="144">
        <v>0</v>
      </c>
      <c r="V52" s="144">
        <v>0</v>
      </c>
      <c r="W52" s="144">
        <v>0</v>
      </c>
      <c r="X52" s="144">
        <v>0</v>
      </c>
      <c r="Y52" s="144">
        <v>23</v>
      </c>
      <c r="Z52" s="144">
        <v>0</v>
      </c>
      <c r="AA52" s="108"/>
    </row>
    <row r="53" spans="1:27" ht="15" customHeight="1">
      <c r="A53" s="100">
        <v>225</v>
      </c>
      <c r="B53" s="105" t="s">
        <v>256</v>
      </c>
      <c r="C53" s="141">
        <v>201</v>
      </c>
      <c r="D53" s="142">
        <v>65</v>
      </c>
      <c r="E53" s="144">
        <v>0</v>
      </c>
      <c r="F53" s="144">
        <v>19</v>
      </c>
      <c r="G53" s="144">
        <v>34</v>
      </c>
      <c r="H53" s="144">
        <v>34</v>
      </c>
      <c r="I53" s="144">
        <v>9</v>
      </c>
      <c r="J53" s="144">
        <v>0</v>
      </c>
      <c r="K53" s="144">
        <v>8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32</v>
      </c>
      <c r="Z53" s="144">
        <v>0</v>
      </c>
      <c r="AA53" s="108"/>
    </row>
    <row r="54" spans="1:27" ht="15" customHeight="1">
      <c r="A54" s="100">
        <v>226</v>
      </c>
      <c r="B54" s="105" t="s">
        <v>257</v>
      </c>
      <c r="C54" s="141">
        <v>204</v>
      </c>
      <c r="D54" s="142">
        <v>55</v>
      </c>
      <c r="E54" s="144">
        <v>1</v>
      </c>
      <c r="F54" s="144">
        <v>56</v>
      </c>
      <c r="G54" s="144">
        <v>33</v>
      </c>
      <c r="H54" s="144">
        <v>0</v>
      </c>
      <c r="I54" s="144">
        <v>17</v>
      </c>
      <c r="J54" s="144">
        <v>2</v>
      </c>
      <c r="K54" s="144">
        <v>5</v>
      </c>
      <c r="L54" s="144">
        <v>0</v>
      </c>
      <c r="M54" s="144">
        <v>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35</v>
      </c>
      <c r="Z54" s="144">
        <v>0</v>
      </c>
      <c r="AA54" s="108"/>
    </row>
    <row r="55" spans="1:27" ht="15" customHeight="1">
      <c r="A55" s="100">
        <v>227</v>
      </c>
      <c r="B55" s="105" t="s">
        <v>258</v>
      </c>
      <c r="C55" s="141">
        <v>183</v>
      </c>
      <c r="D55" s="142">
        <v>97</v>
      </c>
      <c r="E55" s="144">
        <v>1</v>
      </c>
      <c r="F55" s="144">
        <v>25</v>
      </c>
      <c r="G55" s="144">
        <v>24</v>
      </c>
      <c r="H55" s="144">
        <v>3</v>
      </c>
      <c r="I55" s="144">
        <v>3</v>
      </c>
      <c r="J55" s="144">
        <v>12</v>
      </c>
      <c r="K55" s="144">
        <v>12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144">
        <v>0</v>
      </c>
      <c r="Y55" s="144">
        <v>6</v>
      </c>
      <c r="Z55" s="144">
        <v>0</v>
      </c>
      <c r="AA55" s="108"/>
    </row>
    <row r="56" spans="1:27" ht="15" customHeight="1">
      <c r="A56" s="100">
        <v>228</v>
      </c>
      <c r="B56" s="105" t="s">
        <v>411</v>
      </c>
      <c r="C56" s="141">
        <v>524</v>
      </c>
      <c r="D56" s="142">
        <v>272</v>
      </c>
      <c r="E56" s="144">
        <v>4</v>
      </c>
      <c r="F56" s="144">
        <v>61</v>
      </c>
      <c r="G56" s="144">
        <v>37</v>
      </c>
      <c r="H56" s="144">
        <v>21</v>
      </c>
      <c r="I56" s="144">
        <v>51</v>
      </c>
      <c r="J56" s="144">
        <v>30</v>
      </c>
      <c r="K56" s="144">
        <v>6</v>
      </c>
      <c r="L56" s="144">
        <v>0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44">
        <v>0</v>
      </c>
      <c r="S56" s="144">
        <v>0</v>
      </c>
      <c r="T56" s="144">
        <v>0</v>
      </c>
      <c r="U56" s="144">
        <v>0</v>
      </c>
      <c r="V56" s="144">
        <v>0</v>
      </c>
      <c r="W56" s="144">
        <v>0</v>
      </c>
      <c r="X56" s="144">
        <v>0</v>
      </c>
      <c r="Y56" s="144">
        <v>42</v>
      </c>
      <c r="Z56" s="144">
        <v>0</v>
      </c>
      <c r="AA56" s="108"/>
    </row>
    <row r="57" spans="1:27" ht="15" customHeight="1">
      <c r="A57" s="100">
        <v>229</v>
      </c>
      <c r="B57" s="105" t="s">
        <v>259</v>
      </c>
      <c r="C57" s="141">
        <v>422</v>
      </c>
      <c r="D57" s="142">
        <v>111</v>
      </c>
      <c r="E57" s="144">
        <v>7</v>
      </c>
      <c r="F57" s="144">
        <v>120</v>
      </c>
      <c r="G57" s="144">
        <v>18</v>
      </c>
      <c r="H57" s="144">
        <v>19</v>
      </c>
      <c r="I57" s="144">
        <v>18</v>
      </c>
      <c r="J57" s="144">
        <v>55</v>
      </c>
      <c r="K57" s="144">
        <v>13</v>
      </c>
      <c r="L57" s="144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44">
        <v>0</v>
      </c>
      <c r="S57" s="144">
        <v>0</v>
      </c>
      <c r="T57" s="144">
        <v>0</v>
      </c>
      <c r="U57" s="144">
        <v>0</v>
      </c>
      <c r="V57" s="144">
        <v>0</v>
      </c>
      <c r="W57" s="144">
        <v>0</v>
      </c>
      <c r="X57" s="144">
        <v>0</v>
      </c>
      <c r="Y57" s="144">
        <v>61</v>
      </c>
      <c r="Z57" s="144">
        <v>0</v>
      </c>
      <c r="AA57" s="108"/>
    </row>
    <row r="58" spans="1:27" ht="15" customHeight="1">
      <c r="A58" s="100">
        <v>301</v>
      </c>
      <c r="B58" s="105" t="s">
        <v>261</v>
      </c>
      <c r="C58" s="141">
        <v>157</v>
      </c>
      <c r="D58" s="142">
        <v>35</v>
      </c>
      <c r="E58" s="144">
        <v>1</v>
      </c>
      <c r="F58" s="144">
        <v>79</v>
      </c>
      <c r="G58" s="144">
        <v>7</v>
      </c>
      <c r="H58" s="144">
        <v>2</v>
      </c>
      <c r="I58" s="144">
        <v>6</v>
      </c>
      <c r="J58" s="144">
        <v>0</v>
      </c>
      <c r="K58" s="144">
        <v>8</v>
      </c>
      <c r="L58" s="144">
        <v>0</v>
      </c>
      <c r="M58" s="144">
        <v>0</v>
      </c>
      <c r="N58" s="144">
        <v>0</v>
      </c>
      <c r="O58" s="144">
        <v>0</v>
      </c>
      <c r="P58" s="144">
        <v>0</v>
      </c>
      <c r="Q58" s="144">
        <v>0</v>
      </c>
      <c r="R58" s="144">
        <v>0</v>
      </c>
      <c r="S58" s="144">
        <v>0</v>
      </c>
      <c r="T58" s="144">
        <v>0</v>
      </c>
      <c r="U58" s="144">
        <v>0</v>
      </c>
      <c r="V58" s="144">
        <v>0</v>
      </c>
      <c r="W58" s="144">
        <v>0</v>
      </c>
      <c r="X58" s="144">
        <v>0</v>
      </c>
      <c r="Y58" s="144">
        <v>19</v>
      </c>
      <c r="Z58" s="144">
        <v>0</v>
      </c>
      <c r="AA58" s="108"/>
    </row>
    <row r="59" spans="1:27" ht="15" customHeight="1">
      <c r="A59" s="100">
        <v>365</v>
      </c>
      <c r="B59" s="105" t="s">
        <v>265</v>
      </c>
      <c r="C59" s="141">
        <v>159</v>
      </c>
      <c r="D59" s="142">
        <v>71</v>
      </c>
      <c r="E59" s="144">
        <v>0</v>
      </c>
      <c r="F59" s="144">
        <v>17</v>
      </c>
      <c r="G59" s="144">
        <v>23</v>
      </c>
      <c r="H59" s="144">
        <v>8</v>
      </c>
      <c r="I59" s="144">
        <v>27</v>
      </c>
      <c r="J59" s="144">
        <v>0</v>
      </c>
      <c r="K59" s="144">
        <v>5</v>
      </c>
      <c r="L59" s="144">
        <v>0</v>
      </c>
      <c r="M59" s="144">
        <v>0</v>
      </c>
      <c r="N59" s="144">
        <v>0</v>
      </c>
      <c r="O59" s="144">
        <v>0</v>
      </c>
      <c r="P59" s="144">
        <v>0</v>
      </c>
      <c r="Q59" s="144">
        <v>0</v>
      </c>
      <c r="R59" s="144">
        <v>0</v>
      </c>
      <c r="S59" s="144">
        <v>0</v>
      </c>
      <c r="T59" s="144">
        <v>0</v>
      </c>
      <c r="U59" s="144">
        <v>0</v>
      </c>
      <c r="V59" s="144">
        <v>0</v>
      </c>
      <c r="W59" s="144">
        <v>0</v>
      </c>
      <c r="X59" s="144">
        <v>0</v>
      </c>
      <c r="Y59" s="144">
        <v>8</v>
      </c>
      <c r="Z59" s="144">
        <v>0</v>
      </c>
      <c r="AA59" s="108"/>
    </row>
    <row r="60" spans="1:27" ht="15" customHeight="1">
      <c r="A60" s="100">
        <v>381</v>
      </c>
      <c r="B60" s="105" t="s">
        <v>266</v>
      </c>
      <c r="C60" s="141">
        <v>252</v>
      </c>
      <c r="D60" s="142">
        <v>36</v>
      </c>
      <c r="E60" s="144">
        <v>5</v>
      </c>
      <c r="F60" s="144">
        <v>45</v>
      </c>
      <c r="G60" s="144">
        <v>37</v>
      </c>
      <c r="H60" s="144">
        <v>13</v>
      </c>
      <c r="I60" s="144">
        <v>48</v>
      </c>
      <c r="J60" s="144">
        <v>0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4">
        <v>0</v>
      </c>
      <c r="Q60" s="144">
        <v>0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68</v>
      </c>
      <c r="Z60" s="144">
        <v>0</v>
      </c>
      <c r="AA60" s="108"/>
    </row>
    <row r="61" spans="1:27" ht="15" customHeight="1">
      <c r="A61" s="100">
        <v>382</v>
      </c>
      <c r="B61" s="105" t="s">
        <v>267</v>
      </c>
      <c r="C61" s="141">
        <v>405</v>
      </c>
      <c r="D61" s="142">
        <v>97</v>
      </c>
      <c r="E61" s="144">
        <v>2</v>
      </c>
      <c r="F61" s="144">
        <v>126</v>
      </c>
      <c r="G61" s="144">
        <v>68</v>
      </c>
      <c r="H61" s="144">
        <v>39</v>
      </c>
      <c r="I61" s="144">
        <v>44</v>
      </c>
      <c r="J61" s="144">
        <v>4</v>
      </c>
      <c r="K61" s="144">
        <v>4</v>
      </c>
      <c r="L61" s="144">
        <v>0</v>
      </c>
      <c r="M61" s="144">
        <v>0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21</v>
      </c>
      <c r="Z61" s="144">
        <v>0</v>
      </c>
      <c r="AA61" s="108"/>
    </row>
    <row r="62" spans="1:27" ht="15" customHeight="1">
      <c r="A62" s="100">
        <v>442</v>
      </c>
      <c r="B62" s="105" t="s">
        <v>270</v>
      </c>
      <c r="C62" s="141">
        <v>76</v>
      </c>
      <c r="D62" s="142">
        <v>55</v>
      </c>
      <c r="E62" s="144">
        <v>0</v>
      </c>
      <c r="F62" s="144">
        <v>6</v>
      </c>
      <c r="G62" s="144">
        <v>1</v>
      </c>
      <c r="H62" s="144">
        <v>0</v>
      </c>
      <c r="I62" s="144">
        <v>7</v>
      </c>
      <c r="J62" s="144">
        <v>0</v>
      </c>
      <c r="K62" s="144">
        <v>2</v>
      </c>
      <c r="L62" s="144">
        <v>0</v>
      </c>
      <c r="M62" s="144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44">
        <v>0</v>
      </c>
      <c r="T62" s="144">
        <v>0</v>
      </c>
      <c r="U62" s="144">
        <v>0</v>
      </c>
      <c r="V62" s="144">
        <v>0</v>
      </c>
      <c r="W62" s="144">
        <v>0</v>
      </c>
      <c r="X62" s="144">
        <v>0</v>
      </c>
      <c r="Y62" s="144">
        <v>5</v>
      </c>
      <c r="Z62" s="144">
        <v>0</v>
      </c>
      <c r="AA62" s="108"/>
    </row>
    <row r="63" spans="1:27" ht="15" customHeight="1">
      <c r="A63" s="100">
        <v>443</v>
      </c>
      <c r="B63" s="105" t="s">
        <v>271</v>
      </c>
      <c r="C63" s="141">
        <v>333</v>
      </c>
      <c r="D63" s="142">
        <v>240</v>
      </c>
      <c r="E63" s="144">
        <v>0</v>
      </c>
      <c r="F63" s="144">
        <v>26</v>
      </c>
      <c r="G63" s="144">
        <v>7</v>
      </c>
      <c r="H63" s="144">
        <v>3</v>
      </c>
      <c r="I63" s="144">
        <v>33</v>
      </c>
      <c r="J63" s="144">
        <v>0</v>
      </c>
      <c r="K63" s="144">
        <v>4</v>
      </c>
      <c r="L63" s="144">
        <v>0</v>
      </c>
      <c r="M63" s="144">
        <v>0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44">
        <v>0</v>
      </c>
      <c r="T63" s="144">
        <v>0</v>
      </c>
      <c r="U63" s="144">
        <v>0</v>
      </c>
      <c r="V63" s="144">
        <v>0</v>
      </c>
      <c r="W63" s="144">
        <v>0</v>
      </c>
      <c r="X63" s="144">
        <v>0</v>
      </c>
      <c r="Y63" s="144">
        <v>20</v>
      </c>
      <c r="Z63" s="144">
        <v>0</v>
      </c>
      <c r="AA63" s="108"/>
    </row>
    <row r="64" spans="1:27" ht="15" customHeight="1">
      <c r="A64" s="100">
        <v>446</v>
      </c>
      <c r="B64" s="105" t="s">
        <v>273</v>
      </c>
      <c r="C64" s="141">
        <v>28</v>
      </c>
      <c r="D64" s="142">
        <v>8</v>
      </c>
      <c r="E64" s="144">
        <v>0</v>
      </c>
      <c r="F64" s="144">
        <v>1</v>
      </c>
      <c r="G64" s="144">
        <v>4</v>
      </c>
      <c r="H64" s="144">
        <v>5</v>
      </c>
      <c r="I64" s="144">
        <v>0</v>
      </c>
      <c r="J64" s="144">
        <v>1</v>
      </c>
      <c r="K64" s="144">
        <v>1</v>
      </c>
      <c r="L64" s="144">
        <v>0</v>
      </c>
      <c r="M64" s="144">
        <v>0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  <c r="S64" s="144">
        <v>0</v>
      </c>
      <c r="T64" s="144">
        <v>0</v>
      </c>
      <c r="U64" s="144">
        <v>0</v>
      </c>
      <c r="V64" s="144">
        <v>0</v>
      </c>
      <c r="W64" s="144">
        <v>0</v>
      </c>
      <c r="X64" s="144">
        <v>0</v>
      </c>
      <c r="Y64" s="144">
        <v>8</v>
      </c>
      <c r="Z64" s="144">
        <v>0</v>
      </c>
      <c r="AA64" s="108"/>
    </row>
    <row r="65" spans="1:27" ht="15" customHeight="1">
      <c r="A65" s="100">
        <v>464</v>
      </c>
      <c r="B65" s="105" t="s">
        <v>274</v>
      </c>
      <c r="C65" s="141">
        <v>213</v>
      </c>
      <c r="D65" s="142">
        <v>39</v>
      </c>
      <c r="E65" s="144">
        <v>0</v>
      </c>
      <c r="F65" s="144">
        <v>83</v>
      </c>
      <c r="G65" s="144">
        <v>13</v>
      </c>
      <c r="H65" s="144">
        <v>8</v>
      </c>
      <c r="I65" s="144">
        <v>31</v>
      </c>
      <c r="J65" s="144">
        <v>4</v>
      </c>
      <c r="K65" s="144">
        <v>3</v>
      </c>
      <c r="L65" s="144">
        <v>0</v>
      </c>
      <c r="M65" s="144">
        <v>0</v>
      </c>
      <c r="N65" s="144">
        <v>0</v>
      </c>
      <c r="O65" s="144">
        <v>0</v>
      </c>
      <c r="P65" s="144">
        <v>0</v>
      </c>
      <c r="Q65" s="144">
        <v>0</v>
      </c>
      <c r="R65" s="144">
        <v>0</v>
      </c>
      <c r="S65" s="144">
        <v>0</v>
      </c>
      <c r="T65" s="144">
        <v>0</v>
      </c>
      <c r="U65" s="144">
        <v>0</v>
      </c>
      <c r="V65" s="144">
        <v>0</v>
      </c>
      <c r="W65" s="144">
        <v>0</v>
      </c>
      <c r="X65" s="144">
        <v>0</v>
      </c>
      <c r="Y65" s="144">
        <v>32</v>
      </c>
      <c r="Z65" s="144">
        <v>0</v>
      </c>
      <c r="AA65" s="108"/>
    </row>
    <row r="66" spans="1:27" ht="15" customHeight="1">
      <c r="A66" s="100">
        <v>481</v>
      </c>
      <c r="B66" s="105" t="s">
        <v>275</v>
      </c>
      <c r="C66" s="141">
        <v>98</v>
      </c>
      <c r="D66" s="142">
        <v>13</v>
      </c>
      <c r="E66" s="144">
        <v>0</v>
      </c>
      <c r="F66" s="144">
        <v>39</v>
      </c>
      <c r="G66" s="144">
        <v>26</v>
      </c>
      <c r="H66" s="144">
        <v>8</v>
      </c>
      <c r="I66" s="144">
        <v>6</v>
      </c>
      <c r="J66" s="144">
        <v>0</v>
      </c>
      <c r="K66" s="144">
        <v>0</v>
      </c>
      <c r="L66" s="144">
        <v>0</v>
      </c>
      <c r="M66" s="144">
        <v>0</v>
      </c>
      <c r="N66" s="144">
        <v>0</v>
      </c>
      <c r="O66" s="144">
        <v>0</v>
      </c>
      <c r="P66" s="144">
        <v>0</v>
      </c>
      <c r="Q66" s="144">
        <v>0</v>
      </c>
      <c r="R66" s="144">
        <v>0</v>
      </c>
      <c r="S66" s="144">
        <v>0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6</v>
      </c>
      <c r="Z66" s="144">
        <v>0</v>
      </c>
      <c r="AA66" s="108"/>
    </row>
    <row r="67" spans="1:27" ht="15" customHeight="1">
      <c r="A67" s="100">
        <v>501</v>
      </c>
      <c r="B67" s="105" t="s">
        <v>276</v>
      </c>
      <c r="C67" s="141">
        <v>90</v>
      </c>
      <c r="D67" s="142">
        <v>42</v>
      </c>
      <c r="E67" s="144">
        <v>1</v>
      </c>
      <c r="F67" s="144">
        <v>20</v>
      </c>
      <c r="G67" s="144">
        <v>2</v>
      </c>
      <c r="H67" s="144">
        <v>2</v>
      </c>
      <c r="I67" s="144">
        <v>7</v>
      </c>
      <c r="J67" s="144">
        <v>1</v>
      </c>
      <c r="K67" s="144">
        <v>1</v>
      </c>
      <c r="L67" s="144">
        <v>0</v>
      </c>
      <c r="M67" s="144">
        <v>0</v>
      </c>
      <c r="N67" s="144">
        <v>0</v>
      </c>
      <c r="O67" s="144">
        <v>0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4">
        <v>0</v>
      </c>
      <c r="W67" s="144">
        <v>0</v>
      </c>
      <c r="X67" s="144">
        <v>0</v>
      </c>
      <c r="Y67" s="144">
        <v>14</v>
      </c>
      <c r="Z67" s="144">
        <v>0</v>
      </c>
      <c r="AA67" s="108"/>
    </row>
    <row r="68" spans="1:27" ht="15" customHeight="1">
      <c r="A68" s="100">
        <v>585</v>
      </c>
      <c r="B68" s="105" t="s">
        <v>278</v>
      </c>
      <c r="C68" s="141">
        <v>106</v>
      </c>
      <c r="D68" s="142">
        <v>57</v>
      </c>
      <c r="E68" s="144">
        <v>0</v>
      </c>
      <c r="F68" s="144">
        <v>14</v>
      </c>
      <c r="G68" s="144">
        <v>18</v>
      </c>
      <c r="H68" s="144">
        <v>0</v>
      </c>
      <c r="I68" s="144">
        <v>9</v>
      </c>
      <c r="J68" s="144">
        <v>0</v>
      </c>
      <c r="K68" s="144">
        <v>5</v>
      </c>
      <c r="L68" s="144">
        <v>0</v>
      </c>
      <c r="M68" s="144">
        <v>0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44">
        <v>0</v>
      </c>
      <c r="T68" s="144">
        <v>0</v>
      </c>
      <c r="U68" s="144">
        <v>0</v>
      </c>
      <c r="V68" s="144">
        <v>0</v>
      </c>
      <c r="W68" s="144">
        <v>0</v>
      </c>
      <c r="X68" s="144">
        <v>0</v>
      </c>
      <c r="Y68" s="144">
        <v>3</v>
      </c>
      <c r="Z68" s="144">
        <v>0</v>
      </c>
      <c r="AA68" s="108"/>
    </row>
    <row r="69" spans="1:27" ht="15" customHeight="1">
      <c r="A69" s="100">
        <v>586</v>
      </c>
      <c r="B69" s="105" t="s">
        <v>279</v>
      </c>
      <c r="C69" s="141">
        <v>100</v>
      </c>
      <c r="D69" s="142">
        <v>50</v>
      </c>
      <c r="E69" s="144">
        <v>0</v>
      </c>
      <c r="F69" s="144">
        <v>12</v>
      </c>
      <c r="G69" s="144">
        <v>3</v>
      </c>
      <c r="H69" s="144">
        <v>0</v>
      </c>
      <c r="I69" s="144">
        <v>0</v>
      </c>
      <c r="J69" s="144">
        <v>0</v>
      </c>
      <c r="K69" s="144">
        <v>2</v>
      </c>
      <c r="L69" s="144">
        <v>0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0</v>
      </c>
      <c r="W69" s="144">
        <v>0</v>
      </c>
      <c r="X69" s="144">
        <v>0</v>
      </c>
      <c r="Y69" s="144">
        <v>33</v>
      </c>
      <c r="Z69" s="144">
        <v>0</v>
      </c>
      <c r="AA69" s="108"/>
    </row>
    <row r="70" spans="1:27" ht="15" customHeight="1">
      <c r="A70" s="104"/>
      <c r="B70" s="125"/>
      <c r="C70" s="147"/>
      <c r="D70" s="148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08"/>
    </row>
    <row r="71" spans="1:27" ht="15" customHeight="1">
      <c r="A71" s="100" t="s">
        <v>436</v>
      </c>
      <c r="B71" s="127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</row>
    <row r="72" spans="1:27" ht="15" customHeight="1">
      <c r="A72" s="100" t="s">
        <v>437</v>
      </c>
      <c r="D72" s="142"/>
      <c r="E72" s="144"/>
      <c r="F72" s="144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44"/>
      <c r="W72" s="108"/>
      <c r="X72" s="108"/>
      <c r="Y72" s="108"/>
      <c r="Z72" s="108"/>
      <c r="AA72" s="108"/>
    </row>
    <row r="73" spans="1:27" ht="15" customHeight="1">
      <c r="A73" s="100" t="s">
        <v>442</v>
      </c>
      <c r="D73" s="142"/>
      <c r="E73" s="144"/>
      <c r="F73" s="144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44"/>
      <c r="W73" s="108"/>
      <c r="X73" s="108"/>
      <c r="Y73" s="108"/>
      <c r="Z73" s="108"/>
      <c r="AA73" s="108"/>
    </row>
  </sheetData>
  <mergeCells count="1">
    <mergeCell ref="A3:B3"/>
  </mergeCells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B7A87-CB44-42F8-8866-8B7D9C7AAB56}">
  <sheetPr>
    <tabColor theme="7" tint="0.79998168889431442"/>
  </sheetPr>
  <dimension ref="A1:Z73"/>
  <sheetViews>
    <sheetView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7.75" defaultRowHeight="13.5"/>
  <cols>
    <col min="1" max="1" width="3.75" style="100" customWidth="1"/>
    <col min="2" max="2" width="11.875" style="100" customWidth="1"/>
    <col min="3" max="26" width="10" style="100" customWidth="1"/>
    <col min="27" max="254" width="7.75" style="100"/>
    <col min="255" max="255" width="3.75" style="100" customWidth="1"/>
    <col min="256" max="256" width="10.25" style="100" customWidth="1"/>
    <col min="257" max="258" width="6.875" style="100" customWidth="1"/>
    <col min="259" max="259" width="6" style="100" customWidth="1"/>
    <col min="260" max="260" width="7" style="100" customWidth="1"/>
    <col min="261" max="261" width="7.5" style="100" customWidth="1"/>
    <col min="262" max="263" width="7" style="100" customWidth="1"/>
    <col min="264" max="264" width="7.125" style="100" customWidth="1"/>
    <col min="265" max="265" width="7.25" style="100" customWidth="1"/>
    <col min="266" max="266" width="6.625" style="100" customWidth="1"/>
    <col min="267" max="267" width="7" style="100" customWidth="1"/>
    <col min="268" max="510" width="7.75" style="100"/>
    <col min="511" max="511" width="3.75" style="100" customWidth="1"/>
    <col min="512" max="512" width="10.25" style="100" customWidth="1"/>
    <col min="513" max="514" width="6.875" style="100" customWidth="1"/>
    <col min="515" max="515" width="6" style="100" customWidth="1"/>
    <col min="516" max="516" width="7" style="100" customWidth="1"/>
    <col min="517" max="517" width="7.5" style="100" customWidth="1"/>
    <col min="518" max="519" width="7" style="100" customWidth="1"/>
    <col min="520" max="520" width="7.125" style="100" customWidth="1"/>
    <col min="521" max="521" width="7.25" style="100" customWidth="1"/>
    <col min="522" max="522" width="6.625" style="100" customWidth="1"/>
    <col min="523" max="523" width="7" style="100" customWidth="1"/>
    <col min="524" max="766" width="7.75" style="100"/>
    <col min="767" max="767" width="3.75" style="100" customWidth="1"/>
    <col min="768" max="768" width="10.25" style="100" customWidth="1"/>
    <col min="769" max="770" width="6.875" style="100" customWidth="1"/>
    <col min="771" max="771" width="6" style="100" customWidth="1"/>
    <col min="772" max="772" width="7" style="100" customWidth="1"/>
    <col min="773" max="773" width="7.5" style="100" customWidth="1"/>
    <col min="774" max="775" width="7" style="100" customWidth="1"/>
    <col min="776" max="776" width="7.125" style="100" customWidth="1"/>
    <col min="777" max="777" width="7.25" style="100" customWidth="1"/>
    <col min="778" max="778" width="6.625" style="100" customWidth="1"/>
    <col min="779" max="779" width="7" style="100" customWidth="1"/>
    <col min="780" max="1022" width="7.75" style="100"/>
    <col min="1023" max="1023" width="3.75" style="100" customWidth="1"/>
    <col min="1024" max="1024" width="10.25" style="100" customWidth="1"/>
    <col min="1025" max="1026" width="6.875" style="100" customWidth="1"/>
    <col min="1027" max="1027" width="6" style="100" customWidth="1"/>
    <col min="1028" max="1028" width="7" style="100" customWidth="1"/>
    <col min="1029" max="1029" width="7.5" style="100" customWidth="1"/>
    <col min="1030" max="1031" width="7" style="100" customWidth="1"/>
    <col min="1032" max="1032" width="7.125" style="100" customWidth="1"/>
    <col min="1033" max="1033" width="7.25" style="100" customWidth="1"/>
    <col min="1034" max="1034" width="6.625" style="100" customWidth="1"/>
    <col min="1035" max="1035" width="7" style="100" customWidth="1"/>
    <col min="1036" max="1278" width="7.75" style="100"/>
    <col min="1279" max="1279" width="3.75" style="100" customWidth="1"/>
    <col min="1280" max="1280" width="10.25" style="100" customWidth="1"/>
    <col min="1281" max="1282" width="6.875" style="100" customWidth="1"/>
    <col min="1283" max="1283" width="6" style="100" customWidth="1"/>
    <col min="1284" max="1284" width="7" style="100" customWidth="1"/>
    <col min="1285" max="1285" width="7.5" style="100" customWidth="1"/>
    <col min="1286" max="1287" width="7" style="100" customWidth="1"/>
    <col min="1288" max="1288" width="7.125" style="100" customWidth="1"/>
    <col min="1289" max="1289" width="7.25" style="100" customWidth="1"/>
    <col min="1290" max="1290" width="6.625" style="100" customWidth="1"/>
    <col min="1291" max="1291" width="7" style="100" customWidth="1"/>
    <col min="1292" max="1534" width="7.75" style="100"/>
    <col min="1535" max="1535" width="3.75" style="100" customWidth="1"/>
    <col min="1536" max="1536" width="10.25" style="100" customWidth="1"/>
    <col min="1537" max="1538" width="6.875" style="100" customWidth="1"/>
    <col min="1539" max="1539" width="6" style="100" customWidth="1"/>
    <col min="1540" max="1540" width="7" style="100" customWidth="1"/>
    <col min="1541" max="1541" width="7.5" style="100" customWidth="1"/>
    <col min="1542" max="1543" width="7" style="100" customWidth="1"/>
    <col min="1544" max="1544" width="7.125" style="100" customWidth="1"/>
    <col min="1545" max="1545" width="7.25" style="100" customWidth="1"/>
    <col min="1546" max="1546" width="6.625" style="100" customWidth="1"/>
    <col min="1547" max="1547" width="7" style="100" customWidth="1"/>
    <col min="1548" max="1790" width="7.75" style="100"/>
    <col min="1791" max="1791" width="3.75" style="100" customWidth="1"/>
    <col min="1792" max="1792" width="10.25" style="100" customWidth="1"/>
    <col min="1793" max="1794" width="6.875" style="100" customWidth="1"/>
    <col min="1795" max="1795" width="6" style="100" customWidth="1"/>
    <col min="1796" max="1796" width="7" style="100" customWidth="1"/>
    <col min="1797" max="1797" width="7.5" style="100" customWidth="1"/>
    <col min="1798" max="1799" width="7" style="100" customWidth="1"/>
    <col min="1800" max="1800" width="7.125" style="100" customWidth="1"/>
    <col min="1801" max="1801" width="7.25" style="100" customWidth="1"/>
    <col min="1802" max="1802" width="6.625" style="100" customWidth="1"/>
    <col min="1803" max="1803" width="7" style="100" customWidth="1"/>
    <col min="1804" max="2046" width="7.75" style="100"/>
    <col min="2047" max="2047" width="3.75" style="100" customWidth="1"/>
    <col min="2048" max="2048" width="10.25" style="100" customWidth="1"/>
    <col min="2049" max="2050" width="6.875" style="100" customWidth="1"/>
    <col min="2051" max="2051" width="6" style="100" customWidth="1"/>
    <col min="2052" max="2052" width="7" style="100" customWidth="1"/>
    <col min="2053" max="2053" width="7.5" style="100" customWidth="1"/>
    <col min="2054" max="2055" width="7" style="100" customWidth="1"/>
    <col min="2056" max="2056" width="7.125" style="100" customWidth="1"/>
    <col min="2057" max="2057" width="7.25" style="100" customWidth="1"/>
    <col min="2058" max="2058" width="6.625" style="100" customWidth="1"/>
    <col min="2059" max="2059" width="7" style="100" customWidth="1"/>
    <col min="2060" max="2302" width="7.75" style="100"/>
    <col min="2303" max="2303" width="3.75" style="100" customWidth="1"/>
    <col min="2304" max="2304" width="10.25" style="100" customWidth="1"/>
    <col min="2305" max="2306" width="6.875" style="100" customWidth="1"/>
    <col min="2307" max="2307" width="6" style="100" customWidth="1"/>
    <col min="2308" max="2308" width="7" style="100" customWidth="1"/>
    <col min="2309" max="2309" width="7.5" style="100" customWidth="1"/>
    <col min="2310" max="2311" width="7" style="100" customWidth="1"/>
    <col min="2312" max="2312" width="7.125" style="100" customWidth="1"/>
    <col min="2313" max="2313" width="7.25" style="100" customWidth="1"/>
    <col min="2314" max="2314" width="6.625" style="100" customWidth="1"/>
    <col min="2315" max="2315" width="7" style="100" customWidth="1"/>
    <col min="2316" max="2558" width="7.75" style="100"/>
    <col min="2559" max="2559" width="3.75" style="100" customWidth="1"/>
    <col min="2560" max="2560" width="10.25" style="100" customWidth="1"/>
    <col min="2561" max="2562" width="6.875" style="100" customWidth="1"/>
    <col min="2563" max="2563" width="6" style="100" customWidth="1"/>
    <col min="2564" max="2564" width="7" style="100" customWidth="1"/>
    <col min="2565" max="2565" width="7.5" style="100" customWidth="1"/>
    <col min="2566" max="2567" width="7" style="100" customWidth="1"/>
    <col min="2568" max="2568" width="7.125" style="100" customWidth="1"/>
    <col min="2569" max="2569" width="7.25" style="100" customWidth="1"/>
    <col min="2570" max="2570" width="6.625" style="100" customWidth="1"/>
    <col min="2571" max="2571" width="7" style="100" customWidth="1"/>
    <col min="2572" max="2814" width="7.75" style="100"/>
    <col min="2815" max="2815" width="3.75" style="100" customWidth="1"/>
    <col min="2816" max="2816" width="10.25" style="100" customWidth="1"/>
    <col min="2817" max="2818" width="6.875" style="100" customWidth="1"/>
    <col min="2819" max="2819" width="6" style="100" customWidth="1"/>
    <col min="2820" max="2820" width="7" style="100" customWidth="1"/>
    <col min="2821" max="2821" width="7.5" style="100" customWidth="1"/>
    <col min="2822" max="2823" width="7" style="100" customWidth="1"/>
    <col min="2824" max="2824" width="7.125" style="100" customWidth="1"/>
    <col min="2825" max="2825" width="7.25" style="100" customWidth="1"/>
    <col min="2826" max="2826" width="6.625" style="100" customWidth="1"/>
    <col min="2827" max="2827" width="7" style="100" customWidth="1"/>
    <col min="2828" max="3070" width="7.75" style="100"/>
    <col min="3071" max="3071" width="3.75" style="100" customWidth="1"/>
    <col min="3072" max="3072" width="10.25" style="100" customWidth="1"/>
    <col min="3073" max="3074" width="6.875" style="100" customWidth="1"/>
    <col min="3075" max="3075" width="6" style="100" customWidth="1"/>
    <col min="3076" max="3076" width="7" style="100" customWidth="1"/>
    <col min="3077" max="3077" width="7.5" style="100" customWidth="1"/>
    <col min="3078" max="3079" width="7" style="100" customWidth="1"/>
    <col min="3080" max="3080" width="7.125" style="100" customWidth="1"/>
    <col min="3081" max="3081" width="7.25" style="100" customWidth="1"/>
    <col min="3082" max="3082" width="6.625" style="100" customWidth="1"/>
    <col min="3083" max="3083" width="7" style="100" customWidth="1"/>
    <col min="3084" max="3326" width="7.75" style="100"/>
    <col min="3327" max="3327" width="3.75" style="100" customWidth="1"/>
    <col min="3328" max="3328" width="10.25" style="100" customWidth="1"/>
    <col min="3329" max="3330" width="6.875" style="100" customWidth="1"/>
    <col min="3331" max="3331" width="6" style="100" customWidth="1"/>
    <col min="3332" max="3332" width="7" style="100" customWidth="1"/>
    <col min="3333" max="3333" width="7.5" style="100" customWidth="1"/>
    <col min="3334" max="3335" width="7" style="100" customWidth="1"/>
    <col min="3336" max="3336" width="7.125" style="100" customWidth="1"/>
    <col min="3337" max="3337" width="7.25" style="100" customWidth="1"/>
    <col min="3338" max="3338" width="6.625" style="100" customWidth="1"/>
    <col min="3339" max="3339" width="7" style="100" customWidth="1"/>
    <col min="3340" max="3582" width="7.75" style="100"/>
    <col min="3583" max="3583" width="3.75" style="100" customWidth="1"/>
    <col min="3584" max="3584" width="10.25" style="100" customWidth="1"/>
    <col min="3585" max="3586" width="6.875" style="100" customWidth="1"/>
    <col min="3587" max="3587" width="6" style="100" customWidth="1"/>
    <col min="3588" max="3588" width="7" style="100" customWidth="1"/>
    <col min="3589" max="3589" width="7.5" style="100" customWidth="1"/>
    <col min="3590" max="3591" width="7" style="100" customWidth="1"/>
    <col min="3592" max="3592" width="7.125" style="100" customWidth="1"/>
    <col min="3593" max="3593" width="7.25" style="100" customWidth="1"/>
    <col min="3594" max="3594" width="6.625" style="100" customWidth="1"/>
    <col min="3595" max="3595" width="7" style="100" customWidth="1"/>
    <col min="3596" max="3838" width="7.75" style="100"/>
    <col min="3839" max="3839" width="3.75" style="100" customWidth="1"/>
    <col min="3840" max="3840" width="10.25" style="100" customWidth="1"/>
    <col min="3841" max="3842" width="6.875" style="100" customWidth="1"/>
    <col min="3843" max="3843" width="6" style="100" customWidth="1"/>
    <col min="3844" max="3844" width="7" style="100" customWidth="1"/>
    <col min="3845" max="3845" width="7.5" style="100" customWidth="1"/>
    <col min="3846" max="3847" width="7" style="100" customWidth="1"/>
    <col min="3848" max="3848" width="7.125" style="100" customWidth="1"/>
    <col min="3849" max="3849" width="7.25" style="100" customWidth="1"/>
    <col min="3850" max="3850" width="6.625" style="100" customWidth="1"/>
    <col min="3851" max="3851" width="7" style="100" customWidth="1"/>
    <col min="3852" max="4094" width="7.75" style="100"/>
    <col min="4095" max="4095" width="3.75" style="100" customWidth="1"/>
    <col min="4096" max="4096" width="10.25" style="100" customWidth="1"/>
    <col min="4097" max="4098" width="6.875" style="100" customWidth="1"/>
    <col min="4099" max="4099" width="6" style="100" customWidth="1"/>
    <col min="4100" max="4100" width="7" style="100" customWidth="1"/>
    <col min="4101" max="4101" width="7.5" style="100" customWidth="1"/>
    <col min="4102" max="4103" width="7" style="100" customWidth="1"/>
    <col min="4104" max="4104" width="7.125" style="100" customWidth="1"/>
    <col min="4105" max="4105" width="7.25" style="100" customWidth="1"/>
    <col min="4106" max="4106" width="6.625" style="100" customWidth="1"/>
    <col min="4107" max="4107" width="7" style="100" customWidth="1"/>
    <col min="4108" max="4350" width="7.75" style="100"/>
    <col min="4351" max="4351" width="3.75" style="100" customWidth="1"/>
    <col min="4352" max="4352" width="10.25" style="100" customWidth="1"/>
    <col min="4353" max="4354" width="6.875" style="100" customWidth="1"/>
    <col min="4355" max="4355" width="6" style="100" customWidth="1"/>
    <col min="4356" max="4356" width="7" style="100" customWidth="1"/>
    <col min="4357" max="4357" width="7.5" style="100" customWidth="1"/>
    <col min="4358" max="4359" width="7" style="100" customWidth="1"/>
    <col min="4360" max="4360" width="7.125" style="100" customWidth="1"/>
    <col min="4361" max="4361" width="7.25" style="100" customWidth="1"/>
    <col min="4362" max="4362" width="6.625" style="100" customWidth="1"/>
    <col min="4363" max="4363" width="7" style="100" customWidth="1"/>
    <col min="4364" max="4606" width="7.75" style="100"/>
    <col min="4607" max="4607" width="3.75" style="100" customWidth="1"/>
    <col min="4608" max="4608" width="10.25" style="100" customWidth="1"/>
    <col min="4609" max="4610" width="6.875" style="100" customWidth="1"/>
    <col min="4611" max="4611" width="6" style="100" customWidth="1"/>
    <col min="4612" max="4612" width="7" style="100" customWidth="1"/>
    <col min="4613" max="4613" width="7.5" style="100" customWidth="1"/>
    <col min="4614" max="4615" width="7" style="100" customWidth="1"/>
    <col min="4616" max="4616" width="7.125" style="100" customWidth="1"/>
    <col min="4617" max="4617" width="7.25" style="100" customWidth="1"/>
    <col min="4618" max="4618" width="6.625" style="100" customWidth="1"/>
    <col min="4619" max="4619" width="7" style="100" customWidth="1"/>
    <col min="4620" max="4862" width="7.75" style="100"/>
    <col min="4863" max="4863" width="3.75" style="100" customWidth="1"/>
    <col min="4864" max="4864" width="10.25" style="100" customWidth="1"/>
    <col min="4865" max="4866" width="6.875" style="100" customWidth="1"/>
    <col min="4867" max="4867" width="6" style="100" customWidth="1"/>
    <col min="4868" max="4868" width="7" style="100" customWidth="1"/>
    <col min="4869" max="4869" width="7.5" style="100" customWidth="1"/>
    <col min="4870" max="4871" width="7" style="100" customWidth="1"/>
    <col min="4872" max="4872" width="7.125" style="100" customWidth="1"/>
    <col min="4873" max="4873" width="7.25" style="100" customWidth="1"/>
    <col min="4874" max="4874" width="6.625" style="100" customWidth="1"/>
    <col min="4875" max="4875" width="7" style="100" customWidth="1"/>
    <col min="4876" max="5118" width="7.75" style="100"/>
    <col min="5119" max="5119" width="3.75" style="100" customWidth="1"/>
    <col min="5120" max="5120" width="10.25" style="100" customWidth="1"/>
    <col min="5121" max="5122" width="6.875" style="100" customWidth="1"/>
    <col min="5123" max="5123" width="6" style="100" customWidth="1"/>
    <col min="5124" max="5124" width="7" style="100" customWidth="1"/>
    <col min="5125" max="5125" width="7.5" style="100" customWidth="1"/>
    <col min="5126" max="5127" width="7" style="100" customWidth="1"/>
    <col min="5128" max="5128" width="7.125" style="100" customWidth="1"/>
    <col min="5129" max="5129" width="7.25" style="100" customWidth="1"/>
    <col min="5130" max="5130" width="6.625" style="100" customWidth="1"/>
    <col min="5131" max="5131" width="7" style="100" customWidth="1"/>
    <col min="5132" max="5374" width="7.75" style="100"/>
    <col min="5375" max="5375" width="3.75" style="100" customWidth="1"/>
    <col min="5376" max="5376" width="10.25" style="100" customWidth="1"/>
    <col min="5377" max="5378" width="6.875" style="100" customWidth="1"/>
    <col min="5379" max="5379" width="6" style="100" customWidth="1"/>
    <col min="5380" max="5380" width="7" style="100" customWidth="1"/>
    <col min="5381" max="5381" width="7.5" style="100" customWidth="1"/>
    <col min="5382" max="5383" width="7" style="100" customWidth="1"/>
    <col min="5384" max="5384" width="7.125" style="100" customWidth="1"/>
    <col min="5385" max="5385" width="7.25" style="100" customWidth="1"/>
    <col min="5386" max="5386" width="6.625" style="100" customWidth="1"/>
    <col min="5387" max="5387" width="7" style="100" customWidth="1"/>
    <col min="5388" max="5630" width="7.75" style="100"/>
    <col min="5631" max="5631" width="3.75" style="100" customWidth="1"/>
    <col min="5632" max="5632" width="10.25" style="100" customWidth="1"/>
    <col min="5633" max="5634" width="6.875" style="100" customWidth="1"/>
    <col min="5635" max="5635" width="6" style="100" customWidth="1"/>
    <col min="5636" max="5636" width="7" style="100" customWidth="1"/>
    <col min="5637" max="5637" width="7.5" style="100" customWidth="1"/>
    <col min="5638" max="5639" width="7" style="100" customWidth="1"/>
    <col min="5640" max="5640" width="7.125" style="100" customWidth="1"/>
    <col min="5641" max="5641" width="7.25" style="100" customWidth="1"/>
    <col min="5642" max="5642" width="6.625" style="100" customWidth="1"/>
    <col min="5643" max="5643" width="7" style="100" customWidth="1"/>
    <col min="5644" max="5886" width="7.75" style="100"/>
    <col min="5887" max="5887" width="3.75" style="100" customWidth="1"/>
    <col min="5888" max="5888" width="10.25" style="100" customWidth="1"/>
    <col min="5889" max="5890" width="6.875" style="100" customWidth="1"/>
    <col min="5891" max="5891" width="6" style="100" customWidth="1"/>
    <col min="5892" max="5892" width="7" style="100" customWidth="1"/>
    <col min="5893" max="5893" width="7.5" style="100" customWidth="1"/>
    <col min="5894" max="5895" width="7" style="100" customWidth="1"/>
    <col min="5896" max="5896" width="7.125" style="100" customWidth="1"/>
    <col min="5897" max="5897" width="7.25" style="100" customWidth="1"/>
    <col min="5898" max="5898" width="6.625" style="100" customWidth="1"/>
    <col min="5899" max="5899" width="7" style="100" customWidth="1"/>
    <col min="5900" max="6142" width="7.75" style="100"/>
    <col min="6143" max="6143" width="3.75" style="100" customWidth="1"/>
    <col min="6144" max="6144" width="10.25" style="100" customWidth="1"/>
    <col min="6145" max="6146" width="6.875" style="100" customWidth="1"/>
    <col min="6147" max="6147" width="6" style="100" customWidth="1"/>
    <col min="6148" max="6148" width="7" style="100" customWidth="1"/>
    <col min="6149" max="6149" width="7.5" style="100" customWidth="1"/>
    <col min="6150" max="6151" width="7" style="100" customWidth="1"/>
    <col min="6152" max="6152" width="7.125" style="100" customWidth="1"/>
    <col min="6153" max="6153" width="7.25" style="100" customWidth="1"/>
    <col min="6154" max="6154" width="6.625" style="100" customWidth="1"/>
    <col min="6155" max="6155" width="7" style="100" customWidth="1"/>
    <col min="6156" max="6398" width="7.75" style="100"/>
    <col min="6399" max="6399" width="3.75" style="100" customWidth="1"/>
    <col min="6400" max="6400" width="10.25" style="100" customWidth="1"/>
    <col min="6401" max="6402" width="6.875" style="100" customWidth="1"/>
    <col min="6403" max="6403" width="6" style="100" customWidth="1"/>
    <col min="6404" max="6404" width="7" style="100" customWidth="1"/>
    <col min="6405" max="6405" width="7.5" style="100" customWidth="1"/>
    <col min="6406" max="6407" width="7" style="100" customWidth="1"/>
    <col min="6408" max="6408" width="7.125" style="100" customWidth="1"/>
    <col min="6409" max="6409" width="7.25" style="100" customWidth="1"/>
    <col min="6410" max="6410" width="6.625" style="100" customWidth="1"/>
    <col min="6411" max="6411" width="7" style="100" customWidth="1"/>
    <col min="6412" max="6654" width="7.75" style="100"/>
    <col min="6655" max="6655" width="3.75" style="100" customWidth="1"/>
    <col min="6656" max="6656" width="10.25" style="100" customWidth="1"/>
    <col min="6657" max="6658" width="6.875" style="100" customWidth="1"/>
    <col min="6659" max="6659" width="6" style="100" customWidth="1"/>
    <col min="6660" max="6660" width="7" style="100" customWidth="1"/>
    <col min="6661" max="6661" width="7.5" style="100" customWidth="1"/>
    <col min="6662" max="6663" width="7" style="100" customWidth="1"/>
    <col min="6664" max="6664" width="7.125" style="100" customWidth="1"/>
    <col min="6665" max="6665" width="7.25" style="100" customWidth="1"/>
    <col min="6666" max="6666" width="6.625" style="100" customWidth="1"/>
    <col min="6667" max="6667" width="7" style="100" customWidth="1"/>
    <col min="6668" max="6910" width="7.75" style="100"/>
    <col min="6911" max="6911" width="3.75" style="100" customWidth="1"/>
    <col min="6912" max="6912" width="10.25" style="100" customWidth="1"/>
    <col min="6913" max="6914" width="6.875" style="100" customWidth="1"/>
    <col min="6915" max="6915" width="6" style="100" customWidth="1"/>
    <col min="6916" max="6916" width="7" style="100" customWidth="1"/>
    <col min="6917" max="6917" width="7.5" style="100" customWidth="1"/>
    <col min="6918" max="6919" width="7" style="100" customWidth="1"/>
    <col min="6920" max="6920" width="7.125" style="100" customWidth="1"/>
    <col min="6921" max="6921" width="7.25" style="100" customWidth="1"/>
    <col min="6922" max="6922" width="6.625" style="100" customWidth="1"/>
    <col min="6923" max="6923" width="7" style="100" customWidth="1"/>
    <col min="6924" max="7166" width="7.75" style="100"/>
    <col min="7167" max="7167" width="3.75" style="100" customWidth="1"/>
    <col min="7168" max="7168" width="10.25" style="100" customWidth="1"/>
    <col min="7169" max="7170" width="6.875" style="100" customWidth="1"/>
    <col min="7171" max="7171" width="6" style="100" customWidth="1"/>
    <col min="7172" max="7172" width="7" style="100" customWidth="1"/>
    <col min="7173" max="7173" width="7.5" style="100" customWidth="1"/>
    <col min="7174" max="7175" width="7" style="100" customWidth="1"/>
    <col min="7176" max="7176" width="7.125" style="100" customWidth="1"/>
    <col min="7177" max="7177" width="7.25" style="100" customWidth="1"/>
    <col min="7178" max="7178" width="6.625" style="100" customWidth="1"/>
    <col min="7179" max="7179" width="7" style="100" customWidth="1"/>
    <col min="7180" max="7422" width="7.75" style="100"/>
    <col min="7423" max="7423" width="3.75" style="100" customWidth="1"/>
    <col min="7424" max="7424" width="10.25" style="100" customWidth="1"/>
    <col min="7425" max="7426" width="6.875" style="100" customWidth="1"/>
    <col min="7427" max="7427" width="6" style="100" customWidth="1"/>
    <col min="7428" max="7428" width="7" style="100" customWidth="1"/>
    <col min="7429" max="7429" width="7.5" style="100" customWidth="1"/>
    <col min="7430" max="7431" width="7" style="100" customWidth="1"/>
    <col min="7432" max="7432" width="7.125" style="100" customWidth="1"/>
    <col min="7433" max="7433" width="7.25" style="100" customWidth="1"/>
    <col min="7434" max="7434" width="6.625" style="100" customWidth="1"/>
    <col min="7435" max="7435" width="7" style="100" customWidth="1"/>
    <col min="7436" max="7678" width="7.75" style="100"/>
    <col min="7679" max="7679" width="3.75" style="100" customWidth="1"/>
    <col min="7680" max="7680" width="10.25" style="100" customWidth="1"/>
    <col min="7681" max="7682" width="6.875" style="100" customWidth="1"/>
    <col min="7683" max="7683" width="6" style="100" customWidth="1"/>
    <col min="7684" max="7684" width="7" style="100" customWidth="1"/>
    <col min="7685" max="7685" width="7.5" style="100" customWidth="1"/>
    <col min="7686" max="7687" width="7" style="100" customWidth="1"/>
    <col min="7688" max="7688" width="7.125" style="100" customWidth="1"/>
    <col min="7689" max="7689" width="7.25" style="100" customWidth="1"/>
    <col min="7690" max="7690" width="6.625" style="100" customWidth="1"/>
    <col min="7691" max="7691" width="7" style="100" customWidth="1"/>
    <col min="7692" max="7934" width="7.75" style="100"/>
    <col min="7935" max="7935" width="3.75" style="100" customWidth="1"/>
    <col min="7936" max="7936" width="10.25" style="100" customWidth="1"/>
    <col min="7937" max="7938" width="6.875" style="100" customWidth="1"/>
    <col min="7939" max="7939" width="6" style="100" customWidth="1"/>
    <col min="7940" max="7940" width="7" style="100" customWidth="1"/>
    <col min="7941" max="7941" width="7.5" style="100" customWidth="1"/>
    <col min="7942" max="7943" width="7" style="100" customWidth="1"/>
    <col min="7944" max="7944" width="7.125" style="100" customWidth="1"/>
    <col min="7945" max="7945" width="7.25" style="100" customWidth="1"/>
    <col min="7946" max="7946" width="6.625" style="100" customWidth="1"/>
    <col min="7947" max="7947" width="7" style="100" customWidth="1"/>
    <col min="7948" max="8190" width="7.75" style="100"/>
    <col min="8191" max="8191" width="3.75" style="100" customWidth="1"/>
    <col min="8192" max="8192" width="10.25" style="100" customWidth="1"/>
    <col min="8193" max="8194" width="6.875" style="100" customWidth="1"/>
    <col min="8195" max="8195" width="6" style="100" customWidth="1"/>
    <col min="8196" max="8196" width="7" style="100" customWidth="1"/>
    <col min="8197" max="8197" width="7.5" style="100" customWidth="1"/>
    <col min="8198" max="8199" width="7" style="100" customWidth="1"/>
    <col min="8200" max="8200" width="7.125" style="100" customWidth="1"/>
    <col min="8201" max="8201" width="7.25" style="100" customWidth="1"/>
    <col min="8202" max="8202" width="6.625" style="100" customWidth="1"/>
    <col min="8203" max="8203" width="7" style="100" customWidth="1"/>
    <col min="8204" max="8446" width="7.75" style="100"/>
    <col min="8447" max="8447" width="3.75" style="100" customWidth="1"/>
    <col min="8448" max="8448" width="10.25" style="100" customWidth="1"/>
    <col min="8449" max="8450" width="6.875" style="100" customWidth="1"/>
    <col min="8451" max="8451" width="6" style="100" customWidth="1"/>
    <col min="8452" max="8452" width="7" style="100" customWidth="1"/>
    <col min="8453" max="8453" width="7.5" style="100" customWidth="1"/>
    <col min="8454" max="8455" width="7" style="100" customWidth="1"/>
    <col min="8456" max="8456" width="7.125" style="100" customWidth="1"/>
    <col min="8457" max="8457" width="7.25" style="100" customWidth="1"/>
    <col min="8458" max="8458" width="6.625" style="100" customWidth="1"/>
    <col min="8459" max="8459" width="7" style="100" customWidth="1"/>
    <col min="8460" max="8702" width="7.75" style="100"/>
    <col min="8703" max="8703" width="3.75" style="100" customWidth="1"/>
    <col min="8704" max="8704" width="10.25" style="100" customWidth="1"/>
    <col min="8705" max="8706" width="6.875" style="100" customWidth="1"/>
    <col min="8707" max="8707" width="6" style="100" customWidth="1"/>
    <col min="8708" max="8708" width="7" style="100" customWidth="1"/>
    <col min="8709" max="8709" width="7.5" style="100" customWidth="1"/>
    <col min="8710" max="8711" width="7" style="100" customWidth="1"/>
    <col min="8712" max="8712" width="7.125" style="100" customWidth="1"/>
    <col min="8713" max="8713" width="7.25" style="100" customWidth="1"/>
    <col min="8714" max="8714" width="6.625" style="100" customWidth="1"/>
    <col min="8715" max="8715" width="7" style="100" customWidth="1"/>
    <col min="8716" max="8958" width="7.75" style="100"/>
    <col min="8959" max="8959" width="3.75" style="100" customWidth="1"/>
    <col min="8960" max="8960" width="10.25" style="100" customWidth="1"/>
    <col min="8961" max="8962" width="6.875" style="100" customWidth="1"/>
    <col min="8963" max="8963" width="6" style="100" customWidth="1"/>
    <col min="8964" max="8964" width="7" style="100" customWidth="1"/>
    <col min="8965" max="8965" width="7.5" style="100" customWidth="1"/>
    <col min="8966" max="8967" width="7" style="100" customWidth="1"/>
    <col min="8968" max="8968" width="7.125" style="100" customWidth="1"/>
    <col min="8969" max="8969" width="7.25" style="100" customWidth="1"/>
    <col min="8970" max="8970" width="6.625" style="100" customWidth="1"/>
    <col min="8971" max="8971" width="7" style="100" customWidth="1"/>
    <col min="8972" max="9214" width="7.75" style="100"/>
    <col min="9215" max="9215" width="3.75" style="100" customWidth="1"/>
    <col min="9216" max="9216" width="10.25" style="100" customWidth="1"/>
    <col min="9217" max="9218" width="6.875" style="100" customWidth="1"/>
    <col min="9219" max="9219" width="6" style="100" customWidth="1"/>
    <col min="9220" max="9220" width="7" style="100" customWidth="1"/>
    <col min="9221" max="9221" width="7.5" style="100" customWidth="1"/>
    <col min="9222" max="9223" width="7" style="100" customWidth="1"/>
    <col min="9224" max="9224" width="7.125" style="100" customWidth="1"/>
    <col min="9225" max="9225" width="7.25" style="100" customWidth="1"/>
    <col min="9226" max="9226" width="6.625" style="100" customWidth="1"/>
    <col min="9227" max="9227" width="7" style="100" customWidth="1"/>
    <col min="9228" max="9470" width="7.75" style="100"/>
    <col min="9471" max="9471" width="3.75" style="100" customWidth="1"/>
    <col min="9472" max="9472" width="10.25" style="100" customWidth="1"/>
    <col min="9473" max="9474" width="6.875" style="100" customWidth="1"/>
    <col min="9475" max="9475" width="6" style="100" customWidth="1"/>
    <col min="9476" max="9476" width="7" style="100" customWidth="1"/>
    <col min="9477" max="9477" width="7.5" style="100" customWidth="1"/>
    <col min="9478" max="9479" width="7" style="100" customWidth="1"/>
    <col min="9480" max="9480" width="7.125" style="100" customWidth="1"/>
    <col min="9481" max="9481" width="7.25" style="100" customWidth="1"/>
    <col min="9482" max="9482" width="6.625" style="100" customWidth="1"/>
    <col min="9483" max="9483" width="7" style="100" customWidth="1"/>
    <col min="9484" max="9726" width="7.75" style="100"/>
    <col min="9727" max="9727" width="3.75" style="100" customWidth="1"/>
    <col min="9728" max="9728" width="10.25" style="100" customWidth="1"/>
    <col min="9729" max="9730" width="6.875" style="100" customWidth="1"/>
    <col min="9731" max="9731" width="6" style="100" customWidth="1"/>
    <col min="9732" max="9732" width="7" style="100" customWidth="1"/>
    <col min="9733" max="9733" width="7.5" style="100" customWidth="1"/>
    <col min="9734" max="9735" width="7" style="100" customWidth="1"/>
    <col min="9736" max="9736" width="7.125" style="100" customWidth="1"/>
    <col min="9737" max="9737" width="7.25" style="100" customWidth="1"/>
    <col min="9738" max="9738" width="6.625" style="100" customWidth="1"/>
    <col min="9739" max="9739" width="7" style="100" customWidth="1"/>
    <col min="9740" max="9982" width="7.75" style="100"/>
    <col min="9983" max="9983" width="3.75" style="100" customWidth="1"/>
    <col min="9984" max="9984" width="10.25" style="100" customWidth="1"/>
    <col min="9985" max="9986" width="6.875" style="100" customWidth="1"/>
    <col min="9987" max="9987" width="6" style="100" customWidth="1"/>
    <col min="9988" max="9988" width="7" style="100" customWidth="1"/>
    <col min="9989" max="9989" width="7.5" style="100" customWidth="1"/>
    <col min="9990" max="9991" width="7" style="100" customWidth="1"/>
    <col min="9992" max="9992" width="7.125" style="100" customWidth="1"/>
    <col min="9993" max="9993" width="7.25" style="100" customWidth="1"/>
    <col min="9994" max="9994" width="6.625" style="100" customWidth="1"/>
    <col min="9995" max="9995" width="7" style="100" customWidth="1"/>
    <col min="9996" max="10238" width="7.75" style="100"/>
    <col min="10239" max="10239" width="3.75" style="100" customWidth="1"/>
    <col min="10240" max="10240" width="10.25" style="100" customWidth="1"/>
    <col min="10241" max="10242" width="6.875" style="100" customWidth="1"/>
    <col min="10243" max="10243" width="6" style="100" customWidth="1"/>
    <col min="10244" max="10244" width="7" style="100" customWidth="1"/>
    <col min="10245" max="10245" width="7.5" style="100" customWidth="1"/>
    <col min="10246" max="10247" width="7" style="100" customWidth="1"/>
    <col min="10248" max="10248" width="7.125" style="100" customWidth="1"/>
    <col min="10249" max="10249" width="7.25" style="100" customWidth="1"/>
    <col min="10250" max="10250" width="6.625" style="100" customWidth="1"/>
    <col min="10251" max="10251" width="7" style="100" customWidth="1"/>
    <col min="10252" max="10494" width="7.75" style="100"/>
    <col min="10495" max="10495" width="3.75" style="100" customWidth="1"/>
    <col min="10496" max="10496" width="10.25" style="100" customWidth="1"/>
    <col min="10497" max="10498" width="6.875" style="100" customWidth="1"/>
    <col min="10499" max="10499" width="6" style="100" customWidth="1"/>
    <col min="10500" max="10500" width="7" style="100" customWidth="1"/>
    <col min="10501" max="10501" width="7.5" style="100" customWidth="1"/>
    <col min="10502" max="10503" width="7" style="100" customWidth="1"/>
    <col min="10504" max="10504" width="7.125" style="100" customWidth="1"/>
    <col min="10505" max="10505" width="7.25" style="100" customWidth="1"/>
    <col min="10506" max="10506" width="6.625" style="100" customWidth="1"/>
    <col min="10507" max="10507" width="7" style="100" customWidth="1"/>
    <col min="10508" max="10750" width="7.75" style="100"/>
    <col min="10751" max="10751" width="3.75" style="100" customWidth="1"/>
    <col min="10752" max="10752" width="10.25" style="100" customWidth="1"/>
    <col min="10753" max="10754" width="6.875" style="100" customWidth="1"/>
    <col min="10755" max="10755" width="6" style="100" customWidth="1"/>
    <col min="10756" max="10756" width="7" style="100" customWidth="1"/>
    <col min="10757" max="10757" width="7.5" style="100" customWidth="1"/>
    <col min="10758" max="10759" width="7" style="100" customWidth="1"/>
    <col min="10760" max="10760" width="7.125" style="100" customWidth="1"/>
    <col min="10761" max="10761" width="7.25" style="100" customWidth="1"/>
    <col min="10762" max="10762" width="6.625" style="100" customWidth="1"/>
    <col min="10763" max="10763" width="7" style="100" customWidth="1"/>
    <col min="10764" max="11006" width="7.75" style="100"/>
    <col min="11007" max="11007" width="3.75" style="100" customWidth="1"/>
    <col min="11008" max="11008" width="10.25" style="100" customWidth="1"/>
    <col min="11009" max="11010" width="6.875" style="100" customWidth="1"/>
    <col min="11011" max="11011" width="6" style="100" customWidth="1"/>
    <col min="11012" max="11012" width="7" style="100" customWidth="1"/>
    <col min="11013" max="11013" width="7.5" style="100" customWidth="1"/>
    <col min="11014" max="11015" width="7" style="100" customWidth="1"/>
    <col min="11016" max="11016" width="7.125" style="100" customWidth="1"/>
    <col min="11017" max="11017" width="7.25" style="100" customWidth="1"/>
    <col min="11018" max="11018" width="6.625" style="100" customWidth="1"/>
    <col min="11019" max="11019" width="7" style="100" customWidth="1"/>
    <col min="11020" max="11262" width="7.75" style="100"/>
    <col min="11263" max="11263" width="3.75" style="100" customWidth="1"/>
    <col min="11264" max="11264" width="10.25" style="100" customWidth="1"/>
    <col min="11265" max="11266" width="6.875" style="100" customWidth="1"/>
    <col min="11267" max="11267" width="6" style="100" customWidth="1"/>
    <col min="11268" max="11268" width="7" style="100" customWidth="1"/>
    <col min="11269" max="11269" width="7.5" style="100" customWidth="1"/>
    <col min="11270" max="11271" width="7" style="100" customWidth="1"/>
    <col min="11272" max="11272" width="7.125" style="100" customWidth="1"/>
    <col min="11273" max="11273" width="7.25" style="100" customWidth="1"/>
    <col min="11274" max="11274" width="6.625" style="100" customWidth="1"/>
    <col min="11275" max="11275" width="7" style="100" customWidth="1"/>
    <col min="11276" max="11518" width="7.75" style="100"/>
    <col min="11519" max="11519" width="3.75" style="100" customWidth="1"/>
    <col min="11520" max="11520" width="10.25" style="100" customWidth="1"/>
    <col min="11521" max="11522" width="6.875" style="100" customWidth="1"/>
    <col min="11523" max="11523" width="6" style="100" customWidth="1"/>
    <col min="11524" max="11524" width="7" style="100" customWidth="1"/>
    <col min="11525" max="11525" width="7.5" style="100" customWidth="1"/>
    <col min="11526" max="11527" width="7" style="100" customWidth="1"/>
    <col min="11528" max="11528" width="7.125" style="100" customWidth="1"/>
    <col min="11529" max="11529" width="7.25" style="100" customWidth="1"/>
    <col min="11530" max="11530" width="6.625" style="100" customWidth="1"/>
    <col min="11531" max="11531" width="7" style="100" customWidth="1"/>
    <col min="11532" max="11774" width="7.75" style="100"/>
    <col min="11775" max="11775" width="3.75" style="100" customWidth="1"/>
    <col min="11776" max="11776" width="10.25" style="100" customWidth="1"/>
    <col min="11777" max="11778" width="6.875" style="100" customWidth="1"/>
    <col min="11779" max="11779" width="6" style="100" customWidth="1"/>
    <col min="11780" max="11780" width="7" style="100" customWidth="1"/>
    <col min="11781" max="11781" width="7.5" style="100" customWidth="1"/>
    <col min="11782" max="11783" width="7" style="100" customWidth="1"/>
    <col min="11784" max="11784" width="7.125" style="100" customWidth="1"/>
    <col min="11785" max="11785" width="7.25" style="100" customWidth="1"/>
    <col min="11786" max="11786" width="6.625" style="100" customWidth="1"/>
    <col min="11787" max="11787" width="7" style="100" customWidth="1"/>
    <col min="11788" max="12030" width="7.75" style="100"/>
    <col min="12031" max="12031" width="3.75" style="100" customWidth="1"/>
    <col min="12032" max="12032" width="10.25" style="100" customWidth="1"/>
    <col min="12033" max="12034" width="6.875" style="100" customWidth="1"/>
    <col min="12035" max="12035" width="6" style="100" customWidth="1"/>
    <col min="12036" max="12036" width="7" style="100" customWidth="1"/>
    <col min="12037" max="12037" width="7.5" style="100" customWidth="1"/>
    <col min="12038" max="12039" width="7" style="100" customWidth="1"/>
    <col min="12040" max="12040" width="7.125" style="100" customWidth="1"/>
    <col min="12041" max="12041" width="7.25" style="100" customWidth="1"/>
    <col min="12042" max="12042" width="6.625" style="100" customWidth="1"/>
    <col min="12043" max="12043" width="7" style="100" customWidth="1"/>
    <col min="12044" max="12286" width="7.75" style="100"/>
    <col min="12287" max="12287" width="3.75" style="100" customWidth="1"/>
    <col min="12288" max="12288" width="10.25" style="100" customWidth="1"/>
    <col min="12289" max="12290" width="6.875" style="100" customWidth="1"/>
    <col min="12291" max="12291" width="6" style="100" customWidth="1"/>
    <col min="12292" max="12292" width="7" style="100" customWidth="1"/>
    <col min="12293" max="12293" width="7.5" style="100" customWidth="1"/>
    <col min="12294" max="12295" width="7" style="100" customWidth="1"/>
    <col min="12296" max="12296" width="7.125" style="100" customWidth="1"/>
    <col min="12297" max="12297" width="7.25" style="100" customWidth="1"/>
    <col min="12298" max="12298" width="6.625" style="100" customWidth="1"/>
    <col min="12299" max="12299" width="7" style="100" customWidth="1"/>
    <col min="12300" max="12542" width="7.75" style="100"/>
    <col min="12543" max="12543" width="3.75" style="100" customWidth="1"/>
    <col min="12544" max="12544" width="10.25" style="100" customWidth="1"/>
    <col min="12545" max="12546" width="6.875" style="100" customWidth="1"/>
    <col min="12547" max="12547" width="6" style="100" customWidth="1"/>
    <col min="12548" max="12548" width="7" style="100" customWidth="1"/>
    <col min="12549" max="12549" width="7.5" style="100" customWidth="1"/>
    <col min="12550" max="12551" width="7" style="100" customWidth="1"/>
    <col min="12552" max="12552" width="7.125" style="100" customWidth="1"/>
    <col min="12553" max="12553" width="7.25" style="100" customWidth="1"/>
    <col min="12554" max="12554" width="6.625" style="100" customWidth="1"/>
    <col min="12555" max="12555" width="7" style="100" customWidth="1"/>
    <col min="12556" max="12798" width="7.75" style="100"/>
    <col min="12799" max="12799" width="3.75" style="100" customWidth="1"/>
    <col min="12800" max="12800" width="10.25" style="100" customWidth="1"/>
    <col min="12801" max="12802" width="6.875" style="100" customWidth="1"/>
    <col min="12803" max="12803" width="6" style="100" customWidth="1"/>
    <col min="12804" max="12804" width="7" style="100" customWidth="1"/>
    <col min="12805" max="12805" width="7.5" style="100" customWidth="1"/>
    <col min="12806" max="12807" width="7" style="100" customWidth="1"/>
    <col min="12808" max="12808" width="7.125" style="100" customWidth="1"/>
    <col min="12809" max="12809" width="7.25" style="100" customWidth="1"/>
    <col min="12810" max="12810" width="6.625" style="100" customWidth="1"/>
    <col min="12811" max="12811" width="7" style="100" customWidth="1"/>
    <col min="12812" max="13054" width="7.75" style="100"/>
    <col min="13055" max="13055" width="3.75" style="100" customWidth="1"/>
    <col min="13056" max="13056" width="10.25" style="100" customWidth="1"/>
    <col min="13057" max="13058" width="6.875" style="100" customWidth="1"/>
    <col min="13059" max="13059" width="6" style="100" customWidth="1"/>
    <col min="13060" max="13060" width="7" style="100" customWidth="1"/>
    <col min="13061" max="13061" width="7.5" style="100" customWidth="1"/>
    <col min="13062" max="13063" width="7" style="100" customWidth="1"/>
    <col min="13064" max="13064" width="7.125" style="100" customWidth="1"/>
    <col min="13065" max="13065" width="7.25" style="100" customWidth="1"/>
    <col min="13066" max="13066" width="6.625" style="100" customWidth="1"/>
    <col min="13067" max="13067" width="7" style="100" customWidth="1"/>
    <col min="13068" max="13310" width="7.75" style="100"/>
    <col min="13311" max="13311" width="3.75" style="100" customWidth="1"/>
    <col min="13312" max="13312" width="10.25" style="100" customWidth="1"/>
    <col min="13313" max="13314" width="6.875" style="100" customWidth="1"/>
    <col min="13315" max="13315" width="6" style="100" customWidth="1"/>
    <col min="13316" max="13316" width="7" style="100" customWidth="1"/>
    <col min="13317" max="13317" width="7.5" style="100" customWidth="1"/>
    <col min="13318" max="13319" width="7" style="100" customWidth="1"/>
    <col min="13320" max="13320" width="7.125" style="100" customWidth="1"/>
    <col min="13321" max="13321" width="7.25" style="100" customWidth="1"/>
    <col min="13322" max="13322" width="6.625" style="100" customWidth="1"/>
    <col min="13323" max="13323" width="7" style="100" customWidth="1"/>
    <col min="13324" max="13566" width="7.75" style="100"/>
    <col min="13567" max="13567" width="3.75" style="100" customWidth="1"/>
    <col min="13568" max="13568" width="10.25" style="100" customWidth="1"/>
    <col min="13569" max="13570" width="6.875" style="100" customWidth="1"/>
    <col min="13571" max="13571" width="6" style="100" customWidth="1"/>
    <col min="13572" max="13572" width="7" style="100" customWidth="1"/>
    <col min="13573" max="13573" width="7.5" style="100" customWidth="1"/>
    <col min="13574" max="13575" width="7" style="100" customWidth="1"/>
    <col min="13576" max="13576" width="7.125" style="100" customWidth="1"/>
    <col min="13577" max="13577" width="7.25" style="100" customWidth="1"/>
    <col min="13578" max="13578" width="6.625" style="100" customWidth="1"/>
    <col min="13579" max="13579" width="7" style="100" customWidth="1"/>
    <col min="13580" max="13822" width="7.75" style="100"/>
    <col min="13823" max="13823" width="3.75" style="100" customWidth="1"/>
    <col min="13824" max="13824" width="10.25" style="100" customWidth="1"/>
    <col min="13825" max="13826" width="6.875" style="100" customWidth="1"/>
    <col min="13827" max="13827" width="6" style="100" customWidth="1"/>
    <col min="13828" max="13828" width="7" style="100" customWidth="1"/>
    <col min="13829" max="13829" width="7.5" style="100" customWidth="1"/>
    <col min="13830" max="13831" width="7" style="100" customWidth="1"/>
    <col min="13832" max="13832" width="7.125" style="100" customWidth="1"/>
    <col min="13833" max="13833" width="7.25" style="100" customWidth="1"/>
    <col min="13834" max="13834" width="6.625" style="100" customWidth="1"/>
    <col min="13835" max="13835" width="7" style="100" customWidth="1"/>
    <col min="13836" max="14078" width="7.75" style="100"/>
    <col min="14079" max="14079" width="3.75" style="100" customWidth="1"/>
    <col min="14080" max="14080" width="10.25" style="100" customWidth="1"/>
    <col min="14081" max="14082" width="6.875" style="100" customWidth="1"/>
    <col min="14083" max="14083" width="6" style="100" customWidth="1"/>
    <col min="14084" max="14084" width="7" style="100" customWidth="1"/>
    <col min="14085" max="14085" width="7.5" style="100" customWidth="1"/>
    <col min="14086" max="14087" width="7" style="100" customWidth="1"/>
    <col min="14088" max="14088" width="7.125" style="100" customWidth="1"/>
    <col min="14089" max="14089" width="7.25" style="100" customWidth="1"/>
    <col min="14090" max="14090" width="6.625" style="100" customWidth="1"/>
    <col min="14091" max="14091" width="7" style="100" customWidth="1"/>
    <col min="14092" max="14334" width="7.75" style="100"/>
    <col min="14335" max="14335" width="3.75" style="100" customWidth="1"/>
    <col min="14336" max="14336" width="10.25" style="100" customWidth="1"/>
    <col min="14337" max="14338" width="6.875" style="100" customWidth="1"/>
    <col min="14339" max="14339" width="6" style="100" customWidth="1"/>
    <col min="14340" max="14340" width="7" style="100" customWidth="1"/>
    <col min="14341" max="14341" width="7.5" style="100" customWidth="1"/>
    <col min="14342" max="14343" width="7" style="100" customWidth="1"/>
    <col min="14344" max="14344" width="7.125" style="100" customWidth="1"/>
    <col min="14345" max="14345" width="7.25" style="100" customWidth="1"/>
    <col min="14346" max="14346" width="6.625" style="100" customWidth="1"/>
    <col min="14347" max="14347" width="7" style="100" customWidth="1"/>
    <col min="14348" max="14590" width="7.75" style="100"/>
    <col min="14591" max="14591" width="3.75" style="100" customWidth="1"/>
    <col min="14592" max="14592" width="10.25" style="100" customWidth="1"/>
    <col min="14593" max="14594" width="6.875" style="100" customWidth="1"/>
    <col min="14595" max="14595" width="6" style="100" customWidth="1"/>
    <col min="14596" max="14596" width="7" style="100" customWidth="1"/>
    <col min="14597" max="14597" width="7.5" style="100" customWidth="1"/>
    <col min="14598" max="14599" width="7" style="100" customWidth="1"/>
    <col min="14600" max="14600" width="7.125" style="100" customWidth="1"/>
    <col min="14601" max="14601" width="7.25" style="100" customWidth="1"/>
    <col min="14602" max="14602" width="6.625" style="100" customWidth="1"/>
    <col min="14603" max="14603" width="7" style="100" customWidth="1"/>
    <col min="14604" max="14846" width="7.75" style="100"/>
    <col min="14847" max="14847" width="3.75" style="100" customWidth="1"/>
    <col min="14848" max="14848" width="10.25" style="100" customWidth="1"/>
    <col min="14849" max="14850" width="6.875" style="100" customWidth="1"/>
    <col min="14851" max="14851" width="6" style="100" customWidth="1"/>
    <col min="14852" max="14852" width="7" style="100" customWidth="1"/>
    <col min="14853" max="14853" width="7.5" style="100" customWidth="1"/>
    <col min="14854" max="14855" width="7" style="100" customWidth="1"/>
    <col min="14856" max="14856" width="7.125" style="100" customWidth="1"/>
    <col min="14857" max="14857" width="7.25" style="100" customWidth="1"/>
    <col min="14858" max="14858" width="6.625" style="100" customWidth="1"/>
    <col min="14859" max="14859" width="7" style="100" customWidth="1"/>
    <col min="14860" max="15102" width="7.75" style="100"/>
    <col min="15103" max="15103" width="3.75" style="100" customWidth="1"/>
    <col min="15104" max="15104" width="10.25" style="100" customWidth="1"/>
    <col min="15105" max="15106" width="6.875" style="100" customWidth="1"/>
    <col min="15107" max="15107" width="6" style="100" customWidth="1"/>
    <col min="15108" max="15108" width="7" style="100" customWidth="1"/>
    <col min="15109" max="15109" width="7.5" style="100" customWidth="1"/>
    <col min="15110" max="15111" width="7" style="100" customWidth="1"/>
    <col min="15112" max="15112" width="7.125" style="100" customWidth="1"/>
    <col min="15113" max="15113" width="7.25" style="100" customWidth="1"/>
    <col min="15114" max="15114" width="6.625" style="100" customWidth="1"/>
    <col min="15115" max="15115" width="7" style="100" customWidth="1"/>
    <col min="15116" max="15358" width="7.75" style="100"/>
    <col min="15359" max="15359" width="3.75" style="100" customWidth="1"/>
    <col min="15360" max="15360" width="10.25" style="100" customWidth="1"/>
    <col min="15361" max="15362" width="6.875" style="100" customWidth="1"/>
    <col min="15363" max="15363" width="6" style="100" customWidth="1"/>
    <col min="15364" max="15364" width="7" style="100" customWidth="1"/>
    <col min="15365" max="15365" width="7.5" style="100" customWidth="1"/>
    <col min="15366" max="15367" width="7" style="100" customWidth="1"/>
    <col min="15368" max="15368" width="7.125" style="100" customWidth="1"/>
    <col min="15369" max="15369" width="7.25" style="100" customWidth="1"/>
    <col min="15370" max="15370" width="6.625" style="100" customWidth="1"/>
    <col min="15371" max="15371" width="7" style="100" customWidth="1"/>
    <col min="15372" max="15614" width="7.75" style="100"/>
    <col min="15615" max="15615" width="3.75" style="100" customWidth="1"/>
    <col min="15616" max="15616" width="10.25" style="100" customWidth="1"/>
    <col min="15617" max="15618" width="6.875" style="100" customWidth="1"/>
    <col min="15619" max="15619" width="6" style="100" customWidth="1"/>
    <col min="15620" max="15620" width="7" style="100" customWidth="1"/>
    <col min="15621" max="15621" width="7.5" style="100" customWidth="1"/>
    <col min="15622" max="15623" width="7" style="100" customWidth="1"/>
    <col min="15624" max="15624" width="7.125" style="100" customWidth="1"/>
    <col min="15625" max="15625" width="7.25" style="100" customWidth="1"/>
    <col min="15626" max="15626" width="6.625" style="100" customWidth="1"/>
    <col min="15627" max="15627" width="7" style="100" customWidth="1"/>
    <col min="15628" max="15870" width="7.75" style="100"/>
    <col min="15871" max="15871" width="3.75" style="100" customWidth="1"/>
    <col min="15872" max="15872" width="10.25" style="100" customWidth="1"/>
    <col min="15873" max="15874" width="6.875" style="100" customWidth="1"/>
    <col min="15875" max="15875" width="6" style="100" customWidth="1"/>
    <col min="15876" max="15876" width="7" style="100" customWidth="1"/>
    <col min="15877" max="15877" width="7.5" style="100" customWidth="1"/>
    <col min="15878" max="15879" width="7" style="100" customWidth="1"/>
    <col min="15880" max="15880" width="7.125" style="100" customWidth="1"/>
    <col min="15881" max="15881" width="7.25" style="100" customWidth="1"/>
    <col min="15882" max="15882" width="6.625" style="100" customWidth="1"/>
    <col min="15883" max="15883" width="7" style="100" customWidth="1"/>
    <col min="15884" max="16126" width="7.75" style="100"/>
    <col min="16127" max="16127" width="3.75" style="100" customWidth="1"/>
    <col min="16128" max="16128" width="10.25" style="100" customWidth="1"/>
    <col min="16129" max="16130" width="6.875" style="100" customWidth="1"/>
    <col min="16131" max="16131" width="6" style="100" customWidth="1"/>
    <col min="16132" max="16132" width="7" style="100" customWidth="1"/>
    <col min="16133" max="16133" width="7.5" style="100" customWidth="1"/>
    <col min="16134" max="16135" width="7" style="100" customWidth="1"/>
    <col min="16136" max="16136" width="7.125" style="100" customWidth="1"/>
    <col min="16137" max="16137" width="7.25" style="100" customWidth="1"/>
    <col min="16138" max="16138" width="6.625" style="100" customWidth="1"/>
    <col min="16139" max="16139" width="7" style="100" customWidth="1"/>
    <col min="16140" max="16384" width="7.75" style="100"/>
  </cols>
  <sheetData>
    <row r="1" spans="1:26" ht="16.149999999999999" customHeight="1">
      <c r="A1" s="100" t="s">
        <v>822</v>
      </c>
    </row>
    <row r="2" spans="1:26">
      <c r="M2" s="117" t="s">
        <v>402</v>
      </c>
      <c r="Z2" s="117" t="s">
        <v>402</v>
      </c>
    </row>
    <row r="3" spans="1:26" ht="27">
      <c r="A3" s="439" t="s">
        <v>403</v>
      </c>
      <c r="B3" s="440"/>
      <c r="C3" s="138" t="s">
        <v>44</v>
      </c>
      <c r="D3" s="139" t="s">
        <v>0</v>
      </c>
      <c r="E3" s="131" t="s">
        <v>429</v>
      </c>
      <c r="F3" s="131" t="s">
        <v>404</v>
      </c>
      <c r="G3" s="139" t="s">
        <v>1</v>
      </c>
      <c r="H3" s="139" t="s">
        <v>193</v>
      </c>
      <c r="I3" s="139" t="s">
        <v>194</v>
      </c>
      <c r="J3" s="139" t="s">
        <v>195</v>
      </c>
      <c r="K3" s="139" t="s">
        <v>413</v>
      </c>
      <c r="L3" s="139" t="s">
        <v>157</v>
      </c>
      <c r="M3" s="149" t="s">
        <v>196</v>
      </c>
      <c r="N3" s="139" t="s">
        <v>199</v>
      </c>
      <c r="O3" s="139" t="s">
        <v>414</v>
      </c>
      <c r="P3" s="139" t="s">
        <v>421</v>
      </c>
      <c r="Q3" s="131" t="s">
        <v>198</v>
      </c>
      <c r="R3" s="131" t="s">
        <v>197</v>
      </c>
      <c r="S3" s="139" t="s">
        <v>200</v>
      </c>
      <c r="T3" s="139" t="s">
        <v>156</v>
      </c>
      <c r="U3" s="139" t="s">
        <v>201</v>
      </c>
      <c r="V3" s="131" t="s">
        <v>422</v>
      </c>
      <c r="W3" s="139" t="s">
        <v>418</v>
      </c>
      <c r="X3" s="131" t="s">
        <v>202</v>
      </c>
      <c r="Y3" s="140" t="s">
        <v>205</v>
      </c>
      <c r="Z3" s="140" t="s">
        <v>162</v>
      </c>
    </row>
    <row r="4" spans="1:26" ht="15" hidden="1" customHeight="1">
      <c r="B4" s="135" t="s">
        <v>443</v>
      </c>
      <c r="C4" s="141">
        <v>99767</v>
      </c>
      <c r="D4" s="142">
        <v>25600</v>
      </c>
      <c r="E4" s="142" t="s">
        <v>431</v>
      </c>
      <c r="F4" s="142">
        <v>51217</v>
      </c>
      <c r="G4" s="142">
        <v>3428</v>
      </c>
      <c r="H4" s="142">
        <v>3156</v>
      </c>
      <c r="I4" s="142">
        <v>4291</v>
      </c>
      <c r="J4" s="142">
        <v>915</v>
      </c>
      <c r="K4" s="142">
        <v>2353</v>
      </c>
      <c r="L4" s="142">
        <v>1520</v>
      </c>
      <c r="M4" s="142">
        <v>760</v>
      </c>
      <c r="N4" s="142">
        <v>685</v>
      </c>
      <c r="O4" s="142">
        <v>619</v>
      </c>
      <c r="P4" s="142">
        <v>399</v>
      </c>
      <c r="Q4" s="142">
        <v>485</v>
      </c>
      <c r="R4" s="142">
        <v>449</v>
      </c>
      <c r="S4" s="142">
        <v>294</v>
      </c>
      <c r="T4" s="142">
        <v>252</v>
      </c>
      <c r="U4" s="142">
        <v>203</v>
      </c>
      <c r="V4" s="142">
        <v>183</v>
      </c>
      <c r="W4" s="142">
        <v>171</v>
      </c>
      <c r="X4" s="142">
        <v>175</v>
      </c>
      <c r="Y4" s="142">
        <v>2544</v>
      </c>
      <c r="Z4" s="142">
        <v>68</v>
      </c>
    </row>
    <row r="5" spans="1:26" ht="11.25" hidden="1" customHeight="1">
      <c r="B5" s="135" t="s">
        <v>434</v>
      </c>
      <c r="C5" s="141">
        <v>98206</v>
      </c>
      <c r="D5" s="142">
        <v>25306</v>
      </c>
      <c r="E5" s="142" t="s">
        <v>431</v>
      </c>
      <c r="F5" s="142">
        <v>49967</v>
      </c>
      <c r="G5" s="142">
        <v>3472</v>
      </c>
      <c r="H5" s="142">
        <v>2933</v>
      </c>
      <c r="I5" s="142">
        <v>4477</v>
      </c>
      <c r="J5" s="142">
        <v>911</v>
      </c>
      <c r="K5" s="142">
        <v>2270</v>
      </c>
      <c r="L5" s="142">
        <v>1477</v>
      </c>
      <c r="M5" s="142">
        <v>772</v>
      </c>
      <c r="N5" s="142">
        <v>712</v>
      </c>
      <c r="O5" s="142">
        <v>643</v>
      </c>
      <c r="P5" s="142">
        <v>476</v>
      </c>
      <c r="Q5" s="142">
        <v>462</v>
      </c>
      <c r="R5" s="142">
        <v>450</v>
      </c>
      <c r="S5" s="142">
        <v>290</v>
      </c>
      <c r="T5" s="142">
        <v>251</v>
      </c>
      <c r="U5" s="142">
        <v>227</v>
      </c>
      <c r="V5" s="142">
        <v>194</v>
      </c>
      <c r="W5" s="142">
        <v>170</v>
      </c>
      <c r="X5" s="142">
        <v>167</v>
      </c>
      <c r="Y5" s="142">
        <v>2579</v>
      </c>
      <c r="Z5" s="142">
        <v>61</v>
      </c>
    </row>
    <row r="6" spans="1:26" ht="11.25" hidden="1" customHeight="1">
      <c r="B6" s="135" t="s">
        <v>440</v>
      </c>
      <c r="C6" s="141">
        <v>97164</v>
      </c>
      <c r="D6" s="142">
        <v>24340</v>
      </c>
      <c r="E6" s="142">
        <v>749</v>
      </c>
      <c r="F6" s="142">
        <v>49167</v>
      </c>
      <c r="G6" s="142">
        <v>3494</v>
      </c>
      <c r="H6" s="142">
        <v>2706</v>
      </c>
      <c r="I6" s="142">
        <v>4709</v>
      </c>
      <c r="J6" s="142">
        <v>884</v>
      </c>
      <c r="K6" s="142">
        <v>2202</v>
      </c>
      <c r="L6" s="142">
        <v>1475</v>
      </c>
      <c r="M6" s="142">
        <v>795</v>
      </c>
      <c r="N6" s="142">
        <v>684</v>
      </c>
      <c r="O6" s="142">
        <v>620</v>
      </c>
      <c r="P6" s="142">
        <v>566</v>
      </c>
      <c r="Q6" s="142">
        <v>473</v>
      </c>
      <c r="R6" s="142">
        <v>443</v>
      </c>
      <c r="S6" s="142">
        <v>306</v>
      </c>
      <c r="T6" s="142">
        <v>247</v>
      </c>
      <c r="U6" s="142">
        <v>215</v>
      </c>
      <c r="V6" s="142">
        <v>182</v>
      </c>
      <c r="W6" s="142">
        <v>180</v>
      </c>
      <c r="X6" s="142">
        <v>174</v>
      </c>
      <c r="Y6" s="142">
        <v>2497</v>
      </c>
      <c r="Z6" s="142">
        <v>56</v>
      </c>
    </row>
    <row r="7" spans="1:26" ht="11.25" hidden="1" customHeight="1">
      <c r="B7" s="135" t="s">
        <v>444</v>
      </c>
      <c r="C7" s="141">
        <v>96541</v>
      </c>
      <c r="D7" s="142">
        <v>23712</v>
      </c>
      <c r="E7" s="142">
        <v>1105</v>
      </c>
      <c r="F7" s="142">
        <v>48157</v>
      </c>
      <c r="G7" s="142">
        <v>3531</v>
      </c>
      <c r="H7" s="142">
        <v>2504</v>
      </c>
      <c r="I7" s="142">
        <v>5209</v>
      </c>
      <c r="J7" s="142">
        <v>859</v>
      </c>
      <c r="K7" s="142">
        <v>2269</v>
      </c>
      <c r="L7" s="142">
        <v>1493</v>
      </c>
      <c r="M7" s="142">
        <v>758</v>
      </c>
      <c r="N7" s="142">
        <v>735</v>
      </c>
      <c r="O7" s="142">
        <v>629</v>
      </c>
      <c r="P7" s="142">
        <v>690</v>
      </c>
      <c r="Q7" s="142">
        <v>471</v>
      </c>
      <c r="R7" s="142">
        <v>446</v>
      </c>
      <c r="S7" s="142">
        <v>315</v>
      </c>
      <c r="T7" s="142">
        <v>245</v>
      </c>
      <c r="U7" s="142">
        <v>215</v>
      </c>
      <c r="V7" s="142">
        <v>171</v>
      </c>
      <c r="W7" s="142">
        <v>185</v>
      </c>
      <c r="X7" s="142">
        <v>167</v>
      </c>
      <c r="Y7" s="142">
        <v>2618</v>
      </c>
      <c r="Z7" s="142">
        <v>57</v>
      </c>
    </row>
    <row r="8" spans="1:26" ht="11.25" customHeight="1">
      <c r="B8" s="135" t="s">
        <v>445</v>
      </c>
      <c r="C8" s="143">
        <v>96530</v>
      </c>
      <c r="D8" s="144">
        <v>23151</v>
      </c>
      <c r="E8" s="144">
        <v>1454</v>
      </c>
      <c r="F8" s="144">
        <v>46680</v>
      </c>
      <c r="G8" s="144">
        <v>3645</v>
      </c>
      <c r="H8" s="144">
        <v>2306</v>
      </c>
      <c r="I8" s="144">
        <v>6580</v>
      </c>
      <c r="J8" s="144">
        <v>821</v>
      </c>
      <c r="K8" s="144">
        <v>2251</v>
      </c>
      <c r="L8" s="144">
        <v>1486</v>
      </c>
      <c r="M8" s="144">
        <v>773</v>
      </c>
      <c r="N8" s="144">
        <v>778</v>
      </c>
      <c r="O8" s="144">
        <v>604</v>
      </c>
      <c r="P8" s="144">
        <v>825</v>
      </c>
      <c r="Q8" s="144">
        <v>462</v>
      </c>
      <c r="R8" s="144">
        <v>483</v>
      </c>
      <c r="S8" s="144">
        <v>320</v>
      </c>
      <c r="T8" s="144">
        <v>251</v>
      </c>
      <c r="U8" s="144">
        <v>236</v>
      </c>
      <c r="V8" s="144">
        <v>193</v>
      </c>
      <c r="W8" s="144">
        <v>192</v>
      </c>
      <c r="X8" s="144">
        <v>165</v>
      </c>
      <c r="Y8" s="144">
        <v>2821</v>
      </c>
      <c r="Z8" s="144">
        <v>53</v>
      </c>
    </row>
    <row r="9" spans="1:26" ht="15" customHeight="1">
      <c r="B9" s="136"/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 ht="15" customHeight="1">
      <c r="B10" s="105" t="s">
        <v>211</v>
      </c>
      <c r="C10" s="143">
        <v>18780</v>
      </c>
      <c r="D10" s="144">
        <v>3051</v>
      </c>
      <c r="E10" s="144">
        <v>183</v>
      </c>
      <c r="F10" s="144">
        <v>12209</v>
      </c>
      <c r="G10" s="144">
        <v>510</v>
      </c>
      <c r="H10" s="144">
        <v>308</v>
      </c>
      <c r="I10" s="144">
        <v>515</v>
      </c>
      <c r="J10" s="144">
        <v>122</v>
      </c>
      <c r="K10" s="144">
        <v>441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1441</v>
      </c>
      <c r="Z10" s="144">
        <v>0</v>
      </c>
    </row>
    <row r="11" spans="1:26" ht="15" customHeight="1">
      <c r="B11" s="105" t="s">
        <v>212</v>
      </c>
      <c r="C11" s="143">
        <v>8532</v>
      </c>
      <c r="D11" s="144">
        <v>1275</v>
      </c>
      <c r="E11" s="144">
        <v>95</v>
      </c>
      <c r="F11" s="144">
        <v>5390</v>
      </c>
      <c r="G11" s="144">
        <v>243</v>
      </c>
      <c r="H11" s="144">
        <v>264</v>
      </c>
      <c r="I11" s="144">
        <v>154</v>
      </c>
      <c r="J11" s="144">
        <v>33</v>
      </c>
      <c r="K11" s="144">
        <v>203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875</v>
      </c>
      <c r="Z11" s="144">
        <v>0</v>
      </c>
    </row>
    <row r="12" spans="1:26" ht="15" customHeight="1">
      <c r="B12" s="105" t="s">
        <v>213</v>
      </c>
      <c r="C12" s="143">
        <v>7280</v>
      </c>
      <c r="D12" s="144">
        <v>1581</v>
      </c>
      <c r="E12" s="144">
        <v>64</v>
      </c>
      <c r="F12" s="144">
        <v>3143</v>
      </c>
      <c r="G12" s="144">
        <v>596</v>
      </c>
      <c r="H12" s="144">
        <v>383</v>
      </c>
      <c r="I12" s="144">
        <v>468</v>
      </c>
      <c r="J12" s="144">
        <v>150</v>
      </c>
      <c r="K12" s="144">
        <v>92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803</v>
      </c>
      <c r="Z12" s="144">
        <v>0</v>
      </c>
    </row>
    <row r="13" spans="1:26" ht="15" customHeight="1">
      <c r="B13" s="105" t="s">
        <v>214</v>
      </c>
      <c r="C13" s="143">
        <v>3537</v>
      </c>
      <c r="D13" s="144">
        <v>931</v>
      </c>
      <c r="E13" s="144">
        <v>35</v>
      </c>
      <c r="F13" s="144">
        <v>787</v>
      </c>
      <c r="G13" s="144">
        <v>245</v>
      </c>
      <c r="H13" s="144">
        <v>461</v>
      </c>
      <c r="I13" s="144">
        <v>496</v>
      </c>
      <c r="J13" s="144">
        <v>137</v>
      </c>
      <c r="K13" s="144">
        <v>41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404</v>
      </c>
      <c r="Z13" s="144">
        <v>0</v>
      </c>
    </row>
    <row r="14" spans="1:26" ht="15" customHeight="1">
      <c r="B14" s="105" t="s">
        <v>215</v>
      </c>
      <c r="C14" s="143">
        <v>10591</v>
      </c>
      <c r="D14" s="144">
        <v>1844</v>
      </c>
      <c r="E14" s="144">
        <v>40</v>
      </c>
      <c r="F14" s="144">
        <v>5423</v>
      </c>
      <c r="G14" s="144">
        <v>418</v>
      </c>
      <c r="H14" s="144">
        <v>135</v>
      </c>
      <c r="I14" s="144">
        <v>2077</v>
      </c>
      <c r="J14" s="144">
        <v>84</v>
      </c>
      <c r="K14" s="144">
        <v>90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480</v>
      </c>
      <c r="Z14" s="144">
        <v>0</v>
      </c>
    </row>
    <row r="15" spans="1:26" ht="15" customHeight="1">
      <c r="B15" s="105" t="s">
        <v>216</v>
      </c>
      <c r="C15" s="143">
        <v>1698</v>
      </c>
      <c r="D15" s="144">
        <v>400</v>
      </c>
      <c r="E15" s="144">
        <v>12</v>
      </c>
      <c r="F15" s="144">
        <v>627</v>
      </c>
      <c r="G15" s="144">
        <v>157</v>
      </c>
      <c r="H15" s="144">
        <v>70</v>
      </c>
      <c r="I15" s="144">
        <v>146</v>
      </c>
      <c r="J15" s="144">
        <v>77</v>
      </c>
      <c r="K15" s="144">
        <v>43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166</v>
      </c>
      <c r="Z15" s="144">
        <v>0</v>
      </c>
    </row>
    <row r="16" spans="1:26" ht="15" customHeight="1">
      <c r="B16" s="105" t="s">
        <v>218</v>
      </c>
      <c r="C16" s="143">
        <v>1023</v>
      </c>
      <c r="D16" s="144">
        <v>428</v>
      </c>
      <c r="E16" s="144">
        <v>5</v>
      </c>
      <c r="F16" s="144">
        <v>121</v>
      </c>
      <c r="G16" s="144">
        <v>165</v>
      </c>
      <c r="H16" s="144">
        <v>27</v>
      </c>
      <c r="I16" s="144">
        <v>94</v>
      </c>
      <c r="J16" s="144">
        <v>2</v>
      </c>
      <c r="K16" s="144">
        <v>29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152</v>
      </c>
      <c r="Z16" s="144">
        <v>0</v>
      </c>
    </row>
    <row r="17" spans="1:26" ht="15" customHeight="1">
      <c r="B17" s="105" t="s">
        <v>220</v>
      </c>
      <c r="C17" s="143">
        <v>1167</v>
      </c>
      <c r="D17" s="144">
        <v>383</v>
      </c>
      <c r="E17" s="144">
        <v>3</v>
      </c>
      <c r="F17" s="144">
        <v>153</v>
      </c>
      <c r="G17" s="144">
        <v>148</v>
      </c>
      <c r="H17" s="144">
        <v>229</v>
      </c>
      <c r="I17" s="144">
        <v>116</v>
      </c>
      <c r="J17" s="144">
        <v>7</v>
      </c>
      <c r="K17" s="144">
        <v>26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102</v>
      </c>
      <c r="Z17" s="144">
        <v>0</v>
      </c>
    </row>
    <row r="18" spans="1:26" ht="15" customHeight="1">
      <c r="B18" s="105" t="s">
        <v>222</v>
      </c>
      <c r="C18" s="143">
        <v>675</v>
      </c>
      <c r="D18" s="144">
        <v>218</v>
      </c>
      <c r="E18" s="144">
        <v>7</v>
      </c>
      <c r="F18" s="144">
        <v>131</v>
      </c>
      <c r="G18" s="144">
        <v>115</v>
      </c>
      <c r="H18" s="144">
        <v>26</v>
      </c>
      <c r="I18" s="144">
        <v>50</v>
      </c>
      <c r="J18" s="144">
        <v>11</v>
      </c>
      <c r="K18" s="144">
        <v>24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93</v>
      </c>
      <c r="Z18" s="144">
        <v>0</v>
      </c>
    </row>
    <row r="19" spans="1:26" ht="15" customHeight="1">
      <c r="B19" s="137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ht="15" customHeight="1">
      <c r="A20" s="100">
        <v>100</v>
      </c>
      <c r="B20" s="105" t="s">
        <v>223</v>
      </c>
      <c r="C20" s="143">
        <v>43247</v>
      </c>
      <c r="D20" s="144">
        <v>13040</v>
      </c>
      <c r="E20" s="144">
        <v>1010</v>
      </c>
      <c r="F20" s="144">
        <v>18696</v>
      </c>
      <c r="G20" s="144">
        <v>1048</v>
      </c>
      <c r="H20" s="144">
        <v>403</v>
      </c>
      <c r="I20" s="144">
        <v>2464</v>
      </c>
      <c r="J20" s="144">
        <v>198</v>
      </c>
      <c r="K20" s="144">
        <v>1262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5126</v>
      </c>
      <c r="Z20" s="144">
        <v>0</v>
      </c>
    </row>
    <row r="21" spans="1:26" ht="15" customHeight="1">
      <c r="A21" s="100">
        <v>101</v>
      </c>
      <c r="B21" s="105" t="s">
        <v>224</v>
      </c>
      <c r="C21" s="143">
        <v>4961</v>
      </c>
      <c r="D21" s="144">
        <v>1369</v>
      </c>
      <c r="E21" s="144">
        <v>100</v>
      </c>
      <c r="F21" s="144">
        <v>1515</v>
      </c>
      <c r="G21" s="144">
        <v>237</v>
      </c>
      <c r="H21" s="144">
        <v>220</v>
      </c>
      <c r="I21" s="144">
        <v>158</v>
      </c>
      <c r="J21" s="144">
        <v>99</v>
      </c>
      <c r="K21" s="144">
        <v>312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951</v>
      </c>
      <c r="Z21" s="144">
        <v>0</v>
      </c>
    </row>
    <row r="22" spans="1:26" ht="15" customHeight="1">
      <c r="A22" s="100">
        <v>102</v>
      </c>
      <c r="B22" s="105" t="s">
        <v>225</v>
      </c>
      <c r="C22" s="143">
        <v>4213</v>
      </c>
      <c r="D22" s="144">
        <v>1214</v>
      </c>
      <c r="E22" s="144">
        <v>95</v>
      </c>
      <c r="F22" s="144">
        <v>1645</v>
      </c>
      <c r="G22" s="144">
        <v>96</v>
      </c>
      <c r="H22" s="144">
        <v>26</v>
      </c>
      <c r="I22" s="144">
        <v>136</v>
      </c>
      <c r="J22" s="144">
        <v>4</v>
      </c>
      <c r="K22" s="144">
        <v>296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701</v>
      </c>
      <c r="Z22" s="144">
        <v>0</v>
      </c>
    </row>
    <row r="23" spans="1:26" ht="15" customHeight="1">
      <c r="A23" s="100">
        <v>105</v>
      </c>
      <c r="B23" s="105" t="s">
        <v>226</v>
      </c>
      <c r="C23" s="143">
        <v>4298</v>
      </c>
      <c r="D23" s="144">
        <v>1774</v>
      </c>
      <c r="E23" s="144">
        <v>77</v>
      </c>
      <c r="F23" s="144">
        <v>1501</v>
      </c>
      <c r="G23" s="144">
        <v>94</v>
      </c>
      <c r="H23" s="144">
        <v>19</v>
      </c>
      <c r="I23" s="144">
        <v>481</v>
      </c>
      <c r="J23" s="144">
        <v>15</v>
      </c>
      <c r="K23" s="144">
        <v>35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302</v>
      </c>
      <c r="Z23" s="144">
        <v>0</v>
      </c>
    </row>
    <row r="24" spans="1:26" ht="15" customHeight="1">
      <c r="A24" s="100">
        <v>106</v>
      </c>
      <c r="B24" s="105" t="s">
        <v>227</v>
      </c>
      <c r="C24" s="143">
        <v>7155</v>
      </c>
      <c r="D24" s="144">
        <v>743</v>
      </c>
      <c r="E24" s="144">
        <v>42</v>
      </c>
      <c r="F24" s="144">
        <v>4940</v>
      </c>
      <c r="G24" s="144">
        <v>79</v>
      </c>
      <c r="H24" s="144">
        <v>9</v>
      </c>
      <c r="I24" s="144">
        <v>1126</v>
      </c>
      <c r="J24" s="144">
        <v>9</v>
      </c>
      <c r="K24" s="144">
        <v>36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171</v>
      </c>
      <c r="Z24" s="144">
        <v>0</v>
      </c>
    </row>
    <row r="25" spans="1:26" ht="15" customHeight="1">
      <c r="A25" s="100">
        <v>107</v>
      </c>
      <c r="B25" s="105" t="s">
        <v>228</v>
      </c>
      <c r="C25" s="143">
        <v>3720</v>
      </c>
      <c r="D25" s="144">
        <v>420</v>
      </c>
      <c r="E25" s="144">
        <v>44</v>
      </c>
      <c r="F25" s="144">
        <v>2743</v>
      </c>
      <c r="G25" s="144">
        <v>58</v>
      </c>
      <c r="H25" s="144">
        <v>20</v>
      </c>
      <c r="I25" s="144">
        <v>139</v>
      </c>
      <c r="J25" s="144">
        <v>18</v>
      </c>
      <c r="K25" s="144">
        <v>61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217</v>
      </c>
      <c r="Z25" s="144">
        <v>0</v>
      </c>
    </row>
    <row r="26" spans="1:26" ht="15" customHeight="1">
      <c r="A26" s="100">
        <v>108</v>
      </c>
      <c r="B26" s="105" t="s">
        <v>229</v>
      </c>
      <c r="C26" s="143">
        <v>2601</v>
      </c>
      <c r="D26" s="144">
        <v>784</v>
      </c>
      <c r="E26" s="144">
        <v>37</v>
      </c>
      <c r="F26" s="144">
        <v>1220</v>
      </c>
      <c r="G26" s="144">
        <v>66</v>
      </c>
      <c r="H26" s="144">
        <v>8</v>
      </c>
      <c r="I26" s="144">
        <v>37</v>
      </c>
      <c r="J26" s="144">
        <v>5</v>
      </c>
      <c r="K26" s="144">
        <v>111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333</v>
      </c>
      <c r="Z26" s="144">
        <v>0</v>
      </c>
    </row>
    <row r="27" spans="1:26" ht="15" customHeight="1">
      <c r="A27" s="100">
        <v>109</v>
      </c>
      <c r="B27" s="105" t="s">
        <v>230</v>
      </c>
      <c r="C27" s="143">
        <v>1939</v>
      </c>
      <c r="D27" s="144">
        <v>351</v>
      </c>
      <c r="E27" s="144">
        <v>59</v>
      </c>
      <c r="F27" s="144">
        <v>1104</v>
      </c>
      <c r="G27" s="144">
        <v>44</v>
      </c>
      <c r="H27" s="144">
        <v>17</v>
      </c>
      <c r="I27" s="144">
        <v>37</v>
      </c>
      <c r="J27" s="144">
        <v>7</v>
      </c>
      <c r="K27" s="144">
        <v>81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239</v>
      </c>
      <c r="Z27" s="144">
        <v>0</v>
      </c>
    </row>
    <row r="28" spans="1:26" ht="15" customHeight="1">
      <c r="A28" s="100">
        <v>110</v>
      </c>
      <c r="B28" s="105" t="s">
        <v>231</v>
      </c>
      <c r="C28" s="143">
        <v>11884</v>
      </c>
      <c r="D28" s="144">
        <v>5669</v>
      </c>
      <c r="E28" s="144">
        <v>520</v>
      </c>
      <c r="F28" s="144">
        <v>2885</v>
      </c>
      <c r="G28" s="144">
        <v>252</v>
      </c>
      <c r="H28" s="144">
        <v>58</v>
      </c>
      <c r="I28" s="144">
        <v>243</v>
      </c>
      <c r="J28" s="144">
        <v>30</v>
      </c>
      <c r="K28" s="144">
        <v>275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44">
        <v>1952</v>
      </c>
      <c r="Z28" s="144">
        <v>0</v>
      </c>
    </row>
    <row r="29" spans="1:26" ht="15" customHeight="1">
      <c r="A29" s="100">
        <v>111</v>
      </c>
      <c r="B29" s="105" t="s">
        <v>232</v>
      </c>
      <c r="C29" s="143">
        <v>2476</v>
      </c>
      <c r="D29" s="144">
        <v>716</v>
      </c>
      <c r="E29" s="144">
        <v>36</v>
      </c>
      <c r="F29" s="144">
        <v>1143</v>
      </c>
      <c r="G29" s="144">
        <v>122</v>
      </c>
      <c r="H29" s="144">
        <v>26</v>
      </c>
      <c r="I29" s="144">
        <v>107</v>
      </c>
      <c r="J29" s="144">
        <v>11</v>
      </c>
      <c r="K29" s="144">
        <v>55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260</v>
      </c>
      <c r="Z29" s="144">
        <v>0</v>
      </c>
    </row>
    <row r="30" spans="1:26" ht="15" customHeight="1">
      <c r="A30" s="100">
        <v>201</v>
      </c>
      <c r="B30" s="105" t="s">
        <v>234</v>
      </c>
      <c r="C30" s="143">
        <v>10158</v>
      </c>
      <c r="D30" s="144">
        <v>1554</v>
      </c>
      <c r="E30" s="144">
        <v>40</v>
      </c>
      <c r="F30" s="144">
        <v>5394</v>
      </c>
      <c r="G30" s="144">
        <v>407</v>
      </c>
      <c r="H30" s="144">
        <v>128</v>
      </c>
      <c r="I30" s="144">
        <v>2027</v>
      </c>
      <c r="J30" s="144">
        <v>83</v>
      </c>
      <c r="K30" s="144">
        <v>83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442</v>
      </c>
      <c r="Z30" s="144">
        <v>0</v>
      </c>
    </row>
    <row r="31" spans="1:26" ht="15" customHeight="1">
      <c r="A31" s="100">
        <v>202</v>
      </c>
      <c r="B31" s="105" t="s">
        <v>235</v>
      </c>
      <c r="C31" s="143">
        <v>10949</v>
      </c>
      <c r="D31" s="144">
        <v>1524</v>
      </c>
      <c r="E31" s="144">
        <v>71</v>
      </c>
      <c r="F31" s="144">
        <v>7870</v>
      </c>
      <c r="G31" s="144">
        <v>301</v>
      </c>
      <c r="H31" s="144">
        <v>148</v>
      </c>
      <c r="I31" s="144">
        <v>389</v>
      </c>
      <c r="J31" s="144">
        <v>54</v>
      </c>
      <c r="K31" s="144">
        <v>120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44">
        <v>472</v>
      </c>
      <c r="Z31" s="144">
        <v>0</v>
      </c>
    </row>
    <row r="32" spans="1:26" ht="15" customHeight="1">
      <c r="A32" s="100">
        <v>203</v>
      </c>
      <c r="B32" s="105" t="s">
        <v>236</v>
      </c>
      <c r="C32" s="143">
        <v>2993</v>
      </c>
      <c r="D32" s="144">
        <v>823</v>
      </c>
      <c r="E32" s="144">
        <v>37</v>
      </c>
      <c r="F32" s="144">
        <v>1285</v>
      </c>
      <c r="G32" s="144">
        <v>154</v>
      </c>
      <c r="H32" s="144">
        <v>122</v>
      </c>
      <c r="I32" s="144">
        <v>146</v>
      </c>
      <c r="J32" s="144">
        <v>54</v>
      </c>
      <c r="K32" s="144">
        <v>53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319</v>
      </c>
      <c r="Z32" s="144">
        <v>0</v>
      </c>
    </row>
    <row r="33" spans="1:26" ht="15" customHeight="1">
      <c r="A33" s="100">
        <v>204</v>
      </c>
      <c r="B33" s="105" t="s">
        <v>237</v>
      </c>
      <c r="C33" s="143">
        <v>6242</v>
      </c>
      <c r="D33" s="144">
        <v>1189</v>
      </c>
      <c r="E33" s="144">
        <v>80</v>
      </c>
      <c r="F33" s="144">
        <v>3694</v>
      </c>
      <c r="G33" s="144">
        <v>159</v>
      </c>
      <c r="H33" s="144">
        <v>138</v>
      </c>
      <c r="I33" s="144">
        <v>76</v>
      </c>
      <c r="J33" s="144">
        <v>28</v>
      </c>
      <c r="K33" s="144">
        <v>227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651</v>
      </c>
      <c r="Z33" s="144">
        <v>0</v>
      </c>
    </row>
    <row r="34" spans="1:26" ht="15" customHeight="1">
      <c r="A34" s="100">
        <v>205</v>
      </c>
      <c r="B34" s="105" t="s">
        <v>238</v>
      </c>
      <c r="C34" s="143">
        <v>221</v>
      </c>
      <c r="D34" s="144">
        <v>63</v>
      </c>
      <c r="E34" s="144">
        <v>3</v>
      </c>
      <c r="F34" s="144">
        <v>47</v>
      </c>
      <c r="G34" s="144">
        <v>48</v>
      </c>
      <c r="H34" s="144">
        <v>6</v>
      </c>
      <c r="I34" s="144">
        <v>9</v>
      </c>
      <c r="J34" s="144">
        <v>1</v>
      </c>
      <c r="K34" s="144">
        <v>11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33</v>
      </c>
      <c r="Z34" s="144">
        <v>0</v>
      </c>
    </row>
    <row r="35" spans="1:26" ht="15" customHeight="1">
      <c r="A35" s="100">
        <v>206</v>
      </c>
      <c r="B35" s="105" t="s">
        <v>239</v>
      </c>
      <c r="C35" s="143">
        <v>1589</v>
      </c>
      <c r="D35" s="144">
        <v>338</v>
      </c>
      <c r="E35" s="144">
        <v>32</v>
      </c>
      <c r="F35" s="144">
        <v>645</v>
      </c>
      <c r="G35" s="144">
        <v>50</v>
      </c>
      <c r="H35" s="144">
        <v>22</v>
      </c>
      <c r="I35" s="144">
        <v>50</v>
      </c>
      <c r="J35" s="144">
        <v>40</v>
      </c>
      <c r="K35" s="144">
        <v>94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318</v>
      </c>
      <c r="Z35" s="144">
        <v>0</v>
      </c>
    </row>
    <row r="36" spans="1:26" ht="15" customHeight="1">
      <c r="A36" s="100">
        <v>207</v>
      </c>
      <c r="B36" s="105" t="s">
        <v>240</v>
      </c>
      <c r="C36" s="143">
        <v>3171</v>
      </c>
      <c r="D36" s="144">
        <v>586</v>
      </c>
      <c r="E36" s="144">
        <v>21</v>
      </c>
      <c r="F36" s="144">
        <v>2066</v>
      </c>
      <c r="G36" s="144">
        <v>90</v>
      </c>
      <c r="H36" s="144">
        <v>86</v>
      </c>
      <c r="I36" s="144">
        <v>67</v>
      </c>
      <c r="J36" s="144">
        <v>10</v>
      </c>
      <c r="K36" s="144">
        <v>28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217</v>
      </c>
      <c r="Z36" s="144">
        <v>0</v>
      </c>
    </row>
    <row r="37" spans="1:26" ht="15" customHeight="1">
      <c r="A37" s="100">
        <v>208</v>
      </c>
      <c r="B37" s="105" t="s">
        <v>241</v>
      </c>
      <c r="C37" s="143">
        <v>341</v>
      </c>
      <c r="D37" s="144">
        <v>46</v>
      </c>
      <c r="E37" s="144">
        <v>0</v>
      </c>
      <c r="F37" s="144">
        <v>218</v>
      </c>
      <c r="G37" s="144">
        <v>20</v>
      </c>
      <c r="H37" s="144">
        <v>4</v>
      </c>
      <c r="I37" s="144">
        <v>15</v>
      </c>
      <c r="J37" s="144">
        <v>2</v>
      </c>
      <c r="K37" s="144">
        <v>6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  <c r="Y37" s="144">
        <v>30</v>
      </c>
      <c r="Z37" s="144">
        <v>0</v>
      </c>
    </row>
    <row r="38" spans="1:26" ht="15" customHeight="1">
      <c r="A38" s="100">
        <v>209</v>
      </c>
      <c r="B38" s="105" t="s">
        <v>242</v>
      </c>
      <c r="C38" s="143">
        <v>521</v>
      </c>
      <c r="D38" s="144">
        <v>213</v>
      </c>
      <c r="E38" s="144">
        <v>4</v>
      </c>
      <c r="F38" s="144">
        <v>79</v>
      </c>
      <c r="G38" s="144">
        <v>83</v>
      </c>
      <c r="H38" s="144">
        <v>4</v>
      </c>
      <c r="I38" s="144">
        <v>53</v>
      </c>
      <c r="J38" s="144">
        <v>2</v>
      </c>
      <c r="K38" s="144">
        <v>13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70</v>
      </c>
      <c r="Z38" s="144">
        <v>0</v>
      </c>
    </row>
    <row r="39" spans="1:26" ht="15" customHeight="1">
      <c r="A39" s="100">
        <v>210</v>
      </c>
      <c r="B39" s="105" t="s">
        <v>14</v>
      </c>
      <c r="C39" s="143">
        <v>2523</v>
      </c>
      <c r="D39" s="144">
        <v>510</v>
      </c>
      <c r="E39" s="144">
        <v>17</v>
      </c>
      <c r="F39" s="144">
        <v>1021</v>
      </c>
      <c r="G39" s="144">
        <v>254</v>
      </c>
      <c r="H39" s="144">
        <v>186</v>
      </c>
      <c r="I39" s="144">
        <v>176</v>
      </c>
      <c r="J39" s="144">
        <v>66</v>
      </c>
      <c r="K39" s="144">
        <v>28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265</v>
      </c>
      <c r="Z39" s="144">
        <v>0</v>
      </c>
    </row>
    <row r="40" spans="1:26" ht="15" customHeight="1">
      <c r="A40" s="100">
        <v>212</v>
      </c>
      <c r="B40" s="105" t="s">
        <v>243</v>
      </c>
      <c r="C40" s="143">
        <v>345</v>
      </c>
      <c r="D40" s="144">
        <v>67</v>
      </c>
      <c r="E40" s="144">
        <v>0</v>
      </c>
      <c r="F40" s="144">
        <v>138</v>
      </c>
      <c r="G40" s="144">
        <v>52</v>
      </c>
      <c r="H40" s="144">
        <v>31</v>
      </c>
      <c r="I40" s="144">
        <v>27</v>
      </c>
      <c r="J40" s="144">
        <v>0</v>
      </c>
      <c r="K40" s="144">
        <v>10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20</v>
      </c>
      <c r="Z40" s="144">
        <v>0</v>
      </c>
    </row>
    <row r="41" spans="1:26" ht="15" customHeight="1">
      <c r="A41" s="100">
        <v>213</v>
      </c>
      <c r="B41" s="105" t="s">
        <v>244</v>
      </c>
      <c r="C41" s="143">
        <v>422</v>
      </c>
      <c r="D41" s="144">
        <v>89</v>
      </c>
      <c r="E41" s="144">
        <v>1</v>
      </c>
      <c r="F41" s="144">
        <v>220</v>
      </c>
      <c r="G41" s="144">
        <v>37</v>
      </c>
      <c r="H41" s="144">
        <v>9</v>
      </c>
      <c r="I41" s="144">
        <v>19</v>
      </c>
      <c r="J41" s="144">
        <v>2</v>
      </c>
      <c r="K41" s="144">
        <v>6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  <c r="Y41" s="144">
        <v>39</v>
      </c>
      <c r="Z41" s="144">
        <v>0</v>
      </c>
    </row>
    <row r="42" spans="1:26" ht="15" customHeight="1">
      <c r="A42" s="100">
        <v>214</v>
      </c>
      <c r="B42" s="105" t="s">
        <v>245</v>
      </c>
      <c r="C42" s="143">
        <v>2971</v>
      </c>
      <c r="D42" s="144">
        <v>323</v>
      </c>
      <c r="E42" s="144">
        <v>49</v>
      </c>
      <c r="F42" s="144">
        <v>1961</v>
      </c>
      <c r="G42" s="144">
        <v>83</v>
      </c>
      <c r="H42" s="144">
        <v>140</v>
      </c>
      <c r="I42" s="144">
        <v>15</v>
      </c>
      <c r="J42" s="144">
        <v>10</v>
      </c>
      <c r="K42" s="144">
        <v>92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  <c r="Y42" s="144">
        <v>298</v>
      </c>
      <c r="Z42" s="144">
        <v>0</v>
      </c>
    </row>
    <row r="43" spans="1:26" ht="15" customHeight="1">
      <c r="A43" s="100">
        <v>215</v>
      </c>
      <c r="B43" s="105" t="s">
        <v>246</v>
      </c>
      <c r="C43" s="143">
        <v>1015</v>
      </c>
      <c r="D43" s="144">
        <v>211</v>
      </c>
      <c r="E43" s="144">
        <v>9</v>
      </c>
      <c r="F43" s="144">
        <v>284</v>
      </c>
      <c r="G43" s="144">
        <v>50</v>
      </c>
      <c r="H43" s="144">
        <v>178</v>
      </c>
      <c r="I43" s="144">
        <v>54</v>
      </c>
      <c r="J43" s="144">
        <v>74</v>
      </c>
      <c r="K43" s="144">
        <v>9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4">
        <v>0</v>
      </c>
      <c r="S43" s="144">
        <v>0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  <c r="Y43" s="144">
        <v>146</v>
      </c>
      <c r="Z43" s="144">
        <v>0</v>
      </c>
    </row>
    <row r="44" spans="1:26" ht="15" customHeight="1">
      <c r="A44" s="100">
        <v>216</v>
      </c>
      <c r="B44" s="105" t="s">
        <v>247</v>
      </c>
      <c r="C44" s="143">
        <v>1064</v>
      </c>
      <c r="D44" s="144">
        <v>98</v>
      </c>
      <c r="E44" s="144">
        <v>3</v>
      </c>
      <c r="F44" s="144">
        <v>662</v>
      </c>
      <c r="G44" s="144">
        <v>76</v>
      </c>
      <c r="H44" s="144">
        <v>20</v>
      </c>
      <c r="I44" s="144">
        <v>47</v>
      </c>
      <c r="J44" s="144">
        <v>24</v>
      </c>
      <c r="K44" s="144">
        <v>4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  <c r="Y44" s="144">
        <v>130</v>
      </c>
      <c r="Z44" s="144">
        <v>0</v>
      </c>
    </row>
    <row r="45" spans="1:26" ht="15" customHeight="1">
      <c r="A45" s="100">
        <v>217</v>
      </c>
      <c r="B45" s="105" t="s">
        <v>248</v>
      </c>
      <c r="C45" s="143">
        <v>1231</v>
      </c>
      <c r="D45" s="144">
        <v>174</v>
      </c>
      <c r="E45" s="144">
        <v>10</v>
      </c>
      <c r="F45" s="144">
        <v>823</v>
      </c>
      <c r="G45" s="144">
        <v>28</v>
      </c>
      <c r="H45" s="144">
        <v>21</v>
      </c>
      <c r="I45" s="144">
        <v>13</v>
      </c>
      <c r="J45" s="144">
        <v>4</v>
      </c>
      <c r="K45" s="144">
        <v>41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144">
        <v>0</v>
      </c>
      <c r="Y45" s="144">
        <v>117</v>
      </c>
      <c r="Z45" s="144">
        <v>0</v>
      </c>
    </row>
    <row r="46" spans="1:26" ht="15" customHeight="1">
      <c r="A46" s="100">
        <v>218</v>
      </c>
      <c r="B46" s="105" t="s">
        <v>249</v>
      </c>
      <c r="C46" s="143">
        <v>576</v>
      </c>
      <c r="D46" s="144">
        <v>54</v>
      </c>
      <c r="E46" s="144">
        <v>16</v>
      </c>
      <c r="F46" s="144">
        <v>136</v>
      </c>
      <c r="G46" s="144">
        <v>71</v>
      </c>
      <c r="H46" s="144">
        <v>137</v>
      </c>
      <c r="I46" s="144">
        <v>74</v>
      </c>
      <c r="J46" s="144">
        <v>33</v>
      </c>
      <c r="K46" s="144">
        <v>10</v>
      </c>
      <c r="L46" s="144">
        <v>0</v>
      </c>
      <c r="M46" s="144">
        <v>0</v>
      </c>
      <c r="N46" s="144">
        <v>0</v>
      </c>
      <c r="O46" s="144">
        <v>0</v>
      </c>
      <c r="P46" s="144">
        <v>0</v>
      </c>
      <c r="Q46" s="144">
        <v>0</v>
      </c>
      <c r="R46" s="144">
        <v>0</v>
      </c>
      <c r="S46" s="144">
        <v>0</v>
      </c>
      <c r="T46" s="144">
        <v>0</v>
      </c>
      <c r="U46" s="144">
        <v>0</v>
      </c>
      <c r="V46" s="144">
        <v>0</v>
      </c>
      <c r="W46" s="144">
        <v>0</v>
      </c>
      <c r="X46" s="144">
        <v>0</v>
      </c>
      <c r="Y46" s="144">
        <v>45</v>
      </c>
      <c r="Z46" s="144">
        <v>0</v>
      </c>
    </row>
    <row r="47" spans="1:26" ht="15" customHeight="1">
      <c r="A47" s="100">
        <v>219</v>
      </c>
      <c r="B47" s="105" t="s">
        <v>250</v>
      </c>
      <c r="C47" s="143">
        <v>1009</v>
      </c>
      <c r="D47" s="144">
        <v>168</v>
      </c>
      <c r="E47" s="144">
        <v>14</v>
      </c>
      <c r="F47" s="144">
        <v>466</v>
      </c>
      <c r="G47" s="144">
        <v>36</v>
      </c>
      <c r="H47" s="144">
        <v>15</v>
      </c>
      <c r="I47" s="144">
        <v>45</v>
      </c>
      <c r="J47" s="144">
        <v>9</v>
      </c>
      <c r="K47" s="144">
        <v>34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44">
        <v>0</v>
      </c>
      <c r="S47" s="144">
        <v>0</v>
      </c>
      <c r="T47" s="144">
        <v>0</v>
      </c>
      <c r="U47" s="144">
        <v>0</v>
      </c>
      <c r="V47" s="144">
        <v>0</v>
      </c>
      <c r="W47" s="144">
        <v>0</v>
      </c>
      <c r="X47" s="144">
        <v>0</v>
      </c>
      <c r="Y47" s="144">
        <v>222</v>
      </c>
      <c r="Z47" s="144">
        <v>0</v>
      </c>
    </row>
    <row r="48" spans="1:26" ht="15" customHeight="1">
      <c r="A48" s="100">
        <v>220</v>
      </c>
      <c r="B48" s="105" t="s">
        <v>251</v>
      </c>
      <c r="C48" s="143">
        <v>785</v>
      </c>
      <c r="D48" s="144">
        <v>309</v>
      </c>
      <c r="E48" s="144">
        <v>0</v>
      </c>
      <c r="F48" s="144">
        <v>69</v>
      </c>
      <c r="G48" s="144">
        <v>31</v>
      </c>
      <c r="H48" s="144">
        <v>104</v>
      </c>
      <c r="I48" s="144">
        <v>150</v>
      </c>
      <c r="J48" s="144">
        <v>1</v>
      </c>
      <c r="K48" s="144">
        <v>6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44">
        <v>0</v>
      </c>
      <c r="S48" s="144">
        <v>0</v>
      </c>
      <c r="T48" s="144">
        <v>0</v>
      </c>
      <c r="U48" s="144">
        <v>0</v>
      </c>
      <c r="V48" s="144">
        <v>0</v>
      </c>
      <c r="W48" s="144">
        <v>0</v>
      </c>
      <c r="X48" s="144">
        <v>0</v>
      </c>
      <c r="Y48" s="144">
        <v>115</v>
      </c>
      <c r="Z48" s="144">
        <v>0</v>
      </c>
    </row>
    <row r="49" spans="1:26" ht="15" customHeight="1">
      <c r="A49" s="100">
        <v>221</v>
      </c>
      <c r="B49" s="105" t="s">
        <v>252</v>
      </c>
      <c r="C49" s="143">
        <v>481</v>
      </c>
      <c r="D49" s="144">
        <v>73</v>
      </c>
      <c r="E49" s="144">
        <v>3</v>
      </c>
      <c r="F49" s="144">
        <v>85</v>
      </c>
      <c r="G49" s="144">
        <v>55</v>
      </c>
      <c r="H49" s="144">
        <v>133</v>
      </c>
      <c r="I49" s="144">
        <v>66</v>
      </c>
      <c r="J49" s="144">
        <v>5</v>
      </c>
      <c r="K49" s="144">
        <v>13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44">
        <v>0</v>
      </c>
      <c r="S49" s="144">
        <v>0</v>
      </c>
      <c r="T49" s="144">
        <v>0</v>
      </c>
      <c r="U49" s="144">
        <v>0</v>
      </c>
      <c r="V49" s="144">
        <v>0</v>
      </c>
      <c r="W49" s="144">
        <v>0</v>
      </c>
      <c r="X49" s="144">
        <v>0</v>
      </c>
      <c r="Y49" s="144">
        <v>48</v>
      </c>
      <c r="Z49" s="144">
        <v>0</v>
      </c>
    </row>
    <row r="50" spans="1:26" ht="15" customHeight="1">
      <c r="A50" s="100">
        <v>222</v>
      </c>
      <c r="B50" s="105" t="s">
        <v>253</v>
      </c>
      <c r="C50" s="143">
        <v>107</v>
      </c>
      <c r="D50" s="144">
        <v>37</v>
      </c>
      <c r="E50" s="144">
        <v>1</v>
      </c>
      <c r="F50" s="144">
        <v>5</v>
      </c>
      <c r="G50" s="144">
        <v>26</v>
      </c>
      <c r="H50" s="144">
        <v>0</v>
      </c>
      <c r="I50" s="144">
        <v>22</v>
      </c>
      <c r="J50" s="144">
        <v>0</v>
      </c>
      <c r="K50" s="144">
        <v>4</v>
      </c>
      <c r="L50" s="144">
        <v>0</v>
      </c>
      <c r="M50" s="144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44">
        <v>0</v>
      </c>
      <c r="U50" s="144">
        <v>0</v>
      </c>
      <c r="V50" s="144">
        <v>0</v>
      </c>
      <c r="W50" s="144">
        <v>0</v>
      </c>
      <c r="X50" s="144">
        <v>0</v>
      </c>
      <c r="Y50" s="144">
        <v>12</v>
      </c>
      <c r="Z50" s="144">
        <v>0</v>
      </c>
    </row>
    <row r="51" spans="1:26" ht="15" customHeight="1">
      <c r="A51" s="100">
        <v>223</v>
      </c>
      <c r="B51" s="105" t="s">
        <v>254</v>
      </c>
      <c r="C51" s="143">
        <v>686</v>
      </c>
      <c r="D51" s="144">
        <v>310</v>
      </c>
      <c r="E51" s="144">
        <v>0</v>
      </c>
      <c r="F51" s="144">
        <v>68</v>
      </c>
      <c r="G51" s="144">
        <v>93</v>
      </c>
      <c r="H51" s="144">
        <v>96</v>
      </c>
      <c r="I51" s="144">
        <v>50</v>
      </c>
      <c r="J51" s="144">
        <v>2</v>
      </c>
      <c r="K51" s="144">
        <v>13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44">
        <v>0</v>
      </c>
      <c r="T51" s="144">
        <v>0</v>
      </c>
      <c r="U51" s="144">
        <v>0</v>
      </c>
      <c r="V51" s="144">
        <v>0</v>
      </c>
      <c r="W51" s="144">
        <v>0</v>
      </c>
      <c r="X51" s="144">
        <v>0</v>
      </c>
      <c r="Y51" s="144">
        <v>54</v>
      </c>
      <c r="Z51" s="144">
        <v>0</v>
      </c>
    </row>
    <row r="52" spans="1:26" ht="15" customHeight="1">
      <c r="A52" s="100">
        <v>224</v>
      </c>
      <c r="B52" s="105" t="s">
        <v>255</v>
      </c>
      <c r="C52" s="143">
        <v>258</v>
      </c>
      <c r="D52" s="144">
        <v>114</v>
      </c>
      <c r="E52" s="144">
        <v>1</v>
      </c>
      <c r="F52" s="144">
        <v>36</v>
      </c>
      <c r="G52" s="144">
        <v>31</v>
      </c>
      <c r="H52" s="144">
        <v>20</v>
      </c>
      <c r="I52" s="144">
        <v>20</v>
      </c>
      <c r="J52" s="144">
        <v>9</v>
      </c>
      <c r="K52" s="144">
        <v>8</v>
      </c>
      <c r="L52" s="144">
        <v>0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44">
        <v>0</v>
      </c>
      <c r="S52" s="144">
        <v>0</v>
      </c>
      <c r="T52" s="144">
        <v>0</v>
      </c>
      <c r="U52" s="144">
        <v>0</v>
      </c>
      <c r="V52" s="144">
        <v>0</v>
      </c>
      <c r="W52" s="144">
        <v>0</v>
      </c>
      <c r="X52" s="144">
        <v>0</v>
      </c>
      <c r="Y52" s="144">
        <v>19</v>
      </c>
      <c r="Z52" s="144">
        <v>0</v>
      </c>
    </row>
    <row r="53" spans="1:26" ht="15" customHeight="1">
      <c r="A53" s="100">
        <v>225</v>
      </c>
      <c r="B53" s="105" t="s">
        <v>256</v>
      </c>
      <c r="C53" s="143">
        <v>185</v>
      </c>
      <c r="D53" s="144">
        <v>71</v>
      </c>
      <c r="E53" s="144">
        <v>0</v>
      </c>
      <c r="F53" s="144">
        <v>14</v>
      </c>
      <c r="G53" s="144">
        <v>36</v>
      </c>
      <c r="H53" s="144">
        <v>23</v>
      </c>
      <c r="I53" s="144">
        <v>6</v>
      </c>
      <c r="J53" s="144">
        <v>0</v>
      </c>
      <c r="K53" s="144">
        <v>6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29</v>
      </c>
      <c r="Z53" s="144">
        <v>0</v>
      </c>
    </row>
    <row r="54" spans="1:26" ht="15" customHeight="1">
      <c r="A54" s="100">
        <v>226</v>
      </c>
      <c r="B54" s="105" t="s">
        <v>257</v>
      </c>
      <c r="C54" s="143">
        <v>196</v>
      </c>
      <c r="D54" s="144">
        <v>41</v>
      </c>
      <c r="E54" s="144">
        <v>3</v>
      </c>
      <c r="F54" s="144">
        <v>48</v>
      </c>
      <c r="G54" s="144">
        <v>36</v>
      </c>
      <c r="H54" s="144">
        <v>0</v>
      </c>
      <c r="I54" s="144">
        <v>21</v>
      </c>
      <c r="J54" s="144">
        <v>1</v>
      </c>
      <c r="K54" s="144">
        <v>5</v>
      </c>
      <c r="L54" s="144">
        <v>0</v>
      </c>
      <c r="M54" s="144">
        <v>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41</v>
      </c>
      <c r="Z54" s="144">
        <v>0</v>
      </c>
    </row>
    <row r="55" spans="1:26" ht="15" customHeight="1">
      <c r="A55" s="100">
        <v>227</v>
      </c>
      <c r="B55" s="105" t="s">
        <v>258</v>
      </c>
      <c r="C55" s="143">
        <v>181</v>
      </c>
      <c r="D55" s="144">
        <v>86</v>
      </c>
      <c r="E55" s="144">
        <v>1</v>
      </c>
      <c r="F55" s="144">
        <v>20</v>
      </c>
      <c r="G55" s="144">
        <v>25</v>
      </c>
      <c r="H55" s="144">
        <v>2</v>
      </c>
      <c r="I55" s="144">
        <v>11</v>
      </c>
      <c r="J55" s="144">
        <v>17</v>
      </c>
      <c r="K55" s="144">
        <v>12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144">
        <v>0</v>
      </c>
      <c r="Y55" s="144">
        <v>7</v>
      </c>
      <c r="Z55" s="144">
        <v>0</v>
      </c>
    </row>
    <row r="56" spans="1:26" ht="15" customHeight="1">
      <c r="A56" s="100">
        <v>228</v>
      </c>
      <c r="B56" s="105" t="s">
        <v>411</v>
      </c>
      <c r="C56" s="143">
        <v>570</v>
      </c>
      <c r="D56" s="144">
        <v>196</v>
      </c>
      <c r="E56" s="144">
        <v>9</v>
      </c>
      <c r="F56" s="144">
        <v>63</v>
      </c>
      <c r="G56" s="144">
        <v>28</v>
      </c>
      <c r="H56" s="144">
        <v>26</v>
      </c>
      <c r="I56" s="144">
        <v>158</v>
      </c>
      <c r="J56" s="144">
        <v>27</v>
      </c>
      <c r="K56" s="144">
        <v>6</v>
      </c>
      <c r="L56" s="144">
        <v>0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44">
        <v>0</v>
      </c>
      <c r="S56" s="144">
        <v>0</v>
      </c>
      <c r="T56" s="144">
        <v>0</v>
      </c>
      <c r="U56" s="144">
        <v>0</v>
      </c>
      <c r="V56" s="144">
        <v>0</v>
      </c>
      <c r="W56" s="144">
        <v>0</v>
      </c>
      <c r="X56" s="144">
        <v>0</v>
      </c>
      <c r="Y56" s="144">
        <v>57</v>
      </c>
      <c r="Z56" s="144">
        <v>0</v>
      </c>
    </row>
    <row r="57" spans="1:26" ht="15" customHeight="1">
      <c r="A57" s="100">
        <v>229</v>
      </c>
      <c r="B57" s="105" t="s">
        <v>259</v>
      </c>
      <c r="C57" s="143">
        <v>425</v>
      </c>
      <c r="D57" s="144">
        <v>110</v>
      </c>
      <c r="E57" s="144">
        <v>9</v>
      </c>
      <c r="F57" s="144">
        <v>111</v>
      </c>
      <c r="G57" s="144">
        <v>20</v>
      </c>
      <c r="H57" s="144">
        <v>17</v>
      </c>
      <c r="I57" s="144">
        <v>40</v>
      </c>
      <c r="J57" s="144">
        <v>52</v>
      </c>
      <c r="K57" s="144">
        <v>12</v>
      </c>
      <c r="L57" s="144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44">
        <v>0</v>
      </c>
      <c r="S57" s="144">
        <v>0</v>
      </c>
      <c r="T57" s="144">
        <v>0</v>
      </c>
      <c r="U57" s="144">
        <v>0</v>
      </c>
      <c r="V57" s="144">
        <v>0</v>
      </c>
      <c r="W57" s="144">
        <v>0</v>
      </c>
      <c r="X57" s="144">
        <v>0</v>
      </c>
      <c r="Y57" s="144">
        <v>54</v>
      </c>
      <c r="Z57" s="144">
        <v>0</v>
      </c>
    </row>
    <row r="58" spans="1:26" ht="15" customHeight="1">
      <c r="A58" s="100">
        <v>301</v>
      </c>
      <c r="B58" s="105" t="s">
        <v>261</v>
      </c>
      <c r="C58" s="143">
        <v>150</v>
      </c>
      <c r="D58" s="144">
        <v>24</v>
      </c>
      <c r="E58" s="144">
        <v>1</v>
      </c>
      <c r="F58" s="144">
        <v>74</v>
      </c>
      <c r="G58" s="144">
        <v>6</v>
      </c>
      <c r="H58" s="144">
        <v>2</v>
      </c>
      <c r="I58" s="144">
        <v>14</v>
      </c>
      <c r="J58" s="144">
        <v>0</v>
      </c>
      <c r="K58" s="144">
        <v>8</v>
      </c>
      <c r="L58" s="144">
        <v>0</v>
      </c>
      <c r="M58" s="144">
        <v>0</v>
      </c>
      <c r="N58" s="144">
        <v>0</v>
      </c>
      <c r="O58" s="144">
        <v>0</v>
      </c>
      <c r="P58" s="144">
        <v>0</v>
      </c>
      <c r="Q58" s="144">
        <v>0</v>
      </c>
      <c r="R58" s="144">
        <v>0</v>
      </c>
      <c r="S58" s="144">
        <v>0</v>
      </c>
      <c r="T58" s="144">
        <v>0</v>
      </c>
      <c r="U58" s="144">
        <v>0</v>
      </c>
      <c r="V58" s="144">
        <v>0</v>
      </c>
      <c r="W58" s="144">
        <v>0</v>
      </c>
      <c r="X58" s="144">
        <v>0</v>
      </c>
      <c r="Y58" s="144">
        <v>21</v>
      </c>
      <c r="Z58" s="144">
        <v>0</v>
      </c>
    </row>
    <row r="59" spans="1:26" ht="15" customHeight="1">
      <c r="A59" s="100">
        <v>365</v>
      </c>
      <c r="B59" s="105" t="s">
        <v>265</v>
      </c>
      <c r="C59" s="143">
        <v>169</v>
      </c>
      <c r="D59" s="144">
        <v>72</v>
      </c>
      <c r="E59" s="144">
        <v>0</v>
      </c>
      <c r="F59" s="144">
        <v>15</v>
      </c>
      <c r="G59" s="144">
        <v>28</v>
      </c>
      <c r="H59" s="144">
        <v>7</v>
      </c>
      <c r="I59" s="144">
        <v>41</v>
      </c>
      <c r="J59" s="144">
        <v>0</v>
      </c>
      <c r="K59" s="144">
        <v>4</v>
      </c>
      <c r="L59" s="144">
        <v>0</v>
      </c>
      <c r="M59" s="144">
        <v>0</v>
      </c>
      <c r="N59" s="144">
        <v>0</v>
      </c>
      <c r="O59" s="144">
        <v>0</v>
      </c>
      <c r="P59" s="144">
        <v>0</v>
      </c>
      <c r="Q59" s="144">
        <v>0</v>
      </c>
      <c r="R59" s="144">
        <v>0</v>
      </c>
      <c r="S59" s="144">
        <v>0</v>
      </c>
      <c r="T59" s="144">
        <v>0</v>
      </c>
      <c r="U59" s="144">
        <v>0</v>
      </c>
      <c r="V59" s="144">
        <v>0</v>
      </c>
      <c r="W59" s="144">
        <v>0</v>
      </c>
      <c r="X59" s="144">
        <v>0</v>
      </c>
      <c r="Y59" s="144">
        <v>2</v>
      </c>
      <c r="Z59" s="144">
        <v>0</v>
      </c>
    </row>
    <row r="60" spans="1:26" ht="15" customHeight="1">
      <c r="A60" s="100">
        <v>381</v>
      </c>
      <c r="B60" s="105" t="s">
        <v>266</v>
      </c>
      <c r="C60" s="143">
        <v>288</v>
      </c>
      <c r="D60" s="144">
        <v>46</v>
      </c>
      <c r="E60" s="144">
        <v>5</v>
      </c>
      <c r="F60" s="144">
        <v>50</v>
      </c>
      <c r="G60" s="144">
        <v>48</v>
      </c>
      <c r="H60" s="144">
        <v>13</v>
      </c>
      <c r="I60" s="144">
        <v>50</v>
      </c>
      <c r="J60" s="144">
        <v>0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4">
        <v>0</v>
      </c>
      <c r="Q60" s="144">
        <v>0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76</v>
      </c>
      <c r="Z60" s="144">
        <v>0</v>
      </c>
    </row>
    <row r="61" spans="1:26" ht="15" customHeight="1">
      <c r="A61" s="100">
        <v>382</v>
      </c>
      <c r="B61" s="105" t="s">
        <v>267</v>
      </c>
      <c r="C61" s="143">
        <v>412</v>
      </c>
      <c r="D61" s="144">
        <v>104</v>
      </c>
      <c r="E61" s="144">
        <v>2</v>
      </c>
      <c r="F61" s="144">
        <v>125</v>
      </c>
      <c r="G61" s="144">
        <v>64</v>
      </c>
      <c r="H61" s="144">
        <v>42</v>
      </c>
      <c r="I61" s="144">
        <v>49</v>
      </c>
      <c r="J61" s="144">
        <v>6</v>
      </c>
      <c r="K61" s="144">
        <v>7</v>
      </c>
      <c r="L61" s="144">
        <v>0</v>
      </c>
      <c r="M61" s="144">
        <v>0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13</v>
      </c>
      <c r="Z61" s="144">
        <v>0</v>
      </c>
    </row>
    <row r="62" spans="1:26" ht="15" customHeight="1">
      <c r="A62" s="100">
        <v>442</v>
      </c>
      <c r="B62" s="105" t="s">
        <v>270</v>
      </c>
      <c r="C62" s="143">
        <v>79</v>
      </c>
      <c r="D62" s="144">
        <v>53</v>
      </c>
      <c r="E62" s="144">
        <v>0</v>
      </c>
      <c r="F62" s="144">
        <v>4</v>
      </c>
      <c r="G62" s="144">
        <v>1</v>
      </c>
      <c r="H62" s="144">
        <v>0</v>
      </c>
      <c r="I62" s="144">
        <v>9</v>
      </c>
      <c r="J62" s="144">
        <v>0</v>
      </c>
      <c r="K62" s="144">
        <v>2</v>
      </c>
      <c r="L62" s="144">
        <v>0</v>
      </c>
      <c r="M62" s="144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44">
        <v>0</v>
      </c>
      <c r="T62" s="144">
        <v>0</v>
      </c>
      <c r="U62" s="144">
        <v>0</v>
      </c>
      <c r="V62" s="144">
        <v>0</v>
      </c>
      <c r="W62" s="144">
        <v>0</v>
      </c>
      <c r="X62" s="144">
        <v>0</v>
      </c>
      <c r="Y62" s="144">
        <v>10</v>
      </c>
      <c r="Z62" s="144">
        <v>0</v>
      </c>
    </row>
    <row r="63" spans="1:26" ht="15" customHeight="1">
      <c r="A63" s="100">
        <v>443</v>
      </c>
      <c r="B63" s="105" t="s">
        <v>271</v>
      </c>
      <c r="C63" s="143">
        <v>327</v>
      </c>
      <c r="D63" s="144">
        <v>230</v>
      </c>
      <c r="E63" s="144">
        <v>0</v>
      </c>
      <c r="F63" s="144">
        <v>24</v>
      </c>
      <c r="G63" s="144">
        <v>6</v>
      </c>
      <c r="H63" s="144">
        <v>2</v>
      </c>
      <c r="I63" s="144">
        <v>41</v>
      </c>
      <c r="J63" s="144">
        <v>0</v>
      </c>
      <c r="K63" s="144">
        <v>4</v>
      </c>
      <c r="L63" s="144">
        <v>0</v>
      </c>
      <c r="M63" s="144">
        <v>0</v>
      </c>
      <c r="N63" s="144">
        <v>0</v>
      </c>
      <c r="O63" s="144">
        <v>0</v>
      </c>
      <c r="P63" s="144">
        <v>0</v>
      </c>
      <c r="Q63" s="144">
        <v>0</v>
      </c>
      <c r="R63" s="144">
        <v>0</v>
      </c>
      <c r="S63" s="144">
        <v>0</v>
      </c>
      <c r="T63" s="144">
        <v>0</v>
      </c>
      <c r="U63" s="144">
        <v>0</v>
      </c>
      <c r="V63" s="144">
        <v>0</v>
      </c>
      <c r="W63" s="144">
        <v>0</v>
      </c>
      <c r="X63" s="144">
        <v>0</v>
      </c>
      <c r="Y63" s="144">
        <v>20</v>
      </c>
      <c r="Z63" s="144">
        <v>0</v>
      </c>
    </row>
    <row r="64" spans="1:26" ht="15" customHeight="1">
      <c r="A64" s="100">
        <v>446</v>
      </c>
      <c r="B64" s="105" t="s">
        <v>273</v>
      </c>
      <c r="C64" s="143">
        <v>27</v>
      </c>
      <c r="D64" s="144">
        <v>7</v>
      </c>
      <c r="E64" s="144">
        <v>0</v>
      </c>
      <c r="F64" s="144">
        <v>1</v>
      </c>
      <c r="G64" s="144">
        <v>4</v>
      </c>
      <c r="H64" s="144">
        <v>5</v>
      </c>
      <c r="I64" s="144">
        <v>0</v>
      </c>
      <c r="J64" s="144">
        <v>1</v>
      </c>
      <c r="K64" s="144">
        <v>1</v>
      </c>
      <c r="L64" s="144">
        <v>0</v>
      </c>
      <c r="M64" s="144">
        <v>0</v>
      </c>
      <c r="N64" s="144">
        <v>0</v>
      </c>
      <c r="O64" s="144">
        <v>0</v>
      </c>
      <c r="P64" s="144">
        <v>0</v>
      </c>
      <c r="Q64" s="144">
        <v>0</v>
      </c>
      <c r="R64" s="144">
        <v>0</v>
      </c>
      <c r="S64" s="144">
        <v>0</v>
      </c>
      <c r="T64" s="144">
        <v>0</v>
      </c>
      <c r="U64" s="144">
        <v>0</v>
      </c>
      <c r="V64" s="144">
        <v>0</v>
      </c>
      <c r="W64" s="144">
        <v>0</v>
      </c>
      <c r="X64" s="144">
        <v>0</v>
      </c>
      <c r="Y64" s="144">
        <v>8</v>
      </c>
      <c r="Z64" s="144">
        <v>0</v>
      </c>
    </row>
    <row r="65" spans="1:26" ht="15" customHeight="1">
      <c r="A65" s="100">
        <v>464</v>
      </c>
      <c r="B65" s="105" t="s">
        <v>274</v>
      </c>
      <c r="C65" s="143">
        <v>216</v>
      </c>
      <c r="D65" s="144">
        <v>38</v>
      </c>
      <c r="E65" s="144">
        <v>0</v>
      </c>
      <c r="F65" s="144">
        <v>87</v>
      </c>
      <c r="G65" s="144">
        <v>13</v>
      </c>
      <c r="H65" s="144">
        <v>8</v>
      </c>
      <c r="I65" s="144">
        <v>34</v>
      </c>
      <c r="J65" s="144">
        <v>5</v>
      </c>
      <c r="K65" s="144">
        <v>1</v>
      </c>
      <c r="L65" s="144">
        <v>0</v>
      </c>
      <c r="M65" s="144">
        <v>0</v>
      </c>
      <c r="N65" s="144">
        <v>0</v>
      </c>
      <c r="O65" s="144">
        <v>0</v>
      </c>
      <c r="P65" s="144">
        <v>0</v>
      </c>
      <c r="Q65" s="144">
        <v>0</v>
      </c>
      <c r="R65" s="144">
        <v>0</v>
      </c>
      <c r="S65" s="144">
        <v>0</v>
      </c>
      <c r="T65" s="144">
        <v>0</v>
      </c>
      <c r="U65" s="144">
        <v>0</v>
      </c>
      <c r="V65" s="144">
        <v>0</v>
      </c>
      <c r="W65" s="144">
        <v>0</v>
      </c>
      <c r="X65" s="144">
        <v>0</v>
      </c>
      <c r="Y65" s="144">
        <v>30</v>
      </c>
      <c r="Z65" s="144">
        <v>0</v>
      </c>
    </row>
    <row r="66" spans="1:26" ht="15" customHeight="1">
      <c r="A66" s="100">
        <v>481</v>
      </c>
      <c r="B66" s="105" t="s">
        <v>275</v>
      </c>
      <c r="C66" s="143">
        <v>99</v>
      </c>
      <c r="D66" s="144">
        <v>12</v>
      </c>
      <c r="E66" s="144">
        <v>0</v>
      </c>
      <c r="F66" s="144">
        <v>36</v>
      </c>
      <c r="G66" s="144">
        <v>25</v>
      </c>
      <c r="H66" s="144">
        <v>6</v>
      </c>
      <c r="I66" s="144">
        <v>14</v>
      </c>
      <c r="J66" s="144">
        <v>0</v>
      </c>
      <c r="K66" s="144">
        <v>0</v>
      </c>
      <c r="L66" s="144">
        <v>0</v>
      </c>
      <c r="M66" s="144">
        <v>0</v>
      </c>
      <c r="N66" s="144">
        <v>0</v>
      </c>
      <c r="O66" s="144">
        <v>0</v>
      </c>
      <c r="P66" s="144">
        <v>0</v>
      </c>
      <c r="Q66" s="144">
        <v>0</v>
      </c>
      <c r="R66" s="144">
        <v>0</v>
      </c>
      <c r="S66" s="144">
        <v>0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6</v>
      </c>
      <c r="Z66" s="144">
        <v>0</v>
      </c>
    </row>
    <row r="67" spans="1:26" ht="15" customHeight="1">
      <c r="A67" s="100">
        <v>501</v>
      </c>
      <c r="B67" s="105" t="s">
        <v>276</v>
      </c>
      <c r="C67" s="143">
        <v>91</v>
      </c>
      <c r="D67" s="144">
        <v>41</v>
      </c>
      <c r="E67" s="144">
        <v>2</v>
      </c>
      <c r="F67" s="144">
        <v>17</v>
      </c>
      <c r="G67" s="144">
        <v>2</v>
      </c>
      <c r="H67" s="144">
        <v>2</v>
      </c>
      <c r="I67" s="144">
        <v>5</v>
      </c>
      <c r="J67" s="144">
        <v>1</v>
      </c>
      <c r="K67" s="144">
        <v>2</v>
      </c>
      <c r="L67" s="144">
        <v>0</v>
      </c>
      <c r="M67" s="144">
        <v>0</v>
      </c>
      <c r="N67" s="144">
        <v>0</v>
      </c>
      <c r="O67" s="144">
        <v>0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4">
        <v>0</v>
      </c>
      <c r="W67" s="144">
        <v>0</v>
      </c>
      <c r="X67" s="144">
        <v>0</v>
      </c>
      <c r="Y67" s="144">
        <v>19</v>
      </c>
      <c r="Z67" s="144">
        <v>0</v>
      </c>
    </row>
    <row r="68" spans="1:26" ht="15" customHeight="1">
      <c r="A68" s="100">
        <v>585</v>
      </c>
      <c r="B68" s="105" t="s">
        <v>278</v>
      </c>
      <c r="C68" s="143">
        <v>105</v>
      </c>
      <c r="D68" s="144">
        <v>55</v>
      </c>
      <c r="E68" s="144">
        <v>0</v>
      </c>
      <c r="F68" s="144">
        <v>13</v>
      </c>
      <c r="G68" s="144">
        <v>18</v>
      </c>
      <c r="H68" s="144">
        <v>0</v>
      </c>
      <c r="I68" s="144">
        <v>13</v>
      </c>
      <c r="J68" s="144">
        <v>0</v>
      </c>
      <c r="K68" s="144">
        <v>4</v>
      </c>
      <c r="L68" s="144">
        <v>0</v>
      </c>
      <c r="M68" s="144">
        <v>0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44">
        <v>0</v>
      </c>
      <c r="T68" s="144">
        <v>0</v>
      </c>
      <c r="U68" s="144">
        <v>0</v>
      </c>
      <c r="V68" s="144">
        <v>0</v>
      </c>
      <c r="W68" s="144">
        <v>0</v>
      </c>
      <c r="X68" s="144">
        <v>0</v>
      </c>
      <c r="Y68" s="144">
        <v>2</v>
      </c>
      <c r="Z68" s="144">
        <v>0</v>
      </c>
    </row>
    <row r="69" spans="1:26" ht="15" customHeight="1">
      <c r="A69" s="100">
        <v>586</v>
      </c>
      <c r="B69" s="105" t="s">
        <v>279</v>
      </c>
      <c r="C69" s="143">
        <v>105</v>
      </c>
      <c r="D69" s="144">
        <v>52</v>
      </c>
      <c r="E69" s="144">
        <v>0</v>
      </c>
      <c r="F69" s="144">
        <v>10</v>
      </c>
      <c r="G69" s="144">
        <v>2</v>
      </c>
      <c r="H69" s="144">
        <v>0</v>
      </c>
      <c r="I69" s="144">
        <v>0</v>
      </c>
      <c r="J69" s="144">
        <v>0</v>
      </c>
      <c r="K69" s="144">
        <v>2</v>
      </c>
      <c r="L69" s="144">
        <v>0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0</v>
      </c>
      <c r="W69" s="144">
        <v>0</v>
      </c>
      <c r="X69" s="144">
        <v>0</v>
      </c>
      <c r="Y69" s="144">
        <v>39</v>
      </c>
      <c r="Z69" s="144">
        <v>0</v>
      </c>
    </row>
    <row r="70" spans="1:26" ht="15" customHeight="1">
      <c r="A70" s="104"/>
      <c r="B70" s="125"/>
      <c r="C70" s="145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</row>
    <row r="71" spans="1:26" ht="15" customHeight="1">
      <c r="A71" s="100" t="s">
        <v>436</v>
      </c>
      <c r="B71" s="12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</row>
    <row r="72" spans="1:26" ht="15" customHeight="1">
      <c r="A72" s="100" t="s">
        <v>437</v>
      </c>
      <c r="C72" s="108"/>
      <c r="D72" s="144"/>
      <c r="E72" s="144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44"/>
      <c r="R72" s="108"/>
      <c r="S72" s="108"/>
      <c r="T72" s="108"/>
      <c r="U72" s="108"/>
      <c r="V72" s="144"/>
      <c r="W72" s="108"/>
      <c r="X72" s="108"/>
      <c r="Y72" s="108"/>
      <c r="Z72" s="108"/>
    </row>
    <row r="73" spans="1:26" ht="15" customHeight="1">
      <c r="A73" s="100" t="s">
        <v>438</v>
      </c>
      <c r="C73" s="108"/>
      <c r="D73" s="144"/>
      <c r="E73" s="144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44"/>
      <c r="R73" s="108"/>
      <c r="S73" s="108"/>
      <c r="T73" s="108"/>
      <c r="U73" s="108"/>
      <c r="V73" s="144"/>
      <c r="W73" s="108"/>
      <c r="X73" s="108"/>
      <c r="Y73" s="108"/>
      <c r="Z73" s="108"/>
    </row>
  </sheetData>
  <mergeCells count="1">
    <mergeCell ref="A3:B3"/>
  </mergeCells>
  <phoneticPr fontId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BBE48-9F16-47E0-95E4-A6F6C4D37D4A}">
  <sheetPr>
    <tabColor theme="7" tint="0.79998168889431442"/>
  </sheetPr>
  <dimension ref="A1:AA73"/>
  <sheetViews>
    <sheetView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A3" sqref="A3:B3"/>
    </sheetView>
  </sheetViews>
  <sheetFormatPr defaultColWidth="7.75" defaultRowHeight="13.5"/>
  <cols>
    <col min="1" max="1" width="3.75" style="100" customWidth="1"/>
    <col min="2" max="2" width="11.375" style="100" customWidth="1"/>
    <col min="3" max="27" width="10.125" style="100" customWidth="1"/>
    <col min="28" max="254" width="7.75" style="100"/>
    <col min="255" max="255" width="3.75" style="100" customWidth="1"/>
    <col min="256" max="256" width="9.375" style="100" customWidth="1"/>
    <col min="257" max="258" width="6.875" style="100" customWidth="1"/>
    <col min="259" max="259" width="6" style="100" customWidth="1"/>
    <col min="260" max="260" width="6.25" style="100" customWidth="1"/>
    <col min="261" max="261" width="5.625" style="100" customWidth="1"/>
    <col min="262" max="262" width="7.375" style="100" customWidth="1"/>
    <col min="263" max="264" width="7" style="100" customWidth="1"/>
    <col min="265" max="265" width="6.5" style="100" customWidth="1"/>
    <col min="266" max="266" width="6.125" style="100" customWidth="1"/>
    <col min="267" max="267" width="6.625" style="100" customWidth="1"/>
    <col min="268" max="268" width="6.125" style="100" customWidth="1"/>
    <col min="269" max="510" width="7.75" style="100"/>
    <col min="511" max="511" width="3.75" style="100" customWidth="1"/>
    <col min="512" max="512" width="9.375" style="100" customWidth="1"/>
    <col min="513" max="514" width="6.875" style="100" customWidth="1"/>
    <col min="515" max="515" width="6" style="100" customWidth="1"/>
    <col min="516" max="516" width="6.25" style="100" customWidth="1"/>
    <col min="517" max="517" width="5.625" style="100" customWidth="1"/>
    <col min="518" max="518" width="7.375" style="100" customWidth="1"/>
    <col min="519" max="520" width="7" style="100" customWidth="1"/>
    <col min="521" max="521" width="6.5" style="100" customWidth="1"/>
    <col min="522" max="522" width="6.125" style="100" customWidth="1"/>
    <col min="523" max="523" width="6.625" style="100" customWidth="1"/>
    <col min="524" max="524" width="6.125" style="100" customWidth="1"/>
    <col min="525" max="766" width="7.75" style="100"/>
    <col min="767" max="767" width="3.75" style="100" customWidth="1"/>
    <col min="768" max="768" width="9.375" style="100" customWidth="1"/>
    <col min="769" max="770" width="6.875" style="100" customWidth="1"/>
    <col min="771" max="771" width="6" style="100" customWidth="1"/>
    <col min="772" max="772" width="6.25" style="100" customWidth="1"/>
    <col min="773" max="773" width="5.625" style="100" customWidth="1"/>
    <col min="774" max="774" width="7.375" style="100" customWidth="1"/>
    <col min="775" max="776" width="7" style="100" customWidth="1"/>
    <col min="777" max="777" width="6.5" style="100" customWidth="1"/>
    <col min="778" max="778" width="6.125" style="100" customWidth="1"/>
    <col min="779" max="779" width="6.625" style="100" customWidth="1"/>
    <col min="780" max="780" width="6.125" style="100" customWidth="1"/>
    <col min="781" max="1022" width="7.75" style="100"/>
    <col min="1023" max="1023" width="3.75" style="100" customWidth="1"/>
    <col min="1024" max="1024" width="9.375" style="100" customWidth="1"/>
    <col min="1025" max="1026" width="6.875" style="100" customWidth="1"/>
    <col min="1027" max="1027" width="6" style="100" customWidth="1"/>
    <col min="1028" max="1028" width="6.25" style="100" customWidth="1"/>
    <col min="1029" max="1029" width="5.625" style="100" customWidth="1"/>
    <col min="1030" max="1030" width="7.375" style="100" customWidth="1"/>
    <col min="1031" max="1032" width="7" style="100" customWidth="1"/>
    <col min="1033" max="1033" width="6.5" style="100" customWidth="1"/>
    <col min="1034" max="1034" width="6.125" style="100" customWidth="1"/>
    <col min="1035" max="1035" width="6.625" style="100" customWidth="1"/>
    <col min="1036" max="1036" width="6.125" style="100" customWidth="1"/>
    <col min="1037" max="1278" width="7.75" style="100"/>
    <col min="1279" max="1279" width="3.75" style="100" customWidth="1"/>
    <col min="1280" max="1280" width="9.375" style="100" customWidth="1"/>
    <col min="1281" max="1282" width="6.875" style="100" customWidth="1"/>
    <col min="1283" max="1283" width="6" style="100" customWidth="1"/>
    <col min="1284" max="1284" width="6.25" style="100" customWidth="1"/>
    <col min="1285" max="1285" width="5.625" style="100" customWidth="1"/>
    <col min="1286" max="1286" width="7.375" style="100" customWidth="1"/>
    <col min="1287" max="1288" width="7" style="100" customWidth="1"/>
    <col min="1289" max="1289" width="6.5" style="100" customWidth="1"/>
    <col min="1290" max="1290" width="6.125" style="100" customWidth="1"/>
    <col min="1291" max="1291" width="6.625" style="100" customWidth="1"/>
    <col min="1292" max="1292" width="6.125" style="100" customWidth="1"/>
    <col min="1293" max="1534" width="7.75" style="100"/>
    <col min="1535" max="1535" width="3.75" style="100" customWidth="1"/>
    <col min="1536" max="1536" width="9.375" style="100" customWidth="1"/>
    <col min="1537" max="1538" width="6.875" style="100" customWidth="1"/>
    <col min="1539" max="1539" width="6" style="100" customWidth="1"/>
    <col min="1540" max="1540" width="6.25" style="100" customWidth="1"/>
    <col min="1541" max="1541" width="5.625" style="100" customWidth="1"/>
    <col min="1542" max="1542" width="7.375" style="100" customWidth="1"/>
    <col min="1543" max="1544" width="7" style="100" customWidth="1"/>
    <col min="1545" max="1545" width="6.5" style="100" customWidth="1"/>
    <col min="1546" max="1546" width="6.125" style="100" customWidth="1"/>
    <col min="1547" max="1547" width="6.625" style="100" customWidth="1"/>
    <col min="1548" max="1548" width="6.125" style="100" customWidth="1"/>
    <col min="1549" max="1790" width="7.75" style="100"/>
    <col min="1791" max="1791" width="3.75" style="100" customWidth="1"/>
    <col min="1792" max="1792" width="9.375" style="100" customWidth="1"/>
    <col min="1793" max="1794" width="6.875" style="100" customWidth="1"/>
    <col min="1795" max="1795" width="6" style="100" customWidth="1"/>
    <col min="1796" max="1796" width="6.25" style="100" customWidth="1"/>
    <col min="1797" max="1797" width="5.625" style="100" customWidth="1"/>
    <col min="1798" max="1798" width="7.375" style="100" customWidth="1"/>
    <col min="1799" max="1800" width="7" style="100" customWidth="1"/>
    <col min="1801" max="1801" width="6.5" style="100" customWidth="1"/>
    <col min="1802" max="1802" width="6.125" style="100" customWidth="1"/>
    <col min="1803" max="1803" width="6.625" style="100" customWidth="1"/>
    <col min="1804" max="1804" width="6.125" style="100" customWidth="1"/>
    <col min="1805" max="2046" width="7.75" style="100"/>
    <col min="2047" max="2047" width="3.75" style="100" customWidth="1"/>
    <col min="2048" max="2048" width="9.375" style="100" customWidth="1"/>
    <col min="2049" max="2050" width="6.875" style="100" customWidth="1"/>
    <col min="2051" max="2051" width="6" style="100" customWidth="1"/>
    <col min="2052" max="2052" width="6.25" style="100" customWidth="1"/>
    <col min="2053" max="2053" width="5.625" style="100" customWidth="1"/>
    <col min="2054" max="2054" width="7.375" style="100" customWidth="1"/>
    <col min="2055" max="2056" width="7" style="100" customWidth="1"/>
    <col min="2057" max="2057" width="6.5" style="100" customWidth="1"/>
    <col min="2058" max="2058" width="6.125" style="100" customWidth="1"/>
    <col min="2059" max="2059" width="6.625" style="100" customWidth="1"/>
    <col min="2060" max="2060" width="6.125" style="100" customWidth="1"/>
    <col min="2061" max="2302" width="7.75" style="100"/>
    <col min="2303" max="2303" width="3.75" style="100" customWidth="1"/>
    <col min="2304" max="2304" width="9.375" style="100" customWidth="1"/>
    <col min="2305" max="2306" width="6.875" style="100" customWidth="1"/>
    <col min="2307" max="2307" width="6" style="100" customWidth="1"/>
    <col min="2308" max="2308" width="6.25" style="100" customWidth="1"/>
    <col min="2309" max="2309" width="5.625" style="100" customWidth="1"/>
    <col min="2310" max="2310" width="7.375" style="100" customWidth="1"/>
    <col min="2311" max="2312" width="7" style="100" customWidth="1"/>
    <col min="2313" max="2313" width="6.5" style="100" customWidth="1"/>
    <col min="2314" max="2314" width="6.125" style="100" customWidth="1"/>
    <col min="2315" max="2315" width="6.625" style="100" customWidth="1"/>
    <col min="2316" max="2316" width="6.125" style="100" customWidth="1"/>
    <col min="2317" max="2558" width="7.75" style="100"/>
    <col min="2559" max="2559" width="3.75" style="100" customWidth="1"/>
    <col min="2560" max="2560" width="9.375" style="100" customWidth="1"/>
    <col min="2561" max="2562" width="6.875" style="100" customWidth="1"/>
    <col min="2563" max="2563" width="6" style="100" customWidth="1"/>
    <col min="2564" max="2564" width="6.25" style="100" customWidth="1"/>
    <col min="2565" max="2565" width="5.625" style="100" customWidth="1"/>
    <col min="2566" max="2566" width="7.375" style="100" customWidth="1"/>
    <col min="2567" max="2568" width="7" style="100" customWidth="1"/>
    <col min="2569" max="2569" width="6.5" style="100" customWidth="1"/>
    <col min="2570" max="2570" width="6.125" style="100" customWidth="1"/>
    <col min="2571" max="2571" width="6.625" style="100" customWidth="1"/>
    <col min="2572" max="2572" width="6.125" style="100" customWidth="1"/>
    <col min="2573" max="2814" width="7.75" style="100"/>
    <col min="2815" max="2815" width="3.75" style="100" customWidth="1"/>
    <col min="2816" max="2816" width="9.375" style="100" customWidth="1"/>
    <col min="2817" max="2818" width="6.875" style="100" customWidth="1"/>
    <col min="2819" max="2819" width="6" style="100" customWidth="1"/>
    <col min="2820" max="2820" width="6.25" style="100" customWidth="1"/>
    <col min="2821" max="2821" width="5.625" style="100" customWidth="1"/>
    <col min="2822" max="2822" width="7.375" style="100" customWidth="1"/>
    <col min="2823" max="2824" width="7" style="100" customWidth="1"/>
    <col min="2825" max="2825" width="6.5" style="100" customWidth="1"/>
    <col min="2826" max="2826" width="6.125" style="100" customWidth="1"/>
    <col min="2827" max="2827" width="6.625" style="100" customWidth="1"/>
    <col min="2828" max="2828" width="6.125" style="100" customWidth="1"/>
    <col min="2829" max="3070" width="7.75" style="100"/>
    <col min="3071" max="3071" width="3.75" style="100" customWidth="1"/>
    <col min="3072" max="3072" width="9.375" style="100" customWidth="1"/>
    <col min="3073" max="3074" width="6.875" style="100" customWidth="1"/>
    <col min="3075" max="3075" width="6" style="100" customWidth="1"/>
    <col min="3076" max="3076" width="6.25" style="100" customWidth="1"/>
    <col min="3077" max="3077" width="5.625" style="100" customWidth="1"/>
    <col min="3078" max="3078" width="7.375" style="100" customWidth="1"/>
    <col min="3079" max="3080" width="7" style="100" customWidth="1"/>
    <col min="3081" max="3081" width="6.5" style="100" customWidth="1"/>
    <col min="3082" max="3082" width="6.125" style="100" customWidth="1"/>
    <col min="3083" max="3083" width="6.625" style="100" customWidth="1"/>
    <col min="3084" max="3084" width="6.125" style="100" customWidth="1"/>
    <col min="3085" max="3326" width="7.75" style="100"/>
    <col min="3327" max="3327" width="3.75" style="100" customWidth="1"/>
    <col min="3328" max="3328" width="9.375" style="100" customWidth="1"/>
    <col min="3329" max="3330" width="6.875" style="100" customWidth="1"/>
    <col min="3331" max="3331" width="6" style="100" customWidth="1"/>
    <col min="3332" max="3332" width="6.25" style="100" customWidth="1"/>
    <col min="3333" max="3333" width="5.625" style="100" customWidth="1"/>
    <col min="3334" max="3334" width="7.375" style="100" customWidth="1"/>
    <col min="3335" max="3336" width="7" style="100" customWidth="1"/>
    <col min="3337" max="3337" width="6.5" style="100" customWidth="1"/>
    <col min="3338" max="3338" width="6.125" style="100" customWidth="1"/>
    <col min="3339" max="3339" width="6.625" style="100" customWidth="1"/>
    <col min="3340" max="3340" width="6.125" style="100" customWidth="1"/>
    <col min="3341" max="3582" width="7.75" style="100"/>
    <col min="3583" max="3583" width="3.75" style="100" customWidth="1"/>
    <col min="3584" max="3584" width="9.375" style="100" customWidth="1"/>
    <col min="3585" max="3586" width="6.875" style="100" customWidth="1"/>
    <col min="3587" max="3587" width="6" style="100" customWidth="1"/>
    <col min="3588" max="3588" width="6.25" style="100" customWidth="1"/>
    <col min="3589" max="3589" width="5.625" style="100" customWidth="1"/>
    <col min="3590" max="3590" width="7.375" style="100" customWidth="1"/>
    <col min="3591" max="3592" width="7" style="100" customWidth="1"/>
    <col min="3593" max="3593" width="6.5" style="100" customWidth="1"/>
    <col min="3594" max="3594" width="6.125" style="100" customWidth="1"/>
    <col min="3595" max="3595" width="6.625" style="100" customWidth="1"/>
    <col min="3596" max="3596" width="6.125" style="100" customWidth="1"/>
    <col min="3597" max="3838" width="7.75" style="100"/>
    <col min="3839" max="3839" width="3.75" style="100" customWidth="1"/>
    <col min="3840" max="3840" width="9.375" style="100" customWidth="1"/>
    <col min="3841" max="3842" width="6.875" style="100" customWidth="1"/>
    <col min="3843" max="3843" width="6" style="100" customWidth="1"/>
    <col min="3844" max="3844" width="6.25" style="100" customWidth="1"/>
    <col min="3845" max="3845" width="5.625" style="100" customWidth="1"/>
    <col min="3846" max="3846" width="7.375" style="100" customWidth="1"/>
    <col min="3847" max="3848" width="7" style="100" customWidth="1"/>
    <col min="3849" max="3849" width="6.5" style="100" customWidth="1"/>
    <col min="3850" max="3850" width="6.125" style="100" customWidth="1"/>
    <col min="3851" max="3851" width="6.625" style="100" customWidth="1"/>
    <col min="3852" max="3852" width="6.125" style="100" customWidth="1"/>
    <col min="3853" max="4094" width="7.75" style="100"/>
    <col min="4095" max="4095" width="3.75" style="100" customWidth="1"/>
    <col min="4096" max="4096" width="9.375" style="100" customWidth="1"/>
    <col min="4097" max="4098" width="6.875" style="100" customWidth="1"/>
    <col min="4099" max="4099" width="6" style="100" customWidth="1"/>
    <col min="4100" max="4100" width="6.25" style="100" customWidth="1"/>
    <col min="4101" max="4101" width="5.625" style="100" customWidth="1"/>
    <col min="4102" max="4102" width="7.375" style="100" customWidth="1"/>
    <col min="4103" max="4104" width="7" style="100" customWidth="1"/>
    <col min="4105" max="4105" width="6.5" style="100" customWidth="1"/>
    <col min="4106" max="4106" width="6.125" style="100" customWidth="1"/>
    <col min="4107" max="4107" width="6.625" style="100" customWidth="1"/>
    <col min="4108" max="4108" width="6.125" style="100" customWidth="1"/>
    <col min="4109" max="4350" width="7.75" style="100"/>
    <col min="4351" max="4351" width="3.75" style="100" customWidth="1"/>
    <col min="4352" max="4352" width="9.375" style="100" customWidth="1"/>
    <col min="4353" max="4354" width="6.875" style="100" customWidth="1"/>
    <col min="4355" max="4355" width="6" style="100" customWidth="1"/>
    <col min="4356" max="4356" width="6.25" style="100" customWidth="1"/>
    <col min="4357" max="4357" width="5.625" style="100" customWidth="1"/>
    <col min="4358" max="4358" width="7.375" style="100" customWidth="1"/>
    <col min="4359" max="4360" width="7" style="100" customWidth="1"/>
    <col min="4361" max="4361" width="6.5" style="100" customWidth="1"/>
    <col min="4362" max="4362" width="6.125" style="100" customWidth="1"/>
    <col min="4363" max="4363" width="6.625" style="100" customWidth="1"/>
    <col min="4364" max="4364" width="6.125" style="100" customWidth="1"/>
    <col min="4365" max="4606" width="7.75" style="100"/>
    <col min="4607" max="4607" width="3.75" style="100" customWidth="1"/>
    <col min="4608" max="4608" width="9.375" style="100" customWidth="1"/>
    <col min="4609" max="4610" width="6.875" style="100" customWidth="1"/>
    <col min="4611" max="4611" width="6" style="100" customWidth="1"/>
    <col min="4612" max="4612" width="6.25" style="100" customWidth="1"/>
    <col min="4613" max="4613" width="5.625" style="100" customWidth="1"/>
    <col min="4614" max="4614" width="7.375" style="100" customWidth="1"/>
    <col min="4615" max="4616" width="7" style="100" customWidth="1"/>
    <col min="4617" max="4617" width="6.5" style="100" customWidth="1"/>
    <col min="4618" max="4618" width="6.125" style="100" customWidth="1"/>
    <col min="4619" max="4619" width="6.625" style="100" customWidth="1"/>
    <col min="4620" max="4620" width="6.125" style="100" customWidth="1"/>
    <col min="4621" max="4862" width="7.75" style="100"/>
    <col min="4863" max="4863" width="3.75" style="100" customWidth="1"/>
    <col min="4864" max="4864" width="9.375" style="100" customWidth="1"/>
    <col min="4865" max="4866" width="6.875" style="100" customWidth="1"/>
    <col min="4867" max="4867" width="6" style="100" customWidth="1"/>
    <col min="4868" max="4868" width="6.25" style="100" customWidth="1"/>
    <col min="4869" max="4869" width="5.625" style="100" customWidth="1"/>
    <col min="4870" max="4870" width="7.375" style="100" customWidth="1"/>
    <col min="4871" max="4872" width="7" style="100" customWidth="1"/>
    <col min="4873" max="4873" width="6.5" style="100" customWidth="1"/>
    <col min="4874" max="4874" width="6.125" style="100" customWidth="1"/>
    <col min="4875" max="4875" width="6.625" style="100" customWidth="1"/>
    <col min="4876" max="4876" width="6.125" style="100" customWidth="1"/>
    <col min="4877" max="5118" width="7.75" style="100"/>
    <col min="5119" max="5119" width="3.75" style="100" customWidth="1"/>
    <col min="5120" max="5120" width="9.375" style="100" customWidth="1"/>
    <col min="5121" max="5122" width="6.875" style="100" customWidth="1"/>
    <col min="5123" max="5123" width="6" style="100" customWidth="1"/>
    <col min="5124" max="5124" width="6.25" style="100" customWidth="1"/>
    <col min="5125" max="5125" width="5.625" style="100" customWidth="1"/>
    <col min="5126" max="5126" width="7.375" style="100" customWidth="1"/>
    <col min="5127" max="5128" width="7" style="100" customWidth="1"/>
    <col min="5129" max="5129" width="6.5" style="100" customWidth="1"/>
    <col min="5130" max="5130" width="6.125" style="100" customWidth="1"/>
    <col min="5131" max="5131" width="6.625" style="100" customWidth="1"/>
    <col min="5132" max="5132" width="6.125" style="100" customWidth="1"/>
    <col min="5133" max="5374" width="7.75" style="100"/>
    <col min="5375" max="5375" width="3.75" style="100" customWidth="1"/>
    <col min="5376" max="5376" width="9.375" style="100" customWidth="1"/>
    <col min="5377" max="5378" width="6.875" style="100" customWidth="1"/>
    <col min="5379" max="5379" width="6" style="100" customWidth="1"/>
    <col min="5380" max="5380" width="6.25" style="100" customWidth="1"/>
    <col min="5381" max="5381" width="5.625" style="100" customWidth="1"/>
    <col min="5382" max="5382" width="7.375" style="100" customWidth="1"/>
    <col min="5383" max="5384" width="7" style="100" customWidth="1"/>
    <col min="5385" max="5385" width="6.5" style="100" customWidth="1"/>
    <col min="5386" max="5386" width="6.125" style="100" customWidth="1"/>
    <col min="5387" max="5387" width="6.625" style="100" customWidth="1"/>
    <col min="5388" max="5388" width="6.125" style="100" customWidth="1"/>
    <col min="5389" max="5630" width="7.75" style="100"/>
    <col min="5631" max="5631" width="3.75" style="100" customWidth="1"/>
    <col min="5632" max="5632" width="9.375" style="100" customWidth="1"/>
    <col min="5633" max="5634" width="6.875" style="100" customWidth="1"/>
    <col min="5635" max="5635" width="6" style="100" customWidth="1"/>
    <col min="5636" max="5636" width="6.25" style="100" customWidth="1"/>
    <col min="5637" max="5637" width="5.625" style="100" customWidth="1"/>
    <col min="5638" max="5638" width="7.375" style="100" customWidth="1"/>
    <col min="5639" max="5640" width="7" style="100" customWidth="1"/>
    <col min="5641" max="5641" width="6.5" style="100" customWidth="1"/>
    <col min="5642" max="5642" width="6.125" style="100" customWidth="1"/>
    <col min="5643" max="5643" width="6.625" style="100" customWidth="1"/>
    <col min="5644" max="5644" width="6.125" style="100" customWidth="1"/>
    <col min="5645" max="5886" width="7.75" style="100"/>
    <col min="5887" max="5887" width="3.75" style="100" customWidth="1"/>
    <col min="5888" max="5888" width="9.375" style="100" customWidth="1"/>
    <col min="5889" max="5890" width="6.875" style="100" customWidth="1"/>
    <col min="5891" max="5891" width="6" style="100" customWidth="1"/>
    <col min="5892" max="5892" width="6.25" style="100" customWidth="1"/>
    <col min="5893" max="5893" width="5.625" style="100" customWidth="1"/>
    <col min="5894" max="5894" width="7.375" style="100" customWidth="1"/>
    <col min="5895" max="5896" width="7" style="100" customWidth="1"/>
    <col min="5897" max="5897" width="6.5" style="100" customWidth="1"/>
    <col min="5898" max="5898" width="6.125" style="100" customWidth="1"/>
    <col min="5899" max="5899" width="6.625" style="100" customWidth="1"/>
    <col min="5900" max="5900" width="6.125" style="100" customWidth="1"/>
    <col min="5901" max="6142" width="7.75" style="100"/>
    <col min="6143" max="6143" width="3.75" style="100" customWidth="1"/>
    <col min="6144" max="6144" width="9.375" style="100" customWidth="1"/>
    <col min="6145" max="6146" width="6.875" style="100" customWidth="1"/>
    <col min="6147" max="6147" width="6" style="100" customWidth="1"/>
    <col min="6148" max="6148" width="6.25" style="100" customWidth="1"/>
    <col min="6149" max="6149" width="5.625" style="100" customWidth="1"/>
    <col min="6150" max="6150" width="7.375" style="100" customWidth="1"/>
    <col min="6151" max="6152" width="7" style="100" customWidth="1"/>
    <col min="6153" max="6153" width="6.5" style="100" customWidth="1"/>
    <col min="6154" max="6154" width="6.125" style="100" customWidth="1"/>
    <col min="6155" max="6155" width="6.625" style="100" customWidth="1"/>
    <col min="6156" max="6156" width="6.125" style="100" customWidth="1"/>
    <col min="6157" max="6398" width="7.75" style="100"/>
    <col min="6399" max="6399" width="3.75" style="100" customWidth="1"/>
    <col min="6400" max="6400" width="9.375" style="100" customWidth="1"/>
    <col min="6401" max="6402" width="6.875" style="100" customWidth="1"/>
    <col min="6403" max="6403" width="6" style="100" customWidth="1"/>
    <col min="6404" max="6404" width="6.25" style="100" customWidth="1"/>
    <col min="6405" max="6405" width="5.625" style="100" customWidth="1"/>
    <col min="6406" max="6406" width="7.375" style="100" customWidth="1"/>
    <col min="6407" max="6408" width="7" style="100" customWidth="1"/>
    <col min="6409" max="6409" width="6.5" style="100" customWidth="1"/>
    <col min="6410" max="6410" width="6.125" style="100" customWidth="1"/>
    <col min="6411" max="6411" width="6.625" style="100" customWidth="1"/>
    <col min="6412" max="6412" width="6.125" style="100" customWidth="1"/>
    <col min="6413" max="6654" width="7.75" style="100"/>
    <col min="6655" max="6655" width="3.75" style="100" customWidth="1"/>
    <col min="6656" max="6656" width="9.375" style="100" customWidth="1"/>
    <col min="6657" max="6658" width="6.875" style="100" customWidth="1"/>
    <col min="6659" max="6659" width="6" style="100" customWidth="1"/>
    <col min="6660" max="6660" width="6.25" style="100" customWidth="1"/>
    <col min="6661" max="6661" width="5.625" style="100" customWidth="1"/>
    <col min="6662" max="6662" width="7.375" style="100" customWidth="1"/>
    <col min="6663" max="6664" width="7" style="100" customWidth="1"/>
    <col min="6665" max="6665" width="6.5" style="100" customWidth="1"/>
    <col min="6666" max="6666" width="6.125" style="100" customWidth="1"/>
    <col min="6667" max="6667" width="6.625" style="100" customWidth="1"/>
    <col min="6668" max="6668" width="6.125" style="100" customWidth="1"/>
    <col min="6669" max="6910" width="7.75" style="100"/>
    <col min="6911" max="6911" width="3.75" style="100" customWidth="1"/>
    <col min="6912" max="6912" width="9.375" style="100" customWidth="1"/>
    <col min="6913" max="6914" width="6.875" style="100" customWidth="1"/>
    <col min="6915" max="6915" width="6" style="100" customWidth="1"/>
    <col min="6916" max="6916" width="6.25" style="100" customWidth="1"/>
    <col min="6917" max="6917" width="5.625" style="100" customWidth="1"/>
    <col min="6918" max="6918" width="7.375" style="100" customWidth="1"/>
    <col min="6919" max="6920" width="7" style="100" customWidth="1"/>
    <col min="6921" max="6921" width="6.5" style="100" customWidth="1"/>
    <col min="6922" max="6922" width="6.125" style="100" customWidth="1"/>
    <col min="6923" max="6923" width="6.625" style="100" customWidth="1"/>
    <col min="6924" max="6924" width="6.125" style="100" customWidth="1"/>
    <col min="6925" max="7166" width="7.75" style="100"/>
    <col min="7167" max="7167" width="3.75" style="100" customWidth="1"/>
    <col min="7168" max="7168" width="9.375" style="100" customWidth="1"/>
    <col min="7169" max="7170" width="6.875" style="100" customWidth="1"/>
    <col min="7171" max="7171" width="6" style="100" customWidth="1"/>
    <col min="7172" max="7172" width="6.25" style="100" customWidth="1"/>
    <col min="7173" max="7173" width="5.625" style="100" customWidth="1"/>
    <col min="7174" max="7174" width="7.375" style="100" customWidth="1"/>
    <col min="7175" max="7176" width="7" style="100" customWidth="1"/>
    <col min="7177" max="7177" width="6.5" style="100" customWidth="1"/>
    <col min="7178" max="7178" width="6.125" style="100" customWidth="1"/>
    <col min="7179" max="7179" width="6.625" style="100" customWidth="1"/>
    <col min="7180" max="7180" width="6.125" style="100" customWidth="1"/>
    <col min="7181" max="7422" width="7.75" style="100"/>
    <col min="7423" max="7423" width="3.75" style="100" customWidth="1"/>
    <col min="7424" max="7424" width="9.375" style="100" customWidth="1"/>
    <col min="7425" max="7426" width="6.875" style="100" customWidth="1"/>
    <col min="7427" max="7427" width="6" style="100" customWidth="1"/>
    <col min="7428" max="7428" width="6.25" style="100" customWidth="1"/>
    <col min="7429" max="7429" width="5.625" style="100" customWidth="1"/>
    <col min="7430" max="7430" width="7.375" style="100" customWidth="1"/>
    <col min="7431" max="7432" width="7" style="100" customWidth="1"/>
    <col min="7433" max="7433" width="6.5" style="100" customWidth="1"/>
    <col min="7434" max="7434" width="6.125" style="100" customWidth="1"/>
    <col min="7435" max="7435" width="6.625" style="100" customWidth="1"/>
    <col min="7436" max="7436" width="6.125" style="100" customWidth="1"/>
    <col min="7437" max="7678" width="7.75" style="100"/>
    <col min="7679" max="7679" width="3.75" style="100" customWidth="1"/>
    <col min="7680" max="7680" width="9.375" style="100" customWidth="1"/>
    <col min="7681" max="7682" width="6.875" style="100" customWidth="1"/>
    <col min="7683" max="7683" width="6" style="100" customWidth="1"/>
    <col min="7684" max="7684" width="6.25" style="100" customWidth="1"/>
    <col min="7685" max="7685" width="5.625" style="100" customWidth="1"/>
    <col min="7686" max="7686" width="7.375" style="100" customWidth="1"/>
    <col min="7687" max="7688" width="7" style="100" customWidth="1"/>
    <col min="7689" max="7689" width="6.5" style="100" customWidth="1"/>
    <col min="7690" max="7690" width="6.125" style="100" customWidth="1"/>
    <col min="7691" max="7691" width="6.625" style="100" customWidth="1"/>
    <col min="7692" max="7692" width="6.125" style="100" customWidth="1"/>
    <col min="7693" max="7934" width="7.75" style="100"/>
    <col min="7935" max="7935" width="3.75" style="100" customWidth="1"/>
    <col min="7936" max="7936" width="9.375" style="100" customWidth="1"/>
    <col min="7937" max="7938" width="6.875" style="100" customWidth="1"/>
    <col min="7939" max="7939" width="6" style="100" customWidth="1"/>
    <col min="7940" max="7940" width="6.25" style="100" customWidth="1"/>
    <col min="7941" max="7941" width="5.625" style="100" customWidth="1"/>
    <col min="7942" max="7942" width="7.375" style="100" customWidth="1"/>
    <col min="7943" max="7944" width="7" style="100" customWidth="1"/>
    <col min="7945" max="7945" width="6.5" style="100" customWidth="1"/>
    <col min="7946" max="7946" width="6.125" style="100" customWidth="1"/>
    <col min="7947" max="7947" width="6.625" style="100" customWidth="1"/>
    <col min="7948" max="7948" width="6.125" style="100" customWidth="1"/>
    <col min="7949" max="8190" width="7.75" style="100"/>
    <col min="8191" max="8191" width="3.75" style="100" customWidth="1"/>
    <col min="8192" max="8192" width="9.375" style="100" customWidth="1"/>
    <col min="8193" max="8194" width="6.875" style="100" customWidth="1"/>
    <col min="8195" max="8195" width="6" style="100" customWidth="1"/>
    <col min="8196" max="8196" width="6.25" style="100" customWidth="1"/>
    <col min="8197" max="8197" width="5.625" style="100" customWidth="1"/>
    <col min="8198" max="8198" width="7.375" style="100" customWidth="1"/>
    <col min="8199" max="8200" width="7" style="100" customWidth="1"/>
    <col min="8201" max="8201" width="6.5" style="100" customWidth="1"/>
    <col min="8202" max="8202" width="6.125" style="100" customWidth="1"/>
    <col min="8203" max="8203" width="6.625" style="100" customWidth="1"/>
    <col min="8204" max="8204" width="6.125" style="100" customWidth="1"/>
    <col min="8205" max="8446" width="7.75" style="100"/>
    <col min="8447" max="8447" width="3.75" style="100" customWidth="1"/>
    <col min="8448" max="8448" width="9.375" style="100" customWidth="1"/>
    <col min="8449" max="8450" width="6.875" style="100" customWidth="1"/>
    <col min="8451" max="8451" width="6" style="100" customWidth="1"/>
    <col min="8452" max="8452" width="6.25" style="100" customWidth="1"/>
    <col min="8453" max="8453" width="5.625" style="100" customWidth="1"/>
    <col min="8454" max="8454" width="7.375" style="100" customWidth="1"/>
    <col min="8455" max="8456" width="7" style="100" customWidth="1"/>
    <col min="8457" max="8457" width="6.5" style="100" customWidth="1"/>
    <col min="8458" max="8458" width="6.125" style="100" customWidth="1"/>
    <col min="8459" max="8459" width="6.625" style="100" customWidth="1"/>
    <col min="8460" max="8460" width="6.125" style="100" customWidth="1"/>
    <col min="8461" max="8702" width="7.75" style="100"/>
    <col min="8703" max="8703" width="3.75" style="100" customWidth="1"/>
    <col min="8704" max="8704" width="9.375" style="100" customWidth="1"/>
    <col min="8705" max="8706" width="6.875" style="100" customWidth="1"/>
    <col min="8707" max="8707" width="6" style="100" customWidth="1"/>
    <col min="8708" max="8708" width="6.25" style="100" customWidth="1"/>
    <col min="8709" max="8709" width="5.625" style="100" customWidth="1"/>
    <col min="8710" max="8710" width="7.375" style="100" customWidth="1"/>
    <col min="8711" max="8712" width="7" style="100" customWidth="1"/>
    <col min="8713" max="8713" width="6.5" style="100" customWidth="1"/>
    <col min="8714" max="8714" width="6.125" style="100" customWidth="1"/>
    <col min="8715" max="8715" width="6.625" style="100" customWidth="1"/>
    <col min="8716" max="8716" width="6.125" style="100" customWidth="1"/>
    <col min="8717" max="8958" width="7.75" style="100"/>
    <col min="8959" max="8959" width="3.75" style="100" customWidth="1"/>
    <col min="8960" max="8960" width="9.375" style="100" customWidth="1"/>
    <col min="8961" max="8962" width="6.875" style="100" customWidth="1"/>
    <col min="8963" max="8963" width="6" style="100" customWidth="1"/>
    <col min="8964" max="8964" width="6.25" style="100" customWidth="1"/>
    <col min="8965" max="8965" width="5.625" style="100" customWidth="1"/>
    <col min="8966" max="8966" width="7.375" style="100" customWidth="1"/>
    <col min="8967" max="8968" width="7" style="100" customWidth="1"/>
    <col min="8969" max="8969" width="6.5" style="100" customWidth="1"/>
    <col min="8970" max="8970" width="6.125" style="100" customWidth="1"/>
    <col min="8971" max="8971" width="6.625" style="100" customWidth="1"/>
    <col min="8972" max="8972" width="6.125" style="100" customWidth="1"/>
    <col min="8973" max="9214" width="7.75" style="100"/>
    <col min="9215" max="9215" width="3.75" style="100" customWidth="1"/>
    <col min="9216" max="9216" width="9.375" style="100" customWidth="1"/>
    <col min="9217" max="9218" width="6.875" style="100" customWidth="1"/>
    <col min="9219" max="9219" width="6" style="100" customWidth="1"/>
    <col min="9220" max="9220" width="6.25" style="100" customWidth="1"/>
    <col min="9221" max="9221" width="5.625" style="100" customWidth="1"/>
    <col min="9222" max="9222" width="7.375" style="100" customWidth="1"/>
    <col min="9223" max="9224" width="7" style="100" customWidth="1"/>
    <col min="9225" max="9225" width="6.5" style="100" customWidth="1"/>
    <col min="9226" max="9226" width="6.125" style="100" customWidth="1"/>
    <col min="9227" max="9227" width="6.625" style="100" customWidth="1"/>
    <col min="9228" max="9228" width="6.125" style="100" customWidth="1"/>
    <col min="9229" max="9470" width="7.75" style="100"/>
    <col min="9471" max="9471" width="3.75" style="100" customWidth="1"/>
    <col min="9472" max="9472" width="9.375" style="100" customWidth="1"/>
    <col min="9473" max="9474" width="6.875" style="100" customWidth="1"/>
    <col min="9475" max="9475" width="6" style="100" customWidth="1"/>
    <col min="9476" max="9476" width="6.25" style="100" customWidth="1"/>
    <col min="9477" max="9477" width="5.625" style="100" customWidth="1"/>
    <col min="9478" max="9478" width="7.375" style="100" customWidth="1"/>
    <col min="9479" max="9480" width="7" style="100" customWidth="1"/>
    <col min="9481" max="9481" width="6.5" style="100" customWidth="1"/>
    <col min="9482" max="9482" width="6.125" style="100" customWidth="1"/>
    <col min="9483" max="9483" width="6.625" style="100" customWidth="1"/>
    <col min="9484" max="9484" width="6.125" style="100" customWidth="1"/>
    <col min="9485" max="9726" width="7.75" style="100"/>
    <col min="9727" max="9727" width="3.75" style="100" customWidth="1"/>
    <col min="9728" max="9728" width="9.375" style="100" customWidth="1"/>
    <col min="9729" max="9730" width="6.875" style="100" customWidth="1"/>
    <col min="9731" max="9731" width="6" style="100" customWidth="1"/>
    <col min="9732" max="9732" width="6.25" style="100" customWidth="1"/>
    <col min="9733" max="9733" width="5.625" style="100" customWidth="1"/>
    <col min="9734" max="9734" width="7.375" style="100" customWidth="1"/>
    <col min="9735" max="9736" width="7" style="100" customWidth="1"/>
    <col min="9737" max="9737" width="6.5" style="100" customWidth="1"/>
    <col min="9738" max="9738" width="6.125" style="100" customWidth="1"/>
    <col min="9739" max="9739" width="6.625" style="100" customWidth="1"/>
    <col min="9740" max="9740" width="6.125" style="100" customWidth="1"/>
    <col min="9741" max="9982" width="7.75" style="100"/>
    <col min="9983" max="9983" width="3.75" style="100" customWidth="1"/>
    <col min="9984" max="9984" width="9.375" style="100" customWidth="1"/>
    <col min="9985" max="9986" width="6.875" style="100" customWidth="1"/>
    <col min="9987" max="9987" width="6" style="100" customWidth="1"/>
    <col min="9988" max="9988" width="6.25" style="100" customWidth="1"/>
    <col min="9989" max="9989" width="5.625" style="100" customWidth="1"/>
    <col min="9990" max="9990" width="7.375" style="100" customWidth="1"/>
    <col min="9991" max="9992" width="7" style="100" customWidth="1"/>
    <col min="9993" max="9993" width="6.5" style="100" customWidth="1"/>
    <col min="9994" max="9994" width="6.125" style="100" customWidth="1"/>
    <col min="9995" max="9995" width="6.625" style="100" customWidth="1"/>
    <col min="9996" max="9996" width="6.125" style="100" customWidth="1"/>
    <col min="9997" max="10238" width="7.75" style="100"/>
    <col min="10239" max="10239" width="3.75" style="100" customWidth="1"/>
    <col min="10240" max="10240" width="9.375" style="100" customWidth="1"/>
    <col min="10241" max="10242" width="6.875" style="100" customWidth="1"/>
    <col min="10243" max="10243" width="6" style="100" customWidth="1"/>
    <col min="10244" max="10244" width="6.25" style="100" customWidth="1"/>
    <col min="10245" max="10245" width="5.625" style="100" customWidth="1"/>
    <col min="10246" max="10246" width="7.375" style="100" customWidth="1"/>
    <col min="10247" max="10248" width="7" style="100" customWidth="1"/>
    <col min="10249" max="10249" width="6.5" style="100" customWidth="1"/>
    <col min="10250" max="10250" width="6.125" style="100" customWidth="1"/>
    <col min="10251" max="10251" width="6.625" style="100" customWidth="1"/>
    <col min="10252" max="10252" width="6.125" style="100" customWidth="1"/>
    <col min="10253" max="10494" width="7.75" style="100"/>
    <col min="10495" max="10495" width="3.75" style="100" customWidth="1"/>
    <col min="10496" max="10496" width="9.375" style="100" customWidth="1"/>
    <col min="10497" max="10498" width="6.875" style="100" customWidth="1"/>
    <col min="10499" max="10499" width="6" style="100" customWidth="1"/>
    <col min="10500" max="10500" width="6.25" style="100" customWidth="1"/>
    <col min="10501" max="10501" width="5.625" style="100" customWidth="1"/>
    <col min="10502" max="10502" width="7.375" style="100" customWidth="1"/>
    <col min="10503" max="10504" width="7" style="100" customWidth="1"/>
    <col min="10505" max="10505" width="6.5" style="100" customWidth="1"/>
    <col min="10506" max="10506" width="6.125" style="100" customWidth="1"/>
    <col min="10507" max="10507" width="6.625" style="100" customWidth="1"/>
    <col min="10508" max="10508" width="6.125" style="100" customWidth="1"/>
    <col min="10509" max="10750" width="7.75" style="100"/>
    <col min="10751" max="10751" width="3.75" style="100" customWidth="1"/>
    <col min="10752" max="10752" width="9.375" style="100" customWidth="1"/>
    <col min="10753" max="10754" width="6.875" style="100" customWidth="1"/>
    <col min="10755" max="10755" width="6" style="100" customWidth="1"/>
    <col min="10756" max="10756" width="6.25" style="100" customWidth="1"/>
    <col min="10757" max="10757" width="5.625" style="100" customWidth="1"/>
    <col min="10758" max="10758" width="7.375" style="100" customWidth="1"/>
    <col min="10759" max="10760" width="7" style="100" customWidth="1"/>
    <col min="10761" max="10761" width="6.5" style="100" customWidth="1"/>
    <col min="10762" max="10762" width="6.125" style="100" customWidth="1"/>
    <col min="10763" max="10763" width="6.625" style="100" customWidth="1"/>
    <col min="10764" max="10764" width="6.125" style="100" customWidth="1"/>
    <col min="10765" max="11006" width="7.75" style="100"/>
    <col min="11007" max="11007" width="3.75" style="100" customWidth="1"/>
    <col min="11008" max="11008" width="9.375" style="100" customWidth="1"/>
    <col min="11009" max="11010" width="6.875" style="100" customWidth="1"/>
    <col min="11011" max="11011" width="6" style="100" customWidth="1"/>
    <col min="11012" max="11012" width="6.25" style="100" customWidth="1"/>
    <col min="11013" max="11013" width="5.625" style="100" customWidth="1"/>
    <col min="11014" max="11014" width="7.375" style="100" customWidth="1"/>
    <col min="11015" max="11016" width="7" style="100" customWidth="1"/>
    <col min="11017" max="11017" width="6.5" style="100" customWidth="1"/>
    <col min="11018" max="11018" width="6.125" style="100" customWidth="1"/>
    <col min="11019" max="11019" width="6.625" style="100" customWidth="1"/>
    <col min="11020" max="11020" width="6.125" style="100" customWidth="1"/>
    <col min="11021" max="11262" width="7.75" style="100"/>
    <col min="11263" max="11263" width="3.75" style="100" customWidth="1"/>
    <col min="11264" max="11264" width="9.375" style="100" customWidth="1"/>
    <col min="11265" max="11266" width="6.875" style="100" customWidth="1"/>
    <col min="11267" max="11267" width="6" style="100" customWidth="1"/>
    <col min="11268" max="11268" width="6.25" style="100" customWidth="1"/>
    <col min="11269" max="11269" width="5.625" style="100" customWidth="1"/>
    <col min="11270" max="11270" width="7.375" style="100" customWidth="1"/>
    <col min="11271" max="11272" width="7" style="100" customWidth="1"/>
    <col min="11273" max="11273" width="6.5" style="100" customWidth="1"/>
    <col min="11274" max="11274" width="6.125" style="100" customWidth="1"/>
    <col min="11275" max="11275" width="6.625" style="100" customWidth="1"/>
    <col min="11276" max="11276" width="6.125" style="100" customWidth="1"/>
    <col min="11277" max="11518" width="7.75" style="100"/>
    <col min="11519" max="11519" width="3.75" style="100" customWidth="1"/>
    <col min="11520" max="11520" width="9.375" style="100" customWidth="1"/>
    <col min="11521" max="11522" width="6.875" style="100" customWidth="1"/>
    <col min="11523" max="11523" width="6" style="100" customWidth="1"/>
    <col min="11524" max="11524" width="6.25" style="100" customWidth="1"/>
    <col min="11525" max="11525" width="5.625" style="100" customWidth="1"/>
    <col min="11526" max="11526" width="7.375" style="100" customWidth="1"/>
    <col min="11527" max="11528" width="7" style="100" customWidth="1"/>
    <col min="11529" max="11529" width="6.5" style="100" customWidth="1"/>
    <col min="11530" max="11530" width="6.125" style="100" customWidth="1"/>
    <col min="11531" max="11531" width="6.625" style="100" customWidth="1"/>
    <col min="11532" max="11532" width="6.125" style="100" customWidth="1"/>
    <col min="11533" max="11774" width="7.75" style="100"/>
    <col min="11775" max="11775" width="3.75" style="100" customWidth="1"/>
    <col min="11776" max="11776" width="9.375" style="100" customWidth="1"/>
    <col min="11777" max="11778" width="6.875" style="100" customWidth="1"/>
    <col min="11779" max="11779" width="6" style="100" customWidth="1"/>
    <col min="11780" max="11780" width="6.25" style="100" customWidth="1"/>
    <col min="11781" max="11781" width="5.625" style="100" customWidth="1"/>
    <col min="11782" max="11782" width="7.375" style="100" customWidth="1"/>
    <col min="11783" max="11784" width="7" style="100" customWidth="1"/>
    <col min="11785" max="11785" width="6.5" style="100" customWidth="1"/>
    <col min="11786" max="11786" width="6.125" style="100" customWidth="1"/>
    <col min="11787" max="11787" width="6.625" style="100" customWidth="1"/>
    <col min="11788" max="11788" width="6.125" style="100" customWidth="1"/>
    <col min="11789" max="12030" width="7.75" style="100"/>
    <col min="12031" max="12031" width="3.75" style="100" customWidth="1"/>
    <col min="12032" max="12032" width="9.375" style="100" customWidth="1"/>
    <col min="12033" max="12034" width="6.875" style="100" customWidth="1"/>
    <col min="12035" max="12035" width="6" style="100" customWidth="1"/>
    <col min="12036" max="12036" width="6.25" style="100" customWidth="1"/>
    <col min="12037" max="12037" width="5.625" style="100" customWidth="1"/>
    <col min="12038" max="12038" width="7.375" style="100" customWidth="1"/>
    <col min="12039" max="12040" width="7" style="100" customWidth="1"/>
    <col min="12041" max="12041" width="6.5" style="100" customWidth="1"/>
    <col min="12042" max="12042" width="6.125" style="100" customWidth="1"/>
    <col min="12043" max="12043" width="6.625" style="100" customWidth="1"/>
    <col min="12044" max="12044" width="6.125" style="100" customWidth="1"/>
    <col min="12045" max="12286" width="7.75" style="100"/>
    <col min="12287" max="12287" width="3.75" style="100" customWidth="1"/>
    <col min="12288" max="12288" width="9.375" style="100" customWidth="1"/>
    <col min="12289" max="12290" width="6.875" style="100" customWidth="1"/>
    <col min="12291" max="12291" width="6" style="100" customWidth="1"/>
    <col min="12292" max="12292" width="6.25" style="100" customWidth="1"/>
    <col min="12293" max="12293" width="5.625" style="100" customWidth="1"/>
    <col min="12294" max="12294" width="7.375" style="100" customWidth="1"/>
    <col min="12295" max="12296" width="7" style="100" customWidth="1"/>
    <col min="12297" max="12297" width="6.5" style="100" customWidth="1"/>
    <col min="12298" max="12298" width="6.125" style="100" customWidth="1"/>
    <col min="12299" max="12299" width="6.625" style="100" customWidth="1"/>
    <col min="12300" max="12300" width="6.125" style="100" customWidth="1"/>
    <col min="12301" max="12542" width="7.75" style="100"/>
    <col min="12543" max="12543" width="3.75" style="100" customWidth="1"/>
    <col min="12544" max="12544" width="9.375" style="100" customWidth="1"/>
    <col min="12545" max="12546" width="6.875" style="100" customWidth="1"/>
    <col min="12547" max="12547" width="6" style="100" customWidth="1"/>
    <col min="12548" max="12548" width="6.25" style="100" customWidth="1"/>
    <col min="12549" max="12549" width="5.625" style="100" customWidth="1"/>
    <col min="12550" max="12550" width="7.375" style="100" customWidth="1"/>
    <col min="12551" max="12552" width="7" style="100" customWidth="1"/>
    <col min="12553" max="12553" width="6.5" style="100" customWidth="1"/>
    <col min="12554" max="12554" width="6.125" style="100" customWidth="1"/>
    <col min="12555" max="12555" width="6.625" style="100" customWidth="1"/>
    <col min="12556" max="12556" width="6.125" style="100" customWidth="1"/>
    <col min="12557" max="12798" width="7.75" style="100"/>
    <col min="12799" max="12799" width="3.75" style="100" customWidth="1"/>
    <col min="12800" max="12800" width="9.375" style="100" customWidth="1"/>
    <col min="12801" max="12802" width="6.875" style="100" customWidth="1"/>
    <col min="12803" max="12803" width="6" style="100" customWidth="1"/>
    <col min="12804" max="12804" width="6.25" style="100" customWidth="1"/>
    <col min="12805" max="12805" width="5.625" style="100" customWidth="1"/>
    <col min="12806" max="12806" width="7.375" style="100" customWidth="1"/>
    <col min="12807" max="12808" width="7" style="100" customWidth="1"/>
    <col min="12809" max="12809" width="6.5" style="100" customWidth="1"/>
    <col min="12810" max="12810" width="6.125" style="100" customWidth="1"/>
    <col min="12811" max="12811" width="6.625" style="100" customWidth="1"/>
    <col min="12812" max="12812" width="6.125" style="100" customWidth="1"/>
    <col min="12813" max="13054" width="7.75" style="100"/>
    <col min="13055" max="13055" width="3.75" style="100" customWidth="1"/>
    <col min="13056" max="13056" width="9.375" style="100" customWidth="1"/>
    <col min="13057" max="13058" width="6.875" style="100" customWidth="1"/>
    <col min="13059" max="13059" width="6" style="100" customWidth="1"/>
    <col min="13060" max="13060" width="6.25" style="100" customWidth="1"/>
    <col min="13061" max="13061" width="5.625" style="100" customWidth="1"/>
    <col min="13062" max="13062" width="7.375" style="100" customWidth="1"/>
    <col min="13063" max="13064" width="7" style="100" customWidth="1"/>
    <col min="13065" max="13065" width="6.5" style="100" customWidth="1"/>
    <col min="13066" max="13066" width="6.125" style="100" customWidth="1"/>
    <col min="13067" max="13067" width="6.625" style="100" customWidth="1"/>
    <col min="13068" max="13068" width="6.125" style="100" customWidth="1"/>
    <col min="13069" max="13310" width="7.75" style="100"/>
    <col min="13311" max="13311" width="3.75" style="100" customWidth="1"/>
    <col min="13312" max="13312" width="9.375" style="100" customWidth="1"/>
    <col min="13313" max="13314" width="6.875" style="100" customWidth="1"/>
    <col min="13315" max="13315" width="6" style="100" customWidth="1"/>
    <col min="13316" max="13316" width="6.25" style="100" customWidth="1"/>
    <col min="13317" max="13317" width="5.625" style="100" customWidth="1"/>
    <col min="13318" max="13318" width="7.375" style="100" customWidth="1"/>
    <col min="13319" max="13320" width="7" style="100" customWidth="1"/>
    <col min="13321" max="13321" width="6.5" style="100" customWidth="1"/>
    <col min="13322" max="13322" width="6.125" style="100" customWidth="1"/>
    <col min="13323" max="13323" width="6.625" style="100" customWidth="1"/>
    <col min="13324" max="13324" width="6.125" style="100" customWidth="1"/>
    <col min="13325" max="13566" width="7.75" style="100"/>
    <col min="13567" max="13567" width="3.75" style="100" customWidth="1"/>
    <col min="13568" max="13568" width="9.375" style="100" customWidth="1"/>
    <col min="13569" max="13570" width="6.875" style="100" customWidth="1"/>
    <col min="13571" max="13571" width="6" style="100" customWidth="1"/>
    <col min="13572" max="13572" width="6.25" style="100" customWidth="1"/>
    <col min="13573" max="13573" width="5.625" style="100" customWidth="1"/>
    <col min="13574" max="13574" width="7.375" style="100" customWidth="1"/>
    <col min="13575" max="13576" width="7" style="100" customWidth="1"/>
    <col min="13577" max="13577" width="6.5" style="100" customWidth="1"/>
    <col min="13578" max="13578" width="6.125" style="100" customWidth="1"/>
    <col min="13579" max="13579" width="6.625" style="100" customWidth="1"/>
    <col min="13580" max="13580" width="6.125" style="100" customWidth="1"/>
    <col min="13581" max="13822" width="7.75" style="100"/>
    <col min="13823" max="13823" width="3.75" style="100" customWidth="1"/>
    <col min="13824" max="13824" width="9.375" style="100" customWidth="1"/>
    <col min="13825" max="13826" width="6.875" style="100" customWidth="1"/>
    <col min="13827" max="13827" width="6" style="100" customWidth="1"/>
    <col min="13828" max="13828" width="6.25" style="100" customWidth="1"/>
    <col min="13829" max="13829" width="5.625" style="100" customWidth="1"/>
    <col min="13830" max="13830" width="7.375" style="100" customWidth="1"/>
    <col min="13831" max="13832" width="7" style="100" customWidth="1"/>
    <col min="13833" max="13833" width="6.5" style="100" customWidth="1"/>
    <col min="13834" max="13834" width="6.125" style="100" customWidth="1"/>
    <col min="13835" max="13835" width="6.625" style="100" customWidth="1"/>
    <col min="13836" max="13836" width="6.125" style="100" customWidth="1"/>
    <col min="13837" max="14078" width="7.75" style="100"/>
    <col min="14079" max="14079" width="3.75" style="100" customWidth="1"/>
    <col min="14080" max="14080" width="9.375" style="100" customWidth="1"/>
    <col min="14081" max="14082" width="6.875" style="100" customWidth="1"/>
    <col min="14083" max="14083" width="6" style="100" customWidth="1"/>
    <col min="14084" max="14084" width="6.25" style="100" customWidth="1"/>
    <col min="14085" max="14085" width="5.625" style="100" customWidth="1"/>
    <col min="14086" max="14086" width="7.375" style="100" customWidth="1"/>
    <col min="14087" max="14088" width="7" style="100" customWidth="1"/>
    <col min="14089" max="14089" width="6.5" style="100" customWidth="1"/>
    <col min="14090" max="14090" width="6.125" style="100" customWidth="1"/>
    <col min="14091" max="14091" width="6.625" style="100" customWidth="1"/>
    <col min="14092" max="14092" width="6.125" style="100" customWidth="1"/>
    <col min="14093" max="14334" width="7.75" style="100"/>
    <col min="14335" max="14335" width="3.75" style="100" customWidth="1"/>
    <col min="14336" max="14336" width="9.375" style="100" customWidth="1"/>
    <col min="14337" max="14338" width="6.875" style="100" customWidth="1"/>
    <col min="14339" max="14339" width="6" style="100" customWidth="1"/>
    <col min="14340" max="14340" width="6.25" style="100" customWidth="1"/>
    <col min="14341" max="14341" width="5.625" style="100" customWidth="1"/>
    <col min="14342" max="14342" width="7.375" style="100" customWidth="1"/>
    <col min="14343" max="14344" width="7" style="100" customWidth="1"/>
    <col min="14345" max="14345" width="6.5" style="100" customWidth="1"/>
    <col min="14346" max="14346" width="6.125" style="100" customWidth="1"/>
    <col min="14347" max="14347" width="6.625" style="100" customWidth="1"/>
    <col min="14348" max="14348" width="6.125" style="100" customWidth="1"/>
    <col min="14349" max="14590" width="7.75" style="100"/>
    <col min="14591" max="14591" width="3.75" style="100" customWidth="1"/>
    <col min="14592" max="14592" width="9.375" style="100" customWidth="1"/>
    <col min="14593" max="14594" width="6.875" style="100" customWidth="1"/>
    <col min="14595" max="14595" width="6" style="100" customWidth="1"/>
    <col min="14596" max="14596" width="6.25" style="100" customWidth="1"/>
    <col min="14597" max="14597" width="5.625" style="100" customWidth="1"/>
    <col min="14598" max="14598" width="7.375" style="100" customWidth="1"/>
    <col min="14599" max="14600" width="7" style="100" customWidth="1"/>
    <col min="14601" max="14601" width="6.5" style="100" customWidth="1"/>
    <col min="14602" max="14602" width="6.125" style="100" customWidth="1"/>
    <col min="14603" max="14603" width="6.625" style="100" customWidth="1"/>
    <col min="14604" max="14604" width="6.125" style="100" customWidth="1"/>
    <col min="14605" max="14846" width="7.75" style="100"/>
    <col min="14847" max="14847" width="3.75" style="100" customWidth="1"/>
    <col min="14848" max="14848" width="9.375" style="100" customWidth="1"/>
    <col min="14849" max="14850" width="6.875" style="100" customWidth="1"/>
    <col min="14851" max="14851" width="6" style="100" customWidth="1"/>
    <col min="14852" max="14852" width="6.25" style="100" customWidth="1"/>
    <col min="14853" max="14853" width="5.625" style="100" customWidth="1"/>
    <col min="14854" max="14854" width="7.375" style="100" customWidth="1"/>
    <col min="14855" max="14856" width="7" style="100" customWidth="1"/>
    <col min="14857" max="14857" width="6.5" style="100" customWidth="1"/>
    <col min="14858" max="14858" width="6.125" style="100" customWidth="1"/>
    <col min="14859" max="14859" width="6.625" style="100" customWidth="1"/>
    <col min="14860" max="14860" width="6.125" style="100" customWidth="1"/>
    <col min="14861" max="15102" width="7.75" style="100"/>
    <col min="15103" max="15103" width="3.75" style="100" customWidth="1"/>
    <col min="15104" max="15104" width="9.375" style="100" customWidth="1"/>
    <col min="15105" max="15106" width="6.875" style="100" customWidth="1"/>
    <col min="15107" max="15107" width="6" style="100" customWidth="1"/>
    <col min="15108" max="15108" width="6.25" style="100" customWidth="1"/>
    <col min="15109" max="15109" width="5.625" style="100" customWidth="1"/>
    <col min="15110" max="15110" width="7.375" style="100" customWidth="1"/>
    <col min="15111" max="15112" width="7" style="100" customWidth="1"/>
    <col min="15113" max="15113" width="6.5" style="100" customWidth="1"/>
    <col min="15114" max="15114" width="6.125" style="100" customWidth="1"/>
    <col min="15115" max="15115" width="6.625" style="100" customWidth="1"/>
    <col min="15116" max="15116" width="6.125" style="100" customWidth="1"/>
    <col min="15117" max="15358" width="7.75" style="100"/>
    <col min="15359" max="15359" width="3.75" style="100" customWidth="1"/>
    <col min="15360" max="15360" width="9.375" style="100" customWidth="1"/>
    <col min="15361" max="15362" width="6.875" style="100" customWidth="1"/>
    <col min="15363" max="15363" width="6" style="100" customWidth="1"/>
    <col min="15364" max="15364" width="6.25" style="100" customWidth="1"/>
    <col min="15365" max="15365" width="5.625" style="100" customWidth="1"/>
    <col min="15366" max="15366" width="7.375" style="100" customWidth="1"/>
    <col min="15367" max="15368" width="7" style="100" customWidth="1"/>
    <col min="15369" max="15369" width="6.5" style="100" customWidth="1"/>
    <col min="15370" max="15370" width="6.125" style="100" customWidth="1"/>
    <col min="15371" max="15371" width="6.625" style="100" customWidth="1"/>
    <col min="15372" max="15372" width="6.125" style="100" customWidth="1"/>
    <col min="15373" max="15614" width="7.75" style="100"/>
    <col min="15615" max="15615" width="3.75" style="100" customWidth="1"/>
    <col min="15616" max="15616" width="9.375" style="100" customWidth="1"/>
    <col min="15617" max="15618" width="6.875" style="100" customWidth="1"/>
    <col min="15619" max="15619" width="6" style="100" customWidth="1"/>
    <col min="15620" max="15620" width="6.25" style="100" customWidth="1"/>
    <col min="15621" max="15621" width="5.625" style="100" customWidth="1"/>
    <col min="15622" max="15622" width="7.375" style="100" customWidth="1"/>
    <col min="15623" max="15624" width="7" style="100" customWidth="1"/>
    <col min="15625" max="15625" width="6.5" style="100" customWidth="1"/>
    <col min="15626" max="15626" width="6.125" style="100" customWidth="1"/>
    <col min="15627" max="15627" width="6.625" style="100" customWidth="1"/>
    <col min="15628" max="15628" width="6.125" style="100" customWidth="1"/>
    <col min="15629" max="15870" width="7.75" style="100"/>
    <col min="15871" max="15871" width="3.75" style="100" customWidth="1"/>
    <col min="15872" max="15872" width="9.375" style="100" customWidth="1"/>
    <col min="15873" max="15874" width="6.875" style="100" customWidth="1"/>
    <col min="15875" max="15875" width="6" style="100" customWidth="1"/>
    <col min="15876" max="15876" width="6.25" style="100" customWidth="1"/>
    <col min="15877" max="15877" width="5.625" style="100" customWidth="1"/>
    <col min="15878" max="15878" width="7.375" style="100" customWidth="1"/>
    <col min="15879" max="15880" width="7" style="100" customWidth="1"/>
    <col min="15881" max="15881" width="6.5" style="100" customWidth="1"/>
    <col min="15882" max="15882" width="6.125" style="100" customWidth="1"/>
    <col min="15883" max="15883" width="6.625" style="100" customWidth="1"/>
    <col min="15884" max="15884" width="6.125" style="100" customWidth="1"/>
    <col min="15885" max="16126" width="7.75" style="100"/>
    <col min="16127" max="16127" width="3.75" style="100" customWidth="1"/>
    <col min="16128" max="16128" width="9.375" style="100" customWidth="1"/>
    <col min="16129" max="16130" width="6.875" style="100" customWidth="1"/>
    <col min="16131" max="16131" width="6" style="100" customWidth="1"/>
    <col min="16132" max="16132" width="6.25" style="100" customWidth="1"/>
    <col min="16133" max="16133" width="5.625" style="100" customWidth="1"/>
    <col min="16134" max="16134" width="7.375" style="100" customWidth="1"/>
    <col min="16135" max="16136" width="7" style="100" customWidth="1"/>
    <col min="16137" max="16137" width="6.5" style="100" customWidth="1"/>
    <col min="16138" max="16138" width="6.125" style="100" customWidth="1"/>
    <col min="16139" max="16139" width="6.625" style="100" customWidth="1"/>
    <col min="16140" max="16140" width="6.125" style="100" customWidth="1"/>
    <col min="16141" max="16384" width="7.75" style="100"/>
  </cols>
  <sheetData>
    <row r="1" spans="1:27" ht="16.149999999999999" customHeight="1">
      <c r="A1" s="100" t="s">
        <v>823</v>
      </c>
    </row>
    <row r="2" spans="1:27">
      <c r="N2" s="117" t="s">
        <v>402</v>
      </c>
      <c r="AA2" s="117" t="s">
        <v>402</v>
      </c>
    </row>
    <row r="3" spans="1:27" ht="27">
      <c r="A3" s="439" t="s">
        <v>403</v>
      </c>
      <c r="B3" s="440"/>
      <c r="C3" s="138" t="s">
        <v>44</v>
      </c>
      <c r="D3" s="139" t="s">
        <v>0</v>
      </c>
      <c r="E3" s="131" t="s">
        <v>429</v>
      </c>
      <c r="F3" s="131" t="s">
        <v>446</v>
      </c>
      <c r="G3" s="131" t="s">
        <v>447</v>
      </c>
      <c r="H3" s="139" t="s">
        <v>1</v>
      </c>
      <c r="I3" s="139" t="s">
        <v>193</v>
      </c>
      <c r="J3" s="139" t="s">
        <v>194</v>
      </c>
      <c r="K3" s="139" t="s">
        <v>195</v>
      </c>
      <c r="L3" s="139" t="s">
        <v>413</v>
      </c>
      <c r="M3" s="139" t="s">
        <v>157</v>
      </c>
      <c r="N3" s="149" t="s">
        <v>196</v>
      </c>
      <c r="O3" s="139" t="s">
        <v>199</v>
      </c>
      <c r="P3" s="139" t="s">
        <v>414</v>
      </c>
      <c r="Q3" s="139" t="s">
        <v>421</v>
      </c>
      <c r="R3" s="131" t="s">
        <v>198</v>
      </c>
      <c r="S3" s="131" t="s">
        <v>197</v>
      </c>
      <c r="T3" s="139" t="s">
        <v>200</v>
      </c>
      <c r="U3" s="139" t="s">
        <v>156</v>
      </c>
      <c r="V3" s="139" t="s">
        <v>201</v>
      </c>
      <c r="W3" s="131" t="s">
        <v>422</v>
      </c>
      <c r="X3" s="139" t="s">
        <v>418</v>
      </c>
      <c r="Y3" s="131" t="s">
        <v>202</v>
      </c>
      <c r="Z3" s="140" t="s">
        <v>205</v>
      </c>
      <c r="AA3" s="140" t="s">
        <v>162</v>
      </c>
    </row>
    <row r="4" spans="1:27" ht="15" hidden="1" customHeight="1">
      <c r="B4" s="135" t="s">
        <v>448</v>
      </c>
      <c r="C4" s="154">
        <v>98206</v>
      </c>
      <c r="D4" s="154">
        <v>25306</v>
      </c>
      <c r="E4" s="154" t="s">
        <v>431</v>
      </c>
      <c r="F4" s="441">
        <v>49967</v>
      </c>
      <c r="G4" s="442"/>
      <c r="H4" s="154">
        <v>3472</v>
      </c>
      <c r="I4" s="154">
        <v>2933</v>
      </c>
      <c r="J4" s="154">
        <v>4477</v>
      </c>
      <c r="K4" s="154">
        <v>911</v>
      </c>
      <c r="L4" s="154">
        <v>2270</v>
      </c>
      <c r="M4" s="154">
        <v>1477</v>
      </c>
      <c r="N4" s="154">
        <v>772</v>
      </c>
      <c r="O4" s="154">
        <v>712</v>
      </c>
      <c r="P4" s="154">
        <v>643</v>
      </c>
      <c r="Q4" s="154">
        <v>476</v>
      </c>
      <c r="R4" s="154">
        <v>462</v>
      </c>
      <c r="S4" s="154">
        <v>450</v>
      </c>
      <c r="T4" s="154">
        <v>290</v>
      </c>
      <c r="U4" s="154">
        <v>251</v>
      </c>
      <c r="V4" s="154">
        <v>227</v>
      </c>
      <c r="W4" s="154">
        <v>194</v>
      </c>
      <c r="X4" s="154">
        <v>170</v>
      </c>
      <c r="Y4" s="154">
        <v>167</v>
      </c>
      <c r="Z4" s="154">
        <v>2579</v>
      </c>
      <c r="AA4" s="154">
        <v>61</v>
      </c>
    </row>
    <row r="5" spans="1:27" ht="11.25" hidden="1" customHeight="1">
      <c r="B5" s="135" t="s">
        <v>440</v>
      </c>
      <c r="C5" s="154">
        <v>97164</v>
      </c>
      <c r="D5" s="154">
        <v>24340</v>
      </c>
      <c r="E5" s="154">
        <v>749</v>
      </c>
      <c r="F5" s="443">
        <v>49167</v>
      </c>
      <c r="G5" s="444"/>
      <c r="H5" s="154">
        <v>3494</v>
      </c>
      <c r="I5" s="154">
        <v>2706</v>
      </c>
      <c r="J5" s="154">
        <v>4709</v>
      </c>
      <c r="K5" s="154">
        <v>884</v>
      </c>
      <c r="L5" s="154">
        <v>2202</v>
      </c>
      <c r="M5" s="154">
        <v>1475</v>
      </c>
      <c r="N5" s="154">
        <v>795</v>
      </c>
      <c r="O5" s="154">
        <v>684</v>
      </c>
      <c r="P5" s="154">
        <v>620</v>
      </c>
      <c r="Q5" s="154">
        <v>566</v>
      </c>
      <c r="R5" s="154">
        <v>473</v>
      </c>
      <c r="S5" s="154">
        <v>443</v>
      </c>
      <c r="T5" s="154">
        <v>306</v>
      </c>
      <c r="U5" s="154">
        <v>247</v>
      </c>
      <c r="V5" s="154">
        <v>215</v>
      </c>
      <c r="W5" s="154">
        <v>182</v>
      </c>
      <c r="X5" s="154">
        <v>180</v>
      </c>
      <c r="Y5" s="154">
        <v>174</v>
      </c>
      <c r="Z5" s="154">
        <v>2497</v>
      </c>
      <c r="AA5" s="154">
        <v>56</v>
      </c>
    </row>
    <row r="6" spans="1:27" ht="11.25" hidden="1" customHeight="1">
      <c r="B6" s="135" t="s">
        <v>444</v>
      </c>
      <c r="C6" s="154">
        <v>96541</v>
      </c>
      <c r="D6" s="154">
        <v>23712</v>
      </c>
      <c r="E6" s="154">
        <v>1105</v>
      </c>
      <c r="F6" s="443">
        <v>48157</v>
      </c>
      <c r="G6" s="444"/>
      <c r="H6" s="154">
        <v>3531</v>
      </c>
      <c r="I6" s="154">
        <v>2504</v>
      </c>
      <c r="J6" s="154">
        <v>5209</v>
      </c>
      <c r="K6" s="154">
        <v>859</v>
      </c>
      <c r="L6" s="154">
        <v>2269</v>
      </c>
      <c r="M6" s="154">
        <v>1493</v>
      </c>
      <c r="N6" s="154">
        <v>758</v>
      </c>
      <c r="O6" s="154">
        <v>735</v>
      </c>
      <c r="P6" s="154">
        <v>629</v>
      </c>
      <c r="Q6" s="154">
        <v>690</v>
      </c>
      <c r="R6" s="154">
        <v>471</v>
      </c>
      <c r="S6" s="154">
        <v>446</v>
      </c>
      <c r="T6" s="154">
        <v>315</v>
      </c>
      <c r="U6" s="154">
        <v>245</v>
      </c>
      <c r="V6" s="154">
        <v>215</v>
      </c>
      <c r="W6" s="154">
        <v>171</v>
      </c>
      <c r="X6" s="154">
        <v>185</v>
      </c>
      <c r="Y6" s="154">
        <v>167</v>
      </c>
      <c r="Z6" s="154">
        <v>2618</v>
      </c>
      <c r="AA6" s="154">
        <v>57</v>
      </c>
    </row>
    <row r="7" spans="1:27" ht="11.25" hidden="1" customHeight="1">
      <c r="B7" s="135" t="s">
        <v>445</v>
      </c>
      <c r="C7" s="154">
        <v>96530</v>
      </c>
      <c r="D7" s="154">
        <v>23151</v>
      </c>
      <c r="E7" s="154">
        <v>1454</v>
      </c>
      <c r="F7" s="443">
        <v>46680</v>
      </c>
      <c r="G7" s="444"/>
      <c r="H7" s="154">
        <v>3645</v>
      </c>
      <c r="I7" s="154">
        <v>2306</v>
      </c>
      <c r="J7" s="154">
        <v>6580</v>
      </c>
      <c r="K7" s="154">
        <v>821</v>
      </c>
      <c r="L7" s="154">
        <v>2251</v>
      </c>
      <c r="M7" s="154">
        <v>1486</v>
      </c>
      <c r="N7" s="154">
        <v>773</v>
      </c>
      <c r="O7" s="154">
        <v>778</v>
      </c>
      <c r="P7" s="154">
        <v>604</v>
      </c>
      <c r="Q7" s="154">
        <v>825</v>
      </c>
      <c r="R7" s="154">
        <v>462</v>
      </c>
      <c r="S7" s="154">
        <v>483</v>
      </c>
      <c r="T7" s="154">
        <v>320</v>
      </c>
      <c r="U7" s="154">
        <v>251</v>
      </c>
      <c r="V7" s="154">
        <v>236</v>
      </c>
      <c r="W7" s="154">
        <v>193</v>
      </c>
      <c r="X7" s="154">
        <v>192</v>
      </c>
      <c r="Y7" s="154">
        <v>165</v>
      </c>
      <c r="Z7" s="154">
        <v>2821</v>
      </c>
      <c r="AA7" s="154">
        <v>53</v>
      </c>
    </row>
    <row r="8" spans="1:27" ht="11.25" customHeight="1">
      <c r="B8" s="135" t="s">
        <v>449</v>
      </c>
      <c r="C8" s="144">
        <v>98625</v>
      </c>
      <c r="D8" s="144">
        <v>22519</v>
      </c>
      <c r="E8" s="144">
        <v>1799</v>
      </c>
      <c r="F8" s="144">
        <v>42148</v>
      </c>
      <c r="G8" s="144">
        <v>3328</v>
      </c>
      <c r="H8" s="144">
        <v>3925</v>
      </c>
      <c r="I8" s="144">
        <v>2280</v>
      </c>
      <c r="J8" s="144">
        <v>9029</v>
      </c>
      <c r="K8" s="144">
        <v>806</v>
      </c>
      <c r="L8" s="144">
        <v>2270</v>
      </c>
      <c r="M8" s="144">
        <v>1504</v>
      </c>
      <c r="N8" s="144">
        <v>893</v>
      </c>
      <c r="O8" s="144">
        <v>836</v>
      </c>
      <c r="P8" s="144">
        <v>607</v>
      </c>
      <c r="Q8" s="144">
        <v>1029</v>
      </c>
      <c r="R8" s="144">
        <v>500</v>
      </c>
      <c r="S8" s="144">
        <v>482</v>
      </c>
      <c r="T8" s="144">
        <v>324</v>
      </c>
      <c r="U8" s="144">
        <v>263</v>
      </c>
      <c r="V8" s="144">
        <v>246</v>
      </c>
      <c r="W8" s="144">
        <v>194</v>
      </c>
      <c r="X8" s="144">
        <v>206</v>
      </c>
      <c r="Y8" s="144">
        <v>163</v>
      </c>
      <c r="Z8" s="144">
        <v>3225</v>
      </c>
      <c r="AA8" s="144">
        <v>49</v>
      </c>
    </row>
    <row r="9" spans="1:27" ht="15" customHeight="1">
      <c r="B9" s="136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</row>
    <row r="10" spans="1:27" ht="15" customHeight="1">
      <c r="B10" s="105" t="s">
        <v>211</v>
      </c>
      <c r="C10" s="144">
        <v>18955</v>
      </c>
      <c r="D10" s="144">
        <v>2973</v>
      </c>
      <c r="E10" s="144">
        <v>243</v>
      </c>
      <c r="F10" s="144">
        <v>10984</v>
      </c>
      <c r="G10" s="144">
        <v>0</v>
      </c>
      <c r="H10" s="144">
        <v>552</v>
      </c>
      <c r="I10" s="144">
        <v>312</v>
      </c>
      <c r="J10" s="144">
        <v>762</v>
      </c>
      <c r="K10" s="144">
        <v>0</v>
      </c>
      <c r="L10" s="144">
        <v>489</v>
      </c>
      <c r="M10" s="144">
        <v>0</v>
      </c>
      <c r="N10" s="144">
        <v>0</v>
      </c>
      <c r="O10" s="144">
        <v>0</v>
      </c>
      <c r="P10" s="144">
        <v>0</v>
      </c>
      <c r="Q10" s="144">
        <v>199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2441</v>
      </c>
      <c r="AA10" s="144">
        <v>0</v>
      </c>
    </row>
    <row r="11" spans="1:27" ht="15" customHeight="1">
      <c r="B11" s="105" t="s">
        <v>212</v>
      </c>
      <c r="C11" s="144">
        <v>8486</v>
      </c>
      <c r="D11" s="144">
        <v>1224</v>
      </c>
      <c r="E11" s="144">
        <v>114</v>
      </c>
      <c r="F11" s="144">
        <v>4864</v>
      </c>
      <c r="G11" s="144">
        <v>0</v>
      </c>
      <c r="H11" s="144">
        <v>288</v>
      </c>
      <c r="I11" s="144">
        <v>257</v>
      </c>
      <c r="J11" s="144">
        <v>225</v>
      </c>
      <c r="K11" s="144">
        <v>0</v>
      </c>
      <c r="L11" s="144">
        <v>195</v>
      </c>
      <c r="M11" s="144">
        <v>0</v>
      </c>
      <c r="N11" s="144">
        <v>0</v>
      </c>
      <c r="O11" s="144">
        <v>0</v>
      </c>
      <c r="P11" s="144">
        <v>0</v>
      </c>
      <c r="Q11" s="144">
        <v>103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1216</v>
      </c>
      <c r="AA11" s="144">
        <v>0</v>
      </c>
    </row>
    <row r="12" spans="1:27" ht="15" customHeight="1">
      <c r="B12" s="105" t="s">
        <v>213</v>
      </c>
      <c r="C12" s="144">
        <v>7315</v>
      </c>
      <c r="D12" s="144">
        <v>1462</v>
      </c>
      <c r="E12" s="144">
        <v>85</v>
      </c>
      <c r="F12" s="144">
        <v>2785</v>
      </c>
      <c r="G12" s="144">
        <v>0</v>
      </c>
      <c r="H12" s="144">
        <v>617</v>
      </c>
      <c r="I12" s="144">
        <v>385</v>
      </c>
      <c r="J12" s="144">
        <v>593</v>
      </c>
      <c r="K12" s="144">
        <v>0</v>
      </c>
      <c r="L12" s="144">
        <v>90</v>
      </c>
      <c r="M12" s="144">
        <v>0</v>
      </c>
      <c r="N12" s="144">
        <v>0</v>
      </c>
      <c r="O12" s="144">
        <v>0</v>
      </c>
      <c r="P12" s="144">
        <v>0</v>
      </c>
      <c r="Q12" s="144">
        <v>98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144">
        <v>1200</v>
      </c>
      <c r="AA12" s="144">
        <v>0</v>
      </c>
    </row>
    <row r="13" spans="1:27" ht="15" customHeight="1">
      <c r="B13" s="105" t="s">
        <v>214</v>
      </c>
      <c r="C13" s="144">
        <v>3790</v>
      </c>
      <c r="D13" s="144">
        <v>832</v>
      </c>
      <c r="E13" s="144">
        <v>41</v>
      </c>
      <c r="F13" s="144">
        <v>691</v>
      </c>
      <c r="G13" s="144">
        <v>0</v>
      </c>
      <c r="H13" s="144">
        <v>290</v>
      </c>
      <c r="I13" s="144">
        <v>463</v>
      </c>
      <c r="J13" s="144">
        <v>764</v>
      </c>
      <c r="K13" s="144">
        <v>0</v>
      </c>
      <c r="L13" s="144">
        <v>44</v>
      </c>
      <c r="M13" s="144">
        <v>0</v>
      </c>
      <c r="N13" s="144">
        <v>0</v>
      </c>
      <c r="O13" s="144">
        <v>0</v>
      </c>
      <c r="P13" s="144">
        <v>0</v>
      </c>
      <c r="Q13" s="144">
        <v>39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626</v>
      </c>
      <c r="AA13" s="144">
        <v>0</v>
      </c>
    </row>
    <row r="14" spans="1:27" ht="15" customHeight="1">
      <c r="B14" s="105" t="s">
        <v>215</v>
      </c>
      <c r="C14" s="144">
        <v>10756</v>
      </c>
      <c r="D14" s="144">
        <v>1758</v>
      </c>
      <c r="E14" s="144">
        <v>56</v>
      </c>
      <c r="F14" s="144">
        <v>4656</v>
      </c>
      <c r="G14" s="144">
        <v>0</v>
      </c>
      <c r="H14" s="144">
        <v>445</v>
      </c>
      <c r="I14" s="144">
        <v>144</v>
      </c>
      <c r="J14" s="144">
        <v>2334</v>
      </c>
      <c r="K14" s="144">
        <v>0</v>
      </c>
      <c r="L14" s="144">
        <v>93</v>
      </c>
      <c r="M14" s="144">
        <v>0</v>
      </c>
      <c r="N14" s="144">
        <v>0</v>
      </c>
      <c r="O14" s="144">
        <v>0</v>
      </c>
      <c r="P14" s="144">
        <v>0</v>
      </c>
      <c r="Q14" s="144">
        <v>61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0</v>
      </c>
      <c r="Z14" s="144">
        <v>1209</v>
      </c>
      <c r="AA14" s="144">
        <v>0</v>
      </c>
    </row>
    <row r="15" spans="1:27" ht="15" customHeight="1">
      <c r="B15" s="105" t="s">
        <v>216</v>
      </c>
      <c r="C15" s="144">
        <v>1704</v>
      </c>
      <c r="D15" s="144">
        <v>338</v>
      </c>
      <c r="E15" s="144">
        <v>21</v>
      </c>
      <c r="F15" s="144">
        <v>543</v>
      </c>
      <c r="G15" s="144">
        <v>0</v>
      </c>
      <c r="H15" s="144">
        <v>170</v>
      </c>
      <c r="I15" s="144">
        <v>60</v>
      </c>
      <c r="J15" s="144">
        <v>217</v>
      </c>
      <c r="K15" s="144">
        <v>0</v>
      </c>
      <c r="L15" s="144">
        <v>45</v>
      </c>
      <c r="M15" s="144">
        <v>0</v>
      </c>
      <c r="N15" s="144">
        <v>0</v>
      </c>
      <c r="O15" s="144">
        <v>0</v>
      </c>
      <c r="P15" s="144">
        <v>0</v>
      </c>
      <c r="Q15" s="144">
        <v>4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306</v>
      </c>
      <c r="AA15" s="144">
        <v>0</v>
      </c>
    </row>
    <row r="16" spans="1:27" ht="15" customHeight="1">
      <c r="B16" s="105" t="s">
        <v>218</v>
      </c>
      <c r="C16" s="144">
        <v>1063</v>
      </c>
      <c r="D16" s="144">
        <v>376</v>
      </c>
      <c r="E16" s="144">
        <v>13</v>
      </c>
      <c r="F16" s="144">
        <v>116</v>
      </c>
      <c r="G16" s="144">
        <v>0</v>
      </c>
      <c r="H16" s="144">
        <v>167</v>
      </c>
      <c r="I16" s="144">
        <v>33</v>
      </c>
      <c r="J16" s="144">
        <v>135</v>
      </c>
      <c r="K16" s="144">
        <v>0</v>
      </c>
      <c r="L16" s="144">
        <v>28</v>
      </c>
      <c r="M16" s="144">
        <v>0</v>
      </c>
      <c r="N16" s="144">
        <v>0</v>
      </c>
      <c r="O16" s="144">
        <v>0</v>
      </c>
      <c r="P16" s="144">
        <v>0</v>
      </c>
      <c r="Q16" s="144">
        <v>15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180</v>
      </c>
      <c r="AA16" s="144">
        <v>0</v>
      </c>
    </row>
    <row r="17" spans="1:27" ht="15" customHeight="1">
      <c r="B17" s="105" t="s">
        <v>220</v>
      </c>
      <c r="C17" s="144">
        <v>1204</v>
      </c>
      <c r="D17" s="144">
        <v>360</v>
      </c>
      <c r="E17" s="144">
        <v>3</v>
      </c>
      <c r="F17" s="144">
        <v>141</v>
      </c>
      <c r="G17" s="144">
        <v>0</v>
      </c>
      <c r="H17" s="144">
        <v>148</v>
      </c>
      <c r="I17" s="144">
        <v>230</v>
      </c>
      <c r="J17" s="144">
        <v>172</v>
      </c>
      <c r="K17" s="144">
        <v>0</v>
      </c>
      <c r="L17" s="144">
        <v>25</v>
      </c>
      <c r="M17" s="144">
        <v>0</v>
      </c>
      <c r="N17" s="144">
        <v>0</v>
      </c>
      <c r="O17" s="144">
        <v>0</v>
      </c>
      <c r="P17" s="144">
        <v>0</v>
      </c>
      <c r="Q17" s="144">
        <v>7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118</v>
      </c>
      <c r="AA17" s="144">
        <v>0</v>
      </c>
    </row>
    <row r="18" spans="1:27" ht="15" customHeight="1">
      <c r="B18" s="105" t="s">
        <v>222</v>
      </c>
      <c r="C18" s="144">
        <v>738</v>
      </c>
      <c r="D18" s="144">
        <v>206</v>
      </c>
      <c r="E18" s="144">
        <v>9</v>
      </c>
      <c r="F18" s="144">
        <v>127</v>
      </c>
      <c r="G18" s="144">
        <v>0</v>
      </c>
      <c r="H18" s="144">
        <v>130</v>
      </c>
      <c r="I18" s="144">
        <v>20</v>
      </c>
      <c r="J18" s="144">
        <v>91</v>
      </c>
      <c r="K18" s="144">
        <v>0</v>
      </c>
      <c r="L18" s="144">
        <v>23</v>
      </c>
      <c r="M18" s="144">
        <v>0</v>
      </c>
      <c r="N18" s="144">
        <v>0</v>
      </c>
      <c r="O18" s="144">
        <v>0</v>
      </c>
      <c r="P18" s="144">
        <v>0</v>
      </c>
      <c r="Q18" s="144">
        <v>7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4">
        <v>125</v>
      </c>
      <c r="AA18" s="144">
        <v>0</v>
      </c>
    </row>
    <row r="19" spans="1:27" ht="15" customHeight="1">
      <c r="B19" s="137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</row>
    <row r="20" spans="1:27" ht="15" customHeight="1">
      <c r="A20" s="100">
        <v>100</v>
      </c>
      <c r="B20" s="105" t="s">
        <v>223</v>
      </c>
      <c r="C20" s="144">
        <v>44614</v>
      </c>
      <c r="D20" s="144">
        <v>12990</v>
      </c>
      <c r="E20" s="144">
        <v>1214</v>
      </c>
      <c r="F20" s="144">
        <v>17241</v>
      </c>
      <c r="G20" s="144">
        <v>0</v>
      </c>
      <c r="H20" s="144">
        <v>1118</v>
      </c>
      <c r="I20" s="144">
        <v>376</v>
      </c>
      <c r="J20" s="144">
        <v>3736</v>
      </c>
      <c r="K20" s="144">
        <v>0</v>
      </c>
      <c r="L20" s="144">
        <v>1238</v>
      </c>
      <c r="M20" s="144">
        <v>0</v>
      </c>
      <c r="N20" s="144">
        <v>0</v>
      </c>
      <c r="O20" s="144">
        <v>0</v>
      </c>
      <c r="P20" s="144">
        <v>0</v>
      </c>
      <c r="Q20" s="144">
        <v>496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6205</v>
      </c>
      <c r="AA20" s="144">
        <v>0</v>
      </c>
    </row>
    <row r="21" spans="1:27" ht="15" customHeight="1">
      <c r="A21" s="100">
        <v>101</v>
      </c>
      <c r="B21" s="105" t="s">
        <v>224</v>
      </c>
      <c r="C21" s="144">
        <v>5176</v>
      </c>
      <c r="D21" s="144">
        <v>1376</v>
      </c>
      <c r="E21" s="144">
        <v>118</v>
      </c>
      <c r="F21" s="144">
        <v>1385</v>
      </c>
      <c r="G21" s="144">
        <v>0</v>
      </c>
      <c r="H21" s="144">
        <v>241</v>
      </c>
      <c r="I21" s="144">
        <v>202</v>
      </c>
      <c r="J21" s="144">
        <v>322</v>
      </c>
      <c r="K21" s="144">
        <v>0</v>
      </c>
      <c r="L21" s="144">
        <v>326</v>
      </c>
      <c r="M21" s="144">
        <v>0</v>
      </c>
      <c r="N21" s="144">
        <v>0</v>
      </c>
      <c r="O21" s="144">
        <v>0</v>
      </c>
      <c r="P21" s="144">
        <v>0</v>
      </c>
      <c r="Q21" s="144">
        <v>122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1084</v>
      </c>
      <c r="AA21" s="144">
        <v>0</v>
      </c>
    </row>
    <row r="22" spans="1:27" ht="15" customHeight="1">
      <c r="A22" s="100">
        <v>102</v>
      </c>
      <c r="B22" s="105" t="s">
        <v>225</v>
      </c>
      <c r="C22" s="144">
        <v>4423</v>
      </c>
      <c r="D22" s="144">
        <v>1210</v>
      </c>
      <c r="E22" s="144">
        <v>111</v>
      </c>
      <c r="F22" s="144">
        <v>1543</v>
      </c>
      <c r="G22" s="144">
        <v>0</v>
      </c>
      <c r="H22" s="144">
        <v>112</v>
      </c>
      <c r="I22" s="144">
        <v>21</v>
      </c>
      <c r="J22" s="144">
        <v>292</v>
      </c>
      <c r="K22" s="144">
        <v>0</v>
      </c>
      <c r="L22" s="144">
        <v>269</v>
      </c>
      <c r="M22" s="144">
        <v>0</v>
      </c>
      <c r="N22" s="144">
        <v>0</v>
      </c>
      <c r="O22" s="144">
        <v>0</v>
      </c>
      <c r="P22" s="144">
        <v>0</v>
      </c>
      <c r="Q22" s="144">
        <v>60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805</v>
      </c>
      <c r="AA22" s="144">
        <v>0</v>
      </c>
    </row>
    <row r="23" spans="1:27" ht="15" customHeight="1">
      <c r="A23" s="100">
        <v>105</v>
      </c>
      <c r="B23" s="105" t="s">
        <v>226</v>
      </c>
      <c r="C23" s="144">
        <v>4856</v>
      </c>
      <c r="D23" s="144">
        <v>1814</v>
      </c>
      <c r="E23" s="144">
        <v>78</v>
      </c>
      <c r="F23" s="144">
        <v>1382</v>
      </c>
      <c r="G23" s="144">
        <v>0</v>
      </c>
      <c r="H23" s="144">
        <v>96</v>
      </c>
      <c r="I23" s="144">
        <v>15</v>
      </c>
      <c r="J23" s="144">
        <v>970</v>
      </c>
      <c r="K23" s="144">
        <v>0</v>
      </c>
      <c r="L23" s="144">
        <v>39</v>
      </c>
      <c r="M23" s="144">
        <v>0</v>
      </c>
      <c r="N23" s="144">
        <v>0</v>
      </c>
      <c r="O23" s="144">
        <v>0</v>
      </c>
      <c r="P23" s="144">
        <v>0</v>
      </c>
      <c r="Q23" s="144">
        <v>91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4">
        <v>371</v>
      </c>
      <c r="AA23" s="144">
        <v>0</v>
      </c>
    </row>
    <row r="24" spans="1:27" ht="15" customHeight="1">
      <c r="A24" s="100">
        <v>106</v>
      </c>
      <c r="B24" s="105" t="s">
        <v>227</v>
      </c>
      <c r="C24" s="144">
        <v>7160</v>
      </c>
      <c r="D24" s="144">
        <v>745</v>
      </c>
      <c r="E24" s="144">
        <v>57</v>
      </c>
      <c r="F24" s="144">
        <v>4546</v>
      </c>
      <c r="G24" s="144">
        <v>0</v>
      </c>
      <c r="H24" s="144">
        <v>77</v>
      </c>
      <c r="I24" s="144">
        <v>13</v>
      </c>
      <c r="J24" s="144">
        <v>1233</v>
      </c>
      <c r="K24" s="144">
        <v>0</v>
      </c>
      <c r="L24" s="144">
        <v>41</v>
      </c>
      <c r="M24" s="144">
        <v>0</v>
      </c>
      <c r="N24" s="144">
        <v>0</v>
      </c>
      <c r="O24" s="144">
        <v>0</v>
      </c>
      <c r="P24" s="144">
        <v>0</v>
      </c>
      <c r="Q24" s="144">
        <v>29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44">
        <v>419</v>
      </c>
      <c r="AA24" s="144">
        <v>0</v>
      </c>
    </row>
    <row r="25" spans="1:27" ht="15" customHeight="1">
      <c r="A25" s="100">
        <v>107</v>
      </c>
      <c r="B25" s="105" t="s">
        <v>228</v>
      </c>
      <c r="C25" s="144">
        <v>3606</v>
      </c>
      <c r="D25" s="144">
        <v>389</v>
      </c>
      <c r="E25" s="144">
        <v>49</v>
      </c>
      <c r="F25" s="144">
        <v>2512</v>
      </c>
      <c r="G25" s="144">
        <v>0</v>
      </c>
      <c r="H25" s="144">
        <v>70</v>
      </c>
      <c r="I25" s="144">
        <v>14</v>
      </c>
      <c r="J25" s="144">
        <v>141</v>
      </c>
      <c r="K25" s="144">
        <v>0</v>
      </c>
      <c r="L25" s="144">
        <v>70</v>
      </c>
      <c r="M25" s="144">
        <v>0</v>
      </c>
      <c r="N25" s="144">
        <v>0</v>
      </c>
      <c r="O25" s="144">
        <v>0</v>
      </c>
      <c r="P25" s="144">
        <v>0</v>
      </c>
      <c r="Q25" s="144">
        <v>16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  <c r="Z25" s="144">
        <v>345</v>
      </c>
      <c r="AA25" s="144">
        <v>0</v>
      </c>
    </row>
    <row r="26" spans="1:27" ht="15" customHeight="1">
      <c r="A26" s="100">
        <v>108</v>
      </c>
      <c r="B26" s="105" t="s">
        <v>229</v>
      </c>
      <c r="C26" s="144">
        <v>2620</v>
      </c>
      <c r="D26" s="144">
        <v>772</v>
      </c>
      <c r="E26" s="144">
        <v>42</v>
      </c>
      <c r="F26" s="144">
        <v>1135</v>
      </c>
      <c r="G26" s="144">
        <v>0</v>
      </c>
      <c r="H26" s="144">
        <v>70</v>
      </c>
      <c r="I26" s="144">
        <v>13</v>
      </c>
      <c r="J26" s="144">
        <v>45</v>
      </c>
      <c r="K26" s="144">
        <v>0</v>
      </c>
      <c r="L26" s="144">
        <v>94</v>
      </c>
      <c r="M26" s="144">
        <v>0</v>
      </c>
      <c r="N26" s="144">
        <v>0</v>
      </c>
      <c r="O26" s="144">
        <v>0</v>
      </c>
      <c r="P26" s="144">
        <v>0</v>
      </c>
      <c r="Q26" s="144">
        <v>44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405</v>
      </c>
      <c r="AA26" s="144">
        <v>0</v>
      </c>
    </row>
    <row r="27" spans="1:27" ht="15" customHeight="1">
      <c r="A27" s="100">
        <v>109</v>
      </c>
      <c r="B27" s="105" t="s">
        <v>230</v>
      </c>
      <c r="C27" s="144">
        <v>1984</v>
      </c>
      <c r="D27" s="144">
        <v>370</v>
      </c>
      <c r="E27" s="144">
        <v>90</v>
      </c>
      <c r="F27" s="144">
        <v>1011</v>
      </c>
      <c r="G27" s="144">
        <v>0</v>
      </c>
      <c r="H27" s="144">
        <v>46</v>
      </c>
      <c r="I27" s="144">
        <v>17</v>
      </c>
      <c r="J27" s="144">
        <v>57</v>
      </c>
      <c r="K27" s="144">
        <v>0</v>
      </c>
      <c r="L27" s="144">
        <v>81</v>
      </c>
      <c r="M27" s="144">
        <v>0</v>
      </c>
      <c r="N27" s="144">
        <v>0</v>
      </c>
      <c r="O27" s="144">
        <v>0</v>
      </c>
      <c r="P27" s="144">
        <v>0</v>
      </c>
      <c r="Q27" s="144">
        <v>11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  <c r="Z27" s="144">
        <v>301</v>
      </c>
      <c r="AA27" s="144">
        <v>0</v>
      </c>
    </row>
    <row r="28" spans="1:27" ht="15" customHeight="1">
      <c r="A28" s="100">
        <v>110</v>
      </c>
      <c r="B28" s="105" t="s">
        <v>231</v>
      </c>
      <c r="C28" s="144">
        <v>12305</v>
      </c>
      <c r="D28" s="144">
        <v>5615</v>
      </c>
      <c r="E28" s="144">
        <v>627</v>
      </c>
      <c r="F28" s="144">
        <v>2699</v>
      </c>
      <c r="G28" s="144">
        <v>0</v>
      </c>
      <c r="H28" s="144">
        <v>268</v>
      </c>
      <c r="I28" s="144">
        <v>50</v>
      </c>
      <c r="J28" s="144">
        <v>526</v>
      </c>
      <c r="K28" s="144">
        <v>0</v>
      </c>
      <c r="L28" s="144">
        <v>269</v>
      </c>
      <c r="M28" s="144">
        <v>0</v>
      </c>
      <c r="N28" s="144">
        <v>0</v>
      </c>
      <c r="O28" s="144">
        <v>0</v>
      </c>
      <c r="P28" s="144">
        <v>0</v>
      </c>
      <c r="Q28" s="144">
        <v>111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44">
        <v>0</v>
      </c>
      <c r="Z28" s="144">
        <v>2140</v>
      </c>
      <c r="AA28" s="144">
        <v>0</v>
      </c>
    </row>
    <row r="29" spans="1:27" ht="15" customHeight="1">
      <c r="A29" s="100">
        <v>111</v>
      </c>
      <c r="B29" s="105" t="s">
        <v>232</v>
      </c>
      <c r="C29" s="144">
        <v>2484</v>
      </c>
      <c r="D29" s="144">
        <v>699</v>
      </c>
      <c r="E29" s="144">
        <v>42</v>
      </c>
      <c r="F29" s="144">
        <v>1028</v>
      </c>
      <c r="G29" s="144">
        <v>0</v>
      </c>
      <c r="H29" s="144">
        <v>138</v>
      </c>
      <c r="I29" s="144">
        <v>31</v>
      </c>
      <c r="J29" s="144">
        <v>150</v>
      </c>
      <c r="K29" s="144">
        <v>0</v>
      </c>
      <c r="L29" s="144">
        <v>49</v>
      </c>
      <c r="M29" s="144">
        <v>0</v>
      </c>
      <c r="N29" s="144">
        <v>0</v>
      </c>
      <c r="O29" s="144">
        <v>0</v>
      </c>
      <c r="P29" s="144">
        <v>0</v>
      </c>
      <c r="Q29" s="144">
        <v>12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  <c r="Z29" s="144">
        <v>335</v>
      </c>
      <c r="AA29" s="144">
        <v>0</v>
      </c>
    </row>
    <row r="30" spans="1:27" ht="15" customHeight="1">
      <c r="A30" s="100">
        <v>201</v>
      </c>
      <c r="B30" s="105" t="s">
        <v>234</v>
      </c>
      <c r="C30" s="144">
        <v>10272</v>
      </c>
      <c r="D30" s="144">
        <v>1467</v>
      </c>
      <c r="E30" s="144">
        <v>56</v>
      </c>
      <c r="F30" s="144">
        <v>4631</v>
      </c>
      <c r="G30" s="144">
        <v>0</v>
      </c>
      <c r="H30" s="144">
        <v>429</v>
      </c>
      <c r="I30" s="144">
        <v>134</v>
      </c>
      <c r="J30" s="144">
        <v>2254</v>
      </c>
      <c r="K30" s="144">
        <v>0</v>
      </c>
      <c r="L30" s="144">
        <v>85</v>
      </c>
      <c r="M30" s="144">
        <v>0</v>
      </c>
      <c r="N30" s="144">
        <v>0</v>
      </c>
      <c r="O30" s="144">
        <v>0</v>
      </c>
      <c r="P30" s="144">
        <v>0</v>
      </c>
      <c r="Q30" s="144">
        <v>55</v>
      </c>
      <c r="R30" s="144">
        <v>0</v>
      </c>
      <c r="S30" s="144">
        <v>0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1161</v>
      </c>
      <c r="AA30" s="144">
        <v>0</v>
      </c>
    </row>
    <row r="31" spans="1:27" ht="15" customHeight="1">
      <c r="A31" s="100">
        <v>202</v>
      </c>
      <c r="B31" s="105" t="s">
        <v>235</v>
      </c>
      <c r="C31" s="144">
        <v>11025</v>
      </c>
      <c r="D31" s="144">
        <v>1540</v>
      </c>
      <c r="E31" s="144">
        <v>86</v>
      </c>
      <c r="F31" s="144">
        <v>7084</v>
      </c>
      <c r="G31" s="144">
        <v>0</v>
      </c>
      <c r="H31" s="144">
        <v>328</v>
      </c>
      <c r="I31" s="144">
        <v>145</v>
      </c>
      <c r="J31" s="144">
        <v>557</v>
      </c>
      <c r="K31" s="144">
        <v>0</v>
      </c>
      <c r="L31" s="144">
        <v>125</v>
      </c>
      <c r="M31" s="144">
        <v>0</v>
      </c>
      <c r="N31" s="144">
        <v>0</v>
      </c>
      <c r="O31" s="144">
        <v>0</v>
      </c>
      <c r="P31" s="144">
        <v>0</v>
      </c>
      <c r="Q31" s="144">
        <v>79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44">
        <v>0</v>
      </c>
      <c r="Z31" s="144">
        <v>1081</v>
      </c>
      <c r="AA31" s="144">
        <v>0</v>
      </c>
    </row>
    <row r="32" spans="1:27" ht="15" customHeight="1">
      <c r="A32" s="100">
        <v>203</v>
      </c>
      <c r="B32" s="105" t="s">
        <v>236</v>
      </c>
      <c r="C32" s="144">
        <v>2995</v>
      </c>
      <c r="D32" s="144">
        <v>765</v>
      </c>
      <c r="E32" s="144">
        <v>50</v>
      </c>
      <c r="F32" s="144">
        <v>1139</v>
      </c>
      <c r="G32" s="144">
        <v>0</v>
      </c>
      <c r="H32" s="144">
        <v>157</v>
      </c>
      <c r="I32" s="144">
        <v>129</v>
      </c>
      <c r="J32" s="144">
        <v>193</v>
      </c>
      <c r="K32" s="144">
        <v>0</v>
      </c>
      <c r="L32" s="144">
        <v>54</v>
      </c>
      <c r="M32" s="144">
        <v>0</v>
      </c>
      <c r="N32" s="144">
        <v>0</v>
      </c>
      <c r="O32" s="144">
        <v>0</v>
      </c>
      <c r="P32" s="144">
        <v>0</v>
      </c>
      <c r="Q32" s="144">
        <v>29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  <c r="Z32" s="144">
        <v>479</v>
      </c>
      <c r="AA32" s="144">
        <v>0</v>
      </c>
    </row>
    <row r="33" spans="1:27" ht="15" customHeight="1">
      <c r="A33" s="100">
        <v>204</v>
      </c>
      <c r="B33" s="105" t="s">
        <v>237</v>
      </c>
      <c r="C33" s="144">
        <v>6318</v>
      </c>
      <c r="D33" s="144">
        <v>1146</v>
      </c>
      <c r="E33" s="144">
        <v>106</v>
      </c>
      <c r="F33" s="144">
        <v>3290</v>
      </c>
      <c r="G33" s="144">
        <v>0</v>
      </c>
      <c r="H33" s="144">
        <v>166</v>
      </c>
      <c r="I33" s="144">
        <v>142</v>
      </c>
      <c r="J33" s="144">
        <v>113</v>
      </c>
      <c r="K33" s="144">
        <v>0</v>
      </c>
      <c r="L33" s="144">
        <v>274</v>
      </c>
      <c r="M33" s="144">
        <v>0</v>
      </c>
      <c r="N33" s="144">
        <v>0</v>
      </c>
      <c r="O33" s="144">
        <v>0</v>
      </c>
      <c r="P33" s="144">
        <v>0</v>
      </c>
      <c r="Q33" s="144">
        <v>88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993</v>
      </c>
      <c r="AA33" s="144">
        <v>0</v>
      </c>
    </row>
    <row r="34" spans="1:27" ht="15" customHeight="1">
      <c r="A34" s="100">
        <v>205</v>
      </c>
      <c r="B34" s="105" t="s">
        <v>238</v>
      </c>
      <c r="C34" s="144">
        <v>225</v>
      </c>
      <c r="D34" s="144">
        <v>53</v>
      </c>
      <c r="E34" s="144">
        <v>3</v>
      </c>
      <c r="F34" s="144">
        <v>44</v>
      </c>
      <c r="G34" s="144">
        <v>0</v>
      </c>
      <c r="H34" s="144">
        <v>47</v>
      </c>
      <c r="I34" s="144">
        <v>6</v>
      </c>
      <c r="J34" s="144">
        <v>24</v>
      </c>
      <c r="K34" s="144">
        <v>0</v>
      </c>
      <c r="L34" s="144">
        <v>10</v>
      </c>
      <c r="M34" s="144">
        <v>0</v>
      </c>
      <c r="N34" s="144">
        <v>0</v>
      </c>
      <c r="O34" s="144">
        <v>0</v>
      </c>
      <c r="P34" s="144">
        <v>0</v>
      </c>
      <c r="Q34" s="144">
        <v>1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37</v>
      </c>
      <c r="AA34" s="144">
        <v>0</v>
      </c>
    </row>
    <row r="35" spans="1:27" ht="15" customHeight="1">
      <c r="A35" s="100">
        <v>206</v>
      </c>
      <c r="B35" s="105" t="s">
        <v>239</v>
      </c>
      <c r="C35" s="144">
        <v>1612</v>
      </c>
      <c r="D35" s="144">
        <v>287</v>
      </c>
      <c r="E35" s="144">
        <v>51</v>
      </c>
      <c r="F35" s="144">
        <v>610</v>
      </c>
      <c r="G35" s="144">
        <v>0</v>
      </c>
      <c r="H35" s="144">
        <v>58</v>
      </c>
      <c r="I35" s="144">
        <v>25</v>
      </c>
      <c r="J35" s="144">
        <v>92</v>
      </c>
      <c r="K35" s="144">
        <v>0</v>
      </c>
      <c r="L35" s="144">
        <v>90</v>
      </c>
      <c r="M35" s="144">
        <v>0</v>
      </c>
      <c r="N35" s="144">
        <v>0</v>
      </c>
      <c r="O35" s="144">
        <v>0</v>
      </c>
      <c r="P35" s="144">
        <v>0</v>
      </c>
      <c r="Q35" s="144">
        <v>32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0</v>
      </c>
      <c r="Z35" s="144">
        <v>367</v>
      </c>
      <c r="AA35" s="144">
        <v>0</v>
      </c>
    </row>
    <row r="36" spans="1:27" ht="15" customHeight="1">
      <c r="A36" s="100">
        <v>207</v>
      </c>
      <c r="B36" s="105" t="s">
        <v>240</v>
      </c>
      <c r="C36" s="144">
        <v>3106</v>
      </c>
      <c r="D36" s="144">
        <v>545</v>
      </c>
      <c r="E36" s="144">
        <v>30</v>
      </c>
      <c r="F36" s="144">
        <v>1847</v>
      </c>
      <c r="G36" s="144">
        <v>0</v>
      </c>
      <c r="H36" s="144">
        <v>87</v>
      </c>
      <c r="I36" s="144">
        <v>75</v>
      </c>
      <c r="J36" s="144">
        <v>94</v>
      </c>
      <c r="K36" s="144">
        <v>0</v>
      </c>
      <c r="L36" s="144">
        <v>28</v>
      </c>
      <c r="M36" s="144">
        <v>0</v>
      </c>
      <c r="N36" s="144">
        <v>0</v>
      </c>
      <c r="O36" s="144">
        <v>0</v>
      </c>
      <c r="P36" s="144">
        <v>0</v>
      </c>
      <c r="Q36" s="144">
        <v>42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  <c r="Z36" s="144">
        <v>358</v>
      </c>
      <c r="AA36" s="144">
        <v>0</v>
      </c>
    </row>
    <row r="37" spans="1:27" ht="15" customHeight="1">
      <c r="A37" s="100">
        <v>208</v>
      </c>
      <c r="B37" s="105" t="s">
        <v>241</v>
      </c>
      <c r="C37" s="144">
        <v>368</v>
      </c>
      <c r="D37" s="144">
        <v>35</v>
      </c>
      <c r="E37" s="144">
        <v>0</v>
      </c>
      <c r="F37" s="144">
        <v>182</v>
      </c>
      <c r="G37" s="144">
        <v>0</v>
      </c>
      <c r="H37" s="144">
        <v>28</v>
      </c>
      <c r="I37" s="144">
        <v>6</v>
      </c>
      <c r="J37" s="144">
        <v>45</v>
      </c>
      <c r="K37" s="144">
        <v>0</v>
      </c>
      <c r="L37" s="144">
        <v>8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  <c r="Y37" s="144">
        <v>0</v>
      </c>
      <c r="Z37" s="144">
        <v>64</v>
      </c>
      <c r="AA37" s="144">
        <v>0</v>
      </c>
    </row>
    <row r="38" spans="1:27" ht="15" customHeight="1">
      <c r="A38" s="100">
        <v>209</v>
      </c>
      <c r="B38" s="105" t="s">
        <v>242</v>
      </c>
      <c r="C38" s="144">
        <v>528</v>
      </c>
      <c r="D38" s="144">
        <v>184</v>
      </c>
      <c r="E38" s="144">
        <v>11</v>
      </c>
      <c r="F38" s="144">
        <v>76</v>
      </c>
      <c r="G38" s="144">
        <v>0</v>
      </c>
      <c r="H38" s="144">
        <v>80</v>
      </c>
      <c r="I38" s="144">
        <v>3</v>
      </c>
      <c r="J38" s="144">
        <v>81</v>
      </c>
      <c r="K38" s="144">
        <v>0</v>
      </c>
      <c r="L38" s="144">
        <v>12</v>
      </c>
      <c r="M38" s="144">
        <v>0</v>
      </c>
      <c r="N38" s="144">
        <v>0</v>
      </c>
      <c r="O38" s="144">
        <v>0</v>
      </c>
      <c r="P38" s="144">
        <v>0</v>
      </c>
      <c r="Q38" s="144">
        <v>9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72</v>
      </c>
      <c r="AA38" s="144">
        <v>0</v>
      </c>
    </row>
    <row r="39" spans="1:27" ht="15" customHeight="1">
      <c r="A39" s="100">
        <v>210</v>
      </c>
      <c r="B39" s="105" t="s">
        <v>14</v>
      </c>
      <c r="C39" s="144">
        <v>2534</v>
      </c>
      <c r="D39" s="144">
        <v>467</v>
      </c>
      <c r="E39" s="144">
        <v>24</v>
      </c>
      <c r="F39" s="144">
        <v>898</v>
      </c>
      <c r="G39" s="144">
        <v>0</v>
      </c>
      <c r="H39" s="144">
        <v>265</v>
      </c>
      <c r="I39" s="144">
        <v>189</v>
      </c>
      <c r="J39" s="144">
        <v>198</v>
      </c>
      <c r="K39" s="144">
        <v>0</v>
      </c>
      <c r="L39" s="144">
        <v>27</v>
      </c>
      <c r="M39" s="144">
        <v>0</v>
      </c>
      <c r="N39" s="144">
        <v>0</v>
      </c>
      <c r="O39" s="144">
        <v>0</v>
      </c>
      <c r="P39" s="144">
        <v>0</v>
      </c>
      <c r="Q39" s="144">
        <v>65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401</v>
      </c>
      <c r="AA39" s="144">
        <v>0</v>
      </c>
    </row>
    <row r="40" spans="1:27" ht="15" customHeight="1">
      <c r="A40" s="100">
        <v>212</v>
      </c>
      <c r="B40" s="105" t="s">
        <v>243</v>
      </c>
      <c r="C40" s="144">
        <v>327</v>
      </c>
      <c r="D40" s="144">
        <v>54</v>
      </c>
      <c r="E40" s="144">
        <v>4</v>
      </c>
      <c r="F40" s="144">
        <v>125</v>
      </c>
      <c r="G40" s="144">
        <v>0</v>
      </c>
      <c r="H40" s="144">
        <v>45</v>
      </c>
      <c r="I40" s="144">
        <v>27</v>
      </c>
      <c r="J40" s="144">
        <v>22</v>
      </c>
      <c r="K40" s="144">
        <v>0</v>
      </c>
      <c r="L40" s="144">
        <v>10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0</v>
      </c>
      <c r="Z40" s="144">
        <v>40</v>
      </c>
      <c r="AA40" s="144">
        <v>0</v>
      </c>
    </row>
    <row r="41" spans="1:27" ht="15" customHeight="1">
      <c r="A41" s="100">
        <v>213</v>
      </c>
      <c r="B41" s="105" t="s">
        <v>244</v>
      </c>
      <c r="C41" s="144">
        <v>417</v>
      </c>
      <c r="D41" s="144">
        <v>72</v>
      </c>
      <c r="E41" s="144">
        <v>3</v>
      </c>
      <c r="F41" s="144">
        <v>177</v>
      </c>
      <c r="G41" s="144">
        <v>0</v>
      </c>
      <c r="H41" s="144">
        <v>37</v>
      </c>
      <c r="I41" s="144">
        <v>7</v>
      </c>
      <c r="J41" s="144">
        <v>37</v>
      </c>
      <c r="K41" s="144">
        <v>0</v>
      </c>
      <c r="L41" s="144">
        <v>6</v>
      </c>
      <c r="M41" s="144">
        <v>0</v>
      </c>
      <c r="N41" s="144">
        <v>0</v>
      </c>
      <c r="O41" s="144">
        <v>0</v>
      </c>
      <c r="P41" s="144">
        <v>0</v>
      </c>
      <c r="Q41" s="144">
        <v>6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  <c r="Y41" s="144">
        <v>0</v>
      </c>
      <c r="Z41" s="144">
        <v>72</v>
      </c>
      <c r="AA41" s="144">
        <v>0</v>
      </c>
    </row>
    <row r="42" spans="1:27" ht="15" customHeight="1">
      <c r="A42" s="100">
        <v>214</v>
      </c>
      <c r="B42" s="105" t="s">
        <v>245</v>
      </c>
      <c r="C42" s="144">
        <v>2935</v>
      </c>
      <c r="D42" s="144">
        <v>321</v>
      </c>
      <c r="E42" s="144">
        <v>53</v>
      </c>
      <c r="F42" s="144">
        <v>1789</v>
      </c>
      <c r="G42" s="144">
        <v>0</v>
      </c>
      <c r="H42" s="144">
        <v>122</v>
      </c>
      <c r="I42" s="144">
        <v>136</v>
      </c>
      <c r="J42" s="144">
        <v>16</v>
      </c>
      <c r="K42" s="144">
        <v>0</v>
      </c>
      <c r="L42" s="144">
        <v>82</v>
      </c>
      <c r="M42" s="144">
        <v>0</v>
      </c>
      <c r="N42" s="144">
        <v>0</v>
      </c>
      <c r="O42" s="144">
        <v>0</v>
      </c>
      <c r="P42" s="144">
        <v>0</v>
      </c>
      <c r="Q42" s="144">
        <v>29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  <c r="Y42" s="144">
        <v>0</v>
      </c>
      <c r="Z42" s="144">
        <v>387</v>
      </c>
      <c r="AA42" s="144">
        <v>0</v>
      </c>
    </row>
    <row r="43" spans="1:27" ht="15" customHeight="1">
      <c r="A43" s="100">
        <v>215</v>
      </c>
      <c r="B43" s="105" t="s">
        <v>246</v>
      </c>
      <c r="C43" s="144">
        <v>1148</v>
      </c>
      <c r="D43" s="144">
        <v>223</v>
      </c>
      <c r="E43" s="144">
        <v>7</v>
      </c>
      <c r="F43" s="144">
        <v>258</v>
      </c>
      <c r="G43" s="144">
        <v>0</v>
      </c>
      <c r="H43" s="144">
        <v>71</v>
      </c>
      <c r="I43" s="144">
        <v>203</v>
      </c>
      <c r="J43" s="144">
        <v>106</v>
      </c>
      <c r="K43" s="144">
        <v>0</v>
      </c>
      <c r="L43" s="144">
        <v>13</v>
      </c>
      <c r="M43" s="144">
        <v>0</v>
      </c>
      <c r="N43" s="144">
        <v>0</v>
      </c>
      <c r="O43" s="144">
        <v>0</v>
      </c>
      <c r="P43" s="144">
        <v>0</v>
      </c>
      <c r="Q43" s="144">
        <v>21</v>
      </c>
      <c r="R43" s="144">
        <v>0</v>
      </c>
      <c r="S43" s="144">
        <v>0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  <c r="Y43" s="144">
        <v>0</v>
      </c>
      <c r="Z43" s="144">
        <v>246</v>
      </c>
      <c r="AA43" s="144">
        <v>0</v>
      </c>
    </row>
    <row r="44" spans="1:27" ht="15" customHeight="1">
      <c r="A44" s="100">
        <v>216</v>
      </c>
      <c r="B44" s="105" t="s">
        <v>247</v>
      </c>
      <c r="C44" s="144">
        <v>1073</v>
      </c>
      <c r="D44" s="144">
        <v>97</v>
      </c>
      <c r="E44" s="144">
        <v>4</v>
      </c>
      <c r="F44" s="144">
        <v>586</v>
      </c>
      <c r="G44" s="144">
        <v>0</v>
      </c>
      <c r="H44" s="144">
        <v>82</v>
      </c>
      <c r="I44" s="144">
        <v>25</v>
      </c>
      <c r="J44" s="144">
        <v>65</v>
      </c>
      <c r="K44" s="144">
        <v>0</v>
      </c>
      <c r="L44" s="144">
        <v>4</v>
      </c>
      <c r="M44" s="144">
        <v>0</v>
      </c>
      <c r="N44" s="144">
        <v>0</v>
      </c>
      <c r="O44" s="144">
        <v>0</v>
      </c>
      <c r="P44" s="144">
        <v>0</v>
      </c>
      <c r="Q44" s="144">
        <v>3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  <c r="Y44" s="144">
        <v>0</v>
      </c>
      <c r="Z44" s="144">
        <v>207</v>
      </c>
      <c r="AA44" s="144">
        <v>0</v>
      </c>
    </row>
    <row r="45" spans="1:27" ht="15" customHeight="1">
      <c r="A45" s="100">
        <v>217</v>
      </c>
      <c r="B45" s="105" t="s">
        <v>248</v>
      </c>
      <c r="C45" s="144">
        <v>1228</v>
      </c>
      <c r="D45" s="144">
        <v>177</v>
      </c>
      <c r="E45" s="144">
        <v>11</v>
      </c>
      <c r="F45" s="144">
        <v>721</v>
      </c>
      <c r="G45" s="144">
        <v>0</v>
      </c>
      <c r="H45" s="144">
        <v>27</v>
      </c>
      <c r="I45" s="144">
        <v>20</v>
      </c>
      <c r="J45" s="144">
        <v>35</v>
      </c>
      <c r="K45" s="144">
        <v>0</v>
      </c>
      <c r="L45" s="144">
        <v>44</v>
      </c>
      <c r="M45" s="144">
        <v>0</v>
      </c>
      <c r="N45" s="144">
        <v>0</v>
      </c>
      <c r="O45" s="144">
        <v>0</v>
      </c>
      <c r="P45" s="144">
        <v>0</v>
      </c>
      <c r="Q45" s="144">
        <v>22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144">
        <v>0</v>
      </c>
      <c r="Y45" s="144">
        <v>0</v>
      </c>
      <c r="Z45" s="144">
        <v>171</v>
      </c>
      <c r="AA45" s="144">
        <v>0</v>
      </c>
    </row>
    <row r="46" spans="1:27" ht="15" customHeight="1">
      <c r="A46" s="100">
        <v>218</v>
      </c>
      <c r="B46" s="105" t="s">
        <v>249</v>
      </c>
      <c r="C46" s="144">
        <v>574</v>
      </c>
      <c r="D46" s="144">
        <v>51</v>
      </c>
      <c r="E46" s="144">
        <v>16</v>
      </c>
      <c r="F46" s="144">
        <v>128</v>
      </c>
      <c r="G46" s="144">
        <v>0</v>
      </c>
      <c r="H46" s="144">
        <v>77</v>
      </c>
      <c r="I46" s="144">
        <v>124</v>
      </c>
      <c r="J46" s="144">
        <v>81</v>
      </c>
      <c r="K46" s="144">
        <v>0</v>
      </c>
      <c r="L46" s="144">
        <v>9</v>
      </c>
      <c r="M46" s="144">
        <v>0</v>
      </c>
      <c r="N46" s="144">
        <v>0</v>
      </c>
      <c r="O46" s="144">
        <v>0</v>
      </c>
      <c r="P46" s="144">
        <v>0</v>
      </c>
      <c r="Q46" s="144">
        <v>7</v>
      </c>
      <c r="R46" s="144">
        <v>0</v>
      </c>
      <c r="S46" s="144">
        <v>0</v>
      </c>
      <c r="T46" s="144">
        <v>0</v>
      </c>
      <c r="U46" s="144">
        <v>0</v>
      </c>
      <c r="V46" s="144">
        <v>0</v>
      </c>
      <c r="W46" s="144">
        <v>0</v>
      </c>
      <c r="X46" s="144">
        <v>0</v>
      </c>
      <c r="Y46" s="144">
        <v>0</v>
      </c>
      <c r="Z46" s="144">
        <v>81</v>
      </c>
      <c r="AA46" s="144">
        <v>0</v>
      </c>
    </row>
    <row r="47" spans="1:27" ht="15" customHeight="1">
      <c r="A47" s="100">
        <v>219</v>
      </c>
      <c r="B47" s="105" t="s">
        <v>250</v>
      </c>
      <c r="C47" s="144">
        <v>1058</v>
      </c>
      <c r="D47" s="144">
        <v>168</v>
      </c>
      <c r="E47" s="144">
        <v>18</v>
      </c>
      <c r="F47" s="144">
        <v>431</v>
      </c>
      <c r="G47" s="144">
        <v>0</v>
      </c>
      <c r="H47" s="144">
        <v>45</v>
      </c>
      <c r="I47" s="144">
        <v>22</v>
      </c>
      <c r="J47" s="144">
        <v>56</v>
      </c>
      <c r="K47" s="144">
        <v>0</v>
      </c>
      <c r="L47" s="144">
        <v>33</v>
      </c>
      <c r="M47" s="144">
        <v>0</v>
      </c>
      <c r="N47" s="144">
        <v>0</v>
      </c>
      <c r="O47" s="144">
        <v>0</v>
      </c>
      <c r="P47" s="144">
        <v>0</v>
      </c>
      <c r="Q47" s="144">
        <v>10</v>
      </c>
      <c r="R47" s="144">
        <v>0</v>
      </c>
      <c r="S47" s="144">
        <v>0</v>
      </c>
      <c r="T47" s="144">
        <v>0</v>
      </c>
      <c r="U47" s="144">
        <v>0</v>
      </c>
      <c r="V47" s="144">
        <v>0</v>
      </c>
      <c r="W47" s="144">
        <v>0</v>
      </c>
      <c r="X47" s="144">
        <v>0</v>
      </c>
      <c r="Y47" s="144">
        <v>0</v>
      </c>
      <c r="Z47" s="144">
        <v>275</v>
      </c>
      <c r="AA47" s="144">
        <v>0</v>
      </c>
    </row>
    <row r="48" spans="1:27" ht="15" customHeight="1">
      <c r="A48" s="100">
        <v>220</v>
      </c>
      <c r="B48" s="105" t="s">
        <v>251</v>
      </c>
      <c r="C48" s="144">
        <v>768</v>
      </c>
      <c r="D48" s="144">
        <v>279</v>
      </c>
      <c r="E48" s="144">
        <v>1</v>
      </c>
      <c r="F48" s="144">
        <v>59</v>
      </c>
      <c r="G48" s="144">
        <v>0</v>
      </c>
      <c r="H48" s="144">
        <v>32</v>
      </c>
      <c r="I48" s="144">
        <v>94</v>
      </c>
      <c r="J48" s="144">
        <v>193</v>
      </c>
      <c r="K48" s="144">
        <v>0</v>
      </c>
      <c r="L48" s="144">
        <v>7</v>
      </c>
      <c r="M48" s="144">
        <v>0</v>
      </c>
      <c r="N48" s="144">
        <v>0</v>
      </c>
      <c r="O48" s="144">
        <v>0</v>
      </c>
      <c r="P48" s="144">
        <v>0</v>
      </c>
      <c r="Q48" s="144">
        <v>2</v>
      </c>
      <c r="R48" s="144">
        <v>0</v>
      </c>
      <c r="S48" s="144">
        <v>0</v>
      </c>
      <c r="T48" s="144">
        <v>0</v>
      </c>
      <c r="U48" s="144">
        <v>0</v>
      </c>
      <c r="V48" s="144">
        <v>0</v>
      </c>
      <c r="W48" s="144">
        <v>0</v>
      </c>
      <c r="X48" s="144">
        <v>0</v>
      </c>
      <c r="Y48" s="144">
        <v>0</v>
      </c>
      <c r="Z48" s="144">
        <v>101</v>
      </c>
      <c r="AA48" s="144">
        <v>0</v>
      </c>
    </row>
    <row r="49" spans="1:27" ht="15" customHeight="1">
      <c r="A49" s="100">
        <v>221</v>
      </c>
      <c r="B49" s="105" t="s">
        <v>252</v>
      </c>
      <c r="C49" s="144">
        <v>491</v>
      </c>
      <c r="D49" s="144">
        <v>68</v>
      </c>
      <c r="E49" s="144">
        <v>3</v>
      </c>
      <c r="F49" s="144">
        <v>79</v>
      </c>
      <c r="G49" s="144">
        <v>0</v>
      </c>
      <c r="H49" s="144">
        <v>61</v>
      </c>
      <c r="I49" s="144">
        <v>132</v>
      </c>
      <c r="J49" s="144">
        <v>74</v>
      </c>
      <c r="K49" s="144">
        <v>0</v>
      </c>
      <c r="L49" s="144">
        <v>13</v>
      </c>
      <c r="M49" s="144">
        <v>0</v>
      </c>
      <c r="N49" s="144">
        <v>0</v>
      </c>
      <c r="O49" s="144">
        <v>0</v>
      </c>
      <c r="P49" s="144">
        <v>0</v>
      </c>
      <c r="Q49" s="144">
        <v>7</v>
      </c>
      <c r="R49" s="144">
        <v>0</v>
      </c>
      <c r="S49" s="144">
        <v>0</v>
      </c>
      <c r="T49" s="144">
        <v>0</v>
      </c>
      <c r="U49" s="144">
        <v>0</v>
      </c>
      <c r="V49" s="144">
        <v>0</v>
      </c>
      <c r="W49" s="144">
        <v>0</v>
      </c>
      <c r="X49" s="144">
        <v>0</v>
      </c>
      <c r="Y49" s="144">
        <v>0</v>
      </c>
      <c r="Z49" s="144">
        <v>54</v>
      </c>
      <c r="AA49" s="144">
        <v>0</v>
      </c>
    </row>
    <row r="50" spans="1:27" ht="15" customHeight="1">
      <c r="A50" s="100">
        <v>222</v>
      </c>
      <c r="B50" s="105" t="s">
        <v>253</v>
      </c>
      <c r="C50" s="144">
        <v>104</v>
      </c>
      <c r="D50" s="144">
        <v>33</v>
      </c>
      <c r="E50" s="144">
        <v>1</v>
      </c>
      <c r="F50" s="144">
        <v>7</v>
      </c>
      <c r="G50" s="144">
        <v>0</v>
      </c>
      <c r="H50" s="144">
        <v>27</v>
      </c>
      <c r="I50" s="144">
        <v>0</v>
      </c>
      <c r="J50" s="144">
        <v>20</v>
      </c>
      <c r="K50" s="144">
        <v>0</v>
      </c>
      <c r="L50" s="144">
        <v>3</v>
      </c>
      <c r="M50" s="144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44">
        <v>0</v>
      </c>
      <c r="U50" s="144">
        <v>0</v>
      </c>
      <c r="V50" s="144">
        <v>0</v>
      </c>
      <c r="W50" s="144">
        <v>0</v>
      </c>
      <c r="X50" s="144">
        <v>0</v>
      </c>
      <c r="Y50" s="144">
        <v>0</v>
      </c>
      <c r="Z50" s="144">
        <v>13</v>
      </c>
      <c r="AA50" s="144">
        <v>0</v>
      </c>
    </row>
    <row r="51" spans="1:27" ht="15" customHeight="1">
      <c r="A51" s="100">
        <v>223</v>
      </c>
      <c r="B51" s="105" t="s">
        <v>254</v>
      </c>
      <c r="C51" s="144">
        <v>713</v>
      </c>
      <c r="D51" s="144">
        <v>292</v>
      </c>
      <c r="E51" s="144">
        <v>0</v>
      </c>
      <c r="F51" s="144">
        <v>62</v>
      </c>
      <c r="G51" s="144">
        <v>0</v>
      </c>
      <c r="H51" s="144">
        <v>87</v>
      </c>
      <c r="I51" s="144">
        <v>98</v>
      </c>
      <c r="J51" s="144">
        <v>98</v>
      </c>
      <c r="K51" s="144">
        <v>0</v>
      </c>
      <c r="L51" s="144">
        <v>12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44">
        <v>0</v>
      </c>
      <c r="T51" s="144">
        <v>0</v>
      </c>
      <c r="U51" s="144">
        <v>0</v>
      </c>
      <c r="V51" s="144">
        <v>0</v>
      </c>
      <c r="W51" s="144">
        <v>0</v>
      </c>
      <c r="X51" s="144">
        <v>0</v>
      </c>
      <c r="Y51" s="144">
        <v>0</v>
      </c>
      <c r="Z51" s="144">
        <v>64</v>
      </c>
      <c r="AA51" s="144">
        <v>0</v>
      </c>
    </row>
    <row r="52" spans="1:27" ht="15" customHeight="1">
      <c r="A52" s="100">
        <v>224</v>
      </c>
      <c r="B52" s="105" t="s">
        <v>255</v>
      </c>
      <c r="C52" s="144">
        <v>288</v>
      </c>
      <c r="D52" s="144">
        <v>112</v>
      </c>
      <c r="E52" s="144">
        <v>1</v>
      </c>
      <c r="F52" s="144">
        <v>35</v>
      </c>
      <c r="G52" s="144">
        <v>0</v>
      </c>
      <c r="H52" s="144">
        <v>40</v>
      </c>
      <c r="I52" s="144">
        <v>14</v>
      </c>
      <c r="J52" s="144">
        <v>41</v>
      </c>
      <c r="K52" s="144">
        <v>0</v>
      </c>
      <c r="L52" s="144">
        <v>6</v>
      </c>
      <c r="M52" s="144">
        <v>0</v>
      </c>
      <c r="N52" s="144">
        <v>0</v>
      </c>
      <c r="O52" s="144">
        <v>0</v>
      </c>
      <c r="P52" s="144">
        <v>0</v>
      </c>
      <c r="Q52" s="144">
        <v>2</v>
      </c>
      <c r="R52" s="144">
        <v>0</v>
      </c>
      <c r="S52" s="144">
        <v>0</v>
      </c>
      <c r="T52" s="144">
        <v>0</v>
      </c>
      <c r="U52" s="144">
        <v>0</v>
      </c>
      <c r="V52" s="144">
        <v>0</v>
      </c>
      <c r="W52" s="144">
        <v>0</v>
      </c>
      <c r="X52" s="144">
        <v>0</v>
      </c>
      <c r="Y52" s="144">
        <v>0</v>
      </c>
      <c r="Z52" s="144">
        <v>37</v>
      </c>
      <c r="AA52" s="144">
        <v>0</v>
      </c>
    </row>
    <row r="53" spans="1:27" ht="15" customHeight="1">
      <c r="A53" s="100">
        <v>225</v>
      </c>
      <c r="B53" s="105" t="s">
        <v>256</v>
      </c>
      <c r="C53" s="144">
        <v>218</v>
      </c>
      <c r="D53" s="144">
        <v>74</v>
      </c>
      <c r="E53" s="144">
        <v>1</v>
      </c>
      <c r="F53" s="144">
        <v>12</v>
      </c>
      <c r="G53" s="144">
        <v>0</v>
      </c>
      <c r="H53" s="144">
        <v>37</v>
      </c>
      <c r="I53" s="144">
        <v>30</v>
      </c>
      <c r="J53" s="144">
        <v>14</v>
      </c>
      <c r="K53" s="144">
        <v>0</v>
      </c>
      <c r="L53" s="144">
        <v>8</v>
      </c>
      <c r="M53" s="144">
        <v>0</v>
      </c>
      <c r="N53" s="144">
        <v>0</v>
      </c>
      <c r="O53" s="144">
        <v>0</v>
      </c>
      <c r="P53" s="144">
        <v>0</v>
      </c>
      <c r="Q53" s="144">
        <v>6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0</v>
      </c>
      <c r="Z53" s="144">
        <v>36</v>
      </c>
      <c r="AA53" s="144">
        <v>0</v>
      </c>
    </row>
    <row r="54" spans="1:27" ht="15" customHeight="1">
      <c r="A54" s="100">
        <v>226</v>
      </c>
      <c r="B54" s="105" t="s">
        <v>257</v>
      </c>
      <c r="C54" s="144">
        <v>225</v>
      </c>
      <c r="D54" s="144">
        <v>41</v>
      </c>
      <c r="E54" s="144">
        <v>5</v>
      </c>
      <c r="F54" s="144">
        <v>48</v>
      </c>
      <c r="G54" s="144">
        <v>0</v>
      </c>
      <c r="H54" s="144">
        <v>43</v>
      </c>
      <c r="I54" s="144">
        <v>0</v>
      </c>
      <c r="J54" s="144">
        <v>26</v>
      </c>
      <c r="K54" s="144">
        <v>0</v>
      </c>
      <c r="L54" s="144">
        <v>7</v>
      </c>
      <c r="M54" s="144">
        <v>0</v>
      </c>
      <c r="N54" s="144">
        <v>0</v>
      </c>
      <c r="O54" s="144">
        <v>0</v>
      </c>
      <c r="P54" s="144">
        <v>0</v>
      </c>
      <c r="Q54" s="144">
        <v>4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51</v>
      </c>
      <c r="AA54" s="144">
        <v>0</v>
      </c>
    </row>
    <row r="55" spans="1:27" ht="15" customHeight="1">
      <c r="A55" s="100">
        <v>227</v>
      </c>
      <c r="B55" s="105" t="s">
        <v>258</v>
      </c>
      <c r="C55" s="144">
        <v>176</v>
      </c>
      <c r="D55" s="144">
        <v>59</v>
      </c>
      <c r="E55" s="144">
        <v>2</v>
      </c>
      <c r="F55" s="144">
        <v>21</v>
      </c>
      <c r="G55" s="144">
        <v>0</v>
      </c>
      <c r="H55" s="144">
        <v>34</v>
      </c>
      <c r="I55" s="144">
        <v>2</v>
      </c>
      <c r="J55" s="144">
        <v>21</v>
      </c>
      <c r="K55" s="144">
        <v>0</v>
      </c>
      <c r="L55" s="144">
        <v>10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144">
        <v>0</v>
      </c>
      <c r="Y55" s="144">
        <v>0</v>
      </c>
      <c r="Z55" s="144">
        <v>27</v>
      </c>
      <c r="AA55" s="144">
        <v>0</v>
      </c>
    </row>
    <row r="56" spans="1:27" ht="15" customHeight="1">
      <c r="A56" s="100">
        <v>228</v>
      </c>
      <c r="B56" s="105" t="s">
        <v>411</v>
      </c>
      <c r="C56" s="144">
        <v>704</v>
      </c>
      <c r="D56" s="144">
        <v>134</v>
      </c>
      <c r="E56" s="144">
        <v>13</v>
      </c>
      <c r="F56" s="144">
        <v>55</v>
      </c>
      <c r="G56" s="144">
        <v>0</v>
      </c>
      <c r="H56" s="144">
        <v>34</v>
      </c>
      <c r="I56" s="144">
        <v>28</v>
      </c>
      <c r="J56" s="144">
        <v>308</v>
      </c>
      <c r="K56" s="144">
        <v>0</v>
      </c>
      <c r="L56" s="144">
        <v>6</v>
      </c>
      <c r="M56" s="144">
        <v>0</v>
      </c>
      <c r="N56" s="144">
        <v>0</v>
      </c>
      <c r="O56" s="144">
        <v>0</v>
      </c>
      <c r="P56" s="144">
        <v>0</v>
      </c>
      <c r="Q56" s="144">
        <v>3</v>
      </c>
      <c r="R56" s="144">
        <v>0</v>
      </c>
      <c r="S56" s="144">
        <v>0</v>
      </c>
      <c r="T56" s="144">
        <v>0</v>
      </c>
      <c r="U56" s="144">
        <v>0</v>
      </c>
      <c r="V56" s="144">
        <v>0</v>
      </c>
      <c r="W56" s="144">
        <v>0</v>
      </c>
      <c r="X56" s="144">
        <v>0</v>
      </c>
      <c r="Y56" s="144">
        <v>0</v>
      </c>
      <c r="Z56" s="144">
        <v>123</v>
      </c>
      <c r="AA56" s="144">
        <v>0</v>
      </c>
    </row>
    <row r="57" spans="1:27" ht="15" customHeight="1">
      <c r="A57" s="100">
        <v>229</v>
      </c>
      <c r="B57" s="105" t="s">
        <v>259</v>
      </c>
      <c r="C57" s="144">
        <v>423</v>
      </c>
      <c r="D57" s="144">
        <v>108</v>
      </c>
      <c r="E57" s="144">
        <v>7</v>
      </c>
      <c r="F57" s="144">
        <v>89</v>
      </c>
      <c r="G57" s="144">
        <v>0</v>
      </c>
      <c r="H57" s="144">
        <v>19</v>
      </c>
      <c r="I57" s="144">
        <v>13</v>
      </c>
      <c r="J57" s="144">
        <v>67</v>
      </c>
      <c r="K57" s="144">
        <v>0</v>
      </c>
      <c r="L57" s="144">
        <v>13</v>
      </c>
      <c r="M57" s="144">
        <v>0</v>
      </c>
      <c r="N57" s="144">
        <v>0</v>
      </c>
      <c r="O57" s="144">
        <v>0</v>
      </c>
      <c r="P57" s="144">
        <v>0</v>
      </c>
      <c r="Q57" s="144">
        <v>2</v>
      </c>
      <c r="R57" s="144">
        <v>0</v>
      </c>
      <c r="S57" s="144">
        <v>0</v>
      </c>
      <c r="T57" s="144">
        <v>0</v>
      </c>
      <c r="U57" s="144">
        <v>0</v>
      </c>
      <c r="V57" s="144">
        <v>0</v>
      </c>
      <c r="W57" s="144">
        <v>0</v>
      </c>
      <c r="X57" s="144">
        <v>0</v>
      </c>
      <c r="Y57" s="144">
        <v>0</v>
      </c>
      <c r="Z57" s="144">
        <v>105</v>
      </c>
      <c r="AA57" s="144">
        <v>0</v>
      </c>
    </row>
    <row r="58" spans="1:27" ht="15" customHeight="1">
      <c r="A58" s="100">
        <v>301</v>
      </c>
      <c r="B58" s="105" t="s">
        <v>261</v>
      </c>
      <c r="C58" s="144">
        <v>159</v>
      </c>
      <c r="D58" s="144">
        <v>13</v>
      </c>
      <c r="E58" s="144">
        <v>2</v>
      </c>
      <c r="F58" s="144">
        <v>76</v>
      </c>
      <c r="G58" s="144">
        <v>0</v>
      </c>
      <c r="H58" s="144">
        <v>7</v>
      </c>
      <c r="I58" s="144">
        <v>4</v>
      </c>
      <c r="J58" s="144">
        <v>24</v>
      </c>
      <c r="K58" s="144">
        <v>0</v>
      </c>
      <c r="L58" s="144">
        <v>8</v>
      </c>
      <c r="M58" s="144">
        <v>0</v>
      </c>
      <c r="N58" s="144">
        <v>0</v>
      </c>
      <c r="O58" s="144">
        <v>0</v>
      </c>
      <c r="P58" s="144">
        <v>0</v>
      </c>
      <c r="Q58" s="144">
        <v>0</v>
      </c>
      <c r="R58" s="144">
        <v>0</v>
      </c>
      <c r="S58" s="144">
        <v>0</v>
      </c>
      <c r="T58" s="144">
        <v>0</v>
      </c>
      <c r="U58" s="144">
        <v>0</v>
      </c>
      <c r="V58" s="144">
        <v>0</v>
      </c>
      <c r="W58" s="144">
        <v>0</v>
      </c>
      <c r="X58" s="144">
        <v>0</v>
      </c>
      <c r="Y58" s="144">
        <v>0</v>
      </c>
      <c r="Z58" s="144">
        <v>25</v>
      </c>
      <c r="AA58" s="144">
        <v>0</v>
      </c>
    </row>
    <row r="59" spans="1:27" ht="15" customHeight="1">
      <c r="A59" s="100">
        <v>365</v>
      </c>
      <c r="B59" s="105" t="s">
        <v>265</v>
      </c>
      <c r="C59" s="144">
        <v>179</v>
      </c>
      <c r="D59" s="144">
        <v>73</v>
      </c>
      <c r="E59" s="144">
        <v>1</v>
      </c>
      <c r="F59" s="144">
        <v>14</v>
      </c>
      <c r="G59" s="144">
        <v>0</v>
      </c>
      <c r="H59" s="144">
        <v>39</v>
      </c>
      <c r="I59" s="144">
        <v>7</v>
      </c>
      <c r="J59" s="144">
        <v>39</v>
      </c>
      <c r="K59" s="144">
        <v>0</v>
      </c>
      <c r="L59" s="144">
        <v>3</v>
      </c>
      <c r="M59" s="144">
        <v>0</v>
      </c>
      <c r="N59" s="144">
        <v>0</v>
      </c>
      <c r="O59" s="144">
        <v>0</v>
      </c>
      <c r="P59" s="144">
        <v>0</v>
      </c>
      <c r="Q59" s="144">
        <v>0</v>
      </c>
      <c r="R59" s="144">
        <v>0</v>
      </c>
      <c r="S59" s="144">
        <v>0</v>
      </c>
      <c r="T59" s="144">
        <v>0</v>
      </c>
      <c r="U59" s="144">
        <v>0</v>
      </c>
      <c r="V59" s="144">
        <v>0</v>
      </c>
      <c r="W59" s="144">
        <v>0</v>
      </c>
      <c r="X59" s="144">
        <v>0</v>
      </c>
      <c r="Y59" s="144">
        <v>0</v>
      </c>
      <c r="Z59" s="144">
        <v>3</v>
      </c>
      <c r="AA59" s="144">
        <v>0</v>
      </c>
    </row>
    <row r="60" spans="1:27" ht="15" customHeight="1">
      <c r="A60" s="100">
        <v>381</v>
      </c>
      <c r="B60" s="105" t="s">
        <v>266</v>
      </c>
      <c r="C60" s="144">
        <v>329</v>
      </c>
      <c r="D60" s="144">
        <v>50</v>
      </c>
      <c r="E60" s="144">
        <v>5</v>
      </c>
      <c r="F60" s="144">
        <v>47</v>
      </c>
      <c r="G60" s="144">
        <v>0</v>
      </c>
      <c r="H60" s="144">
        <v>50</v>
      </c>
      <c r="I60" s="144">
        <v>11</v>
      </c>
      <c r="J60" s="144">
        <v>83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4">
        <v>0</v>
      </c>
      <c r="Q60" s="144">
        <v>1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0</v>
      </c>
      <c r="Z60" s="144">
        <v>82</v>
      </c>
      <c r="AA60" s="144">
        <v>0</v>
      </c>
    </row>
    <row r="61" spans="1:27" ht="15" customHeight="1">
      <c r="A61" s="100">
        <v>382</v>
      </c>
      <c r="B61" s="105" t="s">
        <v>267</v>
      </c>
      <c r="C61" s="144">
        <v>384</v>
      </c>
      <c r="D61" s="144">
        <v>83</v>
      </c>
      <c r="E61" s="144">
        <v>2</v>
      </c>
      <c r="F61" s="144">
        <v>115</v>
      </c>
      <c r="G61" s="144">
        <v>0</v>
      </c>
      <c r="H61" s="144">
        <v>63</v>
      </c>
      <c r="I61" s="144">
        <v>31</v>
      </c>
      <c r="J61" s="144">
        <v>54</v>
      </c>
      <c r="K61" s="144">
        <v>0</v>
      </c>
      <c r="L61" s="144">
        <v>5</v>
      </c>
      <c r="M61" s="144">
        <v>0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31</v>
      </c>
      <c r="AA61" s="144">
        <v>0</v>
      </c>
    </row>
    <row r="62" spans="1:27" ht="15" customHeight="1">
      <c r="A62" s="100">
        <v>442</v>
      </c>
      <c r="B62" s="105" t="s">
        <v>270</v>
      </c>
      <c r="C62" s="144">
        <v>99</v>
      </c>
      <c r="D62" s="144">
        <v>52</v>
      </c>
      <c r="E62" s="144">
        <v>0</v>
      </c>
      <c r="F62" s="144">
        <v>4</v>
      </c>
      <c r="G62" s="144">
        <v>0</v>
      </c>
      <c r="H62" s="144">
        <v>6</v>
      </c>
      <c r="I62" s="144">
        <v>4</v>
      </c>
      <c r="J62" s="144">
        <v>12</v>
      </c>
      <c r="K62" s="144">
        <v>0</v>
      </c>
      <c r="L62" s="144">
        <v>2</v>
      </c>
      <c r="M62" s="144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44">
        <v>0</v>
      </c>
      <c r="T62" s="144">
        <v>0</v>
      </c>
      <c r="U62" s="144">
        <v>0</v>
      </c>
      <c r="V62" s="144">
        <v>0</v>
      </c>
      <c r="W62" s="144">
        <v>0</v>
      </c>
      <c r="X62" s="144">
        <v>0</v>
      </c>
      <c r="Y62" s="144">
        <v>0</v>
      </c>
      <c r="Z62" s="144">
        <v>19</v>
      </c>
      <c r="AA62" s="144">
        <v>0</v>
      </c>
    </row>
    <row r="63" spans="1:27" ht="15" customHeight="1">
      <c r="A63" s="100">
        <v>443</v>
      </c>
      <c r="B63" s="105" t="s">
        <v>271</v>
      </c>
      <c r="C63" s="144">
        <v>354</v>
      </c>
      <c r="D63" s="144">
        <v>232</v>
      </c>
      <c r="E63" s="144">
        <v>0</v>
      </c>
      <c r="F63" s="144">
        <v>17</v>
      </c>
      <c r="G63" s="144">
        <v>0</v>
      </c>
      <c r="H63" s="144">
        <v>6</v>
      </c>
      <c r="I63" s="144">
        <v>2</v>
      </c>
      <c r="J63" s="144">
        <v>68</v>
      </c>
      <c r="K63" s="144">
        <v>0</v>
      </c>
      <c r="L63" s="144">
        <v>4</v>
      </c>
      <c r="M63" s="144">
        <v>0</v>
      </c>
      <c r="N63" s="144">
        <v>0</v>
      </c>
      <c r="O63" s="144">
        <v>0</v>
      </c>
      <c r="P63" s="144">
        <v>0</v>
      </c>
      <c r="Q63" s="144">
        <v>2</v>
      </c>
      <c r="R63" s="144">
        <v>0</v>
      </c>
      <c r="S63" s="144">
        <v>0</v>
      </c>
      <c r="T63" s="144">
        <v>0</v>
      </c>
      <c r="U63" s="144">
        <v>0</v>
      </c>
      <c r="V63" s="144">
        <v>0</v>
      </c>
      <c r="W63" s="144">
        <v>0</v>
      </c>
      <c r="X63" s="144">
        <v>0</v>
      </c>
      <c r="Y63" s="144">
        <v>0</v>
      </c>
      <c r="Z63" s="144">
        <v>23</v>
      </c>
      <c r="AA63" s="144">
        <v>0</v>
      </c>
    </row>
    <row r="64" spans="1:27" ht="15" customHeight="1">
      <c r="A64" s="100">
        <v>446</v>
      </c>
      <c r="B64" s="105" t="s">
        <v>273</v>
      </c>
      <c r="C64" s="144">
        <v>31</v>
      </c>
      <c r="D64" s="144">
        <v>7</v>
      </c>
      <c r="E64" s="144">
        <v>0</v>
      </c>
      <c r="F64" s="144">
        <v>4</v>
      </c>
      <c r="G64" s="144">
        <v>0</v>
      </c>
      <c r="H64" s="144">
        <v>4</v>
      </c>
      <c r="I64" s="144">
        <v>4</v>
      </c>
      <c r="J64" s="144">
        <v>0</v>
      </c>
      <c r="K64" s="144">
        <v>0</v>
      </c>
      <c r="L64" s="144">
        <v>2</v>
      </c>
      <c r="M64" s="144">
        <v>0</v>
      </c>
      <c r="N64" s="144">
        <v>0</v>
      </c>
      <c r="O64" s="144">
        <v>0</v>
      </c>
      <c r="P64" s="144">
        <v>0</v>
      </c>
      <c r="Q64" s="144">
        <v>4</v>
      </c>
      <c r="R64" s="144">
        <v>0</v>
      </c>
      <c r="S64" s="144">
        <v>0</v>
      </c>
      <c r="T64" s="144">
        <v>0</v>
      </c>
      <c r="U64" s="144">
        <v>0</v>
      </c>
      <c r="V64" s="144">
        <v>0</v>
      </c>
      <c r="W64" s="144">
        <v>0</v>
      </c>
      <c r="X64" s="144">
        <v>0</v>
      </c>
      <c r="Y64" s="144">
        <v>0</v>
      </c>
      <c r="Z64" s="144">
        <v>6</v>
      </c>
      <c r="AA64" s="144">
        <v>0</v>
      </c>
    </row>
    <row r="65" spans="1:27" ht="15" customHeight="1">
      <c r="A65" s="100">
        <v>464</v>
      </c>
      <c r="B65" s="105" t="s">
        <v>274</v>
      </c>
      <c r="C65" s="144">
        <v>217</v>
      </c>
      <c r="D65" s="144">
        <v>25</v>
      </c>
      <c r="E65" s="144">
        <v>3</v>
      </c>
      <c r="F65" s="144">
        <v>82</v>
      </c>
      <c r="G65" s="144">
        <v>0</v>
      </c>
      <c r="H65" s="144">
        <v>13</v>
      </c>
      <c r="I65" s="144">
        <v>9</v>
      </c>
      <c r="J65" s="144">
        <v>40</v>
      </c>
      <c r="K65" s="144">
        <v>0</v>
      </c>
      <c r="L65" s="144">
        <v>1</v>
      </c>
      <c r="M65" s="144">
        <v>0</v>
      </c>
      <c r="N65" s="144">
        <v>0</v>
      </c>
      <c r="O65" s="144">
        <v>0</v>
      </c>
      <c r="P65" s="144">
        <v>0</v>
      </c>
      <c r="Q65" s="144">
        <v>2</v>
      </c>
      <c r="R65" s="144">
        <v>0</v>
      </c>
      <c r="S65" s="144">
        <v>0</v>
      </c>
      <c r="T65" s="144">
        <v>0</v>
      </c>
      <c r="U65" s="144">
        <v>0</v>
      </c>
      <c r="V65" s="144">
        <v>0</v>
      </c>
      <c r="W65" s="144">
        <v>0</v>
      </c>
      <c r="X65" s="144">
        <v>0</v>
      </c>
      <c r="Y65" s="144">
        <v>0</v>
      </c>
      <c r="Z65" s="144">
        <v>42</v>
      </c>
      <c r="AA65" s="144">
        <v>0</v>
      </c>
    </row>
    <row r="66" spans="1:27" ht="15" customHeight="1">
      <c r="A66" s="100">
        <v>481</v>
      </c>
      <c r="B66" s="105" t="s">
        <v>275</v>
      </c>
      <c r="C66" s="144">
        <v>96</v>
      </c>
      <c r="D66" s="144">
        <v>15</v>
      </c>
      <c r="E66" s="144">
        <v>0</v>
      </c>
      <c r="F66" s="144">
        <v>30</v>
      </c>
      <c r="G66" s="144">
        <v>0</v>
      </c>
      <c r="H66" s="144">
        <v>29</v>
      </c>
      <c r="I66" s="144">
        <v>1</v>
      </c>
      <c r="J66" s="144">
        <v>13</v>
      </c>
      <c r="K66" s="144">
        <v>0</v>
      </c>
      <c r="L66" s="144">
        <v>1</v>
      </c>
      <c r="M66" s="144">
        <v>0</v>
      </c>
      <c r="N66" s="144">
        <v>0</v>
      </c>
      <c r="O66" s="144">
        <v>0</v>
      </c>
      <c r="P66" s="144">
        <v>0</v>
      </c>
      <c r="Q66" s="144">
        <v>0</v>
      </c>
      <c r="R66" s="144">
        <v>0</v>
      </c>
      <c r="S66" s="144">
        <v>0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0</v>
      </c>
      <c r="Z66" s="144">
        <v>7</v>
      </c>
      <c r="AA66" s="144">
        <v>0</v>
      </c>
    </row>
    <row r="67" spans="1:27" ht="15" customHeight="1">
      <c r="A67" s="100">
        <v>501</v>
      </c>
      <c r="B67" s="105" t="s">
        <v>276</v>
      </c>
      <c r="C67" s="144">
        <v>97</v>
      </c>
      <c r="D67" s="144">
        <v>42</v>
      </c>
      <c r="E67" s="144">
        <v>5</v>
      </c>
      <c r="F67" s="144">
        <v>14</v>
      </c>
      <c r="G67" s="144">
        <v>0</v>
      </c>
      <c r="H67" s="144">
        <v>2</v>
      </c>
      <c r="I67" s="144">
        <v>2</v>
      </c>
      <c r="J67" s="144">
        <v>9</v>
      </c>
      <c r="K67" s="144">
        <v>0</v>
      </c>
      <c r="L67" s="144">
        <v>2</v>
      </c>
      <c r="M67" s="144">
        <v>0</v>
      </c>
      <c r="N67" s="144">
        <v>0</v>
      </c>
      <c r="O67" s="144">
        <v>0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4">
        <v>0</v>
      </c>
      <c r="W67" s="144">
        <v>0</v>
      </c>
      <c r="X67" s="144">
        <v>0</v>
      </c>
      <c r="Y67" s="144">
        <v>0</v>
      </c>
      <c r="Z67" s="144">
        <v>21</v>
      </c>
      <c r="AA67" s="144">
        <v>0</v>
      </c>
    </row>
    <row r="68" spans="1:27" ht="15" customHeight="1">
      <c r="A68" s="100">
        <v>585</v>
      </c>
      <c r="B68" s="105" t="s">
        <v>278</v>
      </c>
      <c r="C68" s="144">
        <v>115</v>
      </c>
      <c r="D68" s="144">
        <v>41</v>
      </c>
      <c r="E68" s="144">
        <v>0</v>
      </c>
      <c r="F68" s="144">
        <v>13</v>
      </c>
      <c r="G68" s="144">
        <v>0</v>
      </c>
      <c r="H68" s="144">
        <v>21</v>
      </c>
      <c r="I68" s="144">
        <v>0</v>
      </c>
      <c r="J68" s="144">
        <v>17</v>
      </c>
      <c r="K68" s="144">
        <v>0</v>
      </c>
      <c r="L68" s="144">
        <v>3</v>
      </c>
      <c r="M68" s="144">
        <v>0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44">
        <v>0</v>
      </c>
      <c r="T68" s="144">
        <v>0</v>
      </c>
      <c r="U68" s="144">
        <v>0</v>
      </c>
      <c r="V68" s="144">
        <v>0</v>
      </c>
      <c r="W68" s="144">
        <v>0</v>
      </c>
      <c r="X68" s="144">
        <v>0</v>
      </c>
      <c r="Y68" s="144">
        <v>0</v>
      </c>
      <c r="Z68" s="144">
        <v>20</v>
      </c>
      <c r="AA68" s="144">
        <v>0</v>
      </c>
    </row>
    <row r="69" spans="1:27" ht="15" customHeight="1">
      <c r="A69" s="100">
        <v>586</v>
      </c>
      <c r="B69" s="105" t="s">
        <v>279</v>
      </c>
      <c r="C69" s="144">
        <v>98</v>
      </c>
      <c r="D69" s="144">
        <v>44</v>
      </c>
      <c r="E69" s="144">
        <v>0</v>
      </c>
      <c r="F69" s="144">
        <v>8</v>
      </c>
      <c r="G69" s="144">
        <v>0</v>
      </c>
      <c r="H69" s="144">
        <v>2</v>
      </c>
      <c r="I69" s="144">
        <v>0</v>
      </c>
      <c r="J69" s="144">
        <v>3</v>
      </c>
      <c r="K69" s="144">
        <v>0</v>
      </c>
      <c r="L69" s="144">
        <v>2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0</v>
      </c>
      <c r="W69" s="144">
        <v>0</v>
      </c>
      <c r="X69" s="144">
        <v>0</v>
      </c>
      <c r="Y69" s="144">
        <v>0</v>
      </c>
      <c r="Z69" s="144">
        <v>39</v>
      </c>
      <c r="AA69" s="144">
        <v>0</v>
      </c>
    </row>
    <row r="70" spans="1:27" ht="15" customHeight="1">
      <c r="A70" s="104"/>
      <c r="B70" s="125"/>
      <c r="C70" s="145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</row>
    <row r="71" spans="1:27" ht="15" customHeight="1">
      <c r="A71" s="100" t="s">
        <v>436</v>
      </c>
      <c r="B71" s="12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</row>
    <row r="72" spans="1:27" ht="15" customHeight="1">
      <c r="A72" s="155" t="s">
        <v>437</v>
      </c>
      <c r="B72" s="155"/>
      <c r="C72" s="156"/>
      <c r="D72" s="153"/>
      <c r="E72" s="153"/>
      <c r="F72" s="153"/>
      <c r="G72" s="156"/>
      <c r="H72" s="156"/>
      <c r="I72" s="156"/>
      <c r="J72" s="156"/>
      <c r="K72" s="156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44"/>
      <c r="X72" s="108"/>
      <c r="Y72" s="108"/>
      <c r="Z72" s="108"/>
      <c r="AA72" s="108"/>
    </row>
    <row r="73" spans="1:27" ht="15" customHeight="1">
      <c r="A73" s="155" t="s">
        <v>438</v>
      </c>
      <c r="B73" s="155"/>
      <c r="C73" s="155"/>
      <c r="D73" s="157"/>
      <c r="E73" s="157"/>
      <c r="F73" s="157"/>
      <c r="G73" s="155"/>
      <c r="H73" s="155"/>
      <c r="I73" s="155"/>
      <c r="J73" s="155"/>
      <c r="K73" s="155"/>
      <c r="W73" s="142"/>
    </row>
  </sheetData>
  <mergeCells count="5">
    <mergeCell ref="A3:B3"/>
    <mergeCell ref="F4:G4"/>
    <mergeCell ref="F5:G5"/>
    <mergeCell ref="F6:G6"/>
    <mergeCell ref="F7:G7"/>
  </mergeCells>
  <phoneticPr fontId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97836-964D-4A67-A61C-8B684D89E007}">
  <sheetPr>
    <tabColor theme="7" tint="0.79998168889431442"/>
  </sheetPr>
  <dimension ref="A1:AC77"/>
  <sheetViews>
    <sheetView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7.75" defaultRowHeight="13.5"/>
  <cols>
    <col min="1" max="1" width="3.75" style="100" customWidth="1"/>
    <col min="2" max="2" width="11.5" style="100" customWidth="1"/>
    <col min="3" max="27" width="9.625" style="100" customWidth="1"/>
    <col min="28" max="254" width="7.75" style="100"/>
    <col min="255" max="255" width="3.75" style="100" customWidth="1"/>
    <col min="256" max="256" width="9.375" style="100" customWidth="1"/>
    <col min="257" max="257" width="7.625" style="100" customWidth="1"/>
    <col min="258" max="258" width="6.875" style="100" customWidth="1"/>
    <col min="259" max="259" width="6" style="100" customWidth="1"/>
    <col min="260" max="260" width="6.25" style="100" customWidth="1"/>
    <col min="261" max="261" width="5.625" style="100" customWidth="1"/>
    <col min="262" max="262" width="7.375" style="100" customWidth="1"/>
    <col min="263" max="264" width="7" style="100" customWidth="1"/>
    <col min="265" max="265" width="6.5" style="100" customWidth="1"/>
    <col min="266" max="266" width="6.125" style="100" customWidth="1"/>
    <col min="267" max="267" width="6.625" style="100" customWidth="1"/>
    <col min="268" max="268" width="6.125" style="100" customWidth="1"/>
    <col min="269" max="510" width="7.75" style="100"/>
    <col min="511" max="511" width="3.75" style="100" customWidth="1"/>
    <col min="512" max="512" width="9.375" style="100" customWidth="1"/>
    <col min="513" max="513" width="7.625" style="100" customWidth="1"/>
    <col min="514" max="514" width="6.875" style="100" customWidth="1"/>
    <col min="515" max="515" width="6" style="100" customWidth="1"/>
    <col min="516" max="516" width="6.25" style="100" customWidth="1"/>
    <col min="517" max="517" width="5.625" style="100" customWidth="1"/>
    <col min="518" max="518" width="7.375" style="100" customWidth="1"/>
    <col min="519" max="520" width="7" style="100" customWidth="1"/>
    <col min="521" max="521" width="6.5" style="100" customWidth="1"/>
    <col min="522" max="522" width="6.125" style="100" customWidth="1"/>
    <col min="523" max="523" width="6.625" style="100" customWidth="1"/>
    <col min="524" max="524" width="6.125" style="100" customWidth="1"/>
    <col min="525" max="766" width="7.75" style="100"/>
    <col min="767" max="767" width="3.75" style="100" customWidth="1"/>
    <col min="768" max="768" width="9.375" style="100" customWidth="1"/>
    <col min="769" max="769" width="7.625" style="100" customWidth="1"/>
    <col min="770" max="770" width="6.875" style="100" customWidth="1"/>
    <col min="771" max="771" width="6" style="100" customWidth="1"/>
    <col min="772" max="772" width="6.25" style="100" customWidth="1"/>
    <col min="773" max="773" width="5.625" style="100" customWidth="1"/>
    <col min="774" max="774" width="7.375" style="100" customWidth="1"/>
    <col min="775" max="776" width="7" style="100" customWidth="1"/>
    <col min="777" max="777" width="6.5" style="100" customWidth="1"/>
    <col min="778" max="778" width="6.125" style="100" customWidth="1"/>
    <col min="779" max="779" width="6.625" style="100" customWidth="1"/>
    <col min="780" max="780" width="6.125" style="100" customWidth="1"/>
    <col min="781" max="1022" width="7.75" style="100"/>
    <col min="1023" max="1023" width="3.75" style="100" customWidth="1"/>
    <col min="1024" max="1024" width="9.375" style="100" customWidth="1"/>
    <col min="1025" max="1025" width="7.625" style="100" customWidth="1"/>
    <col min="1026" max="1026" width="6.875" style="100" customWidth="1"/>
    <col min="1027" max="1027" width="6" style="100" customWidth="1"/>
    <col min="1028" max="1028" width="6.25" style="100" customWidth="1"/>
    <col min="1029" max="1029" width="5.625" style="100" customWidth="1"/>
    <col min="1030" max="1030" width="7.375" style="100" customWidth="1"/>
    <col min="1031" max="1032" width="7" style="100" customWidth="1"/>
    <col min="1033" max="1033" width="6.5" style="100" customWidth="1"/>
    <col min="1034" max="1034" width="6.125" style="100" customWidth="1"/>
    <col min="1035" max="1035" width="6.625" style="100" customWidth="1"/>
    <col min="1036" max="1036" width="6.125" style="100" customWidth="1"/>
    <col min="1037" max="1278" width="7.75" style="100"/>
    <col min="1279" max="1279" width="3.75" style="100" customWidth="1"/>
    <col min="1280" max="1280" width="9.375" style="100" customWidth="1"/>
    <col min="1281" max="1281" width="7.625" style="100" customWidth="1"/>
    <col min="1282" max="1282" width="6.875" style="100" customWidth="1"/>
    <col min="1283" max="1283" width="6" style="100" customWidth="1"/>
    <col min="1284" max="1284" width="6.25" style="100" customWidth="1"/>
    <col min="1285" max="1285" width="5.625" style="100" customWidth="1"/>
    <col min="1286" max="1286" width="7.375" style="100" customWidth="1"/>
    <col min="1287" max="1288" width="7" style="100" customWidth="1"/>
    <col min="1289" max="1289" width="6.5" style="100" customWidth="1"/>
    <col min="1290" max="1290" width="6.125" style="100" customWidth="1"/>
    <col min="1291" max="1291" width="6.625" style="100" customWidth="1"/>
    <col min="1292" max="1292" width="6.125" style="100" customWidth="1"/>
    <col min="1293" max="1534" width="7.75" style="100"/>
    <col min="1535" max="1535" width="3.75" style="100" customWidth="1"/>
    <col min="1536" max="1536" width="9.375" style="100" customWidth="1"/>
    <col min="1537" max="1537" width="7.625" style="100" customWidth="1"/>
    <col min="1538" max="1538" width="6.875" style="100" customWidth="1"/>
    <col min="1539" max="1539" width="6" style="100" customWidth="1"/>
    <col min="1540" max="1540" width="6.25" style="100" customWidth="1"/>
    <col min="1541" max="1541" width="5.625" style="100" customWidth="1"/>
    <col min="1542" max="1542" width="7.375" style="100" customWidth="1"/>
    <col min="1543" max="1544" width="7" style="100" customWidth="1"/>
    <col min="1545" max="1545" width="6.5" style="100" customWidth="1"/>
    <col min="1546" max="1546" width="6.125" style="100" customWidth="1"/>
    <col min="1547" max="1547" width="6.625" style="100" customWidth="1"/>
    <col min="1548" max="1548" width="6.125" style="100" customWidth="1"/>
    <col min="1549" max="1790" width="7.75" style="100"/>
    <col min="1791" max="1791" width="3.75" style="100" customWidth="1"/>
    <col min="1792" max="1792" width="9.375" style="100" customWidth="1"/>
    <col min="1793" max="1793" width="7.625" style="100" customWidth="1"/>
    <col min="1794" max="1794" width="6.875" style="100" customWidth="1"/>
    <col min="1795" max="1795" width="6" style="100" customWidth="1"/>
    <col min="1796" max="1796" width="6.25" style="100" customWidth="1"/>
    <col min="1797" max="1797" width="5.625" style="100" customWidth="1"/>
    <col min="1798" max="1798" width="7.375" style="100" customWidth="1"/>
    <col min="1799" max="1800" width="7" style="100" customWidth="1"/>
    <col min="1801" max="1801" width="6.5" style="100" customWidth="1"/>
    <col min="1802" max="1802" width="6.125" style="100" customWidth="1"/>
    <col min="1803" max="1803" width="6.625" style="100" customWidth="1"/>
    <col min="1804" max="1804" width="6.125" style="100" customWidth="1"/>
    <col min="1805" max="2046" width="7.75" style="100"/>
    <col min="2047" max="2047" width="3.75" style="100" customWidth="1"/>
    <col min="2048" max="2048" width="9.375" style="100" customWidth="1"/>
    <col min="2049" max="2049" width="7.625" style="100" customWidth="1"/>
    <col min="2050" max="2050" width="6.875" style="100" customWidth="1"/>
    <col min="2051" max="2051" width="6" style="100" customWidth="1"/>
    <col min="2052" max="2052" width="6.25" style="100" customWidth="1"/>
    <col min="2053" max="2053" width="5.625" style="100" customWidth="1"/>
    <col min="2054" max="2054" width="7.375" style="100" customWidth="1"/>
    <col min="2055" max="2056" width="7" style="100" customWidth="1"/>
    <col min="2057" max="2057" width="6.5" style="100" customWidth="1"/>
    <col min="2058" max="2058" width="6.125" style="100" customWidth="1"/>
    <col min="2059" max="2059" width="6.625" style="100" customWidth="1"/>
    <col min="2060" max="2060" width="6.125" style="100" customWidth="1"/>
    <col min="2061" max="2302" width="7.75" style="100"/>
    <col min="2303" max="2303" width="3.75" style="100" customWidth="1"/>
    <col min="2304" max="2304" width="9.375" style="100" customWidth="1"/>
    <col min="2305" max="2305" width="7.625" style="100" customWidth="1"/>
    <col min="2306" max="2306" width="6.875" style="100" customWidth="1"/>
    <col min="2307" max="2307" width="6" style="100" customWidth="1"/>
    <col min="2308" max="2308" width="6.25" style="100" customWidth="1"/>
    <col min="2309" max="2309" width="5.625" style="100" customWidth="1"/>
    <col min="2310" max="2310" width="7.375" style="100" customWidth="1"/>
    <col min="2311" max="2312" width="7" style="100" customWidth="1"/>
    <col min="2313" max="2313" width="6.5" style="100" customWidth="1"/>
    <col min="2314" max="2314" width="6.125" style="100" customWidth="1"/>
    <col min="2315" max="2315" width="6.625" style="100" customWidth="1"/>
    <col min="2316" max="2316" width="6.125" style="100" customWidth="1"/>
    <col min="2317" max="2558" width="7.75" style="100"/>
    <col min="2559" max="2559" width="3.75" style="100" customWidth="1"/>
    <col min="2560" max="2560" width="9.375" style="100" customWidth="1"/>
    <col min="2561" max="2561" width="7.625" style="100" customWidth="1"/>
    <col min="2562" max="2562" width="6.875" style="100" customWidth="1"/>
    <col min="2563" max="2563" width="6" style="100" customWidth="1"/>
    <col min="2564" max="2564" width="6.25" style="100" customWidth="1"/>
    <col min="2565" max="2565" width="5.625" style="100" customWidth="1"/>
    <col min="2566" max="2566" width="7.375" style="100" customWidth="1"/>
    <col min="2567" max="2568" width="7" style="100" customWidth="1"/>
    <col min="2569" max="2569" width="6.5" style="100" customWidth="1"/>
    <col min="2570" max="2570" width="6.125" style="100" customWidth="1"/>
    <col min="2571" max="2571" width="6.625" style="100" customWidth="1"/>
    <col min="2572" max="2572" width="6.125" style="100" customWidth="1"/>
    <col min="2573" max="2814" width="7.75" style="100"/>
    <col min="2815" max="2815" width="3.75" style="100" customWidth="1"/>
    <col min="2816" max="2816" width="9.375" style="100" customWidth="1"/>
    <col min="2817" max="2817" width="7.625" style="100" customWidth="1"/>
    <col min="2818" max="2818" width="6.875" style="100" customWidth="1"/>
    <col min="2819" max="2819" width="6" style="100" customWidth="1"/>
    <col min="2820" max="2820" width="6.25" style="100" customWidth="1"/>
    <col min="2821" max="2821" width="5.625" style="100" customWidth="1"/>
    <col min="2822" max="2822" width="7.375" style="100" customWidth="1"/>
    <col min="2823" max="2824" width="7" style="100" customWidth="1"/>
    <col min="2825" max="2825" width="6.5" style="100" customWidth="1"/>
    <col min="2826" max="2826" width="6.125" style="100" customWidth="1"/>
    <col min="2827" max="2827" width="6.625" style="100" customWidth="1"/>
    <col min="2828" max="2828" width="6.125" style="100" customWidth="1"/>
    <col min="2829" max="3070" width="7.75" style="100"/>
    <col min="3071" max="3071" width="3.75" style="100" customWidth="1"/>
    <col min="3072" max="3072" width="9.375" style="100" customWidth="1"/>
    <col min="3073" max="3073" width="7.625" style="100" customWidth="1"/>
    <col min="3074" max="3074" width="6.875" style="100" customWidth="1"/>
    <col min="3075" max="3075" width="6" style="100" customWidth="1"/>
    <col min="3076" max="3076" width="6.25" style="100" customWidth="1"/>
    <col min="3077" max="3077" width="5.625" style="100" customWidth="1"/>
    <col min="3078" max="3078" width="7.375" style="100" customWidth="1"/>
    <col min="3079" max="3080" width="7" style="100" customWidth="1"/>
    <col min="3081" max="3081" width="6.5" style="100" customWidth="1"/>
    <col min="3082" max="3082" width="6.125" style="100" customWidth="1"/>
    <col min="3083" max="3083" width="6.625" style="100" customWidth="1"/>
    <col min="3084" max="3084" width="6.125" style="100" customWidth="1"/>
    <col min="3085" max="3326" width="7.75" style="100"/>
    <col min="3327" max="3327" width="3.75" style="100" customWidth="1"/>
    <col min="3328" max="3328" width="9.375" style="100" customWidth="1"/>
    <col min="3329" max="3329" width="7.625" style="100" customWidth="1"/>
    <col min="3330" max="3330" width="6.875" style="100" customWidth="1"/>
    <col min="3331" max="3331" width="6" style="100" customWidth="1"/>
    <col min="3332" max="3332" width="6.25" style="100" customWidth="1"/>
    <col min="3333" max="3333" width="5.625" style="100" customWidth="1"/>
    <col min="3334" max="3334" width="7.375" style="100" customWidth="1"/>
    <col min="3335" max="3336" width="7" style="100" customWidth="1"/>
    <col min="3337" max="3337" width="6.5" style="100" customWidth="1"/>
    <col min="3338" max="3338" width="6.125" style="100" customWidth="1"/>
    <col min="3339" max="3339" width="6.625" style="100" customWidth="1"/>
    <col min="3340" max="3340" width="6.125" style="100" customWidth="1"/>
    <col min="3341" max="3582" width="7.75" style="100"/>
    <col min="3583" max="3583" width="3.75" style="100" customWidth="1"/>
    <col min="3584" max="3584" width="9.375" style="100" customWidth="1"/>
    <col min="3585" max="3585" width="7.625" style="100" customWidth="1"/>
    <col min="3586" max="3586" width="6.875" style="100" customWidth="1"/>
    <col min="3587" max="3587" width="6" style="100" customWidth="1"/>
    <col min="3588" max="3588" width="6.25" style="100" customWidth="1"/>
    <col min="3589" max="3589" width="5.625" style="100" customWidth="1"/>
    <col min="3590" max="3590" width="7.375" style="100" customWidth="1"/>
    <col min="3591" max="3592" width="7" style="100" customWidth="1"/>
    <col min="3593" max="3593" width="6.5" style="100" customWidth="1"/>
    <col min="3594" max="3594" width="6.125" style="100" customWidth="1"/>
    <col min="3595" max="3595" width="6.625" style="100" customWidth="1"/>
    <col min="3596" max="3596" width="6.125" style="100" customWidth="1"/>
    <col min="3597" max="3838" width="7.75" style="100"/>
    <col min="3839" max="3839" width="3.75" style="100" customWidth="1"/>
    <col min="3840" max="3840" width="9.375" style="100" customWidth="1"/>
    <col min="3841" max="3841" width="7.625" style="100" customWidth="1"/>
    <col min="3842" max="3842" width="6.875" style="100" customWidth="1"/>
    <col min="3843" max="3843" width="6" style="100" customWidth="1"/>
    <col min="3844" max="3844" width="6.25" style="100" customWidth="1"/>
    <col min="3845" max="3845" width="5.625" style="100" customWidth="1"/>
    <col min="3846" max="3846" width="7.375" style="100" customWidth="1"/>
    <col min="3847" max="3848" width="7" style="100" customWidth="1"/>
    <col min="3849" max="3849" width="6.5" style="100" customWidth="1"/>
    <col min="3850" max="3850" width="6.125" style="100" customWidth="1"/>
    <col min="3851" max="3851" width="6.625" style="100" customWidth="1"/>
    <col min="3852" max="3852" width="6.125" style="100" customWidth="1"/>
    <col min="3853" max="4094" width="7.75" style="100"/>
    <col min="4095" max="4095" width="3.75" style="100" customWidth="1"/>
    <col min="4096" max="4096" width="9.375" style="100" customWidth="1"/>
    <col min="4097" max="4097" width="7.625" style="100" customWidth="1"/>
    <col min="4098" max="4098" width="6.875" style="100" customWidth="1"/>
    <col min="4099" max="4099" width="6" style="100" customWidth="1"/>
    <col min="4100" max="4100" width="6.25" style="100" customWidth="1"/>
    <col min="4101" max="4101" width="5.625" style="100" customWidth="1"/>
    <col min="4102" max="4102" width="7.375" style="100" customWidth="1"/>
    <col min="4103" max="4104" width="7" style="100" customWidth="1"/>
    <col min="4105" max="4105" width="6.5" style="100" customWidth="1"/>
    <col min="4106" max="4106" width="6.125" style="100" customWidth="1"/>
    <col min="4107" max="4107" width="6.625" style="100" customWidth="1"/>
    <col min="4108" max="4108" width="6.125" style="100" customWidth="1"/>
    <col min="4109" max="4350" width="7.75" style="100"/>
    <col min="4351" max="4351" width="3.75" style="100" customWidth="1"/>
    <col min="4352" max="4352" width="9.375" style="100" customWidth="1"/>
    <col min="4353" max="4353" width="7.625" style="100" customWidth="1"/>
    <col min="4354" max="4354" width="6.875" style="100" customWidth="1"/>
    <col min="4355" max="4355" width="6" style="100" customWidth="1"/>
    <col min="4356" max="4356" width="6.25" style="100" customWidth="1"/>
    <col min="4357" max="4357" width="5.625" style="100" customWidth="1"/>
    <col min="4358" max="4358" width="7.375" style="100" customWidth="1"/>
    <col min="4359" max="4360" width="7" style="100" customWidth="1"/>
    <col min="4361" max="4361" width="6.5" style="100" customWidth="1"/>
    <col min="4362" max="4362" width="6.125" style="100" customWidth="1"/>
    <col min="4363" max="4363" width="6.625" style="100" customWidth="1"/>
    <col min="4364" max="4364" width="6.125" style="100" customWidth="1"/>
    <col min="4365" max="4606" width="7.75" style="100"/>
    <col min="4607" max="4607" width="3.75" style="100" customWidth="1"/>
    <col min="4608" max="4608" width="9.375" style="100" customWidth="1"/>
    <col min="4609" max="4609" width="7.625" style="100" customWidth="1"/>
    <col min="4610" max="4610" width="6.875" style="100" customWidth="1"/>
    <col min="4611" max="4611" width="6" style="100" customWidth="1"/>
    <col min="4612" max="4612" width="6.25" style="100" customWidth="1"/>
    <col min="4613" max="4613" width="5.625" style="100" customWidth="1"/>
    <col min="4614" max="4614" width="7.375" style="100" customWidth="1"/>
    <col min="4615" max="4616" width="7" style="100" customWidth="1"/>
    <col min="4617" max="4617" width="6.5" style="100" customWidth="1"/>
    <col min="4618" max="4618" width="6.125" style="100" customWidth="1"/>
    <col min="4619" max="4619" width="6.625" style="100" customWidth="1"/>
    <col min="4620" max="4620" width="6.125" style="100" customWidth="1"/>
    <col min="4621" max="4862" width="7.75" style="100"/>
    <col min="4863" max="4863" width="3.75" style="100" customWidth="1"/>
    <col min="4864" max="4864" width="9.375" style="100" customWidth="1"/>
    <col min="4865" max="4865" width="7.625" style="100" customWidth="1"/>
    <col min="4866" max="4866" width="6.875" style="100" customWidth="1"/>
    <col min="4867" max="4867" width="6" style="100" customWidth="1"/>
    <col min="4868" max="4868" width="6.25" style="100" customWidth="1"/>
    <col min="4869" max="4869" width="5.625" style="100" customWidth="1"/>
    <col min="4870" max="4870" width="7.375" style="100" customWidth="1"/>
    <col min="4871" max="4872" width="7" style="100" customWidth="1"/>
    <col min="4873" max="4873" width="6.5" style="100" customWidth="1"/>
    <col min="4874" max="4874" width="6.125" style="100" customWidth="1"/>
    <col min="4875" max="4875" width="6.625" style="100" customWidth="1"/>
    <col min="4876" max="4876" width="6.125" style="100" customWidth="1"/>
    <col min="4877" max="5118" width="7.75" style="100"/>
    <col min="5119" max="5119" width="3.75" style="100" customWidth="1"/>
    <col min="5120" max="5120" width="9.375" style="100" customWidth="1"/>
    <col min="5121" max="5121" width="7.625" style="100" customWidth="1"/>
    <col min="5122" max="5122" width="6.875" style="100" customWidth="1"/>
    <col min="5123" max="5123" width="6" style="100" customWidth="1"/>
    <col min="5124" max="5124" width="6.25" style="100" customWidth="1"/>
    <col min="5125" max="5125" width="5.625" style="100" customWidth="1"/>
    <col min="5126" max="5126" width="7.375" style="100" customWidth="1"/>
    <col min="5127" max="5128" width="7" style="100" customWidth="1"/>
    <col min="5129" max="5129" width="6.5" style="100" customWidth="1"/>
    <col min="5130" max="5130" width="6.125" style="100" customWidth="1"/>
    <col min="5131" max="5131" width="6.625" style="100" customWidth="1"/>
    <col min="5132" max="5132" width="6.125" style="100" customWidth="1"/>
    <col min="5133" max="5374" width="7.75" style="100"/>
    <col min="5375" max="5375" width="3.75" style="100" customWidth="1"/>
    <col min="5376" max="5376" width="9.375" style="100" customWidth="1"/>
    <col min="5377" max="5377" width="7.625" style="100" customWidth="1"/>
    <col min="5378" max="5378" width="6.875" style="100" customWidth="1"/>
    <col min="5379" max="5379" width="6" style="100" customWidth="1"/>
    <col min="5380" max="5380" width="6.25" style="100" customWidth="1"/>
    <col min="5381" max="5381" width="5.625" style="100" customWidth="1"/>
    <col min="5382" max="5382" width="7.375" style="100" customWidth="1"/>
    <col min="5383" max="5384" width="7" style="100" customWidth="1"/>
    <col min="5385" max="5385" width="6.5" style="100" customWidth="1"/>
    <col min="5386" max="5386" width="6.125" style="100" customWidth="1"/>
    <col min="5387" max="5387" width="6.625" style="100" customWidth="1"/>
    <col min="5388" max="5388" width="6.125" style="100" customWidth="1"/>
    <col min="5389" max="5630" width="7.75" style="100"/>
    <col min="5631" max="5631" width="3.75" style="100" customWidth="1"/>
    <col min="5632" max="5632" width="9.375" style="100" customWidth="1"/>
    <col min="5633" max="5633" width="7.625" style="100" customWidth="1"/>
    <col min="5634" max="5634" width="6.875" style="100" customWidth="1"/>
    <col min="5635" max="5635" width="6" style="100" customWidth="1"/>
    <col min="5636" max="5636" width="6.25" style="100" customWidth="1"/>
    <col min="5637" max="5637" width="5.625" style="100" customWidth="1"/>
    <col min="5638" max="5638" width="7.375" style="100" customWidth="1"/>
    <col min="5639" max="5640" width="7" style="100" customWidth="1"/>
    <col min="5641" max="5641" width="6.5" style="100" customWidth="1"/>
    <col min="5642" max="5642" width="6.125" style="100" customWidth="1"/>
    <col min="5643" max="5643" width="6.625" style="100" customWidth="1"/>
    <col min="5644" max="5644" width="6.125" style="100" customWidth="1"/>
    <col min="5645" max="5886" width="7.75" style="100"/>
    <col min="5887" max="5887" width="3.75" style="100" customWidth="1"/>
    <col min="5888" max="5888" width="9.375" style="100" customWidth="1"/>
    <col min="5889" max="5889" width="7.625" style="100" customWidth="1"/>
    <col min="5890" max="5890" width="6.875" style="100" customWidth="1"/>
    <col min="5891" max="5891" width="6" style="100" customWidth="1"/>
    <col min="5892" max="5892" width="6.25" style="100" customWidth="1"/>
    <col min="5893" max="5893" width="5.625" style="100" customWidth="1"/>
    <col min="5894" max="5894" width="7.375" style="100" customWidth="1"/>
    <col min="5895" max="5896" width="7" style="100" customWidth="1"/>
    <col min="5897" max="5897" width="6.5" style="100" customWidth="1"/>
    <col min="5898" max="5898" width="6.125" style="100" customWidth="1"/>
    <col min="5899" max="5899" width="6.625" style="100" customWidth="1"/>
    <col min="5900" max="5900" width="6.125" style="100" customWidth="1"/>
    <col min="5901" max="6142" width="7.75" style="100"/>
    <col min="6143" max="6143" width="3.75" style="100" customWidth="1"/>
    <col min="6144" max="6144" width="9.375" style="100" customWidth="1"/>
    <col min="6145" max="6145" width="7.625" style="100" customWidth="1"/>
    <col min="6146" max="6146" width="6.875" style="100" customWidth="1"/>
    <col min="6147" max="6147" width="6" style="100" customWidth="1"/>
    <col min="6148" max="6148" width="6.25" style="100" customWidth="1"/>
    <col min="6149" max="6149" width="5.625" style="100" customWidth="1"/>
    <col min="6150" max="6150" width="7.375" style="100" customWidth="1"/>
    <col min="6151" max="6152" width="7" style="100" customWidth="1"/>
    <col min="6153" max="6153" width="6.5" style="100" customWidth="1"/>
    <col min="6154" max="6154" width="6.125" style="100" customWidth="1"/>
    <col min="6155" max="6155" width="6.625" style="100" customWidth="1"/>
    <col min="6156" max="6156" width="6.125" style="100" customWidth="1"/>
    <col min="6157" max="6398" width="7.75" style="100"/>
    <col min="6399" max="6399" width="3.75" style="100" customWidth="1"/>
    <col min="6400" max="6400" width="9.375" style="100" customWidth="1"/>
    <col min="6401" max="6401" width="7.625" style="100" customWidth="1"/>
    <col min="6402" max="6402" width="6.875" style="100" customWidth="1"/>
    <col min="6403" max="6403" width="6" style="100" customWidth="1"/>
    <col min="6404" max="6404" width="6.25" style="100" customWidth="1"/>
    <col min="6405" max="6405" width="5.625" style="100" customWidth="1"/>
    <col min="6406" max="6406" width="7.375" style="100" customWidth="1"/>
    <col min="6407" max="6408" width="7" style="100" customWidth="1"/>
    <col min="6409" max="6409" width="6.5" style="100" customWidth="1"/>
    <col min="6410" max="6410" width="6.125" style="100" customWidth="1"/>
    <col min="6411" max="6411" width="6.625" style="100" customWidth="1"/>
    <col min="6412" max="6412" width="6.125" style="100" customWidth="1"/>
    <col min="6413" max="6654" width="7.75" style="100"/>
    <col min="6655" max="6655" width="3.75" style="100" customWidth="1"/>
    <col min="6656" max="6656" width="9.375" style="100" customWidth="1"/>
    <col min="6657" max="6657" width="7.625" style="100" customWidth="1"/>
    <col min="6658" max="6658" width="6.875" style="100" customWidth="1"/>
    <col min="6659" max="6659" width="6" style="100" customWidth="1"/>
    <col min="6660" max="6660" width="6.25" style="100" customWidth="1"/>
    <col min="6661" max="6661" width="5.625" style="100" customWidth="1"/>
    <col min="6662" max="6662" width="7.375" style="100" customWidth="1"/>
    <col min="6663" max="6664" width="7" style="100" customWidth="1"/>
    <col min="6665" max="6665" width="6.5" style="100" customWidth="1"/>
    <col min="6666" max="6666" width="6.125" style="100" customWidth="1"/>
    <col min="6667" max="6667" width="6.625" style="100" customWidth="1"/>
    <col min="6668" max="6668" width="6.125" style="100" customWidth="1"/>
    <col min="6669" max="6910" width="7.75" style="100"/>
    <col min="6911" max="6911" width="3.75" style="100" customWidth="1"/>
    <col min="6912" max="6912" width="9.375" style="100" customWidth="1"/>
    <col min="6913" max="6913" width="7.625" style="100" customWidth="1"/>
    <col min="6914" max="6914" width="6.875" style="100" customWidth="1"/>
    <col min="6915" max="6915" width="6" style="100" customWidth="1"/>
    <col min="6916" max="6916" width="6.25" style="100" customWidth="1"/>
    <col min="6917" max="6917" width="5.625" style="100" customWidth="1"/>
    <col min="6918" max="6918" width="7.375" style="100" customWidth="1"/>
    <col min="6919" max="6920" width="7" style="100" customWidth="1"/>
    <col min="6921" max="6921" width="6.5" style="100" customWidth="1"/>
    <col min="6922" max="6922" width="6.125" style="100" customWidth="1"/>
    <col min="6923" max="6923" width="6.625" style="100" customWidth="1"/>
    <col min="6924" max="6924" width="6.125" style="100" customWidth="1"/>
    <col min="6925" max="7166" width="7.75" style="100"/>
    <col min="7167" max="7167" width="3.75" style="100" customWidth="1"/>
    <col min="7168" max="7168" width="9.375" style="100" customWidth="1"/>
    <col min="7169" max="7169" width="7.625" style="100" customWidth="1"/>
    <col min="7170" max="7170" width="6.875" style="100" customWidth="1"/>
    <col min="7171" max="7171" width="6" style="100" customWidth="1"/>
    <col min="7172" max="7172" width="6.25" style="100" customWidth="1"/>
    <col min="7173" max="7173" width="5.625" style="100" customWidth="1"/>
    <col min="7174" max="7174" width="7.375" style="100" customWidth="1"/>
    <col min="7175" max="7176" width="7" style="100" customWidth="1"/>
    <col min="7177" max="7177" width="6.5" style="100" customWidth="1"/>
    <col min="7178" max="7178" width="6.125" style="100" customWidth="1"/>
    <col min="7179" max="7179" width="6.625" style="100" customWidth="1"/>
    <col min="7180" max="7180" width="6.125" style="100" customWidth="1"/>
    <col min="7181" max="7422" width="7.75" style="100"/>
    <col min="7423" max="7423" width="3.75" style="100" customWidth="1"/>
    <col min="7424" max="7424" width="9.375" style="100" customWidth="1"/>
    <col min="7425" max="7425" width="7.625" style="100" customWidth="1"/>
    <col min="7426" max="7426" width="6.875" style="100" customWidth="1"/>
    <col min="7427" max="7427" width="6" style="100" customWidth="1"/>
    <col min="7428" max="7428" width="6.25" style="100" customWidth="1"/>
    <col min="7429" max="7429" width="5.625" style="100" customWidth="1"/>
    <col min="7430" max="7430" width="7.375" style="100" customWidth="1"/>
    <col min="7431" max="7432" width="7" style="100" customWidth="1"/>
    <col min="7433" max="7433" width="6.5" style="100" customWidth="1"/>
    <col min="7434" max="7434" width="6.125" style="100" customWidth="1"/>
    <col min="7435" max="7435" width="6.625" style="100" customWidth="1"/>
    <col min="7436" max="7436" width="6.125" style="100" customWidth="1"/>
    <col min="7437" max="7678" width="7.75" style="100"/>
    <col min="7679" max="7679" width="3.75" style="100" customWidth="1"/>
    <col min="7680" max="7680" width="9.375" style="100" customWidth="1"/>
    <col min="7681" max="7681" width="7.625" style="100" customWidth="1"/>
    <col min="7682" max="7682" width="6.875" style="100" customWidth="1"/>
    <col min="7683" max="7683" width="6" style="100" customWidth="1"/>
    <col min="7684" max="7684" width="6.25" style="100" customWidth="1"/>
    <col min="7685" max="7685" width="5.625" style="100" customWidth="1"/>
    <col min="7686" max="7686" width="7.375" style="100" customWidth="1"/>
    <col min="7687" max="7688" width="7" style="100" customWidth="1"/>
    <col min="7689" max="7689" width="6.5" style="100" customWidth="1"/>
    <col min="7690" max="7690" width="6.125" style="100" customWidth="1"/>
    <col min="7691" max="7691" width="6.625" style="100" customWidth="1"/>
    <col min="7692" max="7692" width="6.125" style="100" customWidth="1"/>
    <col min="7693" max="7934" width="7.75" style="100"/>
    <col min="7935" max="7935" width="3.75" style="100" customWidth="1"/>
    <col min="7936" max="7936" width="9.375" style="100" customWidth="1"/>
    <col min="7937" max="7937" width="7.625" style="100" customWidth="1"/>
    <col min="7938" max="7938" width="6.875" style="100" customWidth="1"/>
    <col min="7939" max="7939" width="6" style="100" customWidth="1"/>
    <col min="7940" max="7940" width="6.25" style="100" customWidth="1"/>
    <col min="7941" max="7941" width="5.625" style="100" customWidth="1"/>
    <col min="7942" max="7942" width="7.375" style="100" customWidth="1"/>
    <col min="7943" max="7944" width="7" style="100" customWidth="1"/>
    <col min="7945" max="7945" width="6.5" style="100" customWidth="1"/>
    <col min="7946" max="7946" width="6.125" style="100" customWidth="1"/>
    <col min="7947" max="7947" width="6.625" style="100" customWidth="1"/>
    <col min="7948" max="7948" width="6.125" style="100" customWidth="1"/>
    <col min="7949" max="8190" width="7.75" style="100"/>
    <col min="8191" max="8191" width="3.75" style="100" customWidth="1"/>
    <col min="8192" max="8192" width="9.375" style="100" customWidth="1"/>
    <col min="8193" max="8193" width="7.625" style="100" customWidth="1"/>
    <col min="8194" max="8194" width="6.875" style="100" customWidth="1"/>
    <col min="8195" max="8195" width="6" style="100" customWidth="1"/>
    <col min="8196" max="8196" width="6.25" style="100" customWidth="1"/>
    <col min="8197" max="8197" width="5.625" style="100" customWidth="1"/>
    <col min="8198" max="8198" width="7.375" style="100" customWidth="1"/>
    <col min="8199" max="8200" width="7" style="100" customWidth="1"/>
    <col min="8201" max="8201" width="6.5" style="100" customWidth="1"/>
    <col min="8202" max="8202" width="6.125" style="100" customWidth="1"/>
    <col min="8203" max="8203" width="6.625" style="100" customWidth="1"/>
    <col min="8204" max="8204" width="6.125" style="100" customWidth="1"/>
    <col min="8205" max="8446" width="7.75" style="100"/>
    <col min="8447" max="8447" width="3.75" style="100" customWidth="1"/>
    <col min="8448" max="8448" width="9.375" style="100" customWidth="1"/>
    <col min="8449" max="8449" width="7.625" style="100" customWidth="1"/>
    <col min="8450" max="8450" width="6.875" style="100" customWidth="1"/>
    <col min="8451" max="8451" width="6" style="100" customWidth="1"/>
    <col min="8452" max="8452" width="6.25" style="100" customWidth="1"/>
    <col min="8453" max="8453" width="5.625" style="100" customWidth="1"/>
    <col min="8454" max="8454" width="7.375" style="100" customWidth="1"/>
    <col min="8455" max="8456" width="7" style="100" customWidth="1"/>
    <col min="8457" max="8457" width="6.5" style="100" customWidth="1"/>
    <col min="8458" max="8458" width="6.125" style="100" customWidth="1"/>
    <col min="8459" max="8459" width="6.625" style="100" customWidth="1"/>
    <col min="8460" max="8460" width="6.125" style="100" customWidth="1"/>
    <col min="8461" max="8702" width="7.75" style="100"/>
    <col min="8703" max="8703" width="3.75" style="100" customWidth="1"/>
    <col min="8704" max="8704" width="9.375" style="100" customWidth="1"/>
    <col min="8705" max="8705" width="7.625" style="100" customWidth="1"/>
    <col min="8706" max="8706" width="6.875" style="100" customWidth="1"/>
    <col min="8707" max="8707" width="6" style="100" customWidth="1"/>
    <col min="8708" max="8708" width="6.25" style="100" customWidth="1"/>
    <col min="8709" max="8709" width="5.625" style="100" customWidth="1"/>
    <col min="8710" max="8710" width="7.375" style="100" customWidth="1"/>
    <col min="8711" max="8712" width="7" style="100" customWidth="1"/>
    <col min="8713" max="8713" width="6.5" style="100" customWidth="1"/>
    <col min="8714" max="8714" width="6.125" style="100" customWidth="1"/>
    <col min="8715" max="8715" width="6.625" style="100" customWidth="1"/>
    <col min="8716" max="8716" width="6.125" style="100" customWidth="1"/>
    <col min="8717" max="8958" width="7.75" style="100"/>
    <col min="8959" max="8959" width="3.75" style="100" customWidth="1"/>
    <col min="8960" max="8960" width="9.375" style="100" customWidth="1"/>
    <col min="8961" max="8961" width="7.625" style="100" customWidth="1"/>
    <col min="8962" max="8962" width="6.875" style="100" customWidth="1"/>
    <col min="8963" max="8963" width="6" style="100" customWidth="1"/>
    <col min="8964" max="8964" width="6.25" style="100" customWidth="1"/>
    <col min="8965" max="8965" width="5.625" style="100" customWidth="1"/>
    <col min="8966" max="8966" width="7.375" style="100" customWidth="1"/>
    <col min="8967" max="8968" width="7" style="100" customWidth="1"/>
    <col min="8969" max="8969" width="6.5" style="100" customWidth="1"/>
    <col min="8970" max="8970" width="6.125" style="100" customWidth="1"/>
    <col min="8971" max="8971" width="6.625" style="100" customWidth="1"/>
    <col min="8972" max="8972" width="6.125" style="100" customWidth="1"/>
    <col min="8973" max="9214" width="7.75" style="100"/>
    <col min="9215" max="9215" width="3.75" style="100" customWidth="1"/>
    <col min="9216" max="9216" width="9.375" style="100" customWidth="1"/>
    <col min="9217" max="9217" width="7.625" style="100" customWidth="1"/>
    <col min="9218" max="9218" width="6.875" style="100" customWidth="1"/>
    <col min="9219" max="9219" width="6" style="100" customWidth="1"/>
    <col min="9220" max="9220" width="6.25" style="100" customWidth="1"/>
    <col min="9221" max="9221" width="5.625" style="100" customWidth="1"/>
    <col min="9222" max="9222" width="7.375" style="100" customWidth="1"/>
    <col min="9223" max="9224" width="7" style="100" customWidth="1"/>
    <col min="9225" max="9225" width="6.5" style="100" customWidth="1"/>
    <col min="9226" max="9226" width="6.125" style="100" customWidth="1"/>
    <col min="9227" max="9227" width="6.625" style="100" customWidth="1"/>
    <col min="9228" max="9228" width="6.125" style="100" customWidth="1"/>
    <col min="9229" max="9470" width="7.75" style="100"/>
    <col min="9471" max="9471" width="3.75" style="100" customWidth="1"/>
    <col min="9472" max="9472" width="9.375" style="100" customWidth="1"/>
    <col min="9473" max="9473" width="7.625" style="100" customWidth="1"/>
    <col min="9474" max="9474" width="6.875" style="100" customWidth="1"/>
    <col min="9475" max="9475" width="6" style="100" customWidth="1"/>
    <col min="9476" max="9476" width="6.25" style="100" customWidth="1"/>
    <col min="9477" max="9477" width="5.625" style="100" customWidth="1"/>
    <col min="9478" max="9478" width="7.375" style="100" customWidth="1"/>
    <col min="9479" max="9480" width="7" style="100" customWidth="1"/>
    <col min="9481" max="9481" width="6.5" style="100" customWidth="1"/>
    <col min="9482" max="9482" width="6.125" style="100" customWidth="1"/>
    <col min="9483" max="9483" width="6.625" style="100" customWidth="1"/>
    <col min="9484" max="9484" width="6.125" style="100" customWidth="1"/>
    <col min="9485" max="9726" width="7.75" style="100"/>
    <col min="9727" max="9727" width="3.75" style="100" customWidth="1"/>
    <col min="9728" max="9728" width="9.375" style="100" customWidth="1"/>
    <col min="9729" max="9729" width="7.625" style="100" customWidth="1"/>
    <col min="9730" max="9730" width="6.875" style="100" customWidth="1"/>
    <col min="9731" max="9731" width="6" style="100" customWidth="1"/>
    <col min="9732" max="9732" width="6.25" style="100" customWidth="1"/>
    <col min="9733" max="9733" width="5.625" style="100" customWidth="1"/>
    <col min="9734" max="9734" width="7.375" style="100" customWidth="1"/>
    <col min="9735" max="9736" width="7" style="100" customWidth="1"/>
    <col min="9737" max="9737" width="6.5" style="100" customWidth="1"/>
    <col min="9738" max="9738" width="6.125" style="100" customWidth="1"/>
    <col min="9739" max="9739" width="6.625" style="100" customWidth="1"/>
    <col min="9740" max="9740" width="6.125" style="100" customWidth="1"/>
    <col min="9741" max="9982" width="7.75" style="100"/>
    <col min="9983" max="9983" width="3.75" style="100" customWidth="1"/>
    <col min="9984" max="9984" width="9.375" style="100" customWidth="1"/>
    <col min="9985" max="9985" width="7.625" style="100" customWidth="1"/>
    <col min="9986" max="9986" width="6.875" style="100" customWidth="1"/>
    <col min="9987" max="9987" width="6" style="100" customWidth="1"/>
    <col min="9988" max="9988" width="6.25" style="100" customWidth="1"/>
    <col min="9989" max="9989" width="5.625" style="100" customWidth="1"/>
    <col min="9990" max="9990" width="7.375" style="100" customWidth="1"/>
    <col min="9991" max="9992" width="7" style="100" customWidth="1"/>
    <col min="9993" max="9993" width="6.5" style="100" customWidth="1"/>
    <col min="9994" max="9994" width="6.125" style="100" customWidth="1"/>
    <col min="9995" max="9995" width="6.625" style="100" customWidth="1"/>
    <col min="9996" max="9996" width="6.125" style="100" customWidth="1"/>
    <col min="9997" max="10238" width="7.75" style="100"/>
    <col min="10239" max="10239" width="3.75" style="100" customWidth="1"/>
    <col min="10240" max="10240" width="9.375" style="100" customWidth="1"/>
    <col min="10241" max="10241" width="7.625" style="100" customWidth="1"/>
    <col min="10242" max="10242" width="6.875" style="100" customWidth="1"/>
    <col min="10243" max="10243" width="6" style="100" customWidth="1"/>
    <col min="10244" max="10244" width="6.25" style="100" customWidth="1"/>
    <col min="10245" max="10245" width="5.625" style="100" customWidth="1"/>
    <col min="10246" max="10246" width="7.375" style="100" customWidth="1"/>
    <col min="10247" max="10248" width="7" style="100" customWidth="1"/>
    <col min="10249" max="10249" width="6.5" style="100" customWidth="1"/>
    <col min="10250" max="10250" width="6.125" style="100" customWidth="1"/>
    <col min="10251" max="10251" width="6.625" style="100" customWidth="1"/>
    <col min="10252" max="10252" width="6.125" style="100" customWidth="1"/>
    <col min="10253" max="10494" width="7.75" style="100"/>
    <col min="10495" max="10495" width="3.75" style="100" customWidth="1"/>
    <col min="10496" max="10496" width="9.375" style="100" customWidth="1"/>
    <col min="10497" max="10497" width="7.625" style="100" customWidth="1"/>
    <col min="10498" max="10498" width="6.875" style="100" customWidth="1"/>
    <col min="10499" max="10499" width="6" style="100" customWidth="1"/>
    <col min="10500" max="10500" width="6.25" style="100" customWidth="1"/>
    <col min="10501" max="10501" width="5.625" style="100" customWidth="1"/>
    <col min="10502" max="10502" width="7.375" style="100" customWidth="1"/>
    <col min="10503" max="10504" width="7" style="100" customWidth="1"/>
    <col min="10505" max="10505" width="6.5" style="100" customWidth="1"/>
    <col min="10506" max="10506" width="6.125" style="100" customWidth="1"/>
    <col min="10507" max="10507" width="6.625" style="100" customWidth="1"/>
    <col min="10508" max="10508" width="6.125" style="100" customWidth="1"/>
    <col min="10509" max="10750" width="7.75" style="100"/>
    <col min="10751" max="10751" width="3.75" style="100" customWidth="1"/>
    <col min="10752" max="10752" width="9.375" style="100" customWidth="1"/>
    <col min="10753" max="10753" width="7.625" style="100" customWidth="1"/>
    <col min="10754" max="10754" width="6.875" style="100" customWidth="1"/>
    <col min="10755" max="10755" width="6" style="100" customWidth="1"/>
    <col min="10756" max="10756" width="6.25" style="100" customWidth="1"/>
    <col min="10757" max="10757" width="5.625" style="100" customWidth="1"/>
    <col min="10758" max="10758" width="7.375" style="100" customWidth="1"/>
    <col min="10759" max="10760" width="7" style="100" customWidth="1"/>
    <col min="10761" max="10761" width="6.5" style="100" customWidth="1"/>
    <col min="10762" max="10762" width="6.125" style="100" customWidth="1"/>
    <col min="10763" max="10763" width="6.625" style="100" customWidth="1"/>
    <col min="10764" max="10764" width="6.125" style="100" customWidth="1"/>
    <col min="10765" max="11006" width="7.75" style="100"/>
    <col min="11007" max="11007" width="3.75" style="100" customWidth="1"/>
    <col min="11008" max="11008" width="9.375" style="100" customWidth="1"/>
    <col min="11009" max="11009" width="7.625" style="100" customWidth="1"/>
    <col min="11010" max="11010" width="6.875" style="100" customWidth="1"/>
    <col min="11011" max="11011" width="6" style="100" customWidth="1"/>
    <col min="11012" max="11012" width="6.25" style="100" customWidth="1"/>
    <col min="11013" max="11013" width="5.625" style="100" customWidth="1"/>
    <col min="11014" max="11014" width="7.375" style="100" customWidth="1"/>
    <col min="11015" max="11016" width="7" style="100" customWidth="1"/>
    <col min="11017" max="11017" width="6.5" style="100" customWidth="1"/>
    <col min="11018" max="11018" width="6.125" style="100" customWidth="1"/>
    <col min="11019" max="11019" width="6.625" style="100" customWidth="1"/>
    <col min="11020" max="11020" width="6.125" style="100" customWidth="1"/>
    <col min="11021" max="11262" width="7.75" style="100"/>
    <col min="11263" max="11263" width="3.75" style="100" customWidth="1"/>
    <col min="11264" max="11264" width="9.375" style="100" customWidth="1"/>
    <col min="11265" max="11265" width="7.625" style="100" customWidth="1"/>
    <col min="11266" max="11266" width="6.875" style="100" customWidth="1"/>
    <col min="11267" max="11267" width="6" style="100" customWidth="1"/>
    <col min="11268" max="11268" width="6.25" style="100" customWidth="1"/>
    <col min="11269" max="11269" width="5.625" style="100" customWidth="1"/>
    <col min="11270" max="11270" width="7.375" style="100" customWidth="1"/>
    <col min="11271" max="11272" width="7" style="100" customWidth="1"/>
    <col min="11273" max="11273" width="6.5" style="100" customWidth="1"/>
    <col min="11274" max="11274" width="6.125" style="100" customWidth="1"/>
    <col min="11275" max="11275" width="6.625" style="100" customWidth="1"/>
    <col min="11276" max="11276" width="6.125" style="100" customWidth="1"/>
    <col min="11277" max="11518" width="7.75" style="100"/>
    <col min="11519" max="11519" width="3.75" style="100" customWidth="1"/>
    <col min="11520" max="11520" width="9.375" style="100" customWidth="1"/>
    <col min="11521" max="11521" width="7.625" style="100" customWidth="1"/>
    <col min="11522" max="11522" width="6.875" style="100" customWidth="1"/>
    <col min="11523" max="11523" width="6" style="100" customWidth="1"/>
    <col min="11524" max="11524" width="6.25" style="100" customWidth="1"/>
    <col min="11525" max="11525" width="5.625" style="100" customWidth="1"/>
    <col min="11526" max="11526" width="7.375" style="100" customWidth="1"/>
    <col min="11527" max="11528" width="7" style="100" customWidth="1"/>
    <col min="11529" max="11529" width="6.5" style="100" customWidth="1"/>
    <col min="11530" max="11530" width="6.125" style="100" customWidth="1"/>
    <col min="11531" max="11531" width="6.625" style="100" customWidth="1"/>
    <col min="11532" max="11532" width="6.125" style="100" customWidth="1"/>
    <col min="11533" max="11774" width="7.75" style="100"/>
    <col min="11775" max="11775" width="3.75" style="100" customWidth="1"/>
    <col min="11776" max="11776" width="9.375" style="100" customWidth="1"/>
    <col min="11777" max="11777" width="7.625" style="100" customWidth="1"/>
    <col min="11778" max="11778" width="6.875" style="100" customWidth="1"/>
    <col min="11779" max="11779" width="6" style="100" customWidth="1"/>
    <col min="11780" max="11780" width="6.25" style="100" customWidth="1"/>
    <col min="11781" max="11781" width="5.625" style="100" customWidth="1"/>
    <col min="11782" max="11782" width="7.375" style="100" customWidth="1"/>
    <col min="11783" max="11784" width="7" style="100" customWidth="1"/>
    <col min="11785" max="11785" width="6.5" style="100" customWidth="1"/>
    <col min="11786" max="11786" width="6.125" style="100" customWidth="1"/>
    <col min="11787" max="11787" width="6.625" style="100" customWidth="1"/>
    <col min="11788" max="11788" width="6.125" style="100" customWidth="1"/>
    <col min="11789" max="12030" width="7.75" style="100"/>
    <col min="12031" max="12031" width="3.75" style="100" customWidth="1"/>
    <col min="12032" max="12032" width="9.375" style="100" customWidth="1"/>
    <col min="12033" max="12033" width="7.625" style="100" customWidth="1"/>
    <col min="12034" max="12034" width="6.875" style="100" customWidth="1"/>
    <col min="12035" max="12035" width="6" style="100" customWidth="1"/>
    <col min="12036" max="12036" width="6.25" style="100" customWidth="1"/>
    <col min="12037" max="12037" width="5.625" style="100" customWidth="1"/>
    <col min="12038" max="12038" width="7.375" style="100" customWidth="1"/>
    <col min="12039" max="12040" width="7" style="100" customWidth="1"/>
    <col min="12041" max="12041" width="6.5" style="100" customWidth="1"/>
    <col min="12042" max="12042" width="6.125" style="100" customWidth="1"/>
    <col min="12043" max="12043" width="6.625" style="100" customWidth="1"/>
    <col min="12044" max="12044" width="6.125" style="100" customWidth="1"/>
    <col min="12045" max="12286" width="7.75" style="100"/>
    <col min="12287" max="12287" width="3.75" style="100" customWidth="1"/>
    <col min="12288" max="12288" width="9.375" style="100" customWidth="1"/>
    <col min="12289" max="12289" width="7.625" style="100" customWidth="1"/>
    <col min="12290" max="12290" width="6.875" style="100" customWidth="1"/>
    <col min="12291" max="12291" width="6" style="100" customWidth="1"/>
    <col min="12292" max="12292" width="6.25" style="100" customWidth="1"/>
    <col min="12293" max="12293" width="5.625" style="100" customWidth="1"/>
    <col min="12294" max="12294" width="7.375" style="100" customWidth="1"/>
    <col min="12295" max="12296" width="7" style="100" customWidth="1"/>
    <col min="12297" max="12297" width="6.5" style="100" customWidth="1"/>
    <col min="12298" max="12298" width="6.125" style="100" customWidth="1"/>
    <col min="12299" max="12299" width="6.625" style="100" customWidth="1"/>
    <col min="12300" max="12300" width="6.125" style="100" customWidth="1"/>
    <col min="12301" max="12542" width="7.75" style="100"/>
    <col min="12543" max="12543" width="3.75" style="100" customWidth="1"/>
    <col min="12544" max="12544" width="9.375" style="100" customWidth="1"/>
    <col min="12545" max="12545" width="7.625" style="100" customWidth="1"/>
    <col min="12546" max="12546" width="6.875" style="100" customWidth="1"/>
    <col min="12547" max="12547" width="6" style="100" customWidth="1"/>
    <col min="12548" max="12548" width="6.25" style="100" customWidth="1"/>
    <col min="12549" max="12549" width="5.625" style="100" customWidth="1"/>
    <col min="12550" max="12550" width="7.375" style="100" customWidth="1"/>
    <col min="12551" max="12552" width="7" style="100" customWidth="1"/>
    <col min="12553" max="12553" width="6.5" style="100" customWidth="1"/>
    <col min="12554" max="12554" width="6.125" style="100" customWidth="1"/>
    <col min="12555" max="12555" width="6.625" style="100" customWidth="1"/>
    <col min="12556" max="12556" width="6.125" style="100" customWidth="1"/>
    <col min="12557" max="12798" width="7.75" style="100"/>
    <col min="12799" max="12799" width="3.75" style="100" customWidth="1"/>
    <col min="12800" max="12800" width="9.375" style="100" customWidth="1"/>
    <col min="12801" max="12801" width="7.625" style="100" customWidth="1"/>
    <col min="12802" max="12802" width="6.875" style="100" customWidth="1"/>
    <col min="12803" max="12803" width="6" style="100" customWidth="1"/>
    <col min="12804" max="12804" width="6.25" style="100" customWidth="1"/>
    <col min="12805" max="12805" width="5.625" style="100" customWidth="1"/>
    <col min="12806" max="12806" width="7.375" style="100" customWidth="1"/>
    <col min="12807" max="12808" width="7" style="100" customWidth="1"/>
    <col min="12809" max="12809" width="6.5" style="100" customWidth="1"/>
    <col min="12810" max="12810" width="6.125" style="100" customWidth="1"/>
    <col min="12811" max="12811" width="6.625" style="100" customWidth="1"/>
    <col min="12812" max="12812" width="6.125" style="100" customWidth="1"/>
    <col min="12813" max="13054" width="7.75" style="100"/>
    <col min="13055" max="13055" width="3.75" style="100" customWidth="1"/>
    <col min="13056" max="13056" width="9.375" style="100" customWidth="1"/>
    <col min="13057" max="13057" width="7.625" style="100" customWidth="1"/>
    <col min="13058" max="13058" width="6.875" style="100" customWidth="1"/>
    <col min="13059" max="13059" width="6" style="100" customWidth="1"/>
    <col min="13060" max="13060" width="6.25" style="100" customWidth="1"/>
    <col min="13061" max="13061" width="5.625" style="100" customWidth="1"/>
    <col min="13062" max="13062" width="7.375" style="100" customWidth="1"/>
    <col min="13063" max="13064" width="7" style="100" customWidth="1"/>
    <col min="13065" max="13065" width="6.5" style="100" customWidth="1"/>
    <col min="13066" max="13066" width="6.125" style="100" customWidth="1"/>
    <col min="13067" max="13067" width="6.625" style="100" customWidth="1"/>
    <col min="13068" max="13068" width="6.125" style="100" customWidth="1"/>
    <col min="13069" max="13310" width="7.75" style="100"/>
    <col min="13311" max="13311" width="3.75" style="100" customWidth="1"/>
    <col min="13312" max="13312" width="9.375" style="100" customWidth="1"/>
    <col min="13313" max="13313" width="7.625" style="100" customWidth="1"/>
    <col min="13314" max="13314" width="6.875" style="100" customWidth="1"/>
    <col min="13315" max="13315" width="6" style="100" customWidth="1"/>
    <col min="13316" max="13316" width="6.25" style="100" customWidth="1"/>
    <col min="13317" max="13317" width="5.625" style="100" customWidth="1"/>
    <col min="13318" max="13318" width="7.375" style="100" customWidth="1"/>
    <col min="13319" max="13320" width="7" style="100" customWidth="1"/>
    <col min="13321" max="13321" width="6.5" style="100" customWidth="1"/>
    <col min="13322" max="13322" width="6.125" style="100" customWidth="1"/>
    <col min="13323" max="13323" width="6.625" style="100" customWidth="1"/>
    <col min="13324" max="13324" width="6.125" style="100" customWidth="1"/>
    <col min="13325" max="13566" width="7.75" style="100"/>
    <col min="13567" max="13567" width="3.75" style="100" customWidth="1"/>
    <col min="13568" max="13568" width="9.375" style="100" customWidth="1"/>
    <col min="13569" max="13569" width="7.625" style="100" customWidth="1"/>
    <col min="13570" max="13570" width="6.875" style="100" customWidth="1"/>
    <col min="13571" max="13571" width="6" style="100" customWidth="1"/>
    <col min="13572" max="13572" width="6.25" style="100" customWidth="1"/>
    <col min="13573" max="13573" width="5.625" style="100" customWidth="1"/>
    <col min="13574" max="13574" width="7.375" style="100" customWidth="1"/>
    <col min="13575" max="13576" width="7" style="100" customWidth="1"/>
    <col min="13577" max="13577" width="6.5" style="100" customWidth="1"/>
    <col min="13578" max="13578" width="6.125" style="100" customWidth="1"/>
    <col min="13579" max="13579" width="6.625" style="100" customWidth="1"/>
    <col min="13580" max="13580" width="6.125" style="100" customWidth="1"/>
    <col min="13581" max="13822" width="7.75" style="100"/>
    <col min="13823" max="13823" width="3.75" style="100" customWidth="1"/>
    <col min="13824" max="13824" width="9.375" style="100" customWidth="1"/>
    <col min="13825" max="13825" width="7.625" style="100" customWidth="1"/>
    <col min="13826" max="13826" width="6.875" style="100" customWidth="1"/>
    <col min="13827" max="13827" width="6" style="100" customWidth="1"/>
    <col min="13828" max="13828" width="6.25" style="100" customWidth="1"/>
    <col min="13829" max="13829" width="5.625" style="100" customWidth="1"/>
    <col min="13830" max="13830" width="7.375" style="100" customWidth="1"/>
    <col min="13831" max="13832" width="7" style="100" customWidth="1"/>
    <col min="13833" max="13833" width="6.5" style="100" customWidth="1"/>
    <col min="13834" max="13834" width="6.125" style="100" customWidth="1"/>
    <col min="13835" max="13835" width="6.625" style="100" customWidth="1"/>
    <col min="13836" max="13836" width="6.125" style="100" customWidth="1"/>
    <col min="13837" max="14078" width="7.75" style="100"/>
    <col min="14079" max="14079" width="3.75" style="100" customWidth="1"/>
    <col min="14080" max="14080" width="9.375" style="100" customWidth="1"/>
    <col min="14081" max="14081" width="7.625" style="100" customWidth="1"/>
    <col min="14082" max="14082" width="6.875" style="100" customWidth="1"/>
    <col min="14083" max="14083" width="6" style="100" customWidth="1"/>
    <col min="14084" max="14084" width="6.25" style="100" customWidth="1"/>
    <col min="14085" max="14085" width="5.625" style="100" customWidth="1"/>
    <col min="14086" max="14086" width="7.375" style="100" customWidth="1"/>
    <col min="14087" max="14088" width="7" style="100" customWidth="1"/>
    <col min="14089" max="14089" width="6.5" style="100" customWidth="1"/>
    <col min="14090" max="14090" width="6.125" style="100" customWidth="1"/>
    <col min="14091" max="14091" width="6.625" style="100" customWidth="1"/>
    <col min="14092" max="14092" width="6.125" style="100" customWidth="1"/>
    <col min="14093" max="14334" width="7.75" style="100"/>
    <col min="14335" max="14335" width="3.75" style="100" customWidth="1"/>
    <col min="14336" max="14336" width="9.375" style="100" customWidth="1"/>
    <col min="14337" max="14337" width="7.625" style="100" customWidth="1"/>
    <col min="14338" max="14338" width="6.875" style="100" customWidth="1"/>
    <col min="14339" max="14339" width="6" style="100" customWidth="1"/>
    <col min="14340" max="14340" width="6.25" style="100" customWidth="1"/>
    <col min="14341" max="14341" width="5.625" style="100" customWidth="1"/>
    <col min="14342" max="14342" width="7.375" style="100" customWidth="1"/>
    <col min="14343" max="14344" width="7" style="100" customWidth="1"/>
    <col min="14345" max="14345" width="6.5" style="100" customWidth="1"/>
    <col min="14346" max="14346" width="6.125" style="100" customWidth="1"/>
    <col min="14347" max="14347" width="6.625" style="100" customWidth="1"/>
    <col min="14348" max="14348" width="6.125" style="100" customWidth="1"/>
    <col min="14349" max="14590" width="7.75" style="100"/>
    <col min="14591" max="14591" width="3.75" style="100" customWidth="1"/>
    <col min="14592" max="14592" width="9.375" style="100" customWidth="1"/>
    <col min="14593" max="14593" width="7.625" style="100" customWidth="1"/>
    <col min="14594" max="14594" width="6.875" style="100" customWidth="1"/>
    <col min="14595" max="14595" width="6" style="100" customWidth="1"/>
    <col min="14596" max="14596" width="6.25" style="100" customWidth="1"/>
    <col min="14597" max="14597" width="5.625" style="100" customWidth="1"/>
    <col min="14598" max="14598" width="7.375" style="100" customWidth="1"/>
    <col min="14599" max="14600" width="7" style="100" customWidth="1"/>
    <col min="14601" max="14601" width="6.5" style="100" customWidth="1"/>
    <col min="14602" max="14602" width="6.125" style="100" customWidth="1"/>
    <col min="14603" max="14603" width="6.625" style="100" customWidth="1"/>
    <col min="14604" max="14604" width="6.125" style="100" customWidth="1"/>
    <col min="14605" max="14846" width="7.75" style="100"/>
    <col min="14847" max="14847" width="3.75" style="100" customWidth="1"/>
    <col min="14848" max="14848" width="9.375" style="100" customWidth="1"/>
    <col min="14849" max="14849" width="7.625" style="100" customWidth="1"/>
    <col min="14850" max="14850" width="6.875" style="100" customWidth="1"/>
    <col min="14851" max="14851" width="6" style="100" customWidth="1"/>
    <col min="14852" max="14852" width="6.25" style="100" customWidth="1"/>
    <col min="14853" max="14853" width="5.625" style="100" customWidth="1"/>
    <col min="14854" max="14854" width="7.375" style="100" customWidth="1"/>
    <col min="14855" max="14856" width="7" style="100" customWidth="1"/>
    <col min="14857" max="14857" width="6.5" style="100" customWidth="1"/>
    <col min="14858" max="14858" width="6.125" style="100" customWidth="1"/>
    <col min="14859" max="14859" width="6.625" style="100" customWidth="1"/>
    <col min="14860" max="14860" width="6.125" style="100" customWidth="1"/>
    <col min="14861" max="15102" width="7.75" style="100"/>
    <col min="15103" max="15103" width="3.75" style="100" customWidth="1"/>
    <col min="15104" max="15104" width="9.375" style="100" customWidth="1"/>
    <col min="15105" max="15105" width="7.625" style="100" customWidth="1"/>
    <col min="15106" max="15106" width="6.875" style="100" customWidth="1"/>
    <col min="15107" max="15107" width="6" style="100" customWidth="1"/>
    <col min="15108" max="15108" width="6.25" style="100" customWidth="1"/>
    <col min="15109" max="15109" width="5.625" style="100" customWidth="1"/>
    <col min="15110" max="15110" width="7.375" style="100" customWidth="1"/>
    <col min="15111" max="15112" width="7" style="100" customWidth="1"/>
    <col min="15113" max="15113" width="6.5" style="100" customWidth="1"/>
    <col min="15114" max="15114" width="6.125" style="100" customWidth="1"/>
    <col min="15115" max="15115" width="6.625" style="100" customWidth="1"/>
    <col min="15116" max="15116" width="6.125" style="100" customWidth="1"/>
    <col min="15117" max="15358" width="7.75" style="100"/>
    <col min="15359" max="15359" width="3.75" style="100" customWidth="1"/>
    <col min="15360" max="15360" width="9.375" style="100" customWidth="1"/>
    <col min="15361" max="15361" width="7.625" style="100" customWidth="1"/>
    <col min="15362" max="15362" width="6.875" style="100" customWidth="1"/>
    <col min="15363" max="15363" width="6" style="100" customWidth="1"/>
    <col min="15364" max="15364" width="6.25" style="100" customWidth="1"/>
    <col min="15365" max="15365" width="5.625" style="100" customWidth="1"/>
    <col min="15366" max="15366" width="7.375" style="100" customWidth="1"/>
    <col min="15367" max="15368" width="7" style="100" customWidth="1"/>
    <col min="15369" max="15369" width="6.5" style="100" customWidth="1"/>
    <col min="15370" max="15370" width="6.125" style="100" customWidth="1"/>
    <col min="15371" max="15371" width="6.625" style="100" customWidth="1"/>
    <col min="15372" max="15372" width="6.125" style="100" customWidth="1"/>
    <col min="15373" max="15614" width="7.75" style="100"/>
    <col min="15615" max="15615" width="3.75" style="100" customWidth="1"/>
    <col min="15616" max="15616" width="9.375" style="100" customWidth="1"/>
    <col min="15617" max="15617" width="7.625" style="100" customWidth="1"/>
    <col min="15618" max="15618" width="6.875" style="100" customWidth="1"/>
    <col min="15619" max="15619" width="6" style="100" customWidth="1"/>
    <col min="15620" max="15620" width="6.25" style="100" customWidth="1"/>
    <col min="15621" max="15621" width="5.625" style="100" customWidth="1"/>
    <col min="15622" max="15622" width="7.375" style="100" customWidth="1"/>
    <col min="15623" max="15624" width="7" style="100" customWidth="1"/>
    <col min="15625" max="15625" width="6.5" style="100" customWidth="1"/>
    <col min="15626" max="15626" width="6.125" style="100" customWidth="1"/>
    <col min="15627" max="15627" width="6.625" style="100" customWidth="1"/>
    <col min="15628" max="15628" width="6.125" style="100" customWidth="1"/>
    <col min="15629" max="15870" width="7.75" style="100"/>
    <col min="15871" max="15871" width="3.75" style="100" customWidth="1"/>
    <col min="15872" max="15872" width="9.375" style="100" customWidth="1"/>
    <col min="15873" max="15873" width="7.625" style="100" customWidth="1"/>
    <col min="15874" max="15874" width="6.875" style="100" customWidth="1"/>
    <col min="15875" max="15875" width="6" style="100" customWidth="1"/>
    <col min="15876" max="15876" width="6.25" style="100" customWidth="1"/>
    <col min="15877" max="15877" width="5.625" style="100" customWidth="1"/>
    <col min="15878" max="15878" width="7.375" style="100" customWidth="1"/>
    <col min="15879" max="15880" width="7" style="100" customWidth="1"/>
    <col min="15881" max="15881" width="6.5" style="100" customWidth="1"/>
    <col min="15882" max="15882" width="6.125" style="100" customWidth="1"/>
    <col min="15883" max="15883" width="6.625" style="100" customWidth="1"/>
    <col min="15884" max="15884" width="6.125" style="100" customWidth="1"/>
    <col min="15885" max="16126" width="7.75" style="100"/>
    <col min="16127" max="16127" width="3.75" style="100" customWidth="1"/>
    <col min="16128" max="16128" width="9.375" style="100" customWidth="1"/>
    <col min="16129" max="16129" width="7.625" style="100" customWidth="1"/>
    <col min="16130" max="16130" width="6.875" style="100" customWidth="1"/>
    <col min="16131" max="16131" width="6" style="100" customWidth="1"/>
    <col min="16132" max="16132" width="6.25" style="100" customWidth="1"/>
    <col min="16133" max="16133" width="5.625" style="100" customWidth="1"/>
    <col min="16134" max="16134" width="7.375" style="100" customWidth="1"/>
    <col min="16135" max="16136" width="7" style="100" customWidth="1"/>
    <col min="16137" max="16137" width="6.5" style="100" customWidth="1"/>
    <col min="16138" max="16138" width="6.125" style="100" customWidth="1"/>
    <col min="16139" max="16139" width="6.625" style="100" customWidth="1"/>
    <col min="16140" max="16140" width="6.125" style="100" customWidth="1"/>
    <col min="16141" max="16384" width="7.75" style="100"/>
  </cols>
  <sheetData>
    <row r="1" spans="1:29" ht="16.149999999999999" customHeight="1">
      <c r="A1" s="100" t="s">
        <v>824</v>
      </c>
    </row>
    <row r="2" spans="1:29">
      <c r="N2" s="117" t="s">
        <v>402</v>
      </c>
      <c r="AA2" s="117" t="s">
        <v>402</v>
      </c>
    </row>
    <row r="3" spans="1:29" ht="27">
      <c r="A3" s="439" t="s">
        <v>403</v>
      </c>
      <c r="B3" s="440"/>
      <c r="C3" s="158" t="s">
        <v>44</v>
      </c>
      <c r="D3" s="159" t="s">
        <v>0</v>
      </c>
      <c r="E3" s="160" t="s">
        <v>429</v>
      </c>
      <c r="F3" s="160" t="s">
        <v>446</v>
      </c>
      <c r="G3" s="160" t="s">
        <v>447</v>
      </c>
      <c r="H3" s="159" t="s">
        <v>1</v>
      </c>
      <c r="I3" s="159" t="s">
        <v>193</v>
      </c>
      <c r="J3" s="159" t="s">
        <v>194</v>
      </c>
      <c r="K3" s="159" t="s">
        <v>195</v>
      </c>
      <c r="L3" s="159" t="s">
        <v>413</v>
      </c>
      <c r="M3" s="159" t="s">
        <v>157</v>
      </c>
      <c r="N3" s="161" t="s">
        <v>196</v>
      </c>
      <c r="O3" s="159" t="s">
        <v>199</v>
      </c>
      <c r="P3" s="159" t="s">
        <v>414</v>
      </c>
      <c r="Q3" s="159" t="s">
        <v>421</v>
      </c>
      <c r="R3" s="160" t="s">
        <v>198</v>
      </c>
      <c r="S3" s="160" t="s">
        <v>197</v>
      </c>
      <c r="T3" s="159" t="s">
        <v>200</v>
      </c>
      <c r="U3" s="159" t="s">
        <v>156</v>
      </c>
      <c r="V3" s="159" t="s">
        <v>201</v>
      </c>
      <c r="W3" s="160" t="s">
        <v>422</v>
      </c>
      <c r="X3" s="159" t="s">
        <v>418</v>
      </c>
      <c r="Y3" s="160" t="s">
        <v>202</v>
      </c>
      <c r="Z3" s="162" t="s">
        <v>205</v>
      </c>
      <c r="AA3" s="162" t="s">
        <v>162</v>
      </c>
    </row>
    <row r="4" spans="1:29" ht="15" hidden="1" customHeight="1">
      <c r="B4" s="135" t="s">
        <v>450</v>
      </c>
      <c r="C4" s="144">
        <v>97164</v>
      </c>
      <c r="D4" s="144">
        <v>24340</v>
      </c>
      <c r="E4" s="144">
        <v>749</v>
      </c>
      <c r="F4" s="445">
        <v>49167</v>
      </c>
      <c r="G4" s="446"/>
      <c r="H4" s="144">
        <v>3494</v>
      </c>
      <c r="I4" s="144">
        <v>2706</v>
      </c>
      <c r="J4" s="144">
        <v>4709</v>
      </c>
      <c r="K4" s="144">
        <v>884</v>
      </c>
      <c r="L4" s="144">
        <v>2202</v>
      </c>
      <c r="M4" s="144">
        <v>1475</v>
      </c>
      <c r="N4" s="144">
        <v>795</v>
      </c>
      <c r="O4" s="144">
        <v>684</v>
      </c>
      <c r="P4" s="144">
        <v>620</v>
      </c>
      <c r="Q4" s="144">
        <v>566</v>
      </c>
      <c r="R4" s="144">
        <v>473</v>
      </c>
      <c r="S4" s="144">
        <v>443</v>
      </c>
      <c r="T4" s="144">
        <v>306</v>
      </c>
      <c r="U4" s="144">
        <v>247</v>
      </c>
      <c r="V4" s="144">
        <v>215</v>
      </c>
      <c r="W4" s="144">
        <v>182</v>
      </c>
      <c r="X4" s="144">
        <v>180</v>
      </c>
      <c r="Y4" s="144">
        <v>174</v>
      </c>
      <c r="Z4" s="144">
        <v>2497</v>
      </c>
      <c r="AA4" s="144">
        <v>56</v>
      </c>
    </row>
    <row r="5" spans="1:29" ht="11.25" hidden="1" customHeight="1">
      <c r="B5" s="135" t="s">
        <v>444</v>
      </c>
      <c r="C5" s="144">
        <v>96541</v>
      </c>
      <c r="D5" s="144">
        <v>23712</v>
      </c>
      <c r="E5" s="144">
        <v>1105</v>
      </c>
      <c r="F5" s="447">
        <v>48157</v>
      </c>
      <c r="G5" s="448"/>
      <c r="H5" s="144">
        <v>3531</v>
      </c>
      <c r="I5" s="144">
        <v>2504</v>
      </c>
      <c r="J5" s="144">
        <v>5209</v>
      </c>
      <c r="K5" s="144">
        <v>859</v>
      </c>
      <c r="L5" s="144">
        <v>2269</v>
      </c>
      <c r="M5" s="144">
        <v>1493</v>
      </c>
      <c r="N5" s="144">
        <v>758</v>
      </c>
      <c r="O5" s="144">
        <v>735</v>
      </c>
      <c r="P5" s="144">
        <v>629</v>
      </c>
      <c r="Q5" s="144">
        <v>690</v>
      </c>
      <c r="R5" s="144">
        <v>471</v>
      </c>
      <c r="S5" s="144">
        <v>446</v>
      </c>
      <c r="T5" s="144">
        <v>315</v>
      </c>
      <c r="U5" s="144">
        <v>245</v>
      </c>
      <c r="V5" s="144">
        <v>215</v>
      </c>
      <c r="W5" s="144">
        <v>171</v>
      </c>
      <c r="X5" s="144">
        <v>185</v>
      </c>
      <c r="Y5" s="144">
        <v>167</v>
      </c>
      <c r="Z5" s="144">
        <v>2618</v>
      </c>
      <c r="AA5" s="144">
        <v>57</v>
      </c>
    </row>
    <row r="6" spans="1:29" ht="11.25" hidden="1" customHeight="1">
      <c r="B6" s="135" t="s">
        <v>451</v>
      </c>
      <c r="C6" s="144">
        <v>96530</v>
      </c>
      <c r="D6" s="144">
        <v>23151</v>
      </c>
      <c r="E6" s="144">
        <v>1454</v>
      </c>
      <c r="F6" s="447">
        <v>46680</v>
      </c>
      <c r="G6" s="447"/>
      <c r="H6" s="144">
        <v>3645</v>
      </c>
      <c r="I6" s="144">
        <v>2306</v>
      </c>
      <c r="J6" s="144">
        <v>6580</v>
      </c>
      <c r="K6" s="144">
        <v>821</v>
      </c>
      <c r="L6" s="144">
        <v>2251</v>
      </c>
      <c r="M6" s="144">
        <v>1486</v>
      </c>
      <c r="N6" s="144">
        <v>773</v>
      </c>
      <c r="O6" s="144">
        <v>778</v>
      </c>
      <c r="P6" s="144">
        <v>604</v>
      </c>
      <c r="Q6" s="144">
        <v>825</v>
      </c>
      <c r="R6" s="144">
        <v>462</v>
      </c>
      <c r="S6" s="144">
        <v>483</v>
      </c>
      <c r="T6" s="144">
        <v>320</v>
      </c>
      <c r="U6" s="144">
        <v>251</v>
      </c>
      <c r="V6" s="144">
        <v>236</v>
      </c>
      <c r="W6" s="144">
        <v>193</v>
      </c>
      <c r="X6" s="144">
        <v>192</v>
      </c>
      <c r="Y6" s="144">
        <v>165</v>
      </c>
      <c r="Z6" s="144">
        <v>2821</v>
      </c>
      <c r="AA6" s="144">
        <v>53</v>
      </c>
    </row>
    <row r="7" spans="1:29" ht="11.25" hidden="1" customHeight="1">
      <c r="B7" s="135" t="s">
        <v>452</v>
      </c>
      <c r="C7" s="144">
        <v>98625</v>
      </c>
      <c r="D7" s="144">
        <v>22519</v>
      </c>
      <c r="E7" s="144">
        <v>1799</v>
      </c>
      <c r="F7" s="144">
        <v>42148</v>
      </c>
      <c r="G7" s="144">
        <v>3328</v>
      </c>
      <c r="H7" s="144">
        <v>3925</v>
      </c>
      <c r="I7" s="144">
        <v>2280</v>
      </c>
      <c r="J7" s="144">
        <v>9029</v>
      </c>
      <c r="K7" s="144">
        <v>806</v>
      </c>
      <c r="L7" s="144">
        <v>2270</v>
      </c>
      <c r="M7" s="144">
        <v>1504</v>
      </c>
      <c r="N7" s="144">
        <v>893</v>
      </c>
      <c r="O7" s="144">
        <v>836</v>
      </c>
      <c r="P7" s="144">
        <v>607</v>
      </c>
      <c r="Q7" s="144">
        <v>1029</v>
      </c>
      <c r="R7" s="144">
        <v>500</v>
      </c>
      <c r="S7" s="144">
        <v>482</v>
      </c>
      <c r="T7" s="144">
        <v>324</v>
      </c>
      <c r="U7" s="144">
        <v>263</v>
      </c>
      <c r="V7" s="144">
        <v>246</v>
      </c>
      <c r="W7" s="144">
        <v>194</v>
      </c>
      <c r="X7" s="144">
        <v>206</v>
      </c>
      <c r="Y7" s="144">
        <v>163</v>
      </c>
      <c r="Z7" s="144">
        <v>3225</v>
      </c>
      <c r="AA7" s="144">
        <v>49</v>
      </c>
    </row>
    <row r="8" spans="1:29" ht="11.25" customHeight="1">
      <c r="B8" s="135" t="s">
        <v>453</v>
      </c>
      <c r="C8" s="144">
        <v>101562</v>
      </c>
      <c r="D8" s="144">
        <v>22727</v>
      </c>
      <c r="E8" s="144">
        <v>1954</v>
      </c>
      <c r="F8" s="144">
        <v>41200</v>
      </c>
      <c r="G8" s="144">
        <v>3170</v>
      </c>
      <c r="H8" s="144">
        <v>4113</v>
      </c>
      <c r="I8" s="144">
        <v>2374</v>
      </c>
      <c r="J8" s="144">
        <v>11583</v>
      </c>
      <c r="K8" s="144">
        <v>829</v>
      </c>
      <c r="L8" s="144">
        <v>2262</v>
      </c>
      <c r="M8" s="144">
        <v>1488</v>
      </c>
      <c r="N8" s="144">
        <v>1037</v>
      </c>
      <c r="O8" s="144">
        <v>854</v>
      </c>
      <c r="P8" s="144">
        <v>603</v>
      </c>
      <c r="Q8" s="144">
        <v>1279</v>
      </c>
      <c r="R8" s="144">
        <v>502</v>
      </c>
      <c r="S8" s="144">
        <v>500</v>
      </c>
      <c r="T8" s="144">
        <v>335</v>
      </c>
      <c r="U8" s="144">
        <v>281</v>
      </c>
      <c r="V8" s="144">
        <v>265</v>
      </c>
      <c r="W8" s="144">
        <v>204</v>
      </c>
      <c r="X8" s="144">
        <v>208</v>
      </c>
      <c r="Y8" s="144">
        <v>177</v>
      </c>
      <c r="Z8" s="144">
        <v>3570</v>
      </c>
      <c r="AA8" s="144">
        <v>47</v>
      </c>
      <c r="AB8" s="163"/>
      <c r="AC8" s="163"/>
    </row>
    <row r="9" spans="1:29" ht="15.75" customHeight="1">
      <c r="B9" s="136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</row>
    <row r="10" spans="1:29" ht="15.75" customHeight="1">
      <c r="B10" s="105" t="s">
        <v>211</v>
      </c>
      <c r="C10" s="144">
        <v>19229</v>
      </c>
      <c r="D10" s="144">
        <v>3034</v>
      </c>
      <c r="E10" s="144">
        <v>303</v>
      </c>
      <c r="F10" s="144">
        <v>10733</v>
      </c>
      <c r="G10" s="144">
        <v>0</v>
      </c>
      <c r="H10" s="144">
        <v>553</v>
      </c>
      <c r="I10" s="144">
        <v>317</v>
      </c>
      <c r="J10" s="144">
        <v>1048</v>
      </c>
      <c r="K10" s="144">
        <v>0</v>
      </c>
      <c r="L10" s="144">
        <v>475</v>
      </c>
      <c r="M10" s="144">
        <v>0</v>
      </c>
      <c r="N10" s="144">
        <v>0</v>
      </c>
      <c r="O10" s="144">
        <v>0</v>
      </c>
      <c r="P10" s="144">
        <v>0</v>
      </c>
      <c r="Q10" s="144">
        <v>263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2503</v>
      </c>
      <c r="AA10" s="144">
        <v>0</v>
      </c>
    </row>
    <row r="11" spans="1:29" ht="15.75" customHeight="1">
      <c r="B11" s="105" t="s">
        <v>212</v>
      </c>
      <c r="C11" s="144">
        <v>8553</v>
      </c>
      <c r="D11" s="144">
        <v>1233</v>
      </c>
      <c r="E11" s="144">
        <v>129</v>
      </c>
      <c r="F11" s="144">
        <v>4734</v>
      </c>
      <c r="G11" s="144">
        <v>0</v>
      </c>
      <c r="H11" s="144">
        <v>287</v>
      </c>
      <c r="I11" s="144">
        <v>239</v>
      </c>
      <c r="J11" s="144">
        <v>359</v>
      </c>
      <c r="K11" s="144">
        <v>0</v>
      </c>
      <c r="L11" s="144">
        <v>207</v>
      </c>
      <c r="M11" s="144">
        <v>0</v>
      </c>
      <c r="N11" s="144">
        <v>0</v>
      </c>
      <c r="O11" s="144">
        <v>0</v>
      </c>
      <c r="P11" s="144">
        <v>0</v>
      </c>
      <c r="Q11" s="144">
        <v>124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1241</v>
      </c>
      <c r="AA11" s="144">
        <v>0</v>
      </c>
    </row>
    <row r="12" spans="1:29" ht="15.75" customHeight="1">
      <c r="B12" s="105" t="s">
        <v>213</v>
      </c>
      <c r="C12" s="144">
        <v>7492</v>
      </c>
      <c r="D12" s="144">
        <v>1477</v>
      </c>
      <c r="E12" s="144">
        <v>88</v>
      </c>
      <c r="F12" s="144">
        <v>2743</v>
      </c>
      <c r="G12" s="144">
        <v>0</v>
      </c>
      <c r="H12" s="144">
        <v>641</v>
      </c>
      <c r="I12" s="144">
        <v>388</v>
      </c>
      <c r="J12" s="144">
        <v>749</v>
      </c>
      <c r="K12" s="144">
        <v>0</v>
      </c>
      <c r="L12" s="144">
        <v>99</v>
      </c>
      <c r="M12" s="144">
        <v>0</v>
      </c>
      <c r="N12" s="144">
        <v>0</v>
      </c>
      <c r="O12" s="144">
        <v>0</v>
      </c>
      <c r="P12" s="144">
        <v>0</v>
      </c>
      <c r="Q12" s="144">
        <v>107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144">
        <v>1200</v>
      </c>
      <c r="AA12" s="144">
        <v>0</v>
      </c>
    </row>
    <row r="13" spans="1:29" ht="15.75" customHeight="1">
      <c r="B13" s="105" t="s">
        <v>214</v>
      </c>
      <c r="C13" s="144">
        <v>4229</v>
      </c>
      <c r="D13" s="144">
        <v>811</v>
      </c>
      <c r="E13" s="144">
        <v>39</v>
      </c>
      <c r="F13" s="144">
        <v>664</v>
      </c>
      <c r="G13" s="144">
        <v>0</v>
      </c>
      <c r="H13" s="144">
        <v>322</v>
      </c>
      <c r="I13" s="144">
        <v>541</v>
      </c>
      <c r="J13" s="144">
        <v>1043</v>
      </c>
      <c r="K13" s="144">
        <v>0</v>
      </c>
      <c r="L13" s="144">
        <v>42</v>
      </c>
      <c r="M13" s="144">
        <v>0</v>
      </c>
      <c r="N13" s="144">
        <v>0</v>
      </c>
      <c r="O13" s="144">
        <v>0</v>
      </c>
      <c r="P13" s="144">
        <v>0</v>
      </c>
      <c r="Q13" s="144">
        <v>49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718</v>
      </c>
      <c r="AA13" s="144">
        <v>0</v>
      </c>
    </row>
    <row r="14" spans="1:29" ht="15.75" customHeight="1">
      <c r="B14" s="105" t="s">
        <v>215</v>
      </c>
      <c r="C14" s="144">
        <v>10987</v>
      </c>
      <c r="D14" s="144">
        <v>1725</v>
      </c>
      <c r="E14" s="144">
        <v>55</v>
      </c>
      <c r="F14" s="144">
        <v>4560</v>
      </c>
      <c r="G14" s="144">
        <v>0</v>
      </c>
      <c r="H14" s="144">
        <v>464</v>
      </c>
      <c r="I14" s="144">
        <v>139</v>
      </c>
      <c r="J14" s="144">
        <v>2648</v>
      </c>
      <c r="K14" s="144">
        <v>0</v>
      </c>
      <c r="L14" s="144">
        <v>100</v>
      </c>
      <c r="M14" s="144">
        <v>0</v>
      </c>
      <c r="N14" s="144">
        <v>0</v>
      </c>
      <c r="O14" s="144">
        <v>0</v>
      </c>
      <c r="P14" s="144">
        <v>0</v>
      </c>
      <c r="Q14" s="144">
        <v>58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0</v>
      </c>
      <c r="Z14" s="144">
        <v>1238</v>
      </c>
      <c r="AA14" s="144">
        <v>0</v>
      </c>
    </row>
    <row r="15" spans="1:29" ht="15.75" customHeight="1">
      <c r="B15" s="105" t="s">
        <v>216</v>
      </c>
      <c r="C15" s="144">
        <v>1874</v>
      </c>
      <c r="D15" s="144">
        <v>324</v>
      </c>
      <c r="E15" s="144">
        <v>21</v>
      </c>
      <c r="F15" s="144">
        <v>531</v>
      </c>
      <c r="G15" s="144">
        <v>0</v>
      </c>
      <c r="H15" s="144">
        <v>202</v>
      </c>
      <c r="I15" s="144">
        <v>72</v>
      </c>
      <c r="J15" s="144">
        <v>331</v>
      </c>
      <c r="K15" s="144">
        <v>0</v>
      </c>
      <c r="L15" s="144">
        <v>48</v>
      </c>
      <c r="M15" s="144">
        <v>0</v>
      </c>
      <c r="N15" s="144">
        <v>0</v>
      </c>
      <c r="O15" s="144">
        <v>0</v>
      </c>
      <c r="P15" s="144">
        <v>0</v>
      </c>
      <c r="Q15" s="144">
        <v>5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340</v>
      </c>
      <c r="AA15" s="144">
        <v>0</v>
      </c>
    </row>
    <row r="16" spans="1:29" ht="15.75" customHeight="1">
      <c r="B16" s="105" t="s">
        <v>218</v>
      </c>
      <c r="C16" s="144">
        <v>1167</v>
      </c>
      <c r="D16" s="144">
        <v>364</v>
      </c>
      <c r="E16" s="144">
        <v>24</v>
      </c>
      <c r="F16" s="144">
        <v>111</v>
      </c>
      <c r="G16" s="144">
        <v>0</v>
      </c>
      <c r="H16" s="144">
        <v>179</v>
      </c>
      <c r="I16" s="144">
        <v>32</v>
      </c>
      <c r="J16" s="144">
        <v>200</v>
      </c>
      <c r="K16" s="144">
        <v>0</v>
      </c>
      <c r="L16" s="144">
        <v>23</v>
      </c>
      <c r="M16" s="144">
        <v>0</v>
      </c>
      <c r="N16" s="144">
        <v>0</v>
      </c>
      <c r="O16" s="144">
        <v>0</v>
      </c>
      <c r="P16" s="144">
        <v>0</v>
      </c>
      <c r="Q16" s="144">
        <v>18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216</v>
      </c>
      <c r="AA16" s="144">
        <v>0</v>
      </c>
    </row>
    <row r="17" spans="1:29" ht="15.75" customHeight="1">
      <c r="B17" s="105" t="s">
        <v>220</v>
      </c>
      <c r="C17" s="144">
        <v>1323</v>
      </c>
      <c r="D17" s="144">
        <v>355</v>
      </c>
      <c r="E17" s="144">
        <v>3</v>
      </c>
      <c r="F17" s="144">
        <v>141</v>
      </c>
      <c r="G17" s="144">
        <v>0</v>
      </c>
      <c r="H17" s="144">
        <v>154</v>
      </c>
      <c r="I17" s="144">
        <v>245</v>
      </c>
      <c r="J17" s="144">
        <v>273</v>
      </c>
      <c r="K17" s="144">
        <v>0</v>
      </c>
      <c r="L17" s="144">
        <v>22</v>
      </c>
      <c r="M17" s="144">
        <v>0</v>
      </c>
      <c r="N17" s="144">
        <v>0</v>
      </c>
      <c r="O17" s="144">
        <v>0</v>
      </c>
      <c r="P17" s="144">
        <v>0</v>
      </c>
      <c r="Q17" s="144">
        <v>10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120</v>
      </c>
      <c r="AA17" s="144">
        <v>0</v>
      </c>
    </row>
    <row r="18" spans="1:29" ht="15.75" customHeight="1">
      <c r="B18" s="105" t="s">
        <v>222</v>
      </c>
      <c r="C18" s="144">
        <v>823</v>
      </c>
      <c r="D18" s="144">
        <v>193</v>
      </c>
      <c r="E18" s="144">
        <v>14</v>
      </c>
      <c r="F18" s="144">
        <v>130</v>
      </c>
      <c r="G18" s="144">
        <v>0</v>
      </c>
      <c r="H18" s="144">
        <v>149</v>
      </c>
      <c r="I18" s="144">
        <v>28</v>
      </c>
      <c r="J18" s="144">
        <v>154</v>
      </c>
      <c r="K18" s="144">
        <v>0</v>
      </c>
      <c r="L18" s="144">
        <v>24</v>
      </c>
      <c r="M18" s="144">
        <v>0</v>
      </c>
      <c r="N18" s="144">
        <v>0</v>
      </c>
      <c r="O18" s="144">
        <v>0</v>
      </c>
      <c r="P18" s="144">
        <v>0</v>
      </c>
      <c r="Q18" s="144">
        <v>8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4">
        <v>123</v>
      </c>
      <c r="AA18" s="144">
        <v>0</v>
      </c>
    </row>
    <row r="19" spans="1:29" ht="15.75" customHeight="1">
      <c r="B19" s="137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</row>
    <row r="20" spans="1:29" ht="15.75" customHeight="1">
      <c r="A20" s="100">
        <v>100</v>
      </c>
      <c r="B20" s="105" t="s">
        <v>223</v>
      </c>
      <c r="C20" s="144">
        <v>45885</v>
      </c>
      <c r="D20" s="144">
        <v>13211</v>
      </c>
      <c r="E20" s="144">
        <v>1278</v>
      </c>
      <c r="F20" s="144">
        <v>16853</v>
      </c>
      <c r="G20" s="144">
        <v>0</v>
      </c>
      <c r="H20" s="144">
        <v>1162</v>
      </c>
      <c r="I20" s="144">
        <v>373</v>
      </c>
      <c r="J20" s="144">
        <v>4778</v>
      </c>
      <c r="K20" s="144">
        <v>0</v>
      </c>
      <c r="L20" s="144">
        <v>1222</v>
      </c>
      <c r="M20" s="144">
        <v>0</v>
      </c>
      <c r="N20" s="144">
        <v>0</v>
      </c>
      <c r="O20" s="144">
        <v>0</v>
      </c>
      <c r="P20" s="144">
        <v>0</v>
      </c>
      <c r="Q20" s="144">
        <v>637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6371</v>
      </c>
      <c r="AA20" s="144">
        <v>0</v>
      </c>
      <c r="AB20" s="163"/>
      <c r="AC20" s="163"/>
    </row>
    <row r="21" spans="1:29" ht="15.75" customHeight="1">
      <c r="A21" s="100">
        <v>101</v>
      </c>
      <c r="B21" s="105" t="s">
        <v>224</v>
      </c>
      <c r="C21" s="144">
        <v>5405</v>
      </c>
      <c r="D21" s="144">
        <v>1342</v>
      </c>
      <c r="E21" s="144">
        <v>126</v>
      </c>
      <c r="F21" s="144">
        <v>1355</v>
      </c>
      <c r="G21" s="144">
        <v>0</v>
      </c>
      <c r="H21" s="144">
        <v>247</v>
      </c>
      <c r="I21" s="144">
        <v>182</v>
      </c>
      <c r="J21" s="144">
        <v>503</v>
      </c>
      <c r="K21" s="144">
        <v>0</v>
      </c>
      <c r="L21" s="144">
        <v>315</v>
      </c>
      <c r="M21" s="144">
        <v>0</v>
      </c>
      <c r="N21" s="144">
        <v>0</v>
      </c>
      <c r="O21" s="144">
        <v>0</v>
      </c>
      <c r="P21" s="144">
        <v>0</v>
      </c>
      <c r="Q21" s="144">
        <v>190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1145</v>
      </c>
      <c r="AA21" s="144">
        <v>0</v>
      </c>
      <c r="AB21" s="163"/>
      <c r="AC21" s="163"/>
    </row>
    <row r="22" spans="1:29" ht="15.75" customHeight="1">
      <c r="A22" s="100">
        <v>102</v>
      </c>
      <c r="B22" s="105" t="s">
        <v>225</v>
      </c>
      <c r="C22" s="144">
        <v>4536</v>
      </c>
      <c r="D22" s="144">
        <v>1276</v>
      </c>
      <c r="E22" s="144">
        <v>115</v>
      </c>
      <c r="F22" s="144">
        <v>1500</v>
      </c>
      <c r="G22" s="144">
        <v>0</v>
      </c>
      <c r="H22" s="144">
        <v>101</v>
      </c>
      <c r="I22" s="144">
        <v>17</v>
      </c>
      <c r="J22" s="144">
        <v>347</v>
      </c>
      <c r="K22" s="144">
        <v>0</v>
      </c>
      <c r="L22" s="144">
        <v>267</v>
      </c>
      <c r="M22" s="144">
        <v>0</v>
      </c>
      <c r="N22" s="144">
        <v>0</v>
      </c>
      <c r="O22" s="144">
        <v>0</v>
      </c>
      <c r="P22" s="144">
        <v>0</v>
      </c>
      <c r="Q22" s="144">
        <v>76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837</v>
      </c>
      <c r="AA22" s="144">
        <v>0</v>
      </c>
      <c r="AB22" s="163"/>
      <c r="AC22" s="163"/>
    </row>
    <row r="23" spans="1:29" ht="15.75" customHeight="1">
      <c r="A23" s="100">
        <v>105</v>
      </c>
      <c r="B23" s="105" t="s">
        <v>226</v>
      </c>
      <c r="C23" s="144">
        <v>5317</v>
      </c>
      <c r="D23" s="144">
        <v>1895</v>
      </c>
      <c r="E23" s="144">
        <v>108</v>
      </c>
      <c r="F23" s="144">
        <v>1385</v>
      </c>
      <c r="G23" s="144">
        <v>0</v>
      </c>
      <c r="H23" s="144">
        <v>82</v>
      </c>
      <c r="I23" s="144">
        <v>14</v>
      </c>
      <c r="J23" s="144">
        <v>1316</v>
      </c>
      <c r="K23" s="144">
        <v>0</v>
      </c>
      <c r="L23" s="144">
        <v>37</v>
      </c>
      <c r="M23" s="144">
        <v>0</v>
      </c>
      <c r="N23" s="144">
        <v>0</v>
      </c>
      <c r="O23" s="144">
        <v>0</v>
      </c>
      <c r="P23" s="144">
        <v>0</v>
      </c>
      <c r="Q23" s="144">
        <v>97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4">
        <v>383</v>
      </c>
      <c r="AA23" s="144">
        <v>0</v>
      </c>
      <c r="AB23" s="163"/>
      <c r="AC23" s="163"/>
    </row>
    <row r="24" spans="1:29" ht="15.75" customHeight="1">
      <c r="A24" s="100">
        <v>106</v>
      </c>
      <c r="B24" s="105" t="s">
        <v>227</v>
      </c>
      <c r="C24" s="144">
        <v>7238</v>
      </c>
      <c r="D24" s="144">
        <v>775</v>
      </c>
      <c r="E24" s="144">
        <v>59</v>
      </c>
      <c r="F24" s="144">
        <v>4417</v>
      </c>
      <c r="G24" s="144">
        <v>0</v>
      </c>
      <c r="H24" s="144">
        <v>93</v>
      </c>
      <c r="I24" s="144">
        <v>12</v>
      </c>
      <c r="J24" s="144">
        <v>1372</v>
      </c>
      <c r="K24" s="144">
        <v>0</v>
      </c>
      <c r="L24" s="144">
        <v>33</v>
      </c>
      <c r="M24" s="144">
        <v>0</v>
      </c>
      <c r="N24" s="144">
        <v>0</v>
      </c>
      <c r="O24" s="144">
        <v>0</v>
      </c>
      <c r="P24" s="144">
        <v>0</v>
      </c>
      <c r="Q24" s="144">
        <v>36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44">
        <v>441</v>
      </c>
      <c r="AA24" s="144">
        <v>0</v>
      </c>
      <c r="AB24" s="163"/>
      <c r="AC24" s="163"/>
    </row>
    <row r="25" spans="1:29" ht="15.75" customHeight="1">
      <c r="A25" s="100">
        <v>107</v>
      </c>
      <c r="B25" s="105" t="s">
        <v>228</v>
      </c>
      <c r="C25" s="144">
        <v>3590</v>
      </c>
      <c r="D25" s="144">
        <v>399</v>
      </c>
      <c r="E25" s="144">
        <v>57</v>
      </c>
      <c r="F25" s="144">
        <v>2470</v>
      </c>
      <c r="G25" s="144">
        <v>0</v>
      </c>
      <c r="H25" s="144">
        <v>73</v>
      </c>
      <c r="I25" s="144">
        <v>20</v>
      </c>
      <c r="J25" s="144">
        <v>139</v>
      </c>
      <c r="K25" s="144">
        <v>0</v>
      </c>
      <c r="L25" s="144">
        <v>71</v>
      </c>
      <c r="M25" s="144">
        <v>0</v>
      </c>
      <c r="N25" s="144">
        <v>0</v>
      </c>
      <c r="O25" s="144">
        <v>0</v>
      </c>
      <c r="P25" s="144">
        <v>0</v>
      </c>
      <c r="Q25" s="144">
        <v>14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  <c r="Z25" s="144">
        <v>347</v>
      </c>
      <c r="AA25" s="144">
        <v>0</v>
      </c>
      <c r="AB25" s="163"/>
      <c r="AC25" s="163"/>
    </row>
    <row r="26" spans="1:29" ht="15.75" customHeight="1">
      <c r="A26" s="100">
        <v>108</v>
      </c>
      <c r="B26" s="105" t="s">
        <v>229</v>
      </c>
      <c r="C26" s="144">
        <v>2646</v>
      </c>
      <c r="D26" s="144">
        <v>776</v>
      </c>
      <c r="E26" s="144">
        <v>41</v>
      </c>
      <c r="F26" s="144">
        <v>1091</v>
      </c>
      <c r="G26" s="144">
        <v>0</v>
      </c>
      <c r="H26" s="144">
        <v>84</v>
      </c>
      <c r="I26" s="144">
        <v>20</v>
      </c>
      <c r="J26" s="144">
        <v>65</v>
      </c>
      <c r="K26" s="144">
        <v>0</v>
      </c>
      <c r="L26" s="144">
        <v>101</v>
      </c>
      <c r="M26" s="144">
        <v>0</v>
      </c>
      <c r="N26" s="144">
        <v>0</v>
      </c>
      <c r="O26" s="144">
        <v>0</v>
      </c>
      <c r="P26" s="144">
        <v>0</v>
      </c>
      <c r="Q26" s="144">
        <v>43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425</v>
      </c>
      <c r="AA26" s="144">
        <v>0</v>
      </c>
      <c r="AB26" s="163"/>
      <c r="AC26" s="163"/>
    </row>
    <row r="27" spans="1:29" ht="15.75" customHeight="1">
      <c r="A27" s="100">
        <v>109</v>
      </c>
      <c r="B27" s="105" t="s">
        <v>230</v>
      </c>
      <c r="C27" s="144">
        <v>2029</v>
      </c>
      <c r="D27" s="144">
        <v>369</v>
      </c>
      <c r="E27" s="144">
        <v>91</v>
      </c>
      <c r="F27" s="144">
        <v>971</v>
      </c>
      <c r="G27" s="144">
        <v>0</v>
      </c>
      <c r="H27" s="144">
        <v>58</v>
      </c>
      <c r="I27" s="144">
        <v>43</v>
      </c>
      <c r="J27" s="144">
        <v>78</v>
      </c>
      <c r="K27" s="144">
        <v>0</v>
      </c>
      <c r="L27" s="144">
        <v>84</v>
      </c>
      <c r="M27" s="144">
        <v>0</v>
      </c>
      <c r="N27" s="144">
        <v>0</v>
      </c>
      <c r="O27" s="144">
        <v>0</v>
      </c>
      <c r="P27" s="144">
        <v>0</v>
      </c>
      <c r="Q27" s="144">
        <v>21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  <c r="Z27" s="144">
        <v>314</v>
      </c>
      <c r="AA27" s="144">
        <v>0</v>
      </c>
      <c r="AB27" s="163"/>
      <c r="AC27" s="163"/>
    </row>
    <row r="28" spans="1:29" ht="15.75" customHeight="1">
      <c r="A28" s="100">
        <v>110</v>
      </c>
      <c r="B28" s="105" t="s">
        <v>231</v>
      </c>
      <c r="C28" s="144">
        <v>12569</v>
      </c>
      <c r="D28" s="144">
        <v>5677</v>
      </c>
      <c r="E28" s="144">
        <v>640</v>
      </c>
      <c r="F28" s="144">
        <v>2682</v>
      </c>
      <c r="G28" s="144">
        <v>0</v>
      </c>
      <c r="H28" s="144">
        <v>266</v>
      </c>
      <c r="I28" s="144">
        <v>44</v>
      </c>
      <c r="J28" s="144">
        <v>702</v>
      </c>
      <c r="K28" s="144">
        <v>0</v>
      </c>
      <c r="L28" s="144">
        <v>265</v>
      </c>
      <c r="M28" s="144">
        <v>0</v>
      </c>
      <c r="N28" s="144">
        <v>0</v>
      </c>
      <c r="O28" s="144">
        <v>0</v>
      </c>
      <c r="P28" s="144">
        <v>0</v>
      </c>
      <c r="Q28" s="144">
        <v>142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44">
        <v>0</v>
      </c>
      <c r="Z28" s="144">
        <v>2151</v>
      </c>
      <c r="AA28" s="144">
        <v>0</v>
      </c>
      <c r="AB28" s="163"/>
      <c r="AC28" s="163"/>
    </row>
    <row r="29" spans="1:29" ht="15.75" customHeight="1">
      <c r="A29" s="100">
        <v>111</v>
      </c>
      <c r="B29" s="105" t="s">
        <v>232</v>
      </c>
      <c r="C29" s="144">
        <v>2555</v>
      </c>
      <c r="D29" s="144">
        <v>702</v>
      </c>
      <c r="E29" s="144">
        <v>41</v>
      </c>
      <c r="F29" s="144">
        <v>982</v>
      </c>
      <c r="G29" s="144">
        <v>0</v>
      </c>
      <c r="H29" s="144">
        <v>158</v>
      </c>
      <c r="I29" s="144">
        <v>21</v>
      </c>
      <c r="J29" s="144">
        <v>256</v>
      </c>
      <c r="K29" s="144">
        <v>0</v>
      </c>
      <c r="L29" s="144">
        <v>49</v>
      </c>
      <c r="M29" s="144">
        <v>0</v>
      </c>
      <c r="N29" s="144">
        <v>0</v>
      </c>
      <c r="O29" s="144">
        <v>0</v>
      </c>
      <c r="P29" s="144">
        <v>0</v>
      </c>
      <c r="Q29" s="144">
        <v>18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  <c r="Z29" s="144">
        <v>328</v>
      </c>
      <c r="AA29" s="144">
        <v>0</v>
      </c>
      <c r="AB29" s="163"/>
      <c r="AC29" s="163"/>
    </row>
    <row r="30" spans="1:29" ht="15.75" customHeight="1">
      <c r="A30" s="100">
        <v>201</v>
      </c>
      <c r="B30" s="105" t="s">
        <v>234</v>
      </c>
      <c r="C30" s="144">
        <v>10419</v>
      </c>
      <c r="D30" s="144">
        <v>1429</v>
      </c>
      <c r="E30" s="144">
        <v>55</v>
      </c>
      <c r="F30" s="144">
        <v>4533</v>
      </c>
      <c r="G30" s="144">
        <v>0</v>
      </c>
      <c r="H30" s="144">
        <v>447</v>
      </c>
      <c r="I30" s="144">
        <v>128</v>
      </c>
      <c r="J30" s="144">
        <v>2510</v>
      </c>
      <c r="K30" s="144">
        <v>0</v>
      </c>
      <c r="L30" s="144">
        <v>93</v>
      </c>
      <c r="M30" s="144">
        <v>0</v>
      </c>
      <c r="N30" s="144">
        <v>0</v>
      </c>
      <c r="O30" s="144">
        <v>0</v>
      </c>
      <c r="P30" s="144">
        <v>0</v>
      </c>
      <c r="Q30" s="144">
        <v>49</v>
      </c>
      <c r="R30" s="144">
        <v>0</v>
      </c>
      <c r="S30" s="144">
        <v>0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1175</v>
      </c>
      <c r="AA30" s="144">
        <v>0</v>
      </c>
      <c r="AB30" s="163"/>
      <c r="AC30" s="163"/>
    </row>
    <row r="31" spans="1:29" ht="15.75" customHeight="1">
      <c r="A31" s="100">
        <v>202</v>
      </c>
      <c r="B31" s="105" t="s">
        <v>235</v>
      </c>
      <c r="C31" s="144">
        <v>11190</v>
      </c>
      <c r="D31" s="144">
        <v>1576</v>
      </c>
      <c r="E31" s="144">
        <v>123</v>
      </c>
      <c r="F31" s="144">
        <v>6929</v>
      </c>
      <c r="G31" s="144">
        <v>0</v>
      </c>
      <c r="H31" s="144">
        <v>329</v>
      </c>
      <c r="I31" s="144">
        <v>153</v>
      </c>
      <c r="J31" s="144">
        <v>722</v>
      </c>
      <c r="K31" s="144">
        <v>0</v>
      </c>
      <c r="L31" s="144">
        <v>132</v>
      </c>
      <c r="M31" s="144">
        <v>0</v>
      </c>
      <c r="N31" s="144">
        <v>0</v>
      </c>
      <c r="O31" s="144">
        <v>0</v>
      </c>
      <c r="P31" s="144">
        <v>0</v>
      </c>
      <c r="Q31" s="144">
        <v>123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44">
        <v>0</v>
      </c>
      <c r="Z31" s="144">
        <v>1103</v>
      </c>
      <c r="AA31" s="144">
        <v>0</v>
      </c>
      <c r="AB31" s="163"/>
      <c r="AC31" s="163"/>
    </row>
    <row r="32" spans="1:29" ht="15.75" customHeight="1">
      <c r="A32" s="100">
        <v>203</v>
      </c>
      <c r="B32" s="105" t="s">
        <v>236</v>
      </c>
      <c r="C32" s="144">
        <v>3067</v>
      </c>
      <c r="D32" s="144">
        <v>755</v>
      </c>
      <c r="E32" s="144">
        <v>48</v>
      </c>
      <c r="F32" s="144">
        <v>1132</v>
      </c>
      <c r="G32" s="144">
        <v>0</v>
      </c>
      <c r="H32" s="144">
        <v>171</v>
      </c>
      <c r="I32" s="144">
        <v>135</v>
      </c>
      <c r="J32" s="144">
        <v>243</v>
      </c>
      <c r="K32" s="144">
        <v>0</v>
      </c>
      <c r="L32" s="144">
        <v>58</v>
      </c>
      <c r="M32" s="144">
        <v>0</v>
      </c>
      <c r="N32" s="144">
        <v>0</v>
      </c>
      <c r="O32" s="144">
        <v>0</v>
      </c>
      <c r="P32" s="144">
        <v>0</v>
      </c>
      <c r="Q32" s="144">
        <v>38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  <c r="Z32" s="144">
        <v>487</v>
      </c>
      <c r="AA32" s="144">
        <v>0</v>
      </c>
      <c r="AB32" s="163"/>
      <c r="AC32" s="163"/>
    </row>
    <row r="33" spans="1:29" ht="15.75" customHeight="1">
      <c r="A33" s="100">
        <v>204</v>
      </c>
      <c r="B33" s="105" t="s">
        <v>237</v>
      </c>
      <c r="C33" s="144">
        <v>6436</v>
      </c>
      <c r="D33" s="144">
        <v>1179</v>
      </c>
      <c r="E33" s="144">
        <v>132</v>
      </c>
      <c r="F33" s="144">
        <v>3213</v>
      </c>
      <c r="G33" s="144">
        <v>0</v>
      </c>
      <c r="H33" s="144">
        <v>163</v>
      </c>
      <c r="I33" s="144">
        <v>140</v>
      </c>
      <c r="J33" s="144">
        <v>206</v>
      </c>
      <c r="K33" s="144">
        <v>0</v>
      </c>
      <c r="L33" s="144">
        <v>258</v>
      </c>
      <c r="M33" s="144">
        <v>0</v>
      </c>
      <c r="N33" s="144">
        <v>0</v>
      </c>
      <c r="O33" s="144">
        <v>0</v>
      </c>
      <c r="P33" s="144">
        <v>0</v>
      </c>
      <c r="Q33" s="144">
        <v>108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1037</v>
      </c>
      <c r="AA33" s="144">
        <v>0</v>
      </c>
      <c r="AB33" s="163"/>
      <c r="AC33" s="163"/>
    </row>
    <row r="34" spans="1:29" ht="15.75" customHeight="1">
      <c r="A34" s="100">
        <v>205</v>
      </c>
      <c r="B34" s="105" t="s">
        <v>238</v>
      </c>
      <c r="C34" s="144">
        <v>247</v>
      </c>
      <c r="D34" s="144">
        <v>53</v>
      </c>
      <c r="E34" s="144">
        <v>4</v>
      </c>
      <c r="F34" s="144">
        <v>48</v>
      </c>
      <c r="G34" s="144">
        <v>0</v>
      </c>
      <c r="H34" s="144">
        <v>49</v>
      </c>
      <c r="I34" s="144">
        <v>6</v>
      </c>
      <c r="J34" s="144">
        <v>40</v>
      </c>
      <c r="K34" s="144">
        <v>0</v>
      </c>
      <c r="L34" s="144">
        <v>11</v>
      </c>
      <c r="M34" s="144">
        <v>0</v>
      </c>
      <c r="N34" s="144">
        <v>0</v>
      </c>
      <c r="O34" s="144">
        <v>0</v>
      </c>
      <c r="P34" s="144">
        <v>0</v>
      </c>
      <c r="Q34" s="144">
        <v>1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35</v>
      </c>
      <c r="AA34" s="144">
        <v>0</v>
      </c>
      <c r="AB34" s="163"/>
      <c r="AC34" s="163"/>
    </row>
    <row r="35" spans="1:29" ht="15.75" customHeight="1">
      <c r="A35" s="100">
        <v>206</v>
      </c>
      <c r="B35" s="105" t="s">
        <v>239</v>
      </c>
      <c r="C35" s="144">
        <v>1603</v>
      </c>
      <c r="D35" s="144">
        <v>279</v>
      </c>
      <c r="E35" s="144">
        <v>48</v>
      </c>
      <c r="F35" s="144">
        <v>591</v>
      </c>
      <c r="G35" s="144">
        <v>0</v>
      </c>
      <c r="H35" s="144">
        <v>61</v>
      </c>
      <c r="I35" s="144">
        <v>24</v>
      </c>
      <c r="J35" s="144">
        <v>120</v>
      </c>
      <c r="K35" s="144">
        <v>0</v>
      </c>
      <c r="L35" s="144">
        <v>85</v>
      </c>
      <c r="M35" s="144">
        <v>0</v>
      </c>
      <c r="N35" s="144">
        <v>0</v>
      </c>
      <c r="O35" s="144">
        <v>0</v>
      </c>
      <c r="P35" s="144">
        <v>0</v>
      </c>
      <c r="Q35" s="144">
        <v>32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0</v>
      </c>
      <c r="Z35" s="144">
        <v>363</v>
      </c>
      <c r="AA35" s="144">
        <v>0</v>
      </c>
      <c r="AB35" s="163"/>
      <c r="AC35" s="163"/>
    </row>
    <row r="36" spans="1:29" ht="15.75" customHeight="1">
      <c r="A36" s="100">
        <v>207</v>
      </c>
      <c r="B36" s="105" t="s">
        <v>240</v>
      </c>
      <c r="C36" s="144">
        <v>3124</v>
      </c>
      <c r="D36" s="144">
        <v>535</v>
      </c>
      <c r="E36" s="144">
        <v>34</v>
      </c>
      <c r="F36" s="144">
        <v>1786</v>
      </c>
      <c r="G36" s="144">
        <v>0</v>
      </c>
      <c r="H36" s="144">
        <v>82</v>
      </c>
      <c r="I36" s="144">
        <v>75</v>
      </c>
      <c r="J36" s="144">
        <v>176</v>
      </c>
      <c r="K36" s="144">
        <v>0</v>
      </c>
      <c r="L36" s="144">
        <v>25</v>
      </c>
      <c r="M36" s="144">
        <v>0</v>
      </c>
      <c r="N36" s="144">
        <v>0</v>
      </c>
      <c r="O36" s="144">
        <v>0</v>
      </c>
      <c r="P36" s="144">
        <v>0</v>
      </c>
      <c r="Q36" s="144">
        <v>52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  <c r="Z36" s="144">
        <v>359</v>
      </c>
      <c r="AA36" s="144">
        <v>0</v>
      </c>
      <c r="AB36" s="163"/>
      <c r="AC36" s="163"/>
    </row>
    <row r="37" spans="1:29" ht="15.75" customHeight="1">
      <c r="A37" s="100">
        <v>208</v>
      </c>
      <c r="B37" s="105" t="s">
        <v>241</v>
      </c>
      <c r="C37" s="144">
        <v>430</v>
      </c>
      <c r="D37" s="144">
        <v>31</v>
      </c>
      <c r="E37" s="144">
        <v>1</v>
      </c>
      <c r="F37" s="144">
        <v>177</v>
      </c>
      <c r="G37" s="144">
        <v>0</v>
      </c>
      <c r="H37" s="144">
        <v>56</v>
      </c>
      <c r="I37" s="144">
        <v>17</v>
      </c>
      <c r="J37" s="144">
        <v>68</v>
      </c>
      <c r="K37" s="144">
        <v>0</v>
      </c>
      <c r="L37" s="144">
        <v>9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  <c r="Y37" s="144">
        <v>0</v>
      </c>
      <c r="Z37" s="144">
        <v>71</v>
      </c>
      <c r="AA37" s="144">
        <v>0</v>
      </c>
      <c r="AB37" s="163"/>
      <c r="AC37" s="163"/>
    </row>
    <row r="38" spans="1:29" ht="15.75" customHeight="1">
      <c r="A38" s="100">
        <v>209</v>
      </c>
      <c r="B38" s="105" t="s">
        <v>242</v>
      </c>
      <c r="C38" s="144">
        <v>576</v>
      </c>
      <c r="D38" s="144">
        <v>178</v>
      </c>
      <c r="E38" s="144">
        <v>19</v>
      </c>
      <c r="F38" s="144">
        <v>74</v>
      </c>
      <c r="G38" s="144">
        <v>0</v>
      </c>
      <c r="H38" s="144">
        <v>91</v>
      </c>
      <c r="I38" s="144">
        <v>4</v>
      </c>
      <c r="J38" s="144">
        <v>106</v>
      </c>
      <c r="K38" s="144">
        <v>0</v>
      </c>
      <c r="L38" s="144">
        <v>10</v>
      </c>
      <c r="M38" s="144">
        <v>0</v>
      </c>
      <c r="N38" s="144">
        <v>0</v>
      </c>
      <c r="O38" s="144">
        <v>0</v>
      </c>
      <c r="P38" s="144">
        <v>0</v>
      </c>
      <c r="Q38" s="144">
        <v>9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85</v>
      </c>
      <c r="AA38" s="144">
        <v>0</v>
      </c>
      <c r="AB38" s="163"/>
      <c r="AC38" s="163"/>
    </row>
    <row r="39" spans="1:29" ht="15.75" customHeight="1">
      <c r="A39" s="100">
        <v>210</v>
      </c>
      <c r="B39" s="105" t="s">
        <v>14</v>
      </c>
      <c r="C39" s="144">
        <v>2567</v>
      </c>
      <c r="D39" s="144">
        <v>488</v>
      </c>
      <c r="E39" s="144">
        <v>27</v>
      </c>
      <c r="F39" s="144">
        <v>871</v>
      </c>
      <c r="G39" s="144">
        <v>0</v>
      </c>
      <c r="H39" s="144">
        <v>267</v>
      </c>
      <c r="I39" s="144">
        <v>176</v>
      </c>
      <c r="J39" s="144">
        <v>260</v>
      </c>
      <c r="K39" s="144">
        <v>0</v>
      </c>
      <c r="L39" s="144">
        <v>28</v>
      </c>
      <c r="M39" s="144">
        <v>0</v>
      </c>
      <c r="N39" s="144">
        <v>0</v>
      </c>
      <c r="O39" s="144">
        <v>0</v>
      </c>
      <c r="P39" s="144">
        <v>0</v>
      </c>
      <c r="Q39" s="144">
        <v>64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386</v>
      </c>
      <c r="AA39" s="144">
        <v>0</v>
      </c>
      <c r="AB39" s="163"/>
      <c r="AC39" s="163"/>
    </row>
    <row r="40" spans="1:29" ht="15.75" customHeight="1">
      <c r="A40" s="100">
        <v>212</v>
      </c>
      <c r="B40" s="105" t="s">
        <v>243</v>
      </c>
      <c r="C40" s="144">
        <v>358</v>
      </c>
      <c r="D40" s="144">
        <v>62</v>
      </c>
      <c r="E40" s="144">
        <v>5</v>
      </c>
      <c r="F40" s="144">
        <v>120</v>
      </c>
      <c r="G40" s="144">
        <v>0</v>
      </c>
      <c r="H40" s="144">
        <v>46</v>
      </c>
      <c r="I40" s="144">
        <v>27</v>
      </c>
      <c r="J40" s="144">
        <v>42</v>
      </c>
      <c r="K40" s="144">
        <v>0</v>
      </c>
      <c r="L40" s="144">
        <v>9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0</v>
      </c>
      <c r="Z40" s="144">
        <v>47</v>
      </c>
      <c r="AA40" s="144">
        <v>0</v>
      </c>
      <c r="AB40" s="163"/>
      <c r="AC40" s="163"/>
    </row>
    <row r="41" spans="1:29" ht="15.75" customHeight="1">
      <c r="A41" s="100">
        <v>213</v>
      </c>
      <c r="B41" s="105" t="s">
        <v>244</v>
      </c>
      <c r="C41" s="144">
        <v>416</v>
      </c>
      <c r="D41" s="144">
        <v>56</v>
      </c>
      <c r="E41" s="144">
        <v>3</v>
      </c>
      <c r="F41" s="144">
        <v>174</v>
      </c>
      <c r="G41" s="144">
        <v>0</v>
      </c>
      <c r="H41" s="144">
        <v>44</v>
      </c>
      <c r="I41" s="144">
        <v>7</v>
      </c>
      <c r="J41" s="144">
        <v>55</v>
      </c>
      <c r="K41" s="144">
        <v>0</v>
      </c>
      <c r="L41" s="144">
        <v>7</v>
      </c>
      <c r="M41" s="144">
        <v>0</v>
      </c>
      <c r="N41" s="144">
        <v>0</v>
      </c>
      <c r="O41" s="144">
        <v>0</v>
      </c>
      <c r="P41" s="144">
        <v>0</v>
      </c>
      <c r="Q41" s="144">
        <v>5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  <c r="Y41" s="144">
        <v>0</v>
      </c>
      <c r="Z41" s="144">
        <v>65</v>
      </c>
      <c r="AA41" s="144">
        <v>0</v>
      </c>
      <c r="AB41" s="163"/>
      <c r="AC41" s="163"/>
    </row>
    <row r="42" spans="1:29" ht="15.75" customHeight="1">
      <c r="A42" s="100">
        <v>214</v>
      </c>
      <c r="B42" s="105" t="s">
        <v>245</v>
      </c>
      <c r="C42" s="144">
        <v>2971</v>
      </c>
      <c r="D42" s="144">
        <v>328</v>
      </c>
      <c r="E42" s="144">
        <v>65</v>
      </c>
      <c r="F42" s="144">
        <v>1760</v>
      </c>
      <c r="G42" s="144">
        <v>0</v>
      </c>
      <c r="H42" s="144">
        <v>122</v>
      </c>
      <c r="I42" s="144">
        <v>125</v>
      </c>
      <c r="J42" s="144">
        <v>31</v>
      </c>
      <c r="K42" s="144">
        <v>0</v>
      </c>
      <c r="L42" s="144">
        <v>96</v>
      </c>
      <c r="M42" s="144">
        <v>0</v>
      </c>
      <c r="N42" s="144">
        <v>0</v>
      </c>
      <c r="O42" s="144">
        <v>0</v>
      </c>
      <c r="P42" s="144">
        <v>0</v>
      </c>
      <c r="Q42" s="144">
        <v>26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  <c r="Y42" s="144">
        <v>0</v>
      </c>
      <c r="Z42" s="144">
        <v>418</v>
      </c>
      <c r="AA42" s="144">
        <v>0</v>
      </c>
      <c r="AB42" s="163"/>
      <c r="AC42" s="163"/>
    </row>
    <row r="43" spans="1:29" ht="15.75" customHeight="1">
      <c r="A43" s="100">
        <v>215</v>
      </c>
      <c r="B43" s="105" t="s">
        <v>246</v>
      </c>
      <c r="C43" s="144">
        <v>1184</v>
      </c>
      <c r="D43" s="144">
        <v>183</v>
      </c>
      <c r="E43" s="144">
        <v>9</v>
      </c>
      <c r="F43" s="144">
        <v>252</v>
      </c>
      <c r="G43" s="144">
        <v>0</v>
      </c>
      <c r="H43" s="144">
        <v>83</v>
      </c>
      <c r="I43" s="144">
        <v>230</v>
      </c>
      <c r="J43" s="144">
        <v>135</v>
      </c>
      <c r="K43" s="144">
        <v>0</v>
      </c>
      <c r="L43" s="144">
        <v>15</v>
      </c>
      <c r="M43" s="144">
        <v>0</v>
      </c>
      <c r="N43" s="144">
        <v>0</v>
      </c>
      <c r="O43" s="144">
        <v>0</v>
      </c>
      <c r="P43" s="144">
        <v>0</v>
      </c>
      <c r="Q43" s="144">
        <v>22</v>
      </c>
      <c r="R43" s="144">
        <v>0</v>
      </c>
      <c r="S43" s="144">
        <v>0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  <c r="Y43" s="144">
        <v>0</v>
      </c>
      <c r="Z43" s="144">
        <v>255</v>
      </c>
      <c r="AA43" s="144">
        <v>0</v>
      </c>
      <c r="AB43" s="163"/>
      <c r="AC43" s="163"/>
    </row>
    <row r="44" spans="1:29" ht="15.75" customHeight="1">
      <c r="A44" s="100">
        <v>216</v>
      </c>
      <c r="B44" s="105" t="s">
        <v>247</v>
      </c>
      <c r="C44" s="144">
        <v>1091</v>
      </c>
      <c r="D44" s="144">
        <v>90</v>
      </c>
      <c r="E44" s="144">
        <v>5</v>
      </c>
      <c r="F44" s="144">
        <v>588</v>
      </c>
      <c r="G44" s="144">
        <v>0</v>
      </c>
      <c r="H44" s="144">
        <v>92</v>
      </c>
      <c r="I44" s="144">
        <v>22</v>
      </c>
      <c r="J44" s="144">
        <v>85</v>
      </c>
      <c r="K44" s="144">
        <v>0</v>
      </c>
      <c r="L44" s="144">
        <v>6</v>
      </c>
      <c r="M44" s="144">
        <v>0</v>
      </c>
      <c r="N44" s="144">
        <v>0</v>
      </c>
      <c r="O44" s="144">
        <v>0</v>
      </c>
      <c r="P44" s="144">
        <v>0</v>
      </c>
      <c r="Q44" s="144">
        <v>4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  <c r="Y44" s="144">
        <v>0</v>
      </c>
      <c r="Z44" s="144">
        <v>199</v>
      </c>
      <c r="AA44" s="144">
        <v>0</v>
      </c>
      <c r="AB44" s="163"/>
      <c r="AC44" s="163"/>
    </row>
    <row r="45" spans="1:29" ht="15.75" customHeight="1">
      <c r="A45" s="100">
        <v>217</v>
      </c>
      <c r="B45" s="105" t="s">
        <v>248</v>
      </c>
      <c r="C45" s="144">
        <v>1216</v>
      </c>
      <c r="D45" s="144">
        <v>173</v>
      </c>
      <c r="E45" s="144">
        <v>11</v>
      </c>
      <c r="F45" s="144">
        <v>695</v>
      </c>
      <c r="G45" s="144">
        <v>0</v>
      </c>
      <c r="H45" s="144">
        <v>27</v>
      </c>
      <c r="I45" s="144">
        <v>16</v>
      </c>
      <c r="J45" s="144">
        <v>43</v>
      </c>
      <c r="K45" s="144">
        <v>0</v>
      </c>
      <c r="L45" s="144">
        <v>46</v>
      </c>
      <c r="M45" s="144">
        <v>0</v>
      </c>
      <c r="N45" s="144">
        <v>0</v>
      </c>
      <c r="O45" s="144">
        <v>0</v>
      </c>
      <c r="P45" s="144">
        <v>0</v>
      </c>
      <c r="Q45" s="144">
        <v>31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144">
        <v>0</v>
      </c>
      <c r="Y45" s="144">
        <v>0</v>
      </c>
      <c r="Z45" s="144">
        <v>174</v>
      </c>
      <c r="AA45" s="144">
        <v>0</v>
      </c>
      <c r="AB45" s="163"/>
      <c r="AC45" s="163"/>
    </row>
    <row r="46" spans="1:29" ht="15.75" customHeight="1">
      <c r="A46" s="100">
        <v>218</v>
      </c>
      <c r="B46" s="105" t="s">
        <v>249</v>
      </c>
      <c r="C46" s="144">
        <v>631</v>
      </c>
      <c r="D46" s="144">
        <v>51</v>
      </c>
      <c r="E46" s="144">
        <v>17</v>
      </c>
      <c r="F46" s="144">
        <v>115</v>
      </c>
      <c r="G46" s="144">
        <v>0</v>
      </c>
      <c r="H46" s="144">
        <v>81</v>
      </c>
      <c r="I46" s="144">
        <v>145</v>
      </c>
      <c r="J46" s="144">
        <v>109</v>
      </c>
      <c r="K46" s="144">
        <v>0</v>
      </c>
      <c r="L46" s="144">
        <v>7</v>
      </c>
      <c r="M46" s="144">
        <v>0</v>
      </c>
      <c r="N46" s="144">
        <v>0</v>
      </c>
      <c r="O46" s="144">
        <v>0</v>
      </c>
      <c r="P46" s="144">
        <v>0</v>
      </c>
      <c r="Q46" s="144">
        <v>8</v>
      </c>
      <c r="R46" s="144">
        <v>0</v>
      </c>
      <c r="S46" s="144">
        <v>0</v>
      </c>
      <c r="T46" s="144">
        <v>0</v>
      </c>
      <c r="U46" s="144">
        <v>0</v>
      </c>
      <c r="V46" s="144">
        <v>0</v>
      </c>
      <c r="W46" s="144">
        <v>0</v>
      </c>
      <c r="X46" s="144">
        <v>0</v>
      </c>
      <c r="Y46" s="144">
        <v>0</v>
      </c>
      <c r="Z46" s="144">
        <v>98</v>
      </c>
      <c r="AA46" s="144">
        <v>0</v>
      </c>
      <c r="AB46" s="163"/>
      <c r="AC46" s="163"/>
    </row>
    <row r="47" spans="1:29" ht="15.75" customHeight="1">
      <c r="A47" s="100">
        <v>219</v>
      </c>
      <c r="B47" s="105" t="s">
        <v>250</v>
      </c>
      <c r="C47" s="144">
        <v>1080</v>
      </c>
      <c r="D47" s="144">
        <v>184</v>
      </c>
      <c r="E47" s="144">
        <v>17</v>
      </c>
      <c r="F47" s="144">
        <v>420</v>
      </c>
      <c r="G47" s="144">
        <v>0</v>
      </c>
      <c r="H47" s="144">
        <v>48</v>
      </c>
      <c r="I47" s="144">
        <v>19</v>
      </c>
      <c r="J47" s="144">
        <v>76</v>
      </c>
      <c r="K47" s="144">
        <v>0</v>
      </c>
      <c r="L47" s="144">
        <v>35</v>
      </c>
      <c r="M47" s="144">
        <v>0</v>
      </c>
      <c r="N47" s="144">
        <v>0</v>
      </c>
      <c r="O47" s="144">
        <v>0</v>
      </c>
      <c r="P47" s="144">
        <v>0</v>
      </c>
      <c r="Q47" s="144">
        <v>15</v>
      </c>
      <c r="R47" s="144">
        <v>0</v>
      </c>
      <c r="S47" s="144">
        <v>0</v>
      </c>
      <c r="T47" s="144">
        <v>0</v>
      </c>
      <c r="U47" s="144">
        <v>0</v>
      </c>
      <c r="V47" s="144">
        <v>0</v>
      </c>
      <c r="W47" s="144">
        <v>0</v>
      </c>
      <c r="X47" s="144">
        <v>0</v>
      </c>
      <c r="Y47" s="144">
        <v>0</v>
      </c>
      <c r="Z47" s="144">
        <v>266</v>
      </c>
      <c r="AA47" s="144">
        <v>0</v>
      </c>
      <c r="AB47" s="163"/>
      <c r="AC47" s="163"/>
    </row>
    <row r="48" spans="1:29" ht="15.75" customHeight="1">
      <c r="A48" s="100">
        <v>220</v>
      </c>
      <c r="B48" s="105" t="s">
        <v>251</v>
      </c>
      <c r="C48" s="144">
        <v>865</v>
      </c>
      <c r="D48" s="144">
        <v>303</v>
      </c>
      <c r="E48" s="144">
        <v>1</v>
      </c>
      <c r="F48" s="144">
        <v>57</v>
      </c>
      <c r="G48" s="144">
        <v>0</v>
      </c>
      <c r="H48" s="144">
        <v>35</v>
      </c>
      <c r="I48" s="144">
        <v>100</v>
      </c>
      <c r="J48" s="144">
        <v>244</v>
      </c>
      <c r="K48" s="144">
        <v>0</v>
      </c>
      <c r="L48" s="144">
        <v>8</v>
      </c>
      <c r="M48" s="144">
        <v>0</v>
      </c>
      <c r="N48" s="144">
        <v>0</v>
      </c>
      <c r="O48" s="144">
        <v>0</v>
      </c>
      <c r="P48" s="144">
        <v>0</v>
      </c>
      <c r="Q48" s="144">
        <v>7</v>
      </c>
      <c r="R48" s="144">
        <v>0</v>
      </c>
      <c r="S48" s="144">
        <v>0</v>
      </c>
      <c r="T48" s="144">
        <v>0</v>
      </c>
      <c r="U48" s="144">
        <v>0</v>
      </c>
      <c r="V48" s="144">
        <v>0</v>
      </c>
      <c r="W48" s="144">
        <v>0</v>
      </c>
      <c r="X48" s="144">
        <v>0</v>
      </c>
      <c r="Y48" s="144">
        <v>0</v>
      </c>
      <c r="Z48" s="144">
        <v>110</v>
      </c>
      <c r="AA48" s="144">
        <v>0</v>
      </c>
      <c r="AB48" s="163"/>
      <c r="AC48" s="163"/>
    </row>
    <row r="49" spans="1:29" ht="15.75" customHeight="1">
      <c r="A49" s="100">
        <v>221</v>
      </c>
      <c r="B49" s="105" t="s">
        <v>252</v>
      </c>
      <c r="C49" s="144">
        <v>541</v>
      </c>
      <c r="D49" s="144">
        <v>68</v>
      </c>
      <c r="E49" s="144">
        <v>3</v>
      </c>
      <c r="F49" s="144">
        <v>80</v>
      </c>
      <c r="G49" s="144">
        <v>0</v>
      </c>
      <c r="H49" s="144">
        <v>69</v>
      </c>
      <c r="I49" s="144">
        <v>146</v>
      </c>
      <c r="J49" s="144">
        <v>103</v>
      </c>
      <c r="K49" s="144">
        <v>0</v>
      </c>
      <c r="L49" s="144">
        <v>11</v>
      </c>
      <c r="M49" s="144">
        <v>0</v>
      </c>
      <c r="N49" s="144">
        <v>0</v>
      </c>
      <c r="O49" s="144">
        <v>0</v>
      </c>
      <c r="P49" s="144">
        <v>0</v>
      </c>
      <c r="Q49" s="144">
        <v>10</v>
      </c>
      <c r="R49" s="144">
        <v>0</v>
      </c>
      <c r="S49" s="144">
        <v>0</v>
      </c>
      <c r="T49" s="144">
        <v>0</v>
      </c>
      <c r="U49" s="144">
        <v>0</v>
      </c>
      <c r="V49" s="144">
        <v>0</v>
      </c>
      <c r="W49" s="144">
        <v>0</v>
      </c>
      <c r="X49" s="144">
        <v>0</v>
      </c>
      <c r="Y49" s="144">
        <v>0</v>
      </c>
      <c r="Z49" s="144">
        <v>51</v>
      </c>
      <c r="AA49" s="144">
        <v>0</v>
      </c>
      <c r="AB49" s="163"/>
      <c r="AC49" s="163"/>
    </row>
    <row r="50" spans="1:29" ht="15.75" customHeight="1">
      <c r="A50" s="100">
        <v>222</v>
      </c>
      <c r="B50" s="105" t="s">
        <v>253</v>
      </c>
      <c r="C50" s="144">
        <v>112</v>
      </c>
      <c r="D50" s="144">
        <v>43</v>
      </c>
      <c r="E50" s="144">
        <v>1</v>
      </c>
      <c r="F50" s="144">
        <v>6</v>
      </c>
      <c r="G50" s="144">
        <v>0</v>
      </c>
      <c r="H50" s="144">
        <v>23</v>
      </c>
      <c r="I50" s="144">
        <v>0</v>
      </c>
      <c r="J50" s="144">
        <v>20</v>
      </c>
      <c r="K50" s="144">
        <v>0</v>
      </c>
      <c r="L50" s="144">
        <v>3</v>
      </c>
      <c r="M50" s="144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44">
        <v>0</v>
      </c>
      <c r="U50" s="144">
        <v>0</v>
      </c>
      <c r="V50" s="144">
        <v>0</v>
      </c>
      <c r="W50" s="144">
        <v>0</v>
      </c>
      <c r="X50" s="144">
        <v>0</v>
      </c>
      <c r="Y50" s="144">
        <v>0</v>
      </c>
      <c r="Z50" s="144">
        <v>16</v>
      </c>
      <c r="AA50" s="144">
        <v>0</v>
      </c>
      <c r="AB50" s="163"/>
      <c r="AC50" s="163"/>
    </row>
    <row r="51" spans="1:29" ht="15.75" customHeight="1">
      <c r="A51" s="100">
        <v>223</v>
      </c>
      <c r="B51" s="105" t="s">
        <v>254</v>
      </c>
      <c r="C51" s="144">
        <v>782</v>
      </c>
      <c r="D51" s="144">
        <v>287</v>
      </c>
      <c r="E51" s="144">
        <v>0</v>
      </c>
      <c r="F51" s="144">
        <v>61</v>
      </c>
      <c r="G51" s="144">
        <v>0</v>
      </c>
      <c r="H51" s="144">
        <v>85</v>
      </c>
      <c r="I51" s="144">
        <v>99</v>
      </c>
      <c r="J51" s="144">
        <v>170</v>
      </c>
      <c r="K51" s="144">
        <v>0</v>
      </c>
      <c r="L51" s="144">
        <v>11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44">
        <v>0</v>
      </c>
      <c r="T51" s="144">
        <v>0</v>
      </c>
      <c r="U51" s="144">
        <v>0</v>
      </c>
      <c r="V51" s="144">
        <v>0</v>
      </c>
      <c r="W51" s="144">
        <v>0</v>
      </c>
      <c r="X51" s="144">
        <v>0</v>
      </c>
      <c r="Y51" s="144">
        <v>0</v>
      </c>
      <c r="Z51" s="144">
        <v>69</v>
      </c>
      <c r="AA51" s="144">
        <v>0</v>
      </c>
      <c r="AB51" s="163"/>
      <c r="AC51" s="163"/>
    </row>
    <row r="52" spans="1:29" ht="15.75" customHeight="1">
      <c r="A52" s="100">
        <v>224</v>
      </c>
      <c r="B52" s="105" t="s">
        <v>255</v>
      </c>
      <c r="C52" s="144">
        <v>335</v>
      </c>
      <c r="D52" s="144">
        <v>101</v>
      </c>
      <c r="E52" s="144">
        <v>7</v>
      </c>
      <c r="F52" s="144">
        <v>35</v>
      </c>
      <c r="G52" s="144">
        <v>0</v>
      </c>
      <c r="H52" s="144">
        <v>46</v>
      </c>
      <c r="I52" s="144">
        <v>22</v>
      </c>
      <c r="J52" s="144">
        <v>80</v>
      </c>
      <c r="K52" s="144">
        <v>0</v>
      </c>
      <c r="L52" s="144">
        <v>8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44">
        <v>0</v>
      </c>
      <c r="S52" s="144">
        <v>0</v>
      </c>
      <c r="T52" s="144">
        <v>0</v>
      </c>
      <c r="U52" s="144">
        <v>0</v>
      </c>
      <c r="V52" s="144">
        <v>0</v>
      </c>
      <c r="W52" s="144">
        <v>0</v>
      </c>
      <c r="X52" s="144">
        <v>0</v>
      </c>
      <c r="Y52" s="144">
        <v>0</v>
      </c>
      <c r="Z52" s="144">
        <v>36</v>
      </c>
      <c r="AA52" s="144">
        <v>0</v>
      </c>
      <c r="AB52" s="163"/>
      <c r="AC52" s="163"/>
    </row>
    <row r="53" spans="1:29" ht="15.75" customHeight="1">
      <c r="A53" s="100">
        <v>225</v>
      </c>
      <c r="B53" s="105" t="s">
        <v>256</v>
      </c>
      <c r="C53" s="144">
        <v>249</v>
      </c>
      <c r="D53" s="144">
        <v>72</v>
      </c>
      <c r="E53" s="144">
        <v>1</v>
      </c>
      <c r="F53" s="144">
        <v>12</v>
      </c>
      <c r="G53" s="144">
        <v>0</v>
      </c>
      <c r="H53" s="144">
        <v>40</v>
      </c>
      <c r="I53" s="144">
        <v>28</v>
      </c>
      <c r="J53" s="144">
        <v>45</v>
      </c>
      <c r="K53" s="144">
        <v>0</v>
      </c>
      <c r="L53" s="144">
        <v>7</v>
      </c>
      <c r="M53" s="144">
        <v>0</v>
      </c>
      <c r="N53" s="144">
        <v>0</v>
      </c>
      <c r="O53" s="144">
        <v>0</v>
      </c>
      <c r="P53" s="144">
        <v>0</v>
      </c>
      <c r="Q53" s="144">
        <v>9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0</v>
      </c>
      <c r="Z53" s="144">
        <v>35</v>
      </c>
      <c r="AA53" s="144">
        <v>0</v>
      </c>
      <c r="AB53" s="163"/>
      <c r="AC53" s="163"/>
    </row>
    <row r="54" spans="1:29" ht="15.75" customHeight="1">
      <c r="A54" s="100">
        <v>226</v>
      </c>
      <c r="B54" s="105" t="s">
        <v>257</v>
      </c>
      <c r="C54" s="144">
        <v>241</v>
      </c>
      <c r="D54" s="144">
        <v>39</v>
      </c>
      <c r="E54" s="144">
        <v>3</v>
      </c>
      <c r="F54" s="144">
        <v>47</v>
      </c>
      <c r="G54" s="144">
        <v>0</v>
      </c>
      <c r="H54" s="144">
        <v>54</v>
      </c>
      <c r="I54" s="144">
        <v>0</v>
      </c>
      <c r="J54" s="144">
        <v>34</v>
      </c>
      <c r="K54" s="144">
        <v>0</v>
      </c>
      <c r="L54" s="144">
        <v>5</v>
      </c>
      <c r="M54" s="144">
        <v>0</v>
      </c>
      <c r="N54" s="144">
        <v>0</v>
      </c>
      <c r="O54" s="144">
        <v>0</v>
      </c>
      <c r="P54" s="144">
        <v>0</v>
      </c>
      <c r="Q54" s="144">
        <v>7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52</v>
      </c>
      <c r="AA54" s="144">
        <v>0</v>
      </c>
      <c r="AB54" s="163"/>
      <c r="AC54" s="163"/>
    </row>
    <row r="55" spans="1:29" ht="15.75" customHeight="1">
      <c r="A55" s="100">
        <v>227</v>
      </c>
      <c r="B55" s="105" t="s">
        <v>258</v>
      </c>
      <c r="C55" s="144">
        <v>188</v>
      </c>
      <c r="D55" s="144">
        <v>55</v>
      </c>
      <c r="E55" s="144">
        <v>2</v>
      </c>
      <c r="F55" s="144">
        <v>22</v>
      </c>
      <c r="G55" s="144">
        <v>0</v>
      </c>
      <c r="H55" s="144">
        <v>31</v>
      </c>
      <c r="I55" s="144">
        <v>3</v>
      </c>
      <c r="J55" s="144">
        <v>33</v>
      </c>
      <c r="K55" s="144">
        <v>0</v>
      </c>
      <c r="L55" s="144">
        <v>11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144">
        <v>0</v>
      </c>
      <c r="Y55" s="144">
        <v>0</v>
      </c>
      <c r="Z55" s="144">
        <v>31</v>
      </c>
      <c r="AA55" s="144">
        <v>0</v>
      </c>
      <c r="AB55" s="163"/>
      <c r="AC55" s="163"/>
    </row>
    <row r="56" spans="1:29" ht="15.75" customHeight="1">
      <c r="A56" s="100">
        <v>228</v>
      </c>
      <c r="B56" s="105" t="s">
        <v>411</v>
      </c>
      <c r="C56" s="144">
        <v>954</v>
      </c>
      <c r="D56" s="144">
        <v>146</v>
      </c>
      <c r="E56" s="144">
        <v>8</v>
      </c>
      <c r="F56" s="144">
        <v>52</v>
      </c>
      <c r="G56" s="144">
        <v>0</v>
      </c>
      <c r="H56" s="144">
        <v>37</v>
      </c>
      <c r="I56" s="144">
        <v>54</v>
      </c>
      <c r="J56" s="144">
        <v>459</v>
      </c>
      <c r="K56" s="144">
        <v>0</v>
      </c>
      <c r="L56" s="144">
        <v>4</v>
      </c>
      <c r="M56" s="144">
        <v>0</v>
      </c>
      <c r="N56" s="144">
        <v>0</v>
      </c>
      <c r="O56" s="144">
        <v>0</v>
      </c>
      <c r="P56" s="144">
        <v>0</v>
      </c>
      <c r="Q56" s="144">
        <v>7</v>
      </c>
      <c r="R56" s="144">
        <v>0</v>
      </c>
      <c r="S56" s="144">
        <v>0</v>
      </c>
      <c r="T56" s="144">
        <v>0</v>
      </c>
      <c r="U56" s="144">
        <v>0</v>
      </c>
      <c r="V56" s="144">
        <v>0</v>
      </c>
      <c r="W56" s="144">
        <v>0</v>
      </c>
      <c r="X56" s="144">
        <v>0</v>
      </c>
      <c r="Y56" s="144">
        <v>0</v>
      </c>
      <c r="Z56" s="144">
        <v>187</v>
      </c>
      <c r="AA56" s="144">
        <v>0</v>
      </c>
      <c r="AB56" s="163"/>
      <c r="AC56" s="163"/>
    </row>
    <row r="57" spans="1:29" ht="15.75" customHeight="1">
      <c r="A57" s="100">
        <v>229</v>
      </c>
      <c r="B57" s="105" t="s">
        <v>259</v>
      </c>
      <c r="C57" s="144">
        <v>454</v>
      </c>
      <c r="D57" s="144">
        <v>111</v>
      </c>
      <c r="E57" s="144">
        <v>5</v>
      </c>
      <c r="F57" s="144">
        <v>87</v>
      </c>
      <c r="G57" s="144">
        <v>0</v>
      </c>
      <c r="H57" s="144">
        <v>23</v>
      </c>
      <c r="I57" s="144">
        <v>14</v>
      </c>
      <c r="J57" s="144">
        <v>89</v>
      </c>
      <c r="K57" s="144">
        <v>0</v>
      </c>
      <c r="L57" s="144">
        <v>13</v>
      </c>
      <c r="M57" s="144">
        <v>0</v>
      </c>
      <c r="N57" s="144">
        <v>0</v>
      </c>
      <c r="O57" s="144">
        <v>0</v>
      </c>
      <c r="P57" s="144">
        <v>0</v>
      </c>
      <c r="Q57" s="144">
        <v>3</v>
      </c>
      <c r="R57" s="144">
        <v>0</v>
      </c>
      <c r="S57" s="144">
        <v>0</v>
      </c>
      <c r="T57" s="144">
        <v>0</v>
      </c>
      <c r="U57" s="144">
        <v>0</v>
      </c>
      <c r="V57" s="144">
        <v>0</v>
      </c>
      <c r="W57" s="144">
        <v>0</v>
      </c>
      <c r="X57" s="144">
        <v>0</v>
      </c>
      <c r="Y57" s="144">
        <v>0</v>
      </c>
      <c r="Z57" s="144">
        <v>109</v>
      </c>
      <c r="AA57" s="144">
        <v>0</v>
      </c>
      <c r="AB57" s="163"/>
      <c r="AC57" s="163"/>
    </row>
    <row r="58" spans="1:29" ht="15.75" customHeight="1">
      <c r="A58" s="100">
        <v>301</v>
      </c>
      <c r="B58" s="105" t="s">
        <v>261</v>
      </c>
      <c r="C58" s="144">
        <v>162</v>
      </c>
      <c r="D58" s="144">
        <v>13</v>
      </c>
      <c r="E58" s="144">
        <v>2</v>
      </c>
      <c r="F58" s="144">
        <v>73</v>
      </c>
      <c r="G58" s="144">
        <v>0</v>
      </c>
      <c r="H58" s="144">
        <v>8</v>
      </c>
      <c r="I58" s="144">
        <v>4</v>
      </c>
      <c r="J58" s="144">
        <v>33</v>
      </c>
      <c r="K58" s="144">
        <v>0</v>
      </c>
      <c r="L58" s="144">
        <v>5</v>
      </c>
      <c r="M58" s="144">
        <v>0</v>
      </c>
      <c r="N58" s="144">
        <v>0</v>
      </c>
      <c r="O58" s="144">
        <v>0</v>
      </c>
      <c r="P58" s="144">
        <v>0</v>
      </c>
      <c r="Q58" s="144">
        <v>0</v>
      </c>
      <c r="R58" s="144">
        <v>0</v>
      </c>
      <c r="S58" s="144">
        <v>0</v>
      </c>
      <c r="T58" s="144">
        <v>0</v>
      </c>
      <c r="U58" s="144">
        <v>0</v>
      </c>
      <c r="V58" s="144">
        <v>0</v>
      </c>
      <c r="W58" s="144">
        <v>0</v>
      </c>
      <c r="X58" s="144">
        <v>0</v>
      </c>
      <c r="Y58" s="144">
        <v>0</v>
      </c>
      <c r="Z58" s="144">
        <v>24</v>
      </c>
      <c r="AA58" s="144">
        <v>0</v>
      </c>
      <c r="AB58" s="163"/>
      <c r="AC58" s="163"/>
    </row>
    <row r="59" spans="1:29" ht="15.75" customHeight="1">
      <c r="A59" s="100">
        <v>365</v>
      </c>
      <c r="B59" s="105" t="s">
        <v>265</v>
      </c>
      <c r="C59" s="144">
        <v>179</v>
      </c>
      <c r="D59" s="144">
        <v>72</v>
      </c>
      <c r="E59" s="144">
        <v>1</v>
      </c>
      <c r="F59" s="144">
        <v>14</v>
      </c>
      <c r="G59" s="144">
        <v>0</v>
      </c>
      <c r="H59" s="144">
        <v>42</v>
      </c>
      <c r="I59" s="144">
        <v>5</v>
      </c>
      <c r="J59" s="144">
        <v>41</v>
      </c>
      <c r="K59" s="144">
        <v>0</v>
      </c>
      <c r="L59" s="144">
        <v>1</v>
      </c>
      <c r="M59" s="144">
        <v>0</v>
      </c>
      <c r="N59" s="144">
        <v>0</v>
      </c>
      <c r="O59" s="144">
        <v>0</v>
      </c>
      <c r="P59" s="144">
        <v>0</v>
      </c>
      <c r="Q59" s="144">
        <v>0</v>
      </c>
      <c r="R59" s="144">
        <v>0</v>
      </c>
      <c r="S59" s="144">
        <v>0</v>
      </c>
      <c r="T59" s="144">
        <v>0</v>
      </c>
      <c r="U59" s="144">
        <v>0</v>
      </c>
      <c r="V59" s="144">
        <v>0</v>
      </c>
      <c r="W59" s="144">
        <v>0</v>
      </c>
      <c r="X59" s="144">
        <v>0</v>
      </c>
      <c r="Y59" s="144">
        <v>0</v>
      </c>
      <c r="Z59" s="144">
        <v>3</v>
      </c>
      <c r="AA59" s="144">
        <v>0</v>
      </c>
      <c r="AB59" s="163"/>
      <c r="AC59" s="163"/>
    </row>
    <row r="60" spans="1:29" ht="15.75" customHeight="1">
      <c r="A60" s="100">
        <v>381</v>
      </c>
      <c r="B60" s="105" t="s">
        <v>266</v>
      </c>
      <c r="C60" s="144">
        <v>350</v>
      </c>
      <c r="D60" s="144">
        <v>44</v>
      </c>
      <c r="E60" s="144">
        <v>6</v>
      </c>
      <c r="F60" s="144">
        <v>48</v>
      </c>
      <c r="G60" s="144">
        <v>0</v>
      </c>
      <c r="H60" s="144">
        <v>52</v>
      </c>
      <c r="I60" s="144">
        <v>9</v>
      </c>
      <c r="J60" s="144">
        <v>96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4">
        <v>0</v>
      </c>
      <c r="Q60" s="144">
        <v>1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0</v>
      </c>
      <c r="Z60" s="144">
        <v>94</v>
      </c>
      <c r="AA60" s="144">
        <v>0</v>
      </c>
      <c r="AB60" s="163"/>
      <c r="AC60" s="163"/>
    </row>
    <row r="61" spans="1:29" ht="15.75" customHeight="1">
      <c r="A61" s="100">
        <v>382</v>
      </c>
      <c r="B61" s="105" t="s">
        <v>267</v>
      </c>
      <c r="C61" s="144">
        <v>417</v>
      </c>
      <c r="D61" s="144">
        <v>100</v>
      </c>
      <c r="E61" s="144">
        <v>2</v>
      </c>
      <c r="F61" s="144">
        <v>104</v>
      </c>
      <c r="G61" s="144">
        <v>0</v>
      </c>
      <c r="H61" s="144">
        <v>59</v>
      </c>
      <c r="I61" s="144">
        <v>46</v>
      </c>
      <c r="J61" s="144">
        <v>65</v>
      </c>
      <c r="K61" s="144">
        <v>0</v>
      </c>
      <c r="L61" s="144">
        <v>7</v>
      </c>
      <c r="M61" s="144">
        <v>0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34</v>
      </c>
      <c r="AA61" s="144">
        <v>0</v>
      </c>
      <c r="AB61" s="163"/>
      <c r="AC61" s="163"/>
    </row>
    <row r="62" spans="1:29" ht="15.75" customHeight="1">
      <c r="A62" s="100">
        <v>442</v>
      </c>
      <c r="B62" s="105" t="s">
        <v>270</v>
      </c>
      <c r="C62" s="144">
        <v>105</v>
      </c>
      <c r="D62" s="144">
        <v>45</v>
      </c>
      <c r="E62" s="144">
        <v>0</v>
      </c>
      <c r="F62" s="144">
        <v>4</v>
      </c>
      <c r="G62" s="144">
        <v>0</v>
      </c>
      <c r="H62" s="144">
        <v>6</v>
      </c>
      <c r="I62" s="144">
        <v>4</v>
      </c>
      <c r="J62" s="144">
        <v>20</v>
      </c>
      <c r="K62" s="144">
        <v>0</v>
      </c>
      <c r="L62" s="144">
        <v>2</v>
      </c>
      <c r="M62" s="144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44">
        <v>0</v>
      </c>
      <c r="T62" s="144">
        <v>0</v>
      </c>
      <c r="U62" s="144">
        <v>0</v>
      </c>
      <c r="V62" s="144">
        <v>0</v>
      </c>
      <c r="W62" s="144">
        <v>0</v>
      </c>
      <c r="X62" s="144">
        <v>0</v>
      </c>
      <c r="Y62" s="144">
        <v>0</v>
      </c>
      <c r="Z62" s="144">
        <v>24</v>
      </c>
      <c r="AA62" s="144">
        <v>0</v>
      </c>
      <c r="AB62" s="163"/>
      <c r="AC62" s="163"/>
    </row>
    <row r="63" spans="1:29" ht="15.75" customHeight="1">
      <c r="A63" s="100">
        <v>443</v>
      </c>
      <c r="B63" s="105" t="s">
        <v>271</v>
      </c>
      <c r="C63" s="144">
        <v>427</v>
      </c>
      <c r="D63" s="144">
        <v>244</v>
      </c>
      <c r="E63" s="144">
        <v>0</v>
      </c>
      <c r="F63" s="144">
        <v>20</v>
      </c>
      <c r="G63" s="144">
        <v>0</v>
      </c>
      <c r="H63" s="144">
        <v>7</v>
      </c>
      <c r="I63" s="144">
        <v>3</v>
      </c>
      <c r="J63" s="144">
        <v>115</v>
      </c>
      <c r="K63" s="144">
        <v>0</v>
      </c>
      <c r="L63" s="144">
        <v>2</v>
      </c>
      <c r="M63" s="144">
        <v>0</v>
      </c>
      <c r="N63" s="144">
        <v>0</v>
      </c>
      <c r="O63" s="144">
        <v>0</v>
      </c>
      <c r="P63" s="144">
        <v>0</v>
      </c>
      <c r="Q63" s="144">
        <v>2</v>
      </c>
      <c r="R63" s="144">
        <v>0</v>
      </c>
      <c r="S63" s="144">
        <v>0</v>
      </c>
      <c r="T63" s="144">
        <v>0</v>
      </c>
      <c r="U63" s="144">
        <v>0</v>
      </c>
      <c r="V63" s="144">
        <v>0</v>
      </c>
      <c r="W63" s="144">
        <v>0</v>
      </c>
      <c r="X63" s="144">
        <v>0</v>
      </c>
      <c r="Y63" s="144">
        <v>0</v>
      </c>
      <c r="Z63" s="144">
        <v>34</v>
      </c>
      <c r="AA63" s="144">
        <v>0</v>
      </c>
      <c r="AB63" s="163"/>
      <c r="AC63" s="163"/>
    </row>
    <row r="64" spans="1:29" ht="15.75" customHeight="1">
      <c r="A64" s="100">
        <v>446</v>
      </c>
      <c r="B64" s="105" t="s">
        <v>273</v>
      </c>
      <c r="C64" s="144">
        <v>36</v>
      </c>
      <c r="D64" s="144">
        <v>7</v>
      </c>
      <c r="E64" s="144">
        <v>0</v>
      </c>
      <c r="F64" s="144">
        <v>3</v>
      </c>
      <c r="G64" s="144">
        <v>0</v>
      </c>
      <c r="H64" s="144">
        <v>4</v>
      </c>
      <c r="I64" s="144">
        <v>4</v>
      </c>
      <c r="J64" s="144">
        <v>3</v>
      </c>
      <c r="K64" s="144">
        <v>0</v>
      </c>
      <c r="L64" s="144">
        <v>3</v>
      </c>
      <c r="M64" s="144">
        <v>0</v>
      </c>
      <c r="N64" s="144">
        <v>0</v>
      </c>
      <c r="O64" s="144">
        <v>0</v>
      </c>
      <c r="P64" s="144">
        <v>0</v>
      </c>
      <c r="Q64" s="144">
        <v>7</v>
      </c>
      <c r="R64" s="144">
        <v>0</v>
      </c>
      <c r="S64" s="144">
        <v>0</v>
      </c>
      <c r="T64" s="144">
        <v>0</v>
      </c>
      <c r="U64" s="144">
        <v>0</v>
      </c>
      <c r="V64" s="144">
        <v>0</v>
      </c>
      <c r="W64" s="144">
        <v>0</v>
      </c>
      <c r="X64" s="144">
        <v>0</v>
      </c>
      <c r="Y64" s="144">
        <v>0</v>
      </c>
      <c r="Z64" s="144">
        <v>5</v>
      </c>
      <c r="AA64" s="144">
        <v>0</v>
      </c>
      <c r="AB64" s="163"/>
      <c r="AC64" s="163"/>
    </row>
    <row r="65" spans="1:29" ht="15.75" customHeight="1">
      <c r="A65" s="100">
        <v>464</v>
      </c>
      <c r="B65" s="105" t="s">
        <v>274</v>
      </c>
      <c r="C65" s="144">
        <v>233</v>
      </c>
      <c r="D65" s="144">
        <v>18</v>
      </c>
      <c r="E65" s="144">
        <v>1</v>
      </c>
      <c r="F65" s="144">
        <v>80</v>
      </c>
      <c r="G65" s="144">
        <v>0</v>
      </c>
      <c r="H65" s="144">
        <v>17</v>
      </c>
      <c r="I65" s="144">
        <v>8</v>
      </c>
      <c r="J65" s="144">
        <v>58</v>
      </c>
      <c r="K65" s="144">
        <v>0</v>
      </c>
      <c r="L65" s="144">
        <v>0</v>
      </c>
      <c r="M65" s="144">
        <v>0</v>
      </c>
      <c r="N65" s="144">
        <v>0</v>
      </c>
      <c r="O65" s="144">
        <v>0</v>
      </c>
      <c r="P65" s="144">
        <v>0</v>
      </c>
      <c r="Q65" s="144">
        <v>2</v>
      </c>
      <c r="R65" s="144">
        <v>0</v>
      </c>
      <c r="S65" s="144">
        <v>0</v>
      </c>
      <c r="T65" s="144">
        <v>0</v>
      </c>
      <c r="U65" s="144">
        <v>0</v>
      </c>
      <c r="V65" s="144">
        <v>0</v>
      </c>
      <c r="W65" s="144">
        <v>0</v>
      </c>
      <c r="X65" s="144">
        <v>0</v>
      </c>
      <c r="Y65" s="144">
        <v>0</v>
      </c>
      <c r="Z65" s="144">
        <v>49</v>
      </c>
      <c r="AA65" s="144">
        <v>0</v>
      </c>
      <c r="AB65" s="163"/>
      <c r="AC65" s="163"/>
    </row>
    <row r="66" spans="1:29" ht="15.75" customHeight="1">
      <c r="A66" s="100">
        <v>481</v>
      </c>
      <c r="B66" s="105" t="s">
        <v>275</v>
      </c>
      <c r="C66" s="144">
        <v>110</v>
      </c>
      <c r="D66" s="144">
        <v>12</v>
      </c>
      <c r="E66" s="144">
        <v>0</v>
      </c>
      <c r="F66" s="144">
        <v>31</v>
      </c>
      <c r="G66" s="144">
        <v>0</v>
      </c>
      <c r="H66" s="144">
        <v>27</v>
      </c>
      <c r="I66" s="144">
        <v>1</v>
      </c>
      <c r="J66" s="144">
        <v>26</v>
      </c>
      <c r="K66" s="144">
        <v>0</v>
      </c>
      <c r="L66" s="144">
        <v>3</v>
      </c>
      <c r="M66" s="144">
        <v>0</v>
      </c>
      <c r="N66" s="144">
        <v>0</v>
      </c>
      <c r="O66" s="144">
        <v>0</v>
      </c>
      <c r="P66" s="144">
        <v>0</v>
      </c>
      <c r="Q66" s="144">
        <v>0</v>
      </c>
      <c r="R66" s="144">
        <v>0</v>
      </c>
      <c r="S66" s="144">
        <v>0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0</v>
      </c>
      <c r="Z66" s="144">
        <v>10</v>
      </c>
      <c r="AA66" s="144">
        <v>0</v>
      </c>
      <c r="AB66" s="163"/>
      <c r="AC66" s="163"/>
    </row>
    <row r="67" spans="1:29" ht="15.75" customHeight="1">
      <c r="A67" s="100">
        <v>501</v>
      </c>
      <c r="B67" s="105" t="s">
        <v>276</v>
      </c>
      <c r="C67" s="144">
        <v>101</v>
      </c>
      <c r="D67" s="144">
        <v>35</v>
      </c>
      <c r="E67" s="144">
        <v>7</v>
      </c>
      <c r="F67" s="144">
        <v>14</v>
      </c>
      <c r="G67" s="144">
        <v>0</v>
      </c>
      <c r="H67" s="144">
        <v>2</v>
      </c>
      <c r="I67" s="144">
        <v>2</v>
      </c>
      <c r="J67" s="144">
        <v>15</v>
      </c>
      <c r="K67" s="144">
        <v>0</v>
      </c>
      <c r="L67" s="144">
        <v>3</v>
      </c>
      <c r="M67" s="144">
        <v>0</v>
      </c>
      <c r="N67" s="144">
        <v>0</v>
      </c>
      <c r="O67" s="144">
        <v>0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4">
        <v>0</v>
      </c>
      <c r="W67" s="144">
        <v>0</v>
      </c>
      <c r="X67" s="144">
        <v>0</v>
      </c>
      <c r="Y67" s="144">
        <v>0</v>
      </c>
      <c r="Z67" s="144">
        <v>23</v>
      </c>
      <c r="AA67" s="144">
        <v>0</v>
      </c>
      <c r="AB67" s="163"/>
      <c r="AC67" s="163"/>
    </row>
    <row r="68" spans="1:29" ht="15.75" customHeight="1">
      <c r="A68" s="100">
        <v>585</v>
      </c>
      <c r="B68" s="105" t="s">
        <v>278</v>
      </c>
      <c r="C68" s="144">
        <v>115</v>
      </c>
      <c r="D68" s="144">
        <v>32</v>
      </c>
      <c r="E68" s="144">
        <v>1</v>
      </c>
      <c r="F68" s="144">
        <v>12</v>
      </c>
      <c r="G68" s="144">
        <v>0</v>
      </c>
      <c r="H68" s="144">
        <v>23</v>
      </c>
      <c r="I68" s="144">
        <v>0</v>
      </c>
      <c r="J68" s="144">
        <v>24</v>
      </c>
      <c r="K68" s="144">
        <v>0</v>
      </c>
      <c r="L68" s="144">
        <v>2</v>
      </c>
      <c r="M68" s="144">
        <v>0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44">
        <v>0</v>
      </c>
      <c r="T68" s="144">
        <v>0</v>
      </c>
      <c r="U68" s="144">
        <v>0</v>
      </c>
      <c r="V68" s="144">
        <v>0</v>
      </c>
      <c r="W68" s="144">
        <v>0</v>
      </c>
      <c r="X68" s="144">
        <v>0</v>
      </c>
      <c r="Y68" s="144">
        <v>0</v>
      </c>
      <c r="Z68" s="144">
        <v>21</v>
      </c>
      <c r="AA68" s="144">
        <v>0</v>
      </c>
      <c r="AB68" s="163"/>
      <c r="AC68" s="163"/>
    </row>
    <row r="69" spans="1:29" ht="15.75" customHeight="1">
      <c r="A69" s="100">
        <v>586</v>
      </c>
      <c r="B69" s="105" t="s">
        <v>279</v>
      </c>
      <c r="C69" s="144">
        <v>115</v>
      </c>
      <c r="D69" s="144">
        <v>39</v>
      </c>
      <c r="E69" s="144">
        <v>2</v>
      </c>
      <c r="F69" s="144">
        <v>7</v>
      </c>
      <c r="G69" s="144">
        <v>0</v>
      </c>
      <c r="H69" s="144">
        <v>2</v>
      </c>
      <c r="I69" s="144">
        <v>0</v>
      </c>
      <c r="J69" s="144">
        <v>5</v>
      </c>
      <c r="K69" s="144">
        <v>0</v>
      </c>
      <c r="L69" s="144">
        <v>1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0</v>
      </c>
      <c r="W69" s="144">
        <v>0</v>
      </c>
      <c r="X69" s="144">
        <v>0</v>
      </c>
      <c r="Y69" s="144">
        <v>0</v>
      </c>
      <c r="Z69" s="144">
        <v>59</v>
      </c>
      <c r="AA69" s="144">
        <v>0</v>
      </c>
      <c r="AB69" s="163"/>
      <c r="AC69" s="163"/>
    </row>
    <row r="70" spans="1:29" ht="15.75" customHeight="1">
      <c r="A70" s="104"/>
      <c r="B70" s="125"/>
      <c r="C70" s="145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</row>
    <row r="71" spans="1:29" ht="15.75" customHeight="1">
      <c r="A71" s="100" t="s">
        <v>436</v>
      </c>
      <c r="B71" s="12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</row>
    <row r="72" spans="1:29"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44"/>
      <c r="Q72" s="144"/>
      <c r="R72" s="144"/>
      <c r="S72" s="108"/>
      <c r="T72" s="108"/>
      <c r="U72" s="108"/>
      <c r="V72" s="108"/>
      <c r="W72" s="144"/>
      <c r="X72" s="108"/>
      <c r="Y72" s="108"/>
      <c r="Z72" s="108"/>
      <c r="AA72" s="108"/>
    </row>
    <row r="73" spans="1:29"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44"/>
      <c r="Q73" s="144"/>
      <c r="R73" s="144"/>
      <c r="S73" s="108"/>
      <c r="T73" s="108"/>
      <c r="U73" s="108"/>
      <c r="V73" s="108"/>
      <c r="W73" s="144"/>
      <c r="X73" s="108"/>
      <c r="Y73" s="108"/>
      <c r="Z73" s="108"/>
      <c r="AA73" s="108"/>
    </row>
    <row r="74" spans="1:29"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</row>
    <row r="75" spans="1:29"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</row>
    <row r="76" spans="1:29"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</row>
    <row r="77" spans="1:29"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</row>
  </sheetData>
  <mergeCells count="4">
    <mergeCell ref="A3:B3"/>
    <mergeCell ref="F4:G4"/>
    <mergeCell ref="F5:G5"/>
    <mergeCell ref="F6:G6"/>
  </mergeCells>
  <phoneticPr fontId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A38F4-353A-4C26-B137-24FD817CAB8F}">
  <sheetPr>
    <tabColor theme="7" tint="0.79998168889431442"/>
  </sheetPr>
  <dimension ref="A1:AC80"/>
  <sheetViews>
    <sheetView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7.75" defaultRowHeight="13.5"/>
  <cols>
    <col min="1" max="1" width="3.75" style="100" customWidth="1"/>
    <col min="2" max="2" width="11.5" style="100" customWidth="1"/>
    <col min="3" max="27" width="10.125" style="100" customWidth="1"/>
    <col min="28" max="254" width="7.75" style="100"/>
    <col min="255" max="255" width="3.75" style="100" customWidth="1"/>
    <col min="256" max="256" width="9.375" style="100" customWidth="1"/>
    <col min="257" max="257" width="7.625" style="100" customWidth="1"/>
    <col min="258" max="258" width="6.875" style="100" customWidth="1"/>
    <col min="259" max="259" width="6" style="100" customWidth="1"/>
    <col min="260" max="260" width="6.25" style="100" customWidth="1"/>
    <col min="261" max="261" width="5.625" style="100" customWidth="1"/>
    <col min="262" max="262" width="7.375" style="100" customWidth="1"/>
    <col min="263" max="264" width="7" style="100" customWidth="1"/>
    <col min="265" max="265" width="6.5" style="100" customWidth="1"/>
    <col min="266" max="266" width="6.125" style="100" customWidth="1"/>
    <col min="267" max="267" width="6.625" style="100" customWidth="1"/>
    <col min="268" max="268" width="6.125" style="100" customWidth="1"/>
    <col min="269" max="510" width="7.75" style="100"/>
    <col min="511" max="511" width="3.75" style="100" customWidth="1"/>
    <col min="512" max="512" width="9.375" style="100" customWidth="1"/>
    <col min="513" max="513" width="7.625" style="100" customWidth="1"/>
    <col min="514" max="514" width="6.875" style="100" customWidth="1"/>
    <col min="515" max="515" width="6" style="100" customWidth="1"/>
    <col min="516" max="516" width="6.25" style="100" customWidth="1"/>
    <col min="517" max="517" width="5.625" style="100" customWidth="1"/>
    <col min="518" max="518" width="7.375" style="100" customWidth="1"/>
    <col min="519" max="520" width="7" style="100" customWidth="1"/>
    <col min="521" max="521" width="6.5" style="100" customWidth="1"/>
    <col min="522" max="522" width="6.125" style="100" customWidth="1"/>
    <col min="523" max="523" width="6.625" style="100" customWidth="1"/>
    <col min="524" max="524" width="6.125" style="100" customWidth="1"/>
    <col min="525" max="766" width="7.75" style="100"/>
    <col min="767" max="767" width="3.75" style="100" customWidth="1"/>
    <col min="768" max="768" width="9.375" style="100" customWidth="1"/>
    <col min="769" max="769" width="7.625" style="100" customWidth="1"/>
    <col min="770" max="770" width="6.875" style="100" customWidth="1"/>
    <col min="771" max="771" width="6" style="100" customWidth="1"/>
    <col min="772" max="772" width="6.25" style="100" customWidth="1"/>
    <col min="773" max="773" width="5.625" style="100" customWidth="1"/>
    <col min="774" max="774" width="7.375" style="100" customWidth="1"/>
    <col min="775" max="776" width="7" style="100" customWidth="1"/>
    <col min="777" max="777" width="6.5" style="100" customWidth="1"/>
    <col min="778" max="778" width="6.125" style="100" customWidth="1"/>
    <col min="779" max="779" width="6.625" style="100" customWidth="1"/>
    <col min="780" max="780" width="6.125" style="100" customWidth="1"/>
    <col min="781" max="1022" width="7.75" style="100"/>
    <col min="1023" max="1023" width="3.75" style="100" customWidth="1"/>
    <col min="1024" max="1024" width="9.375" style="100" customWidth="1"/>
    <col min="1025" max="1025" width="7.625" style="100" customWidth="1"/>
    <col min="1026" max="1026" width="6.875" style="100" customWidth="1"/>
    <col min="1027" max="1027" width="6" style="100" customWidth="1"/>
    <col min="1028" max="1028" width="6.25" style="100" customWidth="1"/>
    <col min="1029" max="1029" width="5.625" style="100" customWidth="1"/>
    <col min="1030" max="1030" width="7.375" style="100" customWidth="1"/>
    <col min="1031" max="1032" width="7" style="100" customWidth="1"/>
    <col min="1033" max="1033" width="6.5" style="100" customWidth="1"/>
    <col min="1034" max="1034" width="6.125" style="100" customWidth="1"/>
    <col min="1035" max="1035" width="6.625" style="100" customWidth="1"/>
    <col min="1036" max="1036" width="6.125" style="100" customWidth="1"/>
    <col min="1037" max="1278" width="7.75" style="100"/>
    <col min="1279" max="1279" width="3.75" style="100" customWidth="1"/>
    <col min="1280" max="1280" width="9.375" style="100" customWidth="1"/>
    <col min="1281" max="1281" width="7.625" style="100" customWidth="1"/>
    <col min="1282" max="1282" width="6.875" style="100" customWidth="1"/>
    <col min="1283" max="1283" width="6" style="100" customWidth="1"/>
    <col min="1284" max="1284" width="6.25" style="100" customWidth="1"/>
    <col min="1285" max="1285" width="5.625" style="100" customWidth="1"/>
    <col min="1286" max="1286" width="7.375" style="100" customWidth="1"/>
    <col min="1287" max="1288" width="7" style="100" customWidth="1"/>
    <col min="1289" max="1289" width="6.5" style="100" customWidth="1"/>
    <col min="1290" max="1290" width="6.125" style="100" customWidth="1"/>
    <col min="1291" max="1291" width="6.625" style="100" customWidth="1"/>
    <col min="1292" max="1292" width="6.125" style="100" customWidth="1"/>
    <col min="1293" max="1534" width="7.75" style="100"/>
    <col min="1535" max="1535" width="3.75" style="100" customWidth="1"/>
    <col min="1536" max="1536" width="9.375" style="100" customWidth="1"/>
    <col min="1537" max="1537" width="7.625" style="100" customWidth="1"/>
    <col min="1538" max="1538" width="6.875" style="100" customWidth="1"/>
    <col min="1539" max="1539" width="6" style="100" customWidth="1"/>
    <col min="1540" max="1540" width="6.25" style="100" customWidth="1"/>
    <col min="1541" max="1541" width="5.625" style="100" customWidth="1"/>
    <col min="1542" max="1542" width="7.375" style="100" customWidth="1"/>
    <col min="1543" max="1544" width="7" style="100" customWidth="1"/>
    <col min="1545" max="1545" width="6.5" style="100" customWidth="1"/>
    <col min="1546" max="1546" width="6.125" style="100" customWidth="1"/>
    <col min="1547" max="1547" width="6.625" style="100" customWidth="1"/>
    <col min="1548" max="1548" width="6.125" style="100" customWidth="1"/>
    <col min="1549" max="1790" width="7.75" style="100"/>
    <col min="1791" max="1791" width="3.75" style="100" customWidth="1"/>
    <col min="1792" max="1792" width="9.375" style="100" customWidth="1"/>
    <col min="1793" max="1793" width="7.625" style="100" customWidth="1"/>
    <col min="1794" max="1794" width="6.875" style="100" customWidth="1"/>
    <col min="1795" max="1795" width="6" style="100" customWidth="1"/>
    <col min="1796" max="1796" width="6.25" style="100" customWidth="1"/>
    <col min="1797" max="1797" width="5.625" style="100" customWidth="1"/>
    <col min="1798" max="1798" width="7.375" style="100" customWidth="1"/>
    <col min="1799" max="1800" width="7" style="100" customWidth="1"/>
    <col min="1801" max="1801" width="6.5" style="100" customWidth="1"/>
    <col min="1802" max="1802" width="6.125" style="100" customWidth="1"/>
    <col min="1803" max="1803" width="6.625" style="100" customWidth="1"/>
    <col min="1804" max="1804" width="6.125" style="100" customWidth="1"/>
    <col min="1805" max="2046" width="7.75" style="100"/>
    <col min="2047" max="2047" width="3.75" style="100" customWidth="1"/>
    <col min="2048" max="2048" width="9.375" style="100" customWidth="1"/>
    <col min="2049" max="2049" width="7.625" style="100" customWidth="1"/>
    <col min="2050" max="2050" width="6.875" style="100" customWidth="1"/>
    <col min="2051" max="2051" width="6" style="100" customWidth="1"/>
    <col min="2052" max="2052" width="6.25" style="100" customWidth="1"/>
    <col min="2053" max="2053" width="5.625" style="100" customWidth="1"/>
    <col min="2054" max="2054" width="7.375" style="100" customWidth="1"/>
    <col min="2055" max="2056" width="7" style="100" customWidth="1"/>
    <col min="2057" max="2057" width="6.5" style="100" customWidth="1"/>
    <col min="2058" max="2058" width="6.125" style="100" customWidth="1"/>
    <col min="2059" max="2059" width="6.625" style="100" customWidth="1"/>
    <col min="2060" max="2060" width="6.125" style="100" customWidth="1"/>
    <col min="2061" max="2302" width="7.75" style="100"/>
    <col min="2303" max="2303" width="3.75" style="100" customWidth="1"/>
    <col min="2304" max="2304" width="9.375" style="100" customWidth="1"/>
    <col min="2305" max="2305" width="7.625" style="100" customWidth="1"/>
    <col min="2306" max="2306" width="6.875" style="100" customWidth="1"/>
    <col min="2307" max="2307" width="6" style="100" customWidth="1"/>
    <col min="2308" max="2308" width="6.25" style="100" customWidth="1"/>
    <col min="2309" max="2309" width="5.625" style="100" customWidth="1"/>
    <col min="2310" max="2310" width="7.375" style="100" customWidth="1"/>
    <col min="2311" max="2312" width="7" style="100" customWidth="1"/>
    <col min="2313" max="2313" width="6.5" style="100" customWidth="1"/>
    <col min="2314" max="2314" width="6.125" style="100" customWidth="1"/>
    <col min="2315" max="2315" width="6.625" style="100" customWidth="1"/>
    <col min="2316" max="2316" width="6.125" style="100" customWidth="1"/>
    <col min="2317" max="2558" width="7.75" style="100"/>
    <col min="2559" max="2559" width="3.75" style="100" customWidth="1"/>
    <col min="2560" max="2560" width="9.375" style="100" customWidth="1"/>
    <col min="2561" max="2561" width="7.625" style="100" customWidth="1"/>
    <col min="2562" max="2562" width="6.875" style="100" customWidth="1"/>
    <col min="2563" max="2563" width="6" style="100" customWidth="1"/>
    <col min="2564" max="2564" width="6.25" style="100" customWidth="1"/>
    <col min="2565" max="2565" width="5.625" style="100" customWidth="1"/>
    <col min="2566" max="2566" width="7.375" style="100" customWidth="1"/>
    <col min="2567" max="2568" width="7" style="100" customWidth="1"/>
    <col min="2569" max="2569" width="6.5" style="100" customWidth="1"/>
    <col min="2570" max="2570" width="6.125" style="100" customWidth="1"/>
    <col min="2571" max="2571" width="6.625" style="100" customWidth="1"/>
    <col min="2572" max="2572" width="6.125" style="100" customWidth="1"/>
    <col min="2573" max="2814" width="7.75" style="100"/>
    <col min="2815" max="2815" width="3.75" style="100" customWidth="1"/>
    <col min="2816" max="2816" width="9.375" style="100" customWidth="1"/>
    <col min="2817" max="2817" width="7.625" style="100" customWidth="1"/>
    <col min="2818" max="2818" width="6.875" style="100" customWidth="1"/>
    <col min="2819" max="2819" width="6" style="100" customWidth="1"/>
    <col min="2820" max="2820" width="6.25" style="100" customWidth="1"/>
    <col min="2821" max="2821" width="5.625" style="100" customWidth="1"/>
    <col min="2822" max="2822" width="7.375" style="100" customWidth="1"/>
    <col min="2823" max="2824" width="7" style="100" customWidth="1"/>
    <col min="2825" max="2825" width="6.5" style="100" customWidth="1"/>
    <col min="2826" max="2826" width="6.125" style="100" customWidth="1"/>
    <col min="2827" max="2827" width="6.625" style="100" customWidth="1"/>
    <col min="2828" max="2828" width="6.125" style="100" customWidth="1"/>
    <col min="2829" max="3070" width="7.75" style="100"/>
    <col min="3071" max="3071" width="3.75" style="100" customWidth="1"/>
    <col min="3072" max="3072" width="9.375" style="100" customWidth="1"/>
    <col min="3073" max="3073" width="7.625" style="100" customWidth="1"/>
    <col min="3074" max="3074" width="6.875" style="100" customWidth="1"/>
    <col min="3075" max="3075" width="6" style="100" customWidth="1"/>
    <col min="3076" max="3076" width="6.25" style="100" customWidth="1"/>
    <col min="3077" max="3077" width="5.625" style="100" customWidth="1"/>
    <col min="3078" max="3078" width="7.375" style="100" customWidth="1"/>
    <col min="3079" max="3080" width="7" style="100" customWidth="1"/>
    <col min="3081" max="3081" width="6.5" style="100" customWidth="1"/>
    <col min="3082" max="3082" width="6.125" style="100" customWidth="1"/>
    <col min="3083" max="3083" width="6.625" style="100" customWidth="1"/>
    <col min="3084" max="3084" width="6.125" style="100" customWidth="1"/>
    <col min="3085" max="3326" width="7.75" style="100"/>
    <col min="3327" max="3327" width="3.75" style="100" customWidth="1"/>
    <col min="3328" max="3328" width="9.375" style="100" customWidth="1"/>
    <col min="3329" max="3329" width="7.625" style="100" customWidth="1"/>
    <col min="3330" max="3330" width="6.875" style="100" customWidth="1"/>
    <col min="3331" max="3331" width="6" style="100" customWidth="1"/>
    <col min="3332" max="3332" width="6.25" style="100" customWidth="1"/>
    <col min="3333" max="3333" width="5.625" style="100" customWidth="1"/>
    <col min="3334" max="3334" width="7.375" style="100" customWidth="1"/>
    <col min="3335" max="3336" width="7" style="100" customWidth="1"/>
    <col min="3337" max="3337" width="6.5" style="100" customWidth="1"/>
    <col min="3338" max="3338" width="6.125" style="100" customWidth="1"/>
    <col min="3339" max="3339" width="6.625" style="100" customWidth="1"/>
    <col min="3340" max="3340" width="6.125" style="100" customWidth="1"/>
    <col min="3341" max="3582" width="7.75" style="100"/>
    <col min="3583" max="3583" width="3.75" style="100" customWidth="1"/>
    <col min="3584" max="3584" width="9.375" style="100" customWidth="1"/>
    <col min="3585" max="3585" width="7.625" style="100" customWidth="1"/>
    <col min="3586" max="3586" width="6.875" style="100" customWidth="1"/>
    <col min="3587" max="3587" width="6" style="100" customWidth="1"/>
    <col min="3588" max="3588" width="6.25" style="100" customWidth="1"/>
    <col min="3589" max="3589" width="5.625" style="100" customWidth="1"/>
    <col min="3590" max="3590" width="7.375" style="100" customWidth="1"/>
    <col min="3591" max="3592" width="7" style="100" customWidth="1"/>
    <col min="3593" max="3593" width="6.5" style="100" customWidth="1"/>
    <col min="3594" max="3594" width="6.125" style="100" customWidth="1"/>
    <col min="3595" max="3595" width="6.625" style="100" customWidth="1"/>
    <col min="3596" max="3596" width="6.125" style="100" customWidth="1"/>
    <col min="3597" max="3838" width="7.75" style="100"/>
    <col min="3839" max="3839" width="3.75" style="100" customWidth="1"/>
    <col min="3840" max="3840" width="9.375" style="100" customWidth="1"/>
    <col min="3841" max="3841" width="7.625" style="100" customWidth="1"/>
    <col min="3842" max="3842" width="6.875" style="100" customWidth="1"/>
    <col min="3843" max="3843" width="6" style="100" customWidth="1"/>
    <col min="3844" max="3844" width="6.25" style="100" customWidth="1"/>
    <col min="3845" max="3845" width="5.625" style="100" customWidth="1"/>
    <col min="3846" max="3846" width="7.375" style="100" customWidth="1"/>
    <col min="3847" max="3848" width="7" style="100" customWidth="1"/>
    <col min="3849" max="3849" width="6.5" style="100" customWidth="1"/>
    <col min="3850" max="3850" width="6.125" style="100" customWidth="1"/>
    <col min="3851" max="3851" width="6.625" style="100" customWidth="1"/>
    <col min="3852" max="3852" width="6.125" style="100" customWidth="1"/>
    <col min="3853" max="4094" width="7.75" style="100"/>
    <col min="4095" max="4095" width="3.75" style="100" customWidth="1"/>
    <col min="4096" max="4096" width="9.375" style="100" customWidth="1"/>
    <col min="4097" max="4097" width="7.625" style="100" customWidth="1"/>
    <col min="4098" max="4098" width="6.875" style="100" customWidth="1"/>
    <col min="4099" max="4099" width="6" style="100" customWidth="1"/>
    <col min="4100" max="4100" width="6.25" style="100" customWidth="1"/>
    <col min="4101" max="4101" width="5.625" style="100" customWidth="1"/>
    <col min="4102" max="4102" width="7.375" style="100" customWidth="1"/>
    <col min="4103" max="4104" width="7" style="100" customWidth="1"/>
    <col min="4105" max="4105" width="6.5" style="100" customWidth="1"/>
    <col min="4106" max="4106" width="6.125" style="100" customWidth="1"/>
    <col min="4107" max="4107" width="6.625" style="100" customWidth="1"/>
    <col min="4108" max="4108" width="6.125" style="100" customWidth="1"/>
    <col min="4109" max="4350" width="7.75" style="100"/>
    <col min="4351" max="4351" width="3.75" style="100" customWidth="1"/>
    <col min="4352" max="4352" width="9.375" style="100" customWidth="1"/>
    <col min="4353" max="4353" width="7.625" style="100" customWidth="1"/>
    <col min="4354" max="4354" width="6.875" style="100" customWidth="1"/>
    <col min="4355" max="4355" width="6" style="100" customWidth="1"/>
    <col min="4356" max="4356" width="6.25" style="100" customWidth="1"/>
    <col min="4357" max="4357" width="5.625" style="100" customWidth="1"/>
    <col min="4358" max="4358" width="7.375" style="100" customWidth="1"/>
    <col min="4359" max="4360" width="7" style="100" customWidth="1"/>
    <col min="4361" max="4361" width="6.5" style="100" customWidth="1"/>
    <col min="4362" max="4362" width="6.125" style="100" customWidth="1"/>
    <col min="4363" max="4363" width="6.625" style="100" customWidth="1"/>
    <col min="4364" max="4364" width="6.125" style="100" customWidth="1"/>
    <col min="4365" max="4606" width="7.75" style="100"/>
    <col min="4607" max="4607" width="3.75" style="100" customWidth="1"/>
    <col min="4608" max="4608" width="9.375" style="100" customWidth="1"/>
    <col min="4609" max="4609" width="7.625" style="100" customWidth="1"/>
    <col min="4610" max="4610" width="6.875" style="100" customWidth="1"/>
    <col min="4611" max="4611" width="6" style="100" customWidth="1"/>
    <col min="4612" max="4612" width="6.25" style="100" customWidth="1"/>
    <col min="4613" max="4613" width="5.625" style="100" customWidth="1"/>
    <col min="4614" max="4614" width="7.375" style="100" customWidth="1"/>
    <col min="4615" max="4616" width="7" style="100" customWidth="1"/>
    <col min="4617" max="4617" width="6.5" style="100" customWidth="1"/>
    <col min="4618" max="4618" width="6.125" style="100" customWidth="1"/>
    <col min="4619" max="4619" width="6.625" style="100" customWidth="1"/>
    <col min="4620" max="4620" width="6.125" style="100" customWidth="1"/>
    <col min="4621" max="4862" width="7.75" style="100"/>
    <col min="4863" max="4863" width="3.75" style="100" customWidth="1"/>
    <col min="4864" max="4864" width="9.375" style="100" customWidth="1"/>
    <col min="4865" max="4865" width="7.625" style="100" customWidth="1"/>
    <col min="4866" max="4866" width="6.875" style="100" customWidth="1"/>
    <col min="4867" max="4867" width="6" style="100" customWidth="1"/>
    <col min="4868" max="4868" width="6.25" style="100" customWidth="1"/>
    <col min="4869" max="4869" width="5.625" style="100" customWidth="1"/>
    <col min="4870" max="4870" width="7.375" style="100" customWidth="1"/>
    <col min="4871" max="4872" width="7" style="100" customWidth="1"/>
    <col min="4873" max="4873" width="6.5" style="100" customWidth="1"/>
    <col min="4874" max="4874" width="6.125" style="100" customWidth="1"/>
    <col min="4875" max="4875" width="6.625" style="100" customWidth="1"/>
    <col min="4876" max="4876" width="6.125" style="100" customWidth="1"/>
    <col min="4877" max="5118" width="7.75" style="100"/>
    <col min="5119" max="5119" width="3.75" style="100" customWidth="1"/>
    <col min="5120" max="5120" width="9.375" style="100" customWidth="1"/>
    <col min="5121" max="5121" width="7.625" style="100" customWidth="1"/>
    <col min="5122" max="5122" width="6.875" style="100" customWidth="1"/>
    <col min="5123" max="5123" width="6" style="100" customWidth="1"/>
    <col min="5124" max="5124" width="6.25" style="100" customWidth="1"/>
    <col min="5125" max="5125" width="5.625" style="100" customWidth="1"/>
    <col min="5126" max="5126" width="7.375" style="100" customWidth="1"/>
    <col min="5127" max="5128" width="7" style="100" customWidth="1"/>
    <col min="5129" max="5129" width="6.5" style="100" customWidth="1"/>
    <col min="5130" max="5130" width="6.125" style="100" customWidth="1"/>
    <col min="5131" max="5131" width="6.625" style="100" customWidth="1"/>
    <col min="5132" max="5132" width="6.125" style="100" customWidth="1"/>
    <col min="5133" max="5374" width="7.75" style="100"/>
    <col min="5375" max="5375" width="3.75" style="100" customWidth="1"/>
    <col min="5376" max="5376" width="9.375" style="100" customWidth="1"/>
    <col min="5377" max="5377" width="7.625" style="100" customWidth="1"/>
    <col min="5378" max="5378" width="6.875" style="100" customWidth="1"/>
    <col min="5379" max="5379" width="6" style="100" customWidth="1"/>
    <col min="5380" max="5380" width="6.25" style="100" customWidth="1"/>
    <col min="5381" max="5381" width="5.625" style="100" customWidth="1"/>
    <col min="5382" max="5382" width="7.375" style="100" customWidth="1"/>
    <col min="5383" max="5384" width="7" style="100" customWidth="1"/>
    <col min="5385" max="5385" width="6.5" style="100" customWidth="1"/>
    <col min="5386" max="5386" width="6.125" style="100" customWidth="1"/>
    <col min="5387" max="5387" width="6.625" style="100" customWidth="1"/>
    <col min="5388" max="5388" width="6.125" style="100" customWidth="1"/>
    <col min="5389" max="5630" width="7.75" style="100"/>
    <col min="5631" max="5631" width="3.75" style="100" customWidth="1"/>
    <col min="5632" max="5632" width="9.375" style="100" customWidth="1"/>
    <col min="5633" max="5633" width="7.625" style="100" customWidth="1"/>
    <col min="5634" max="5634" width="6.875" style="100" customWidth="1"/>
    <col min="5635" max="5635" width="6" style="100" customWidth="1"/>
    <col min="5636" max="5636" width="6.25" style="100" customWidth="1"/>
    <col min="5637" max="5637" width="5.625" style="100" customWidth="1"/>
    <col min="5638" max="5638" width="7.375" style="100" customWidth="1"/>
    <col min="5639" max="5640" width="7" style="100" customWidth="1"/>
    <col min="5641" max="5641" width="6.5" style="100" customWidth="1"/>
    <col min="5642" max="5642" width="6.125" style="100" customWidth="1"/>
    <col min="5643" max="5643" width="6.625" style="100" customWidth="1"/>
    <col min="5644" max="5644" width="6.125" style="100" customWidth="1"/>
    <col min="5645" max="5886" width="7.75" style="100"/>
    <col min="5887" max="5887" width="3.75" style="100" customWidth="1"/>
    <col min="5888" max="5888" width="9.375" style="100" customWidth="1"/>
    <col min="5889" max="5889" width="7.625" style="100" customWidth="1"/>
    <col min="5890" max="5890" width="6.875" style="100" customWidth="1"/>
    <col min="5891" max="5891" width="6" style="100" customWidth="1"/>
    <col min="5892" max="5892" width="6.25" style="100" customWidth="1"/>
    <col min="5893" max="5893" width="5.625" style="100" customWidth="1"/>
    <col min="5894" max="5894" width="7.375" style="100" customWidth="1"/>
    <col min="5895" max="5896" width="7" style="100" customWidth="1"/>
    <col min="5897" max="5897" width="6.5" style="100" customWidth="1"/>
    <col min="5898" max="5898" width="6.125" style="100" customWidth="1"/>
    <col min="5899" max="5899" width="6.625" style="100" customWidth="1"/>
    <col min="5900" max="5900" width="6.125" style="100" customWidth="1"/>
    <col min="5901" max="6142" width="7.75" style="100"/>
    <col min="6143" max="6143" width="3.75" style="100" customWidth="1"/>
    <col min="6144" max="6144" width="9.375" style="100" customWidth="1"/>
    <col min="6145" max="6145" width="7.625" style="100" customWidth="1"/>
    <col min="6146" max="6146" width="6.875" style="100" customWidth="1"/>
    <col min="6147" max="6147" width="6" style="100" customWidth="1"/>
    <col min="6148" max="6148" width="6.25" style="100" customWidth="1"/>
    <col min="6149" max="6149" width="5.625" style="100" customWidth="1"/>
    <col min="6150" max="6150" width="7.375" style="100" customWidth="1"/>
    <col min="6151" max="6152" width="7" style="100" customWidth="1"/>
    <col min="6153" max="6153" width="6.5" style="100" customWidth="1"/>
    <col min="6154" max="6154" width="6.125" style="100" customWidth="1"/>
    <col min="6155" max="6155" width="6.625" style="100" customWidth="1"/>
    <col min="6156" max="6156" width="6.125" style="100" customWidth="1"/>
    <col min="6157" max="6398" width="7.75" style="100"/>
    <col min="6399" max="6399" width="3.75" style="100" customWidth="1"/>
    <col min="6400" max="6400" width="9.375" style="100" customWidth="1"/>
    <col min="6401" max="6401" width="7.625" style="100" customWidth="1"/>
    <col min="6402" max="6402" width="6.875" style="100" customWidth="1"/>
    <col min="6403" max="6403" width="6" style="100" customWidth="1"/>
    <col min="6404" max="6404" width="6.25" style="100" customWidth="1"/>
    <col min="6405" max="6405" width="5.625" style="100" customWidth="1"/>
    <col min="6406" max="6406" width="7.375" style="100" customWidth="1"/>
    <col min="6407" max="6408" width="7" style="100" customWidth="1"/>
    <col min="6409" max="6409" width="6.5" style="100" customWidth="1"/>
    <col min="6410" max="6410" width="6.125" style="100" customWidth="1"/>
    <col min="6411" max="6411" width="6.625" style="100" customWidth="1"/>
    <col min="6412" max="6412" width="6.125" style="100" customWidth="1"/>
    <col min="6413" max="6654" width="7.75" style="100"/>
    <col min="6655" max="6655" width="3.75" style="100" customWidth="1"/>
    <col min="6656" max="6656" width="9.375" style="100" customWidth="1"/>
    <col min="6657" max="6657" width="7.625" style="100" customWidth="1"/>
    <col min="6658" max="6658" width="6.875" style="100" customWidth="1"/>
    <col min="6659" max="6659" width="6" style="100" customWidth="1"/>
    <col min="6660" max="6660" width="6.25" style="100" customWidth="1"/>
    <col min="6661" max="6661" width="5.625" style="100" customWidth="1"/>
    <col min="6662" max="6662" width="7.375" style="100" customWidth="1"/>
    <col min="6663" max="6664" width="7" style="100" customWidth="1"/>
    <col min="6665" max="6665" width="6.5" style="100" customWidth="1"/>
    <col min="6666" max="6666" width="6.125" style="100" customWidth="1"/>
    <col min="6667" max="6667" width="6.625" style="100" customWidth="1"/>
    <col min="6668" max="6668" width="6.125" style="100" customWidth="1"/>
    <col min="6669" max="6910" width="7.75" style="100"/>
    <col min="6911" max="6911" width="3.75" style="100" customWidth="1"/>
    <col min="6912" max="6912" width="9.375" style="100" customWidth="1"/>
    <col min="6913" max="6913" width="7.625" style="100" customWidth="1"/>
    <col min="6914" max="6914" width="6.875" style="100" customWidth="1"/>
    <col min="6915" max="6915" width="6" style="100" customWidth="1"/>
    <col min="6916" max="6916" width="6.25" style="100" customWidth="1"/>
    <col min="6917" max="6917" width="5.625" style="100" customWidth="1"/>
    <col min="6918" max="6918" width="7.375" style="100" customWidth="1"/>
    <col min="6919" max="6920" width="7" style="100" customWidth="1"/>
    <col min="6921" max="6921" width="6.5" style="100" customWidth="1"/>
    <col min="6922" max="6922" width="6.125" style="100" customWidth="1"/>
    <col min="6923" max="6923" width="6.625" style="100" customWidth="1"/>
    <col min="6924" max="6924" width="6.125" style="100" customWidth="1"/>
    <col min="6925" max="7166" width="7.75" style="100"/>
    <col min="7167" max="7167" width="3.75" style="100" customWidth="1"/>
    <col min="7168" max="7168" width="9.375" style="100" customWidth="1"/>
    <col min="7169" max="7169" width="7.625" style="100" customWidth="1"/>
    <col min="7170" max="7170" width="6.875" style="100" customWidth="1"/>
    <col min="7171" max="7171" width="6" style="100" customWidth="1"/>
    <col min="7172" max="7172" width="6.25" style="100" customWidth="1"/>
    <col min="7173" max="7173" width="5.625" style="100" customWidth="1"/>
    <col min="7174" max="7174" width="7.375" style="100" customWidth="1"/>
    <col min="7175" max="7176" width="7" style="100" customWidth="1"/>
    <col min="7177" max="7177" width="6.5" style="100" customWidth="1"/>
    <col min="7178" max="7178" width="6.125" style="100" customWidth="1"/>
    <col min="7179" max="7179" width="6.625" style="100" customWidth="1"/>
    <col min="7180" max="7180" width="6.125" style="100" customWidth="1"/>
    <col min="7181" max="7422" width="7.75" style="100"/>
    <col min="7423" max="7423" width="3.75" style="100" customWidth="1"/>
    <col min="7424" max="7424" width="9.375" style="100" customWidth="1"/>
    <col min="7425" max="7425" width="7.625" style="100" customWidth="1"/>
    <col min="7426" max="7426" width="6.875" style="100" customWidth="1"/>
    <col min="7427" max="7427" width="6" style="100" customWidth="1"/>
    <col min="7428" max="7428" width="6.25" style="100" customWidth="1"/>
    <col min="7429" max="7429" width="5.625" style="100" customWidth="1"/>
    <col min="7430" max="7430" width="7.375" style="100" customWidth="1"/>
    <col min="7431" max="7432" width="7" style="100" customWidth="1"/>
    <col min="7433" max="7433" width="6.5" style="100" customWidth="1"/>
    <col min="7434" max="7434" width="6.125" style="100" customWidth="1"/>
    <col min="7435" max="7435" width="6.625" style="100" customWidth="1"/>
    <col min="7436" max="7436" width="6.125" style="100" customWidth="1"/>
    <col min="7437" max="7678" width="7.75" style="100"/>
    <col min="7679" max="7679" width="3.75" style="100" customWidth="1"/>
    <col min="7680" max="7680" width="9.375" style="100" customWidth="1"/>
    <col min="7681" max="7681" width="7.625" style="100" customWidth="1"/>
    <col min="7682" max="7682" width="6.875" style="100" customWidth="1"/>
    <col min="7683" max="7683" width="6" style="100" customWidth="1"/>
    <col min="7684" max="7684" width="6.25" style="100" customWidth="1"/>
    <col min="7685" max="7685" width="5.625" style="100" customWidth="1"/>
    <col min="7686" max="7686" width="7.375" style="100" customWidth="1"/>
    <col min="7687" max="7688" width="7" style="100" customWidth="1"/>
    <col min="7689" max="7689" width="6.5" style="100" customWidth="1"/>
    <col min="7690" max="7690" width="6.125" style="100" customWidth="1"/>
    <col min="7691" max="7691" width="6.625" style="100" customWidth="1"/>
    <col min="7692" max="7692" width="6.125" style="100" customWidth="1"/>
    <col min="7693" max="7934" width="7.75" style="100"/>
    <col min="7935" max="7935" width="3.75" style="100" customWidth="1"/>
    <col min="7936" max="7936" width="9.375" style="100" customWidth="1"/>
    <col min="7937" max="7937" width="7.625" style="100" customWidth="1"/>
    <col min="7938" max="7938" width="6.875" style="100" customWidth="1"/>
    <col min="7939" max="7939" width="6" style="100" customWidth="1"/>
    <col min="7940" max="7940" width="6.25" style="100" customWidth="1"/>
    <col min="7941" max="7941" width="5.625" style="100" customWidth="1"/>
    <col min="7942" max="7942" width="7.375" style="100" customWidth="1"/>
    <col min="7943" max="7944" width="7" style="100" customWidth="1"/>
    <col min="7945" max="7945" width="6.5" style="100" customWidth="1"/>
    <col min="7946" max="7946" width="6.125" style="100" customWidth="1"/>
    <col min="7947" max="7947" width="6.625" style="100" customWidth="1"/>
    <col min="7948" max="7948" width="6.125" style="100" customWidth="1"/>
    <col min="7949" max="8190" width="7.75" style="100"/>
    <col min="8191" max="8191" width="3.75" style="100" customWidth="1"/>
    <col min="8192" max="8192" width="9.375" style="100" customWidth="1"/>
    <col min="8193" max="8193" width="7.625" style="100" customWidth="1"/>
    <col min="8194" max="8194" width="6.875" style="100" customWidth="1"/>
    <col min="8195" max="8195" width="6" style="100" customWidth="1"/>
    <col min="8196" max="8196" width="6.25" style="100" customWidth="1"/>
    <col min="8197" max="8197" width="5.625" style="100" customWidth="1"/>
    <col min="8198" max="8198" width="7.375" style="100" customWidth="1"/>
    <col min="8199" max="8200" width="7" style="100" customWidth="1"/>
    <col min="8201" max="8201" width="6.5" style="100" customWidth="1"/>
    <col min="8202" max="8202" width="6.125" style="100" customWidth="1"/>
    <col min="8203" max="8203" width="6.625" style="100" customWidth="1"/>
    <col min="8204" max="8204" width="6.125" style="100" customWidth="1"/>
    <col min="8205" max="8446" width="7.75" style="100"/>
    <col min="8447" max="8447" width="3.75" style="100" customWidth="1"/>
    <col min="8448" max="8448" width="9.375" style="100" customWidth="1"/>
    <col min="8449" max="8449" width="7.625" style="100" customWidth="1"/>
    <col min="8450" max="8450" width="6.875" style="100" customWidth="1"/>
    <col min="8451" max="8451" width="6" style="100" customWidth="1"/>
    <col min="8452" max="8452" width="6.25" style="100" customWidth="1"/>
    <col min="8453" max="8453" width="5.625" style="100" customWidth="1"/>
    <col min="8454" max="8454" width="7.375" style="100" customWidth="1"/>
    <col min="8455" max="8456" width="7" style="100" customWidth="1"/>
    <col min="8457" max="8457" width="6.5" style="100" customWidth="1"/>
    <col min="8458" max="8458" width="6.125" style="100" customWidth="1"/>
    <col min="8459" max="8459" width="6.625" style="100" customWidth="1"/>
    <col min="8460" max="8460" width="6.125" style="100" customWidth="1"/>
    <col min="8461" max="8702" width="7.75" style="100"/>
    <col min="8703" max="8703" width="3.75" style="100" customWidth="1"/>
    <col min="8704" max="8704" width="9.375" style="100" customWidth="1"/>
    <col min="8705" max="8705" width="7.625" style="100" customWidth="1"/>
    <col min="8706" max="8706" width="6.875" style="100" customWidth="1"/>
    <col min="8707" max="8707" width="6" style="100" customWidth="1"/>
    <col min="8708" max="8708" width="6.25" style="100" customWidth="1"/>
    <col min="8709" max="8709" width="5.625" style="100" customWidth="1"/>
    <col min="8710" max="8710" width="7.375" style="100" customWidth="1"/>
    <col min="8711" max="8712" width="7" style="100" customWidth="1"/>
    <col min="8713" max="8713" width="6.5" style="100" customWidth="1"/>
    <col min="8714" max="8714" width="6.125" style="100" customWidth="1"/>
    <col min="8715" max="8715" width="6.625" style="100" customWidth="1"/>
    <col min="8716" max="8716" width="6.125" style="100" customWidth="1"/>
    <col min="8717" max="8958" width="7.75" style="100"/>
    <col min="8959" max="8959" width="3.75" style="100" customWidth="1"/>
    <col min="8960" max="8960" width="9.375" style="100" customWidth="1"/>
    <col min="8961" max="8961" width="7.625" style="100" customWidth="1"/>
    <col min="8962" max="8962" width="6.875" style="100" customWidth="1"/>
    <col min="8963" max="8963" width="6" style="100" customWidth="1"/>
    <col min="8964" max="8964" width="6.25" style="100" customWidth="1"/>
    <col min="8965" max="8965" width="5.625" style="100" customWidth="1"/>
    <col min="8966" max="8966" width="7.375" style="100" customWidth="1"/>
    <col min="8967" max="8968" width="7" style="100" customWidth="1"/>
    <col min="8969" max="8969" width="6.5" style="100" customWidth="1"/>
    <col min="8970" max="8970" width="6.125" style="100" customWidth="1"/>
    <col min="8971" max="8971" width="6.625" style="100" customWidth="1"/>
    <col min="8972" max="8972" width="6.125" style="100" customWidth="1"/>
    <col min="8973" max="9214" width="7.75" style="100"/>
    <col min="9215" max="9215" width="3.75" style="100" customWidth="1"/>
    <col min="9216" max="9216" width="9.375" style="100" customWidth="1"/>
    <col min="9217" max="9217" width="7.625" style="100" customWidth="1"/>
    <col min="9218" max="9218" width="6.875" style="100" customWidth="1"/>
    <col min="9219" max="9219" width="6" style="100" customWidth="1"/>
    <col min="9220" max="9220" width="6.25" style="100" customWidth="1"/>
    <col min="9221" max="9221" width="5.625" style="100" customWidth="1"/>
    <col min="9222" max="9222" width="7.375" style="100" customWidth="1"/>
    <col min="9223" max="9224" width="7" style="100" customWidth="1"/>
    <col min="9225" max="9225" width="6.5" style="100" customWidth="1"/>
    <col min="9226" max="9226" width="6.125" style="100" customWidth="1"/>
    <col min="9227" max="9227" width="6.625" style="100" customWidth="1"/>
    <col min="9228" max="9228" width="6.125" style="100" customWidth="1"/>
    <col min="9229" max="9470" width="7.75" style="100"/>
    <col min="9471" max="9471" width="3.75" style="100" customWidth="1"/>
    <col min="9472" max="9472" width="9.375" style="100" customWidth="1"/>
    <col min="9473" max="9473" width="7.625" style="100" customWidth="1"/>
    <col min="9474" max="9474" width="6.875" style="100" customWidth="1"/>
    <col min="9475" max="9475" width="6" style="100" customWidth="1"/>
    <col min="9476" max="9476" width="6.25" style="100" customWidth="1"/>
    <col min="9477" max="9477" width="5.625" style="100" customWidth="1"/>
    <col min="9478" max="9478" width="7.375" style="100" customWidth="1"/>
    <col min="9479" max="9480" width="7" style="100" customWidth="1"/>
    <col min="9481" max="9481" width="6.5" style="100" customWidth="1"/>
    <col min="9482" max="9482" width="6.125" style="100" customWidth="1"/>
    <col min="9483" max="9483" width="6.625" style="100" customWidth="1"/>
    <col min="9484" max="9484" width="6.125" style="100" customWidth="1"/>
    <col min="9485" max="9726" width="7.75" style="100"/>
    <col min="9727" max="9727" width="3.75" style="100" customWidth="1"/>
    <col min="9728" max="9728" width="9.375" style="100" customWidth="1"/>
    <col min="9729" max="9729" width="7.625" style="100" customWidth="1"/>
    <col min="9730" max="9730" width="6.875" style="100" customWidth="1"/>
    <col min="9731" max="9731" width="6" style="100" customWidth="1"/>
    <col min="9732" max="9732" width="6.25" style="100" customWidth="1"/>
    <col min="9733" max="9733" width="5.625" style="100" customWidth="1"/>
    <col min="9734" max="9734" width="7.375" style="100" customWidth="1"/>
    <col min="9735" max="9736" width="7" style="100" customWidth="1"/>
    <col min="9737" max="9737" width="6.5" style="100" customWidth="1"/>
    <col min="9738" max="9738" width="6.125" style="100" customWidth="1"/>
    <col min="9739" max="9739" width="6.625" style="100" customWidth="1"/>
    <col min="9740" max="9740" width="6.125" style="100" customWidth="1"/>
    <col min="9741" max="9982" width="7.75" style="100"/>
    <col min="9983" max="9983" width="3.75" style="100" customWidth="1"/>
    <col min="9984" max="9984" width="9.375" style="100" customWidth="1"/>
    <col min="9985" max="9985" width="7.625" style="100" customWidth="1"/>
    <col min="9986" max="9986" width="6.875" style="100" customWidth="1"/>
    <col min="9987" max="9987" width="6" style="100" customWidth="1"/>
    <col min="9988" max="9988" width="6.25" style="100" customWidth="1"/>
    <col min="9989" max="9989" width="5.625" style="100" customWidth="1"/>
    <col min="9990" max="9990" width="7.375" style="100" customWidth="1"/>
    <col min="9991" max="9992" width="7" style="100" customWidth="1"/>
    <col min="9993" max="9993" width="6.5" style="100" customWidth="1"/>
    <col min="9994" max="9994" width="6.125" style="100" customWidth="1"/>
    <col min="9995" max="9995" width="6.625" style="100" customWidth="1"/>
    <col min="9996" max="9996" width="6.125" style="100" customWidth="1"/>
    <col min="9997" max="10238" width="7.75" style="100"/>
    <col min="10239" max="10239" width="3.75" style="100" customWidth="1"/>
    <col min="10240" max="10240" width="9.375" style="100" customWidth="1"/>
    <col min="10241" max="10241" width="7.625" style="100" customWidth="1"/>
    <col min="10242" max="10242" width="6.875" style="100" customWidth="1"/>
    <col min="10243" max="10243" width="6" style="100" customWidth="1"/>
    <col min="10244" max="10244" width="6.25" style="100" customWidth="1"/>
    <col min="10245" max="10245" width="5.625" style="100" customWidth="1"/>
    <col min="10246" max="10246" width="7.375" style="100" customWidth="1"/>
    <col min="10247" max="10248" width="7" style="100" customWidth="1"/>
    <col min="10249" max="10249" width="6.5" style="100" customWidth="1"/>
    <col min="10250" max="10250" width="6.125" style="100" customWidth="1"/>
    <col min="10251" max="10251" width="6.625" style="100" customWidth="1"/>
    <col min="10252" max="10252" width="6.125" style="100" customWidth="1"/>
    <col min="10253" max="10494" width="7.75" style="100"/>
    <col min="10495" max="10495" width="3.75" style="100" customWidth="1"/>
    <col min="10496" max="10496" width="9.375" style="100" customWidth="1"/>
    <col min="10497" max="10497" width="7.625" style="100" customWidth="1"/>
    <col min="10498" max="10498" width="6.875" style="100" customWidth="1"/>
    <col min="10499" max="10499" width="6" style="100" customWidth="1"/>
    <col min="10500" max="10500" width="6.25" style="100" customWidth="1"/>
    <col min="10501" max="10501" width="5.625" style="100" customWidth="1"/>
    <col min="10502" max="10502" width="7.375" style="100" customWidth="1"/>
    <col min="10503" max="10504" width="7" style="100" customWidth="1"/>
    <col min="10505" max="10505" width="6.5" style="100" customWidth="1"/>
    <col min="10506" max="10506" width="6.125" style="100" customWidth="1"/>
    <col min="10507" max="10507" width="6.625" style="100" customWidth="1"/>
    <col min="10508" max="10508" width="6.125" style="100" customWidth="1"/>
    <col min="10509" max="10750" width="7.75" style="100"/>
    <col min="10751" max="10751" width="3.75" style="100" customWidth="1"/>
    <col min="10752" max="10752" width="9.375" style="100" customWidth="1"/>
    <col min="10753" max="10753" width="7.625" style="100" customWidth="1"/>
    <col min="10754" max="10754" width="6.875" style="100" customWidth="1"/>
    <col min="10755" max="10755" width="6" style="100" customWidth="1"/>
    <col min="10756" max="10756" width="6.25" style="100" customWidth="1"/>
    <col min="10757" max="10757" width="5.625" style="100" customWidth="1"/>
    <col min="10758" max="10758" width="7.375" style="100" customWidth="1"/>
    <col min="10759" max="10760" width="7" style="100" customWidth="1"/>
    <col min="10761" max="10761" width="6.5" style="100" customWidth="1"/>
    <col min="10762" max="10762" width="6.125" style="100" customWidth="1"/>
    <col min="10763" max="10763" width="6.625" style="100" customWidth="1"/>
    <col min="10764" max="10764" width="6.125" style="100" customWidth="1"/>
    <col min="10765" max="11006" width="7.75" style="100"/>
    <col min="11007" max="11007" width="3.75" style="100" customWidth="1"/>
    <col min="11008" max="11008" width="9.375" style="100" customWidth="1"/>
    <col min="11009" max="11009" width="7.625" style="100" customWidth="1"/>
    <col min="11010" max="11010" width="6.875" style="100" customWidth="1"/>
    <col min="11011" max="11011" width="6" style="100" customWidth="1"/>
    <col min="11012" max="11012" width="6.25" style="100" customWidth="1"/>
    <col min="11013" max="11013" width="5.625" style="100" customWidth="1"/>
    <col min="11014" max="11014" width="7.375" style="100" customWidth="1"/>
    <col min="11015" max="11016" width="7" style="100" customWidth="1"/>
    <col min="11017" max="11017" width="6.5" style="100" customWidth="1"/>
    <col min="11018" max="11018" width="6.125" style="100" customWidth="1"/>
    <col min="11019" max="11019" width="6.625" style="100" customWidth="1"/>
    <col min="11020" max="11020" width="6.125" style="100" customWidth="1"/>
    <col min="11021" max="11262" width="7.75" style="100"/>
    <col min="11263" max="11263" width="3.75" style="100" customWidth="1"/>
    <col min="11264" max="11264" width="9.375" style="100" customWidth="1"/>
    <col min="11265" max="11265" width="7.625" style="100" customWidth="1"/>
    <col min="11266" max="11266" width="6.875" style="100" customWidth="1"/>
    <col min="11267" max="11267" width="6" style="100" customWidth="1"/>
    <col min="11268" max="11268" width="6.25" style="100" customWidth="1"/>
    <col min="11269" max="11269" width="5.625" style="100" customWidth="1"/>
    <col min="11270" max="11270" width="7.375" style="100" customWidth="1"/>
    <col min="11271" max="11272" width="7" style="100" customWidth="1"/>
    <col min="11273" max="11273" width="6.5" style="100" customWidth="1"/>
    <col min="11274" max="11274" width="6.125" style="100" customWidth="1"/>
    <col min="11275" max="11275" width="6.625" style="100" customWidth="1"/>
    <col min="11276" max="11276" width="6.125" style="100" customWidth="1"/>
    <col min="11277" max="11518" width="7.75" style="100"/>
    <col min="11519" max="11519" width="3.75" style="100" customWidth="1"/>
    <col min="11520" max="11520" width="9.375" style="100" customWidth="1"/>
    <col min="11521" max="11521" width="7.625" style="100" customWidth="1"/>
    <col min="11522" max="11522" width="6.875" style="100" customWidth="1"/>
    <col min="11523" max="11523" width="6" style="100" customWidth="1"/>
    <col min="11524" max="11524" width="6.25" style="100" customWidth="1"/>
    <col min="11525" max="11525" width="5.625" style="100" customWidth="1"/>
    <col min="11526" max="11526" width="7.375" style="100" customWidth="1"/>
    <col min="11527" max="11528" width="7" style="100" customWidth="1"/>
    <col min="11529" max="11529" width="6.5" style="100" customWidth="1"/>
    <col min="11530" max="11530" width="6.125" style="100" customWidth="1"/>
    <col min="11531" max="11531" width="6.625" style="100" customWidth="1"/>
    <col min="11532" max="11532" width="6.125" style="100" customWidth="1"/>
    <col min="11533" max="11774" width="7.75" style="100"/>
    <col min="11775" max="11775" width="3.75" style="100" customWidth="1"/>
    <col min="11776" max="11776" width="9.375" style="100" customWidth="1"/>
    <col min="11777" max="11777" width="7.625" style="100" customWidth="1"/>
    <col min="11778" max="11778" width="6.875" style="100" customWidth="1"/>
    <col min="11779" max="11779" width="6" style="100" customWidth="1"/>
    <col min="11780" max="11780" width="6.25" style="100" customWidth="1"/>
    <col min="11781" max="11781" width="5.625" style="100" customWidth="1"/>
    <col min="11782" max="11782" width="7.375" style="100" customWidth="1"/>
    <col min="11783" max="11784" width="7" style="100" customWidth="1"/>
    <col min="11785" max="11785" width="6.5" style="100" customWidth="1"/>
    <col min="11786" max="11786" width="6.125" style="100" customWidth="1"/>
    <col min="11787" max="11787" width="6.625" style="100" customWidth="1"/>
    <col min="11788" max="11788" width="6.125" style="100" customWidth="1"/>
    <col min="11789" max="12030" width="7.75" style="100"/>
    <col min="12031" max="12031" width="3.75" style="100" customWidth="1"/>
    <col min="12032" max="12032" width="9.375" style="100" customWidth="1"/>
    <col min="12033" max="12033" width="7.625" style="100" customWidth="1"/>
    <col min="12034" max="12034" width="6.875" style="100" customWidth="1"/>
    <col min="12035" max="12035" width="6" style="100" customWidth="1"/>
    <col min="12036" max="12036" width="6.25" style="100" customWidth="1"/>
    <col min="12037" max="12037" width="5.625" style="100" customWidth="1"/>
    <col min="12038" max="12038" width="7.375" style="100" customWidth="1"/>
    <col min="12039" max="12040" width="7" style="100" customWidth="1"/>
    <col min="12041" max="12041" width="6.5" style="100" customWidth="1"/>
    <col min="12042" max="12042" width="6.125" style="100" customWidth="1"/>
    <col min="12043" max="12043" width="6.625" style="100" customWidth="1"/>
    <col min="12044" max="12044" width="6.125" style="100" customWidth="1"/>
    <col min="12045" max="12286" width="7.75" style="100"/>
    <col min="12287" max="12287" width="3.75" style="100" customWidth="1"/>
    <col min="12288" max="12288" width="9.375" style="100" customWidth="1"/>
    <col min="12289" max="12289" width="7.625" style="100" customWidth="1"/>
    <col min="12290" max="12290" width="6.875" style="100" customWidth="1"/>
    <col min="12291" max="12291" width="6" style="100" customWidth="1"/>
    <col min="12292" max="12292" width="6.25" style="100" customWidth="1"/>
    <col min="12293" max="12293" width="5.625" style="100" customWidth="1"/>
    <col min="12294" max="12294" width="7.375" style="100" customWidth="1"/>
    <col min="12295" max="12296" width="7" style="100" customWidth="1"/>
    <col min="12297" max="12297" width="6.5" style="100" customWidth="1"/>
    <col min="12298" max="12298" width="6.125" style="100" customWidth="1"/>
    <col min="12299" max="12299" width="6.625" style="100" customWidth="1"/>
    <col min="12300" max="12300" width="6.125" style="100" customWidth="1"/>
    <col min="12301" max="12542" width="7.75" style="100"/>
    <col min="12543" max="12543" width="3.75" style="100" customWidth="1"/>
    <col min="12544" max="12544" width="9.375" style="100" customWidth="1"/>
    <col min="12545" max="12545" width="7.625" style="100" customWidth="1"/>
    <col min="12546" max="12546" width="6.875" style="100" customWidth="1"/>
    <col min="12547" max="12547" width="6" style="100" customWidth="1"/>
    <col min="12548" max="12548" width="6.25" style="100" customWidth="1"/>
    <col min="12549" max="12549" width="5.625" style="100" customWidth="1"/>
    <col min="12550" max="12550" width="7.375" style="100" customWidth="1"/>
    <col min="12551" max="12552" width="7" style="100" customWidth="1"/>
    <col min="12553" max="12553" width="6.5" style="100" customWidth="1"/>
    <col min="12554" max="12554" width="6.125" style="100" customWidth="1"/>
    <col min="12555" max="12555" width="6.625" style="100" customWidth="1"/>
    <col min="12556" max="12556" width="6.125" style="100" customWidth="1"/>
    <col min="12557" max="12798" width="7.75" style="100"/>
    <col min="12799" max="12799" width="3.75" style="100" customWidth="1"/>
    <col min="12800" max="12800" width="9.375" style="100" customWidth="1"/>
    <col min="12801" max="12801" width="7.625" style="100" customWidth="1"/>
    <col min="12802" max="12802" width="6.875" style="100" customWidth="1"/>
    <col min="12803" max="12803" width="6" style="100" customWidth="1"/>
    <col min="12804" max="12804" width="6.25" style="100" customWidth="1"/>
    <col min="12805" max="12805" width="5.625" style="100" customWidth="1"/>
    <col min="12806" max="12806" width="7.375" style="100" customWidth="1"/>
    <col min="12807" max="12808" width="7" style="100" customWidth="1"/>
    <col min="12809" max="12809" width="6.5" style="100" customWidth="1"/>
    <col min="12810" max="12810" width="6.125" style="100" customWidth="1"/>
    <col min="12811" max="12811" width="6.625" style="100" customWidth="1"/>
    <col min="12812" max="12812" width="6.125" style="100" customWidth="1"/>
    <col min="12813" max="13054" width="7.75" style="100"/>
    <col min="13055" max="13055" width="3.75" style="100" customWidth="1"/>
    <col min="13056" max="13056" width="9.375" style="100" customWidth="1"/>
    <col min="13057" max="13057" width="7.625" style="100" customWidth="1"/>
    <col min="13058" max="13058" width="6.875" style="100" customWidth="1"/>
    <col min="13059" max="13059" width="6" style="100" customWidth="1"/>
    <col min="13060" max="13060" width="6.25" style="100" customWidth="1"/>
    <col min="13061" max="13061" width="5.625" style="100" customWidth="1"/>
    <col min="13062" max="13062" width="7.375" style="100" customWidth="1"/>
    <col min="13063" max="13064" width="7" style="100" customWidth="1"/>
    <col min="13065" max="13065" width="6.5" style="100" customWidth="1"/>
    <col min="13066" max="13066" width="6.125" style="100" customWidth="1"/>
    <col min="13067" max="13067" width="6.625" style="100" customWidth="1"/>
    <col min="13068" max="13068" width="6.125" style="100" customWidth="1"/>
    <col min="13069" max="13310" width="7.75" style="100"/>
    <col min="13311" max="13311" width="3.75" style="100" customWidth="1"/>
    <col min="13312" max="13312" width="9.375" style="100" customWidth="1"/>
    <col min="13313" max="13313" width="7.625" style="100" customWidth="1"/>
    <col min="13314" max="13314" width="6.875" style="100" customWidth="1"/>
    <col min="13315" max="13315" width="6" style="100" customWidth="1"/>
    <col min="13316" max="13316" width="6.25" style="100" customWidth="1"/>
    <col min="13317" max="13317" width="5.625" style="100" customWidth="1"/>
    <col min="13318" max="13318" width="7.375" style="100" customWidth="1"/>
    <col min="13319" max="13320" width="7" style="100" customWidth="1"/>
    <col min="13321" max="13321" width="6.5" style="100" customWidth="1"/>
    <col min="13322" max="13322" width="6.125" style="100" customWidth="1"/>
    <col min="13323" max="13323" width="6.625" style="100" customWidth="1"/>
    <col min="13324" max="13324" width="6.125" style="100" customWidth="1"/>
    <col min="13325" max="13566" width="7.75" style="100"/>
    <col min="13567" max="13567" width="3.75" style="100" customWidth="1"/>
    <col min="13568" max="13568" width="9.375" style="100" customWidth="1"/>
    <col min="13569" max="13569" width="7.625" style="100" customWidth="1"/>
    <col min="13570" max="13570" width="6.875" style="100" customWidth="1"/>
    <col min="13571" max="13571" width="6" style="100" customWidth="1"/>
    <col min="13572" max="13572" width="6.25" style="100" customWidth="1"/>
    <col min="13573" max="13573" width="5.625" style="100" customWidth="1"/>
    <col min="13574" max="13574" width="7.375" style="100" customWidth="1"/>
    <col min="13575" max="13576" width="7" style="100" customWidth="1"/>
    <col min="13577" max="13577" width="6.5" style="100" customWidth="1"/>
    <col min="13578" max="13578" width="6.125" style="100" customWidth="1"/>
    <col min="13579" max="13579" width="6.625" style="100" customWidth="1"/>
    <col min="13580" max="13580" width="6.125" style="100" customWidth="1"/>
    <col min="13581" max="13822" width="7.75" style="100"/>
    <col min="13823" max="13823" width="3.75" style="100" customWidth="1"/>
    <col min="13824" max="13824" width="9.375" style="100" customWidth="1"/>
    <col min="13825" max="13825" width="7.625" style="100" customWidth="1"/>
    <col min="13826" max="13826" width="6.875" style="100" customWidth="1"/>
    <col min="13827" max="13827" width="6" style="100" customWidth="1"/>
    <col min="13828" max="13828" width="6.25" style="100" customWidth="1"/>
    <col min="13829" max="13829" width="5.625" style="100" customWidth="1"/>
    <col min="13830" max="13830" width="7.375" style="100" customWidth="1"/>
    <col min="13831" max="13832" width="7" style="100" customWidth="1"/>
    <col min="13833" max="13833" width="6.5" style="100" customWidth="1"/>
    <col min="13834" max="13834" width="6.125" style="100" customWidth="1"/>
    <col min="13835" max="13835" width="6.625" style="100" customWidth="1"/>
    <col min="13836" max="13836" width="6.125" style="100" customWidth="1"/>
    <col min="13837" max="14078" width="7.75" style="100"/>
    <col min="14079" max="14079" width="3.75" style="100" customWidth="1"/>
    <col min="14080" max="14080" width="9.375" style="100" customWidth="1"/>
    <col min="14081" max="14081" width="7.625" style="100" customWidth="1"/>
    <col min="14082" max="14082" width="6.875" style="100" customWidth="1"/>
    <col min="14083" max="14083" width="6" style="100" customWidth="1"/>
    <col min="14084" max="14084" width="6.25" style="100" customWidth="1"/>
    <col min="14085" max="14085" width="5.625" style="100" customWidth="1"/>
    <col min="14086" max="14086" width="7.375" style="100" customWidth="1"/>
    <col min="14087" max="14088" width="7" style="100" customWidth="1"/>
    <col min="14089" max="14089" width="6.5" style="100" customWidth="1"/>
    <col min="14090" max="14090" width="6.125" style="100" customWidth="1"/>
    <col min="14091" max="14091" width="6.625" style="100" customWidth="1"/>
    <col min="14092" max="14092" width="6.125" style="100" customWidth="1"/>
    <col min="14093" max="14334" width="7.75" style="100"/>
    <col min="14335" max="14335" width="3.75" style="100" customWidth="1"/>
    <col min="14336" max="14336" width="9.375" style="100" customWidth="1"/>
    <col min="14337" max="14337" width="7.625" style="100" customWidth="1"/>
    <col min="14338" max="14338" width="6.875" style="100" customWidth="1"/>
    <col min="14339" max="14339" width="6" style="100" customWidth="1"/>
    <col min="14340" max="14340" width="6.25" style="100" customWidth="1"/>
    <col min="14341" max="14341" width="5.625" style="100" customWidth="1"/>
    <col min="14342" max="14342" width="7.375" style="100" customWidth="1"/>
    <col min="14343" max="14344" width="7" style="100" customWidth="1"/>
    <col min="14345" max="14345" width="6.5" style="100" customWidth="1"/>
    <col min="14346" max="14346" width="6.125" style="100" customWidth="1"/>
    <col min="14347" max="14347" width="6.625" style="100" customWidth="1"/>
    <col min="14348" max="14348" width="6.125" style="100" customWidth="1"/>
    <col min="14349" max="14590" width="7.75" style="100"/>
    <col min="14591" max="14591" width="3.75" style="100" customWidth="1"/>
    <col min="14592" max="14592" width="9.375" style="100" customWidth="1"/>
    <col min="14593" max="14593" width="7.625" style="100" customWidth="1"/>
    <col min="14594" max="14594" width="6.875" style="100" customWidth="1"/>
    <col min="14595" max="14595" width="6" style="100" customWidth="1"/>
    <col min="14596" max="14596" width="6.25" style="100" customWidth="1"/>
    <col min="14597" max="14597" width="5.625" style="100" customWidth="1"/>
    <col min="14598" max="14598" width="7.375" style="100" customWidth="1"/>
    <col min="14599" max="14600" width="7" style="100" customWidth="1"/>
    <col min="14601" max="14601" width="6.5" style="100" customWidth="1"/>
    <col min="14602" max="14602" width="6.125" style="100" customWidth="1"/>
    <col min="14603" max="14603" width="6.625" style="100" customWidth="1"/>
    <col min="14604" max="14604" width="6.125" style="100" customWidth="1"/>
    <col min="14605" max="14846" width="7.75" style="100"/>
    <col min="14847" max="14847" width="3.75" style="100" customWidth="1"/>
    <col min="14848" max="14848" width="9.375" style="100" customWidth="1"/>
    <col min="14849" max="14849" width="7.625" style="100" customWidth="1"/>
    <col min="14850" max="14850" width="6.875" style="100" customWidth="1"/>
    <col min="14851" max="14851" width="6" style="100" customWidth="1"/>
    <col min="14852" max="14852" width="6.25" style="100" customWidth="1"/>
    <col min="14853" max="14853" width="5.625" style="100" customWidth="1"/>
    <col min="14854" max="14854" width="7.375" style="100" customWidth="1"/>
    <col min="14855" max="14856" width="7" style="100" customWidth="1"/>
    <col min="14857" max="14857" width="6.5" style="100" customWidth="1"/>
    <col min="14858" max="14858" width="6.125" style="100" customWidth="1"/>
    <col min="14859" max="14859" width="6.625" style="100" customWidth="1"/>
    <col min="14860" max="14860" width="6.125" style="100" customWidth="1"/>
    <col min="14861" max="15102" width="7.75" style="100"/>
    <col min="15103" max="15103" width="3.75" style="100" customWidth="1"/>
    <col min="15104" max="15104" width="9.375" style="100" customWidth="1"/>
    <col min="15105" max="15105" width="7.625" style="100" customWidth="1"/>
    <col min="15106" max="15106" width="6.875" style="100" customWidth="1"/>
    <col min="15107" max="15107" width="6" style="100" customWidth="1"/>
    <col min="15108" max="15108" width="6.25" style="100" customWidth="1"/>
    <col min="15109" max="15109" width="5.625" style="100" customWidth="1"/>
    <col min="15110" max="15110" width="7.375" style="100" customWidth="1"/>
    <col min="15111" max="15112" width="7" style="100" customWidth="1"/>
    <col min="15113" max="15113" width="6.5" style="100" customWidth="1"/>
    <col min="15114" max="15114" width="6.125" style="100" customWidth="1"/>
    <col min="15115" max="15115" width="6.625" style="100" customWidth="1"/>
    <col min="15116" max="15116" width="6.125" style="100" customWidth="1"/>
    <col min="15117" max="15358" width="7.75" style="100"/>
    <col min="15359" max="15359" width="3.75" style="100" customWidth="1"/>
    <col min="15360" max="15360" width="9.375" style="100" customWidth="1"/>
    <col min="15361" max="15361" width="7.625" style="100" customWidth="1"/>
    <col min="15362" max="15362" width="6.875" style="100" customWidth="1"/>
    <col min="15363" max="15363" width="6" style="100" customWidth="1"/>
    <col min="15364" max="15364" width="6.25" style="100" customWidth="1"/>
    <col min="15365" max="15365" width="5.625" style="100" customWidth="1"/>
    <col min="15366" max="15366" width="7.375" style="100" customWidth="1"/>
    <col min="15367" max="15368" width="7" style="100" customWidth="1"/>
    <col min="15369" max="15369" width="6.5" style="100" customWidth="1"/>
    <col min="15370" max="15370" width="6.125" style="100" customWidth="1"/>
    <col min="15371" max="15371" width="6.625" style="100" customWidth="1"/>
    <col min="15372" max="15372" width="6.125" style="100" customWidth="1"/>
    <col min="15373" max="15614" width="7.75" style="100"/>
    <col min="15615" max="15615" width="3.75" style="100" customWidth="1"/>
    <col min="15616" max="15616" width="9.375" style="100" customWidth="1"/>
    <col min="15617" max="15617" width="7.625" style="100" customWidth="1"/>
    <col min="15618" max="15618" width="6.875" style="100" customWidth="1"/>
    <col min="15619" max="15619" width="6" style="100" customWidth="1"/>
    <col min="15620" max="15620" width="6.25" style="100" customWidth="1"/>
    <col min="15621" max="15621" width="5.625" style="100" customWidth="1"/>
    <col min="15622" max="15622" width="7.375" style="100" customWidth="1"/>
    <col min="15623" max="15624" width="7" style="100" customWidth="1"/>
    <col min="15625" max="15625" width="6.5" style="100" customWidth="1"/>
    <col min="15626" max="15626" width="6.125" style="100" customWidth="1"/>
    <col min="15627" max="15627" width="6.625" style="100" customWidth="1"/>
    <col min="15628" max="15628" width="6.125" style="100" customWidth="1"/>
    <col min="15629" max="15870" width="7.75" style="100"/>
    <col min="15871" max="15871" width="3.75" style="100" customWidth="1"/>
    <col min="15872" max="15872" width="9.375" style="100" customWidth="1"/>
    <col min="15873" max="15873" width="7.625" style="100" customWidth="1"/>
    <col min="15874" max="15874" width="6.875" style="100" customWidth="1"/>
    <col min="15875" max="15875" width="6" style="100" customWidth="1"/>
    <col min="15876" max="15876" width="6.25" style="100" customWidth="1"/>
    <col min="15877" max="15877" width="5.625" style="100" customWidth="1"/>
    <col min="15878" max="15878" width="7.375" style="100" customWidth="1"/>
    <col min="15879" max="15880" width="7" style="100" customWidth="1"/>
    <col min="15881" max="15881" width="6.5" style="100" customWidth="1"/>
    <col min="15882" max="15882" width="6.125" style="100" customWidth="1"/>
    <col min="15883" max="15883" width="6.625" style="100" customWidth="1"/>
    <col min="15884" max="15884" width="6.125" style="100" customWidth="1"/>
    <col min="15885" max="16126" width="7.75" style="100"/>
    <col min="16127" max="16127" width="3.75" style="100" customWidth="1"/>
    <col min="16128" max="16128" width="9.375" style="100" customWidth="1"/>
    <col min="16129" max="16129" width="7.625" style="100" customWidth="1"/>
    <col min="16130" max="16130" width="6.875" style="100" customWidth="1"/>
    <col min="16131" max="16131" width="6" style="100" customWidth="1"/>
    <col min="16132" max="16132" width="6.25" style="100" customWidth="1"/>
    <col min="16133" max="16133" width="5.625" style="100" customWidth="1"/>
    <col min="16134" max="16134" width="7.375" style="100" customWidth="1"/>
    <col min="16135" max="16136" width="7" style="100" customWidth="1"/>
    <col min="16137" max="16137" width="6.5" style="100" customWidth="1"/>
    <col min="16138" max="16138" width="6.125" style="100" customWidth="1"/>
    <col min="16139" max="16139" width="6.625" style="100" customWidth="1"/>
    <col min="16140" max="16140" width="6.125" style="100" customWidth="1"/>
    <col min="16141" max="16384" width="7.75" style="100"/>
  </cols>
  <sheetData>
    <row r="1" spans="1:29" ht="16.149999999999999" customHeight="1">
      <c r="A1" s="100" t="s">
        <v>825</v>
      </c>
    </row>
    <row r="2" spans="1:29">
      <c r="N2" s="117" t="s">
        <v>402</v>
      </c>
      <c r="AA2" s="117" t="s">
        <v>402</v>
      </c>
    </row>
    <row r="3" spans="1:29" ht="27">
      <c r="A3" s="439" t="s">
        <v>403</v>
      </c>
      <c r="B3" s="440"/>
      <c r="C3" s="138" t="s">
        <v>44</v>
      </c>
      <c r="D3" s="139" t="s">
        <v>0</v>
      </c>
      <c r="E3" s="131" t="s">
        <v>429</v>
      </c>
      <c r="F3" s="131" t="s">
        <v>446</v>
      </c>
      <c r="G3" s="131" t="s">
        <v>447</v>
      </c>
      <c r="H3" s="139" t="s">
        <v>1</v>
      </c>
      <c r="I3" s="139" t="s">
        <v>193</v>
      </c>
      <c r="J3" s="139" t="s">
        <v>194</v>
      </c>
      <c r="K3" s="139" t="s">
        <v>195</v>
      </c>
      <c r="L3" s="139" t="s">
        <v>413</v>
      </c>
      <c r="M3" s="139" t="s">
        <v>157</v>
      </c>
      <c r="N3" s="149" t="s">
        <v>196</v>
      </c>
      <c r="O3" s="139" t="s">
        <v>199</v>
      </c>
      <c r="P3" s="139" t="s">
        <v>414</v>
      </c>
      <c r="Q3" s="139" t="s">
        <v>421</v>
      </c>
      <c r="R3" s="131" t="s">
        <v>198</v>
      </c>
      <c r="S3" s="131" t="s">
        <v>197</v>
      </c>
      <c r="T3" s="139" t="s">
        <v>200</v>
      </c>
      <c r="U3" s="139" t="s">
        <v>156</v>
      </c>
      <c r="V3" s="139" t="s">
        <v>201</v>
      </c>
      <c r="W3" s="131" t="s">
        <v>422</v>
      </c>
      <c r="X3" s="139" t="s">
        <v>418</v>
      </c>
      <c r="Y3" s="131" t="s">
        <v>202</v>
      </c>
      <c r="Z3" s="140" t="s">
        <v>205</v>
      </c>
      <c r="AA3" s="140" t="s">
        <v>162</v>
      </c>
    </row>
    <row r="4" spans="1:29" ht="11.25" hidden="1" customHeight="1">
      <c r="B4" s="135" t="s">
        <v>454</v>
      </c>
      <c r="C4" s="154">
        <v>96541</v>
      </c>
      <c r="D4" s="154">
        <v>23712</v>
      </c>
      <c r="E4" s="154">
        <v>1105</v>
      </c>
      <c r="F4" s="164">
        <v>48157</v>
      </c>
      <c r="G4" s="164"/>
      <c r="H4" s="154">
        <v>3531</v>
      </c>
      <c r="I4" s="154">
        <v>2504</v>
      </c>
      <c r="J4" s="154">
        <v>5209</v>
      </c>
      <c r="K4" s="154">
        <v>859</v>
      </c>
      <c r="L4" s="154">
        <v>2269</v>
      </c>
      <c r="M4" s="154">
        <v>1493</v>
      </c>
      <c r="N4" s="154">
        <v>758</v>
      </c>
      <c r="O4" s="154">
        <v>735</v>
      </c>
      <c r="P4" s="154">
        <v>629</v>
      </c>
      <c r="Q4" s="154">
        <v>690</v>
      </c>
      <c r="R4" s="154">
        <v>471</v>
      </c>
      <c r="S4" s="154">
        <v>446</v>
      </c>
      <c r="T4" s="154">
        <v>315</v>
      </c>
      <c r="U4" s="154">
        <v>245</v>
      </c>
      <c r="V4" s="154">
        <v>215</v>
      </c>
      <c r="W4" s="154">
        <v>171</v>
      </c>
      <c r="X4" s="154">
        <v>185</v>
      </c>
      <c r="Y4" s="154">
        <v>167</v>
      </c>
      <c r="Z4" s="154">
        <v>2618</v>
      </c>
      <c r="AA4" s="154">
        <v>57</v>
      </c>
    </row>
    <row r="5" spans="1:29" ht="11.25" hidden="1" customHeight="1">
      <c r="B5" s="135" t="s">
        <v>451</v>
      </c>
      <c r="C5" s="154">
        <v>96530</v>
      </c>
      <c r="D5" s="154">
        <v>23151</v>
      </c>
      <c r="E5" s="154">
        <v>1454</v>
      </c>
      <c r="F5" s="164">
        <v>46680</v>
      </c>
      <c r="G5" s="164"/>
      <c r="H5" s="154">
        <v>3645</v>
      </c>
      <c r="I5" s="154">
        <v>2306</v>
      </c>
      <c r="J5" s="154">
        <v>6580</v>
      </c>
      <c r="K5" s="154">
        <v>821</v>
      </c>
      <c r="L5" s="154">
        <v>2251</v>
      </c>
      <c r="M5" s="154">
        <v>1486</v>
      </c>
      <c r="N5" s="154">
        <v>773</v>
      </c>
      <c r="O5" s="154">
        <v>778</v>
      </c>
      <c r="P5" s="154">
        <v>604</v>
      </c>
      <c r="Q5" s="154">
        <v>825</v>
      </c>
      <c r="R5" s="154">
        <v>462</v>
      </c>
      <c r="S5" s="154">
        <v>483</v>
      </c>
      <c r="T5" s="154">
        <v>320</v>
      </c>
      <c r="U5" s="154">
        <v>251</v>
      </c>
      <c r="V5" s="154">
        <v>236</v>
      </c>
      <c r="W5" s="154">
        <v>193</v>
      </c>
      <c r="X5" s="154">
        <v>192</v>
      </c>
      <c r="Y5" s="154">
        <v>165</v>
      </c>
      <c r="Z5" s="154">
        <v>2821</v>
      </c>
      <c r="AA5" s="154">
        <v>53</v>
      </c>
    </row>
    <row r="6" spans="1:29" ht="11.25" hidden="1" customHeight="1">
      <c r="B6" s="135" t="s">
        <v>452</v>
      </c>
      <c r="C6" s="154">
        <v>98625</v>
      </c>
      <c r="D6" s="154">
        <v>22519</v>
      </c>
      <c r="E6" s="154">
        <v>1799</v>
      </c>
      <c r="F6" s="154">
        <v>42148</v>
      </c>
      <c r="G6" s="154">
        <v>3328</v>
      </c>
      <c r="H6" s="154">
        <v>3925</v>
      </c>
      <c r="I6" s="154">
        <v>2280</v>
      </c>
      <c r="J6" s="154">
        <v>9029</v>
      </c>
      <c r="K6" s="154">
        <v>806</v>
      </c>
      <c r="L6" s="154">
        <v>2270</v>
      </c>
      <c r="M6" s="154">
        <v>1504</v>
      </c>
      <c r="N6" s="154">
        <v>893</v>
      </c>
      <c r="O6" s="154">
        <v>836</v>
      </c>
      <c r="P6" s="154">
        <v>607</v>
      </c>
      <c r="Q6" s="154">
        <v>1029</v>
      </c>
      <c r="R6" s="154">
        <v>500</v>
      </c>
      <c r="S6" s="154">
        <v>482</v>
      </c>
      <c r="T6" s="154">
        <v>324</v>
      </c>
      <c r="U6" s="154">
        <v>263</v>
      </c>
      <c r="V6" s="154">
        <v>246</v>
      </c>
      <c r="W6" s="154">
        <v>194</v>
      </c>
      <c r="X6" s="154">
        <v>206</v>
      </c>
      <c r="Y6" s="154">
        <v>163</v>
      </c>
      <c r="Z6" s="154">
        <v>3225</v>
      </c>
      <c r="AA6" s="154">
        <v>49</v>
      </c>
    </row>
    <row r="7" spans="1:29" ht="11.25" hidden="1" customHeight="1">
      <c r="B7" s="135" t="s">
        <v>453</v>
      </c>
      <c r="C7" s="154">
        <v>101562</v>
      </c>
      <c r="D7" s="154">
        <v>22727</v>
      </c>
      <c r="E7" s="154">
        <v>1954</v>
      </c>
      <c r="F7" s="154">
        <v>41200</v>
      </c>
      <c r="G7" s="154">
        <v>3170</v>
      </c>
      <c r="H7" s="154">
        <v>4113</v>
      </c>
      <c r="I7" s="154">
        <v>2374</v>
      </c>
      <c r="J7" s="154">
        <v>11583</v>
      </c>
      <c r="K7" s="154">
        <v>829</v>
      </c>
      <c r="L7" s="154">
        <v>2262</v>
      </c>
      <c r="M7" s="154">
        <v>1488</v>
      </c>
      <c r="N7" s="154">
        <v>1037</v>
      </c>
      <c r="O7" s="154">
        <v>854</v>
      </c>
      <c r="P7" s="154">
        <v>603</v>
      </c>
      <c r="Q7" s="154">
        <v>1279</v>
      </c>
      <c r="R7" s="154">
        <v>502</v>
      </c>
      <c r="S7" s="154">
        <v>500</v>
      </c>
      <c r="T7" s="154">
        <v>335</v>
      </c>
      <c r="U7" s="154">
        <v>281</v>
      </c>
      <c r="V7" s="154">
        <v>265</v>
      </c>
      <c r="W7" s="154">
        <v>204</v>
      </c>
      <c r="X7" s="154">
        <v>208</v>
      </c>
      <c r="Y7" s="154">
        <v>177</v>
      </c>
      <c r="Z7" s="154">
        <v>3570</v>
      </c>
      <c r="AA7" s="154">
        <v>47</v>
      </c>
    </row>
    <row r="8" spans="1:29" ht="11.25" customHeight="1">
      <c r="B8" s="135" t="s">
        <v>455</v>
      </c>
      <c r="C8" s="144">
        <v>105613</v>
      </c>
      <c r="D8" s="144">
        <v>23153</v>
      </c>
      <c r="E8" s="144">
        <v>2080</v>
      </c>
      <c r="F8" s="144">
        <v>40384</v>
      </c>
      <c r="G8" s="144">
        <v>2991</v>
      </c>
      <c r="H8" s="144">
        <v>4434</v>
      </c>
      <c r="I8" s="144">
        <v>2483</v>
      </c>
      <c r="J8" s="144">
        <v>14772</v>
      </c>
      <c r="K8" s="144">
        <v>796</v>
      </c>
      <c r="L8" s="144">
        <v>2291</v>
      </c>
      <c r="M8" s="144">
        <v>1516</v>
      </c>
      <c r="N8" s="144">
        <v>1219</v>
      </c>
      <c r="O8" s="144">
        <v>932</v>
      </c>
      <c r="P8" s="144">
        <v>634</v>
      </c>
      <c r="Q8" s="144">
        <v>1411</v>
      </c>
      <c r="R8" s="144">
        <v>500</v>
      </c>
      <c r="S8" s="144">
        <v>488</v>
      </c>
      <c r="T8" s="144">
        <v>355</v>
      </c>
      <c r="U8" s="144">
        <v>293</v>
      </c>
      <c r="V8" s="144">
        <v>252</v>
      </c>
      <c r="W8" s="144">
        <v>234</v>
      </c>
      <c r="X8" s="144">
        <v>217</v>
      </c>
      <c r="Y8" s="144">
        <v>185</v>
      </c>
      <c r="Z8" s="144">
        <v>3948</v>
      </c>
      <c r="AA8" s="144">
        <v>45</v>
      </c>
      <c r="AB8" s="108"/>
      <c r="AC8" s="163"/>
    </row>
    <row r="9" spans="1:29" ht="15.75" customHeight="1">
      <c r="B9" s="136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08"/>
    </row>
    <row r="10" spans="1:29" ht="15.75" customHeight="1">
      <c r="B10" s="105" t="s">
        <v>211</v>
      </c>
      <c r="C10" s="144">
        <v>19558</v>
      </c>
      <c r="D10" s="144">
        <v>3155</v>
      </c>
      <c r="E10" s="144">
        <v>311</v>
      </c>
      <c r="F10" s="144">
        <v>10543</v>
      </c>
      <c r="G10" s="144">
        <v>0</v>
      </c>
      <c r="H10" s="144">
        <v>606</v>
      </c>
      <c r="I10" s="144">
        <v>309</v>
      </c>
      <c r="J10" s="144">
        <v>1417</v>
      </c>
      <c r="K10" s="144">
        <v>0</v>
      </c>
      <c r="L10" s="144">
        <v>470</v>
      </c>
      <c r="M10" s="144">
        <v>0</v>
      </c>
      <c r="N10" s="144">
        <v>0</v>
      </c>
      <c r="O10" s="144">
        <v>0</v>
      </c>
      <c r="P10" s="144">
        <v>0</v>
      </c>
      <c r="Q10" s="144">
        <v>250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2497</v>
      </c>
      <c r="AA10" s="144">
        <v>0</v>
      </c>
      <c r="AB10" s="108"/>
    </row>
    <row r="11" spans="1:29" ht="15.75" customHeight="1">
      <c r="B11" s="105" t="s">
        <v>212</v>
      </c>
      <c r="C11" s="144">
        <v>8803</v>
      </c>
      <c r="D11" s="144">
        <v>1291</v>
      </c>
      <c r="E11" s="144">
        <v>135</v>
      </c>
      <c r="F11" s="144">
        <v>4638</v>
      </c>
      <c r="G11" s="144">
        <v>0</v>
      </c>
      <c r="H11" s="144">
        <v>306</v>
      </c>
      <c r="I11" s="144">
        <v>243</v>
      </c>
      <c r="J11" s="144">
        <v>516</v>
      </c>
      <c r="K11" s="144">
        <v>0</v>
      </c>
      <c r="L11" s="144">
        <v>222</v>
      </c>
      <c r="M11" s="144">
        <v>0</v>
      </c>
      <c r="N11" s="144">
        <v>0</v>
      </c>
      <c r="O11" s="144">
        <v>0</v>
      </c>
      <c r="P11" s="144">
        <v>0</v>
      </c>
      <c r="Q11" s="144">
        <v>144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1308</v>
      </c>
      <c r="AA11" s="144">
        <v>0</v>
      </c>
      <c r="AB11" s="108"/>
    </row>
    <row r="12" spans="1:29" ht="15.75" customHeight="1">
      <c r="B12" s="105" t="s">
        <v>213</v>
      </c>
      <c r="C12" s="144">
        <v>7764</v>
      </c>
      <c r="D12" s="144">
        <v>1470</v>
      </c>
      <c r="E12" s="144">
        <v>92</v>
      </c>
      <c r="F12" s="144">
        <v>2680</v>
      </c>
      <c r="G12" s="144">
        <v>0</v>
      </c>
      <c r="H12" s="144">
        <v>676</v>
      </c>
      <c r="I12" s="144">
        <v>414</v>
      </c>
      <c r="J12" s="144">
        <v>972</v>
      </c>
      <c r="K12" s="144">
        <v>0</v>
      </c>
      <c r="L12" s="144">
        <v>99</v>
      </c>
      <c r="M12" s="144">
        <v>0</v>
      </c>
      <c r="N12" s="144">
        <v>0</v>
      </c>
      <c r="O12" s="144">
        <v>0</v>
      </c>
      <c r="P12" s="144">
        <v>0</v>
      </c>
      <c r="Q12" s="144">
        <v>116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144">
        <v>1245</v>
      </c>
      <c r="AA12" s="144">
        <v>0</v>
      </c>
      <c r="AB12" s="108"/>
    </row>
    <row r="13" spans="1:29" ht="15.75" customHeight="1">
      <c r="B13" s="105" t="s">
        <v>214</v>
      </c>
      <c r="C13" s="144">
        <v>4789</v>
      </c>
      <c r="D13" s="144">
        <v>772</v>
      </c>
      <c r="E13" s="144">
        <v>39</v>
      </c>
      <c r="F13" s="144">
        <v>640</v>
      </c>
      <c r="G13" s="144">
        <v>0</v>
      </c>
      <c r="H13" s="144">
        <v>334</v>
      </c>
      <c r="I13" s="144">
        <v>600</v>
      </c>
      <c r="J13" s="144">
        <v>1566</v>
      </c>
      <c r="K13" s="144">
        <v>0</v>
      </c>
      <c r="L13" s="144">
        <v>40</v>
      </c>
      <c r="M13" s="144">
        <v>0</v>
      </c>
      <c r="N13" s="144">
        <v>0</v>
      </c>
      <c r="O13" s="144">
        <v>0</v>
      </c>
      <c r="P13" s="144">
        <v>0</v>
      </c>
      <c r="Q13" s="144">
        <v>47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751</v>
      </c>
      <c r="AA13" s="144">
        <v>0</v>
      </c>
      <c r="AB13" s="108"/>
    </row>
    <row r="14" spans="1:29" ht="15.75" customHeight="1">
      <c r="B14" s="105" t="s">
        <v>215</v>
      </c>
      <c r="C14" s="144">
        <v>11340</v>
      </c>
      <c r="D14" s="144">
        <v>1757</v>
      </c>
      <c r="E14" s="144">
        <v>59</v>
      </c>
      <c r="F14" s="144">
        <v>4473</v>
      </c>
      <c r="G14" s="144">
        <v>0</v>
      </c>
      <c r="H14" s="144">
        <v>498</v>
      </c>
      <c r="I14" s="144">
        <v>134</v>
      </c>
      <c r="J14" s="144">
        <v>2986</v>
      </c>
      <c r="K14" s="144">
        <v>0</v>
      </c>
      <c r="L14" s="144">
        <v>95</v>
      </c>
      <c r="M14" s="144">
        <v>0</v>
      </c>
      <c r="N14" s="144">
        <v>0</v>
      </c>
      <c r="O14" s="144">
        <v>0</v>
      </c>
      <c r="P14" s="144">
        <v>0</v>
      </c>
      <c r="Q14" s="144">
        <v>60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0</v>
      </c>
      <c r="Z14" s="144">
        <v>1278</v>
      </c>
      <c r="AA14" s="144">
        <v>0</v>
      </c>
      <c r="AB14" s="108"/>
    </row>
    <row r="15" spans="1:29" ht="15.75" customHeight="1">
      <c r="B15" s="105" t="s">
        <v>216</v>
      </c>
      <c r="C15" s="144">
        <v>1982</v>
      </c>
      <c r="D15" s="144">
        <v>336</v>
      </c>
      <c r="E15" s="144">
        <v>22</v>
      </c>
      <c r="F15" s="144">
        <v>511</v>
      </c>
      <c r="G15" s="144">
        <v>0</v>
      </c>
      <c r="H15" s="144">
        <v>202</v>
      </c>
      <c r="I15" s="144">
        <v>64</v>
      </c>
      <c r="J15" s="144">
        <v>434</v>
      </c>
      <c r="K15" s="144">
        <v>0</v>
      </c>
      <c r="L15" s="144">
        <v>48</v>
      </c>
      <c r="M15" s="144">
        <v>0</v>
      </c>
      <c r="N15" s="144">
        <v>0</v>
      </c>
      <c r="O15" s="144">
        <v>0</v>
      </c>
      <c r="P15" s="144">
        <v>0</v>
      </c>
      <c r="Q15" s="144">
        <v>11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354</v>
      </c>
      <c r="AA15" s="144">
        <v>0</v>
      </c>
      <c r="AB15" s="108"/>
    </row>
    <row r="16" spans="1:29" ht="15.75" customHeight="1">
      <c r="B16" s="105" t="s">
        <v>218</v>
      </c>
      <c r="C16" s="144">
        <v>1344</v>
      </c>
      <c r="D16" s="144">
        <v>358</v>
      </c>
      <c r="E16" s="144">
        <v>43</v>
      </c>
      <c r="F16" s="144">
        <v>113</v>
      </c>
      <c r="G16" s="144">
        <v>0</v>
      </c>
      <c r="H16" s="144">
        <v>268</v>
      </c>
      <c r="I16" s="144">
        <v>21</v>
      </c>
      <c r="J16" s="144">
        <v>250</v>
      </c>
      <c r="K16" s="144">
        <v>0</v>
      </c>
      <c r="L16" s="144">
        <v>33</v>
      </c>
      <c r="M16" s="144">
        <v>0</v>
      </c>
      <c r="N16" s="144">
        <v>0</v>
      </c>
      <c r="O16" s="144">
        <v>0</v>
      </c>
      <c r="P16" s="144">
        <v>0</v>
      </c>
      <c r="Q16" s="144">
        <v>19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239</v>
      </c>
      <c r="AA16" s="144">
        <v>0</v>
      </c>
      <c r="AB16" s="108"/>
    </row>
    <row r="17" spans="1:29" ht="15.75" customHeight="1">
      <c r="B17" s="105" t="s">
        <v>220</v>
      </c>
      <c r="C17" s="144">
        <v>1472</v>
      </c>
      <c r="D17" s="144">
        <v>353</v>
      </c>
      <c r="E17" s="144">
        <v>3</v>
      </c>
      <c r="F17" s="144">
        <v>140</v>
      </c>
      <c r="G17" s="144">
        <v>0</v>
      </c>
      <c r="H17" s="144">
        <v>167</v>
      </c>
      <c r="I17" s="144">
        <v>256</v>
      </c>
      <c r="J17" s="144">
        <v>393</v>
      </c>
      <c r="K17" s="144">
        <v>0</v>
      </c>
      <c r="L17" s="144">
        <v>24</v>
      </c>
      <c r="M17" s="144">
        <v>0</v>
      </c>
      <c r="N17" s="144">
        <v>0</v>
      </c>
      <c r="O17" s="144">
        <v>0</v>
      </c>
      <c r="P17" s="144">
        <v>0</v>
      </c>
      <c r="Q17" s="144">
        <v>15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121</v>
      </c>
      <c r="AA17" s="144">
        <v>0</v>
      </c>
      <c r="AB17" s="108"/>
    </row>
    <row r="18" spans="1:29" ht="15.75" customHeight="1">
      <c r="B18" s="105" t="s">
        <v>222</v>
      </c>
      <c r="C18" s="144">
        <v>952</v>
      </c>
      <c r="D18" s="144">
        <v>197</v>
      </c>
      <c r="E18" s="144">
        <v>14</v>
      </c>
      <c r="F18" s="144">
        <v>135</v>
      </c>
      <c r="G18" s="144">
        <v>0</v>
      </c>
      <c r="H18" s="144">
        <v>167</v>
      </c>
      <c r="I18" s="144">
        <v>16</v>
      </c>
      <c r="J18" s="144">
        <v>221</v>
      </c>
      <c r="K18" s="144">
        <v>0</v>
      </c>
      <c r="L18" s="144">
        <v>30</v>
      </c>
      <c r="M18" s="144">
        <v>0</v>
      </c>
      <c r="N18" s="144">
        <v>0</v>
      </c>
      <c r="O18" s="144">
        <v>0</v>
      </c>
      <c r="P18" s="144">
        <v>0</v>
      </c>
      <c r="Q18" s="144">
        <v>9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4">
        <v>163</v>
      </c>
      <c r="AA18" s="144">
        <v>0</v>
      </c>
      <c r="AB18" s="108"/>
    </row>
    <row r="19" spans="1:29" ht="15.75" customHeight="1">
      <c r="B19" s="137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08"/>
    </row>
    <row r="20" spans="1:29" ht="15.75" customHeight="1">
      <c r="A20" s="100">
        <v>100</v>
      </c>
      <c r="B20" s="105" t="s">
        <v>223</v>
      </c>
      <c r="C20" s="144">
        <v>47609</v>
      </c>
      <c r="D20" s="144">
        <v>13464</v>
      </c>
      <c r="E20" s="144">
        <v>1362</v>
      </c>
      <c r="F20" s="144">
        <v>16511</v>
      </c>
      <c r="G20" s="144">
        <v>0</v>
      </c>
      <c r="H20" s="144">
        <v>1210</v>
      </c>
      <c r="I20" s="144">
        <v>426</v>
      </c>
      <c r="J20" s="144">
        <v>6017</v>
      </c>
      <c r="K20" s="144">
        <v>0</v>
      </c>
      <c r="L20" s="144">
        <v>1230</v>
      </c>
      <c r="M20" s="144">
        <v>0</v>
      </c>
      <c r="N20" s="144">
        <v>0</v>
      </c>
      <c r="O20" s="144">
        <v>0</v>
      </c>
      <c r="P20" s="144">
        <v>0</v>
      </c>
      <c r="Q20" s="144">
        <v>740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6649</v>
      </c>
      <c r="AA20" s="144">
        <v>0</v>
      </c>
      <c r="AB20" s="108"/>
      <c r="AC20" s="163"/>
    </row>
    <row r="21" spans="1:29" ht="15.75" customHeight="1">
      <c r="A21" s="100">
        <v>101</v>
      </c>
      <c r="B21" s="105" t="s">
        <v>224</v>
      </c>
      <c r="C21" s="144">
        <v>5826</v>
      </c>
      <c r="D21" s="144">
        <v>1376</v>
      </c>
      <c r="E21" s="144">
        <v>142</v>
      </c>
      <c r="F21" s="144">
        <v>1368</v>
      </c>
      <c r="G21" s="144">
        <v>0</v>
      </c>
      <c r="H21" s="144">
        <v>257</v>
      </c>
      <c r="I21" s="144">
        <v>170</v>
      </c>
      <c r="J21" s="144">
        <v>728</v>
      </c>
      <c r="K21" s="144">
        <v>0</v>
      </c>
      <c r="L21" s="144">
        <v>318</v>
      </c>
      <c r="M21" s="144">
        <v>0</v>
      </c>
      <c r="N21" s="144">
        <v>0</v>
      </c>
      <c r="O21" s="144">
        <v>0</v>
      </c>
      <c r="P21" s="144">
        <v>0</v>
      </c>
      <c r="Q21" s="144">
        <v>243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1224</v>
      </c>
      <c r="AA21" s="144">
        <v>0</v>
      </c>
      <c r="AB21" s="108"/>
      <c r="AC21" s="163"/>
    </row>
    <row r="22" spans="1:29" ht="15.75" customHeight="1">
      <c r="A22" s="100">
        <v>102</v>
      </c>
      <c r="B22" s="105" t="s">
        <v>225</v>
      </c>
      <c r="C22" s="144">
        <v>4610</v>
      </c>
      <c r="D22" s="144">
        <v>1324</v>
      </c>
      <c r="E22" s="144">
        <v>135</v>
      </c>
      <c r="F22" s="144">
        <v>1453</v>
      </c>
      <c r="G22" s="144">
        <v>0</v>
      </c>
      <c r="H22" s="144">
        <v>103</v>
      </c>
      <c r="I22" s="144">
        <v>27</v>
      </c>
      <c r="J22" s="144">
        <v>444</v>
      </c>
      <c r="K22" s="144">
        <v>0</v>
      </c>
      <c r="L22" s="144">
        <v>247</v>
      </c>
      <c r="M22" s="144">
        <v>0</v>
      </c>
      <c r="N22" s="144">
        <v>0</v>
      </c>
      <c r="O22" s="144">
        <v>0</v>
      </c>
      <c r="P22" s="144">
        <v>0</v>
      </c>
      <c r="Q22" s="144">
        <v>74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803</v>
      </c>
      <c r="AA22" s="144">
        <v>0</v>
      </c>
      <c r="AB22" s="108"/>
      <c r="AC22" s="163"/>
    </row>
    <row r="23" spans="1:29" ht="15.75" customHeight="1">
      <c r="A23" s="100">
        <v>105</v>
      </c>
      <c r="B23" s="105" t="s">
        <v>226</v>
      </c>
      <c r="C23" s="144">
        <v>5915</v>
      </c>
      <c r="D23" s="144">
        <v>2046</v>
      </c>
      <c r="E23" s="144">
        <v>127</v>
      </c>
      <c r="F23" s="144">
        <v>1341</v>
      </c>
      <c r="G23" s="144">
        <v>0</v>
      </c>
      <c r="H23" s="144">
        <v>89</v>
      </c>
      <c r="I23" s="144">
        <v>16</v>
      </c>
      <c r="J23" s="144">
        <v>1656</v>
      </c>
      <c r="K23" s="144">
        <v>0</v>
      </c>
      <c r="L23" s="144">
        <v>49</v>
      </c>
      <c r="M23" s="144">
        <v>0</v>
      </c>
      <c r="N23" s="144">
        <v>0</v>
      </c>
      <c r="O23" s="144">
        <v>0</v>
      </c>
      <c r="P23" s="144">
        <v>0</v>
      </c>
      <c r="Q23" s="144">
        <v>112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4">
        <v>479</v>
      </c>
      <c r="AA23" s="144">
        <v>0</v>
      </c>
      <c r="AB23" s="108"/>
      <c r="AC23" s="163"/>
    </row>
    <row r="24" spans="1:29" ht="15.75" customHeight="1">
      <c r="A24" s="100">
        <v>106</v>
      </c>
      <c r="B24" s="105" t="s">
        <v>227</v>
      </c>
      <c r="C24" s="144">
        <v>7276</v>
      </c>
      <c r="D24" s="144">
        <v>763</v>
      </c>
      <c r="E24" s="144">
        <v>55</v>
      </c>
      <c r="F24" s="144">
        <v>4289</v>
      </c>
      <c r="G24" s="144">
        <v>0</v>
      </c>
      <c r="H24" s="144">
        <v>94</v>
      </c>
      <c r="I24" s="144">
        <v>17</v>
      </c>
      <c r="J24" s="144">
        <v>1519</v>
      </c>
      <c r="K24" s="144">
        <v>0</v>
      </c>
      <c r="L24" s="144">
        <v>32</v>
      </c>
      <c r="M24" s="144">
        <v>0</v>
      </c>
      <c r="N24" s="144">
        <v>0</v>
      </c>
      <c r="O24" s="144">
        <v>0</v>
      </c>
      <c r="P24" s="144">
        <v>0</v>
      </c>
      <c r="Q24" s="144">
        <v>28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44">
        <v>479</v>
      </c>
      <c r="AA24" s="144">
        <v>0</v>
      </c>
      <c r="AB24" s="108"/>
      <c r="AC24" s="163"/>
    </row>
    <row r="25" spans="1:29" ht="15.75" customHeight="1">
      <c r="A25" s="100">
        <v>107</v>
      </c>
      <c r="B25" s="105" t="s">
        <v>228</v>
      </c>
      <c r="C25" s="144">
        <v>3613</v>
      </c>
      <c r="D25" s="144">
        <v>410</v>
      </c>
      <c r="E25" s="144">
        <v>60</v>
      </c>
      <c r="F25" s="144">
        <v>2438</v>
      </c>
      <c r="G25" s="144">
        <v>0</v>
      </c>
      <c r="H25" s="144">
        <v>81</v>
      </c>
      <c r="I25" s="144">
        <v>25</v>
      </c>
      <c r="J25" s="144">
        <v>142</v>
      </c>
      <c r="K25" s="144">
        <v>0</v>
      </c>
      <c r="L25" s="144">
        <v>80</v>
      </c>
      <c r="M25" s="144">
        <v>0</v>
      </c>
      <c r="N25" s="144">
        <v>0</v>
      </c>
      <c r="O25" s="144">
        <v>0</v>
      </c>
      <c r="P25" s="144">
        <v>0</v>
      </c>
      <c r="Q25" s="144">
        <v>19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144">
        <v>0</v>
      </c>
      <c r="Y25" s="144">
        <v>0</v>
      </c>
      <c r="Z25" s="144">
        <v>358</v>
      </c>
      <c r="AA25" s="144">
        <v>0</v>
      </c>
      <c r="AB25" s="108"/>
      <c r="AC25" s="163"/>
    </row>
    <row r="26" spans="1:29" ht="15.75" customHeight="1">
      <c r="A26" s="100">
        <v>108</v>
      </c>
      <c r="B26" s="105" t="s">
        <v>229</v>
      </c>
      <c r="C26" s="144">
        <v>2644</v>
      </c>
      <c r="D26" s="144">
        <v>794</v>
      </c>
      <c r="E26" s="144">
        <v>45</v>
      </c>
      <c r="F26" s="144">
        <v>1056</v>
      </c>
      <c r="G26" s="144">
        <v>0</v>
      </c>
      <c r="H26" s="144">
        <v>88</v>
      </c>
      <c r="I26" s="144">
        <v>25</v>
      </c>
      <c r="J26" s="144">
        <v>77</v>
      </c>
      <c r="K26" s="144">
        <v>0</v>
      </c>
      <c r="L26" s="144">
        <v>102</v>
      </c>
      <c r="M26" s="144">
        <v>0</v>
      </c>
      <c r="N26" s="144">
        <v>0</v>
      </c>
      <c r="O26" s="144">
        <v>0</v>
      </c>
      <c r="P26" s="144">
        <v>0</v>
      </c>
      <c r="Q26" s="144">
        <v>45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4">
        <v>0</v>
      </c>
      <c r="Y26" s="144">
        <v>0</v>
      </c>
      <c r="Z26" s="144">
        <v>412</v>
      </c>
      <c r="AA26" s="144">
        <v>0</v>
      </c>
      <c r="AB26" s="108"/>
      <c r="AC26" s="163"/>
    </row>
    <row r="27" spans="1:29" ht="15.75" customHeight="1">
      <c r="A27" s="100">
        <v>109</v>
      </c>
      <c r="B27" s="105" t="s">
        <v>230</v>
      </c>
      <c r="C27" s="144">
        <v>2139</v>
      </c>
      <c r="D27" s="144">
        <v>389</v>
      </c>
      <c r="E27" s="144">
        <v>100</v>
      </c>
      <c r="F27" s="144">
        <v>959</v>
      </c>
      <c r="G27" s="144">
        <v>0</v>
      </c>
      <c r="H27" s="144">
        <v>63</v>
      </c>
      <c r="I27" s="144">
        <v>75</v>
      </c>
      <c r="J27" s="144">
        <v>116</v>
      </c>
      <c r="K27" s="144">
        <v>0</v>
      </c>
      <c r="L27" s="144">
        <v>85</v>
      </c>
      <c r="M27" s="144">
        <v>0</v>
      </c>
      <c r="N27" s="144">
        <v>0</v>
      </c>
      <c r="O27" s="144">
        <v>0</v>
      </c>
      <c r="P27" s="144">
        <v>0</v>
      </c>
      <c r="Q27" s="144">
        <v>30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  <c r="Z27" s="144">
        <v>322</v>
      </c>
      <c r="AA27" s="144">
        <v>0</v>
      </c>
      <c r="AB27" s="108"/>
      <c r="AC27" s="163"/>
    </row>
    <row r="28" spans="1:29" ht="15.75" customHeight="1">
      <c r="A28" s="100">
        <v>110</v>
      </c>
      <c r="B28" s="105" t="s">
        <v>231</v>
      </c>
      <c r="C28" s="144">
        <v>12926</v>
      </c>
      <c r="D28" s="144">
        <v>5660</v>
      </c>
      <c r="E28" s="144">
        <v>628</v>
      </c>
      <c r="F28" s="144">
        <v>2662</v>
      </c>
      <c r="G28" s="144">
        <v>0</v>
      </c>
      <c r="H28" s="144">
        <v>266</v>
      </c>
      <c r="I28" s="144">
        <v>46</v>
      </c>
      <c r="J28" s="144">
        <v>1001</v>
      </c>
      <c r="K28" s="144">
        <v>0</v>
      </c>
      <c r="L28" s="144">
        <v>275</v>
      </c>
      <c r="M28" s="144">
        <v>0</v>
      </c>
      <c r="N28" s="144">
        <v>0</v>
      </c>
      <c r="O28" s="144">
        <v>0</v>
      </c>
      <c r="P28" s="144">
        <v>0</v>
      </c>
      <c r="Q28" s="144">
        <v>177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44">
        <v>0</v>
      </c>
      <c r="Z28" s="144">
        <v>2211</v>
      </c>
      <c r="AA28" s="144">
        <v>0</v>
      </c>
      <c r="AB28" s="108"/>
      <c r="AC28" s="163"/>
    </row>
    <row r="29" spans="1:29" ht="15.75" customHeight="1">
      <c r="A29" s="100">
        <v>111</v>
      </c>
      <c r="B29" s="105" t="s">
        <v>232</v>
      </c>
      <c r="C29" s="144">
        <v>2660</v>
      </c>
      <c r="D29" s="144">
        <v>702</v>
      </c>
      <c r="E29" s="144">
        <v>70</v>
      </c>
      <c r="F29" s="144">
        <v>945</v>
      </c>
      <c r="G29" s="144">
        <v>0</v>
      </c>
      <c r="H29" s="144">
        <v>169</v>
      </c>
      <c r="I29" s="144">
        <v>25</v>
      </c>
      <c r="J29" s="144">
        <v>334</v>
      </c>
      <c r="K29" s="144">
        <v>0</v>
      </c>
      <c r="L29" s="144">
        <v>42</v>
      </c>
      <c r="M29" s="144">
        <v>0</v>
      </c>
      <c r="N29" s="144">
        <v>0</v>
      </c>
      <c r="O29" s="144">
        <v>0</v>
      </c>
      <c r="P29" s="144">
        <v>0</v>
      </c>
      <c r="Q29" s="144">
        <v>12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  <c r="Z29" s="144">
        <v>361</v>
      </c>
      <c r="AA29" s="144">
        <v>0</v>
      </c>
      <c r="AB29" s="108"/>
      <c r="AC29" s="163"/>
    </row>
    <row r="30" spans="1:29" ht="15.75" customHeight="1">
      <c r="A30" s="100">
        <v>201</v>
      </c>
      <c r="B30" s="105" t="s">
        <v>234</v>
      </c>
      <c r="C30" s="144">
        <v>10725</v>
      </c>
      <c r="D30" s="144">
        <v>1458</v>
      </c>
      <c r="E30" s="144">
        <v>59</v>
      </c>
      <c r="F30" s="144">
        <v>4442</v>
      </c>
      <c r="G30" s="144">
        <v>0</v>
      </c>
      <c r="H30" s="144">
        <v>478</v>
      </c>
      <c r="I30" s="144">
        <v>125</v>
      </c>
      <c r="J30" s="144">
        <v>2824</v>
      </c>
      <c r="K30" s="144">
        <v>0</v>
      </c>
      <c r="L30" s="144">
        <v>88</v>
      </c>
      <c r="M30" s="144">
        <v>0</v>
      </c>
      <c r="N30" s="144">
        <v>0</v>
      </c>
      <c r="O30" s="144">
        <v>0</v>
      </c>
      <c r="P30" s="144">
        <v>0</v>
      </c>
      <c r="Q30" s="144">
        <v>52</v>
      </c>
      <c r="R30" s="144">
        <v>0</v>
      </c>
      <c r="S30" s="144">
        <v>0</v>
      </c>
      <c r="T30" s="144">
        <v>0</v>
      </c>
      <c r="U30" s="144">
        <v>0</v>
      </c>
      <c r="V30" s="144">
        <v>0</v>
      </c>
      <c r="W30" s="144">
        <v>0</v>
      </c>
      <c r="X30" s="144">
        <v>0</v>
      </c>
      <c r="Y30" s="144">
        <v>0</v>
      </c>
      <c r="Z30" s="144">
        <v>1199</v>
      </c>
      <c r="AA30" s="144">
        <v>0</v>
      </c>
      <c r="AB30" s="108"/>
      <c r="AC30" s="163"/>
    </row>
    <row r="31" spans="1:29" ht="15.75" customHeight="1">
      <c r="A31" s="100">
        <v>202</v>
      </c>
      <c r="B31" s="105" t="s">
        <v>235</v>
      </c>
      <c r="C31" s="144">
        <v>11311</v>
      </c>
      <c r="D31" s="144">
        <v>1627</v>
      </c>
      <c r="E31" s="144">
        <v>130</v>
      </c>
      <c r="F31" s="144">
        <v>6752</v>
      </c>
      <c r="G31" s="144">
        <v>0</v>
      </c>
      <c r="H31" s="144">
        <v>365</v>
      </c>
      <c r="I31" s="144">
        <v>150</v>
      </c>
      <c r="J31" s="144">
        <v>926</v>
      </c>
      <c r="K31" s="144">
        <v>0</v>
      </c>
      <c r="L31" s="144">
        <v>127</v>
      </c>
      <c r="M31" s="144">
        <v>0</v>
      </c>
      <c r="N31" s="144">
        <v>0</v>
      </c>
      <c r="O31" s="144">
        <v>0</v>
      </c>
      <c r="P31" s="144">
        <v>0</v>
      </c>
      <c r="Q31" s="144">
        <v>126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44">
        <v>0</v>
      </c>
      <c r="X31" s="144">
        <v>0</v>
      </c>
      <c r="Y31" s="144">
        <v>0</v>
      </c>
      <c r="Z31" s="144">
        <v>1108</v>
      </c>
      <c r="AA31" s="144">
        <v>0</v>
      </c>
      <c r="AB31" s="108"/>
      <c r="AC31" s="163"/>
    </row>
    <row r="32" spans="1:29" ht="15.75" customHeight="1">
      <c r="A32" s="100">
        <v>203</v>
      </c>
      <c r="B32" s="105" t="s">
        <v>236</v>
      </c>
      <c r="C32" s="144">
        <v>3226</v>
      </c>
      <c r="D32" s="144">
        <v>788</v>
      </c>
      <c r="E32" s="144">
        <v>49</v>
      </c>
      <c r="F32" s="144">
        <v>1117</v>
      </c>
      <c r="G32" s="144">
        <v>0</v>
      </c>
      <c r="H32" s="144">
        <v>204</v>
      </c>
      <c r="I32" s="144">
        <v>143</v>
      </c>
      <c r="J32" s="144">
        <v>314</v>
      </c>
      <c r="K32" s="144">
        <v>0</v>
      </c>
      <c r="L32" s="144">
        <v>61</v>
      </c>
      <c r="M32" s="144">
        <v>0</v>
      </c>
      <c r="N32" s="144">
        <v>0</v>
      </c>
      <c r="O32" s="144">
        <v>0</v>
      </c>
      <c r="P32" s="144">
        <v>0</v>
      </c>
      <c r="Q32" s="144">
        <v>44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44">
        <v>0</v>
      </c>
      <c r="X32" s="144">
        <v>0</v>
      </c>
      <c r="Y32" s="144">
        <v>0</v>
      </c>
      <c r="Z32" s="144">
        <v>506</v>
      </c>
      <c r="AA32" s="144">
        <v>0</v>
      </c>
      <c r="AB32" s="108"/>
      <c r="AC32" s="163"/>
    </row>
    <row r="33" spans="1:29" ht="15.75" customHeight="1">
      <c r="A33" s="100">
        <v>204</v>
      </c>
      <c r="B33" s="105" t="s">
        <v>237</v>
      </c>
      <c r="C33" s="144">
        <v>6615</v>
      </c>
      <c r="D33" s="144">
        <v>1213</v>
      </c>
      <c r="E33" s="144">
        <v>135</v>
      </c>
      <c r="F33" s="144">
        <v>3190</v>
      </c>
      <c r="G33" s="144">
        <v>0</v>
      </c>
      <c r="H33" s="144">
        <v>180</v>
      </c>
      <c r="I33" s="144">
        <v>124</v>
      </c>
      <c r="J33" s="144">
        <v>402</v>
      </c>
      <c r="K33" s="144">
        <v>0</v>
      </c>
      <c r="L33" s="144">
        <v>248</v>
      </c>
      <c r="M33" s="144">
        <v>0</v>
      </c>
      <c r="N33" s="144">
        <v>0</v>
      </c>
      <c r="O33" s="144">
        <v>0</v>
      </c>
      <c r="P33" s="144">
        <v>0</v>
      </c>
      <c r="Q33" s="144">
        <v>111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0</v>
      </c>
      <c r="X33" s="144">
        <v>0</v>
      </c>
      <c r="Y33" s="144">
        <v>0</v>
      </c>
      <c r="Z33" s="144">
        <v>1012</v>
      </c>
      <c r="AA33" s="144">
        <v>0</v>
      </c>
      <c r="AB33" s="108"/>
      <c r="AC33" s="163"/>
    </row>
    <row r="34" spans="1:29" ht="15.75" customHeight="1">
      <c r="A34" s="100">
        <v>205</v>
      </c>
      <c r="B34" s="105" t="s">
        <v>238</v>
      </c>
      <c r="C34" s="144">
        <v>285</v>
      </c>
      <c r="D34" s="144">
        <v>52</v>
      </c>
      <c r="E34" s="144">
        <v>3</v>
      </c>
      <c r="F34" s="144">
        <v>50</v>
      </c>
      <c r="G34" s="144">
        <v>0</v>
      </c>
      <c r="H34" s="144">
        <v>69</v>
      </c>
      <c r="I34" s="144">
        <v>6</v>
      </c>
      <c r="J34" s="144">
        <v>55</v>
      </c>
      <c r="K34" s="144">
        <v>0</v>
      </c>
      <c r="L34" s="144">
        <v>11</v>
      </c>
      <c r="M34" s="144">
        <v>0</v>
      </c>
      <c r="N34" s="144">
        <v>0</v>
      </c>
      <c r="O34" s="144">
        <v>0</v>
      </c>
      <c r="P34" s="144">
        <v>0</v>
      </c>
      <c r="Q34" s="144">
        <v>3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44">
        <v>0</v>
      </c>
      <c r="X34" s="144">
        <v>0</v>
      </c>
      <c r="Y34" s="144">
        <v>0</v>
      </c>
      <c r="Z34" s="144">
        <v>36</v>
      </c>
      <c r="AA34" s="144">
        <v>0</v>
      </c>
      <c r="AB34" s="108"/>
      <c r="AC34" s="163"/>
    </row>
    <row r="35" spans="1:29" ht="15.75" customHeight="1">
      <c r="A35" s="100">
        <v>206</v>
      </c>
      <c r="B35" s="105" t="s">
        <v>239</v>
      </c>
      <c r="C35" s="144">
        <v>1632</v>
      </c>
      <c r="D35" s="144">
        <v>315</v>
      </c>
      <c r="E35" s="144">
        <v>46</v>
      </c>
      <c r="F35" s="144">
        <v>601</v>
      </c>
      <c r="G35" s="144">
        <v>0</v>
      </c>
      <c r="H35" s="144">
        <v>61</v>
      </c>
      <c r="I35" s="144">
        <v>35</v>
      </c>
      <c r="J35" s="144">
        <v>89</v>
      </c>
      <c r="K35" s="144">
        <v>0</v>
      </c>
      <c r="L35" s="144">
        <v>95</v>
      </c>
      <c r="M35" s="144">
        <v>0</v>
      </c>
      <c r="N35" s="144">
        <v>0</v>
      </c>
      <c r="O35" s="144">
        <v>0</v>
      </c>
      <c r="P35" s="144">
        <v>0</v>
      </c>
      <c r="Q35" s="144">
        <v>13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4">
        <v>0</v>
      </c>
      <c r="Y35" s="144">
        <v>0</v>
      </c>
      <c r="Z35" s="144">
        <v>377</v>
      </c>
      <c r="AA35" s="144">
        <v>0</v>
      </c>
      <c r="AB35" s="108"/>
      <c r="AC35" s="163"/>
    </row>
    <row r="36" spans="1:29" ht="15.75" customHeight="1">
      <c r="A36" s="100">
        <v>207</v>
      </c>
      <c r="B36" s="105" t="s">
        <v>240</v>
      </c>
      <c r="C36" s="144">
        <v>3144</v>
      </c>
      <c r="D36" s="144">
        <v>529</v>
      </c>
      <c r="E36" s="144">
        <v>30</v>
      </c>
      <c r="F36" s="144">
        <v>1749</v>
      </c>
      <c r="G36" s="144">
        <v>0</v>
      </c>
      <c r="H36" s="144">
        <v>84</v>
      </c>
      <c r="I36" s="144">
        <v>73</v>
      </c>
      <c r="J36" s="144">
        <v>225</v>
      </c>
      <c r="K36" s="144">
        <v>0</v>
      </c>
      <c r="L36" s="144">
        <v>31</v>
      </c>
      <c r="M36" s="144">
        <v>0</v>
      </c>
      <c r="N36" s="144">
        <v>0</v>
      </c>
      <c r="O36" s="144">
        <v>0</v>
      </c>
      <c r="P36" s="144">
        <v>0</v>
      </c>
      <c r="Q36" s="144">
        <v>53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  <c r="Z36" s="144">
        <v>370</v>
      </c>
      <c r="AA36" s="144">
        <v>0</v>
      </c>
      <c r="AB36" s="108"/>
      <c r="AC36" s="163"/>
    </row>
    <row r="37" spans="1:29" ht="15.75" customHeight="1">
      <c r="A37" s="100">
        <v>208</v>
      </c>
      <c r="B37" s="105" t="s">
        <v>241</v>
      </c>
      <c r="C37" s="144">
        <v>478</v>
      </c>
      <c r="D37" s="144">
        <v>46</v>
      </c>
      <c r="E37" s="144">
        <v>0</v>
      </c>
      <c r="F37" s="144">
        <v>173</v>
      </c>
      <c r="G37" s="144">
        <v>0</v>
      </c>
      <c r="H37" s="144">
        <v>61</v>
      </c>
      <c r="I37" s="144">
        <v>11</v>
      </c>
      <c r="J37" s="144">
        <v>106</v>
      </c>
      <c r="K37" s="144">
        <v>0</v>
      </c>
      <c r="L37" s="144">
        <v>6</v>
      </c>
      <c r="M37" s="144">
        <v>0</v>
      </c>
      <c r="N37" s="144">
        <v>0</v>
      </c>
      <c r="O37" s="144">
        <v>0</v>
      </c>
      <c r="P37" s="144">
        <v>0</v>
      </c>
      <c r="Q37" s="144">
        <v>2</v>
      </c>
      <c r="R37" s="144">
        <v>0</v>
      </c>
      <c r="S37" s="144">
        <v>0</v>
      </c>
      <c r="T37" s="144">
        <v>0</v>
      </c>
      <c r="U37" s="144">
        <v>0</v>
      </c>
      <c r="V37" s="144">
        <v>0</v>
      </c>
      <c r="W37" s="144">
        <v>0</v>
      </c>
      <c r="X37" s="144">
        <v>0</v>
      </c>
      <c r="Y37" s="144">
        <v>0</v>
      </c>
      <c r="Z37" s="144">
        <v>73</v>
      </c>
      <c r="AA37" s="144">
        <v>0</v>
      </c>
      <c r="AB37" s="108"/>
      <c r="AC37" s="163"/>
    </row>
    <row r="38" spans="1:29" ht="15.75" customHeight="1">
      <c r="A38" s="100">
        <v>209</v>
      </c>
      <c r="B38" s="105" t="s">
        <v>242</v>
      </c>
      <c r="C38" s="144">
        <v>706</v>
      </c>
      <c r="D38" s="144">
        <v>186</v>
      </c>
      <c r="E38" s="144">
        <v>38</v>
      </c>
      <c r="F38" s="144">
        <v>75</v>
      </c>
      <c r="G38" s="144">
        <v>0</v>
      </c>
      <c r="H38" s="144">
        <v>165</v>
      </c>
      <c r="I38" s="144">
        <v>5</v>
      </c>
      <c r="J38" s="144">
        <v>119</v>
      </c>
      <c r="K38" s="144">
        <v>0</v>
      </c>
      <c r="L38" s="144">
        <v>17</v>
      </c>
      <c r="M38" s="144">
        <v>0</v>
      </c>
      <c r="N38" s="144">
        <v>0</v>
      </c>
      <c r="O38" s="144">
        <v>0</v>
      </c>
      <c r="P38" s="144">
        <v>0</v>
      </c>
      <c r="Q38" s="144">
        <v>11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90</v>
      </c>
      <c r="AA38" s="144">
        <v>0</v>
      </c>
      <c r="AB38" s="108"/>
      <c r="AC38" s="163"/>
    </row>
    <row r="39" spans="1:29" ht="15.75" customHeight="1">
      <c r="A39" s="100">
        <v>210</v>
      </c>
      <c r="B39" s="105" t="s">
        <v>14</v>
      </c>
      <c r="C39" s="144">
        <v>2619</v>
      </c>
      <c r="D39" s="144">
        <v>463</v>
      </c>
      <c r="E39" s="144">
        <v>28</v>
      </c>
      <c r="F39" s="144">
        <v>854</v>
      </c>
      <c r="G39" s="144">
        <v>0</v>
      </c>
      <c r="H39" s="144">
        <v>269</v>
      </c>
      <c r="I39" s="144">
        <v>195</v>
      </c>
      <c r="J39" s="144">
        <v>330</v>
      </c>
      <c r="K39" s="144">
        <v>0</v>
      </c>
      <c r="L39" s="144">
        <v>26</v>
      </c>
      <c r="M39" s="144">
        <v>0</v>
      </c>
      <c r="N39" s="144">
        <v>0</v>
      </c>
      <c r="O39" s="144">
        <v>0</v>
      </c>
      <c r="P39" s="144">
        <v>0</v>
      </c>
      <c r="Q39" s="144">
        <v>67</v>
      </c>
      <c r="R39" s="144">
        <v>0</v>
      </c>
      <c r="S39" s="144">
        <v>0</v>
      </c>
      <c r="T39" s="144">
        <v>0</v>
      </c>
      <c r="U39" s="144">
        <v>0</v>
      </c>
      <c r="V39" s="144">
        <v>0</v>
      </c>
      <c r="W39" s="144">
        <v>0</v>
      </c>
      <c r="X39" s="144">
        <v>0</v>
      </c>
      <c r="Y39" s="144">
        <v>0</v>
      </c>
      <c r="Z39" s="144">
        <v>387</v>
      </c>
      <c r="AA39" s="144">
        <v>0</v>
      </c>
      <c r="AB39" s="108"/>
      <c r="AC39" s="163"/>
    </row>
    <row r="40" spans="1:29" ht="15.75" customHeight="1">
      <c r="A40" s="100">
        <v>212</v>
      </c>
      <c r="B40" s="105" t="s">
        <v>243</v>
      </c>
      <c r="C40" s="144">
        <v>341</v>
      </c>
      <c r="D40" s="144">
        <v>62</v>
      </c>
      <c r="E40" s="144">
        <v>4</v>
      </c>
      <c r="F40" s="144">
        <v>105</v>
      </c>
      <c r="G40" s="144">
        <v>0</v>
      </c>
      <c r="H40" s="144">
        <v>39</v>
      </c>
      <c r="I40" s="144">
        <v>27</v>
      </c>
      <c r="J40" s="144">
        <v>46</v>
      </c>
      <c r="K40" s="144">
        <v>0</v>
      </c>
      <c r="L40" s="144">
        <v>11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0</v>
      </c>
      <c r="Z40" s="144">
        <v>47</v>
      </c>
      <c r="AA40" s="144">
        <v>0</v>
      </c>
      <c r="AB40" s="108"/>
      <c r="AC40" s="163"/>
    </row>
    <row r="41" spans="1:29" ht="15.75" customHeight="1">
      <c r="A41" s="100">
        <v>213</v>
      </c>
      <c r="B41" s="105" t="s">
        <v>244</v>
      </c>
      <c r="C41" s="144">
        <v>460</v>
      </c>
      <c r="D41" s="144">
        <v>49</v>
      </c>
      <c r="E41" s="144">
        <v>1</v>
      </c>
      <c r="F41" s="144">
        <v>163</v>
      </c>
      <c r="G41" s="144">
        <v>0</v>
      </c>
      <c r="H41" s="144">
        <v>50</v>
      </c>
      <c r="I41" s="144">
        <v>12</v>
      </c>
      <c r="J41" s="144">
        <v>100</v>
      </c>
      <c r="K41" s="144">
        <v>0</v>
      </c>
      <c r="L41" s="144">
        <v>7</v>
      </c>
      <c r="M41" s="144">
        <v>0</v>
      </c>
      <c r="N41" s="144">
        <v>0</v>
      </c>
      <c r="O41" s="144">
        <v>0</v>
      </c>
      <c r="P41" s="144">
        <v>0</v>
      </c>
      <c r="Q41" s="144">
        <v>11</v>
      </c>
      <c r="R41" s="144">
        <v>0</v>
      </c>
      <c r="S41" s="144">
        <v>0</v>
      </c>
      <c r="T41" s="144">
        <v>0</v>
      </c>
      <c r="U41" s="144">
        <v>0</v>
      </c>
      <c r="V41" s="144">
        <v>0</v>
      </c>
      <c r="W41" s="144">
        <v>0</v>
      </c>
      <c r="X41" s="144">
        <v>0</v>
      </c>
      <c r="Y41" s="144">
        <v>0</v>
      </c>
      <c r="Z41" s="144">
        <v>67</v>
      </c>
      <c r="AA41" s="144">
        <v>0</v>
      </c>
      <c r="AB41" s="108"/>
      <c r="AC41" s="163"/>
    </row>
    <row r="42" spans="1:29" ht="15.75" customHeight="1">
      <c r="A42" s="100">
        <v>214</v>
      </c>
      <c r="B42" s="105" t="s">
        <v>245</v>
      </c>
      <c r="C42" s="144">
        <v>3090</v>
      </c>
      <c r="D42" s="144">
        <v>357</v>
      </c>
      <c r="E42" s="144">
        <v>68</v>
      </c>
      <c r="F42" s="144">
        <v>1725</v>
      </c>
      <c r="G42" s="144">
        <v>0</v>
      </c>
      <c r="H42" s="144">
        <v>138</v>
      </c>
      <c r="I42" s="144">
        <v>124</v>
      </c>
      <c r="J42" s="144">
        <v>65</v>
      </c>
      <c r="K42" s="144">
        <v>0</v>
      </c>
      <c r="L42" s="144">
        <v>105</v>
      </c>
      <c r="M42" s="144">
        <v>0</v>
      </c>
      <c r="N42" s="144">
        <v>0</v>
      </c>
      <c r="O42" s="144">
        <v>0</v>
      </c>
      <c r="P42" s="144">
        <v>0</v>
      </c>
      <c r="Q42" s="144">
        <v>33</v>
      </c>
      <c r="R42" s="144">
        <v>0</v>
      </c>
      <c r="S42" s="144">
        <v>0</v>
      </c>
      <c r="T42" s="144">
        <v>0</v>
      </c>
      <c r="U42" s="144">
        <v>0</v>
      </c>
      <c r="V42" s="144">
        <v>0</v>
      </c>
      <c r="W42" s="144">
        <v>0</v>
      </c>
      <c r="X42" s="144">
        <v>0</v>
      </c>
      <c r="Y42" s="144">
        <v>0</v>
      </c>
      <c r="Z42" s="144">
        <v>475</v>
      </c>
      <c r="AA42" s="144">
        <v>0</v>
      </c>
      <c r="AB42" s="108"/>
      <c r="AC42" s="163"/>
    </row>
    <row r="43" spans="1:29" ht="15.75" customHeight="1">
      <c r="A43" s="100">
        <v>215</v>
      </c>
      <c r="B43" s="105" t="s">
        <v>246</v>
      </c>
      <c r="C43" s="144">
        <v>1316</v>
      </c>
      <c r="D43" s="144">
        <v>160</v>
      </c>
      <c r="E43" s="144">
        <v>9</v>
      </c>
      <c r="F43" s="144">
        <v>244</v>
      </c>
      <c r="G43" s="144">
        <v>0</v>
      </c>
      <c r="H43" s="144">
        <v>96</v>
      </c>
      <c r="I43" s="144">
        <v>225</v>
      </c>
      <c r="J43" s="144">
        <v>251</v>
      </c>
      <c r="K43" s="144">
        <v>0</v>
      </c>
      <c r="L43" s="144">
        <v>13</v>
      </c>
      <c r="M43" s="144">
        <v>0</v>
      </c>
      <c r="N43" s="144">
        <v>0</v>
      </c>
      <c r="O43" s="144">
        <v>0</v>
      </c>
      <c r="P43" s="144">
        <v>0</v>
      </c>
      <c r="Q43" s="144">
        <v>15</v>
      </c>
      <c r="R43" s="144">
        <v>0</v>
      </c>
      <c r="S43" s="144">
        <v>0</v>
      </c>
      <c r="T43" s="144">
        <v>0</v>
      </c>
      <c r="U43" s="144">
        <v>0</v>
      </c>
      <c r="V43" s="144">
        <v>0</v>
      </c>
      <c r="W43" s="144">
        <v>0</v>
      </c>
      <c r="X43" s="144">
        <v>0</v>
      </c>
      <c r="Y43" s="144">
        <v>0</v>
      </c>
      <c r="Z43" s="144">
        <v>303</v>
      </c>
      <c r="AA43" s="144">
        <v>0</v>
      </c>
      <c r="AB43" s="108"/>
      <c r="AC43" s="163"/>
    </row>
    <row r="44" spans="1:29" ht="15.75" customHeight="1">
      <c r="A44" s="100">
        <v>216</v>
      </c>
      <c r="B44" s="105" t="s">
        <v>247</v>
      </c>
      <c r="C44" s="144">
        <v>1111</v>
      </c>
      <c r="D44" s="144">
        <v>82</v>
      </c>
      <c r="E44" s="144">
        <v>7</v>
      </c>
      <c r="F44" s="144">
        <v>565</v>
      </c>
      <c r="G44" s="144">
        <v>0</v>
      </c>
      <c r="H44" s="144">
        <v>92</v>
      </c>
      <c r="I44" s="144">
        <v>22</v>
      </c>
      <c r="J44" s="144">
        <v>122</v>
      </c>
      <c r="K44" s="144">
        <v>0</v>
      </c>
      <c r="L44" s="144">
        <v>7</v>
      </c>
      <c r="M44" s="144">
        <v>0</v>
      </c>
      <c r="N44" s="144">
        <v>0</v>
      </c>
      <c r="O44" s="144">
        <v>0</v>
      </c>
      <c r="P44" s="144">
        <v>0</v>
      </c>
      <c r="Q44" s="144">
        <v>4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  <c r="Y44" s="144">
        <v>0</v>
      </c>
      <c r="Z44" s="144">
        <v>210</v>
      </c>
      <c r="AA44" s="144">
        <v>0</v>
      </c>
      <c r="AB44" s="108"/>
      <c r="AC44" s="163"/>
    </row>
    <row r="45" spans="1:29" ht="15.75" customHeight="1">
      <c r="A45" s="100">
        <v>217</v>
      </c>
      <c r="B45" s="105" t="s">
        <v>248</v>
      </c>
      <c r="C45" s="144">
        <v>1282</v>
      </c>
      <c r="D45" s="144">
        <v>188</v>
      </c>
      <c r="E45" s="144">
        <v>14</v>
      </c>
      <c r="F45" s="144">
        <v>684</v>
      </c>
      <c r="G45" s="144">
        <v>0</v>
      </c>
      <c r="H45" s="144">
        <v>31</v>
      </c>
      <c r="I45" s="144">
        <v>22</v>
      </c>
      <c r="J45" s="144">
        <v>77</v>
      </c>
      <c r="K45" s="144">
        <v>0</v>
      </c>
      <c r="L45" s="144">
        <v>47</v>
      </c>
      <c r="M45" s="144">
        <v>0</v>
      </c>
      <c r="N45" s="144">
        <v>0</v>
      </c>
      <c r="O45" s="144">
        <v>0</v>
      </c>
      <c r="P45" s="144">
        <v>0</v>
      </c>
      <c r="Q45" s="144">
        <v>41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144">
        <v>0</v>
      </c>
      <c r="Y45" s="144">
        <v>0</v>
      </c>
      <c r="Z45" s="144">
        <v>178</v>
      </c>
      <c r="AA45" s="144">
        <v>0</v>
      </c>
      <c r="AB45" s="108"/>
      <c r="AC45" s="163"/>
    </row>
    <row r="46" spans="1:29" ht="15.75" customHeight="1">
      <c r="A46" s="100">
        <v>218</v>
      </c>
      <c r="B46" s="105" t="s">
        <v>249</v>
      </c>
      <c r="C46" s="144">
        <v>710</v>
      </c>
      <c r="D46" s="144">
        <v>56</v>
      </c>
      <c r="E46" s="144">
        <v>19</v>
      </c>
      <c r="F46" s="144">
        <v>111</v>
      </c>
      <c r="G46" s="144">
        <v>0</v>
      </c>
      <c r="H46" s="144">
        <v>77</v>
      </c>
      <c r="I46" s="144">
        <v>121</v>
      </c>
      <c r="J46" s="144">
        <v>199</v>
      </c>
      <c r="K46" s="144">
        <v>0</v>
      </c>
      <c r="L46" s="144">
        <v>8</v>
      </c>
      <c r="M46" s="144">
        <v>0</v>
      </c>
      <c r="N46" s="144">
        <v>0</v>
      </c>
      <c r="O46" s="144">
        <v>0</v>
      </c>
      <c r="P46" s="144">
        <v>0</v>
      </c>
      <c r="Q46" s="144">
        <v>10</v>
      </c>
      <c r="R46" s="144">
        <v>0</v>
      </c>
      <c r="S46" s="144">
        <v>0</v>
      </c>
      <c r="T46" s="144">
        <v>0</v>
      </c>
      <c r="U46" s="144">
        <v>0</v>
      </c>
      <c r="V46" s="144">
        <v>0</v>
      </c>
      <c r="W46" s="144">
        <v>0</v>
      </c>
      <c r="X46" s="144">
        <v>0</v>
      </c>
      <c r="Y46" s="144">
        <v>0</v>
      </c>
      <c r="Z46" s="144">
        <v>109</v>
      </c>
      <c r="AA46" s="144">
        <v>0</v>
      </c>
      <c r="AB46" s="108"/>
      <c r="AC46" s="163"/>
    </row>
    <row r="47" spans="1:29" ht="15.75" customHeight="1">
      <c r="A47" s="100">
        <v>219</v>
      </c>
      <c r="B47" s="105" t="s">
        <v>250</v>
      </c>
      <c r="C47" s="144">
        <v>1118</v>
      </c>
      <c r="D47" s="144">
        <v>202</v>
      </c>
      <c r="E47" s="144">
        <v>21</v>
      </c>
      <c r="F47" s="144">
        <v>402</v>
      </c>
      <c r="G47" s="144">
        <v>0</v>
      </c>
      <c r="H47" s="144">
        <v>46</v>
      </c>
      <c r="I47" s="144">
        <v>19</v>
      </c>
      <c r="J47" s="144">
        <v>116</v>
      </c>
      <c r="K47" s="144">
        <v>0</v>
      </c>
      <c r="L47" s="144">
        <v>34</v>
      </c>
      <c r="M47" s="144">
        <v>0</v>
      </c>
      <c r="N47" s="144">
        <v>0</v>
      </c>
      <c r="O47" s="144">
        <v>0</v>
      </c>
      <c r="P47" s="144">
        <v>0</v>
      </c>
      <c r="Q47" s="144">
        <v>17</v>
      </c>
      <c r="R47" s="144">
        <v>0</v>
      </c>
      <c r="S47" s="144">
        <v>0</v>
      </c>
      <c r="T47" s="144">
        <v>0</v>
      </c>
      <c r="U47" s="144">
        <v>0</v>
      </c>
      <c r="V47" s="144">
        <v>0</v>
      </c>
      <c r="W47" s="144">
        <v>0</v>
      </c>
      <c r="X47" s="144">
        <v>0</v>
      </c>
      <c r="Y47" s="144">
        <v>0</v>
      </c>
      <c r="Z47" s="144">
        <v>261</v>
      </c>
      <c r="AA47" s="144">
        <v>0</v>
      </c>
      <c r="AB47" s="108"/>
      <c r="AC47" s="163"/>
    </row>
    <row r="48" spans="1:29" ht="15.75" customHeight="1">
      <c r="A48" s="100">
        <v>220</v>
      </c>
      <c r="B48" s="105" t="s">
        <v>251</v>
      </c>
      <c r="C48" s="144">
        <v>931</v>
      </c>
      <c r="D48" s="144">
        <v>294</v>
      </c>
      <c r="E48" s="144">
        <v>1</v>
      </c>
      <c r="F48" s="144">
        <v>56</v>
      </c>
      <c r="G48" s="144">
        <v>0</v>
      </c>
      <c r="H48" s="144">
        <v>32</v>
      </c>
      <c r="I48" s="144">
        <v>103</v>
      </c>
      <c r="J48" s="144">
        <v>320</v>
      </c>
      <c r="K48" s="144">
        <v>0</v>
      </c>
      <c r="L48" s="144">
        <v>6</v>
      </c>
      <c r="M48" s="144">
        <v>0</v>
      </c>
      <c r="N48" s="144">
        <v>0</v>
      </c>
      <c r="O48" s="144">
        <v>0</v>
      </c>
      <c r="P48" s="144">
        <v>0</v>
      </c>
      <c r="Q48" s="144">
        <v>6</v>
      </c>
      <c r="R48" s="144">
        <v>0</v>
      </c>
      <c r="S48" s="144">
        <v>0</v>
      </c>
      <c r="T48" s="144">
        <v>0</v>
      </c>
      <c r="U48" s="144">
        <v>0</v>
      </c>
      <c r="V48" s="144">
        <v>0</v>
      </c>
      <c r="W48" s="144">
        <v>0</v>
      </c>
      <c r="X48" s="144">
        <v>0</v>
      </c>
      <c r="Y48" s="144">
        <v>0</v>
      </c>
      <c r="Z48" s="144">
        <v>113</v>
      </c>
      <c r="AA48" s="144">
        <v>0</v>
      </c>
      <c r="AB48" s="108"/>
      <c r="AC48" s="163"/>
    </row>
    <row r="49" spans="1:29" ht="15.75" customHeight="1">
      <c r="A49" s="100">
        <v>221</v>
      </c>
      <c r="B49" s="105" t="s">
        <v>252</v>
      </c>
      <c r="C49" s="144">
        <v>634</v>
      </c>
      <c r="D49" s="144">
        <v>74</v>
      </c>
      <c r="E49" s="144">
        <v>3</v>
      </c>
      <c r="F49" s="144">
        <v>80</v>
      </c>
      <c r="G49" s="144">
        <v>0</v>
      </c>
      <c r="H49" s="144">
        <v>80</v>
      </c>
      <c r="I49" s="144">
        <v>159</v>
      </c>
      <c r="J49" s="144">
        <v>152</v>
      </c>
      <c r="K49" s="144">
        <v>0</v>
      </c>
      <c r="L49" s="144">
        <v>13</v>
      </c>
      <c r="M49" s="144">
        <v>0</v>
      </c>
      <c r="N49" s="144">
        <v>0</v>
      </c>
      <c r="O49" s="144">
        <v>0</v>
      </c>
      <c r="P49" s="144">
        <v>0</v>
      </c>
      <c r="Q49" s="144">
        <v>15</v>
      </c>
      <c r="R49" s="144">
        <v>0</v>
      </c>
      <c r="S49" s="144">
        <v>0</v>
      </c>
      <c r="T49" s="144">
        <v>0</v>
      </c>
      <c r="U49" s="144">
        <v>0</v>
      </c>
      <c r="V49" s="144">
        <v>0</v>
      </c>
      <c r="W49" s="144">
        <v>0</v>
      </c>
      <c r="X49" s="144">
        <v>0</v>
      </c>
      <c r="Y49" s="144">
        <v>0</v>
      </c>
      <c r="Z49" s="144">
        <v>58</v>
      </c>
      <c r="AA49" s="144">
        <v>0</v>
      </c>
      <c r="AB49" s="108"/>
      <c r="AC49" s="163"/>
    </row>
    <row r="50" spans="1:29" ht="15.75" customHeight="1">
      <c r="A50" s="100">
        <v>222</v>
      </c>
      <c r="B50" s="105" t="s">
        <v>253</v>
      </c>
      <c r="C50" s="144">
        <v>113</v>
      </c>
      <c r="D50" s="144">
        <v>42</v>
      </c>
      <c r="E50" s="144">
        <v>4</v>
      </c>
      <c r="F50" s="144">
        <v>6</v>
      </c>
      <c r="G50" s="144">
        <v>0</v>
      </c>
      <c r="H50" s="144">
        <v>24</v>
      </c>
      <c r="I50" s="144">
        <v>0</v>
      </c>
      <c r="J50" s="144">
        <v>18</v>
      </c>
      <c r="K50" s="144">
        <v>0</v>
      </c>
      <c r="L50" s="144">
        <v>5</v>
      </c>
      <c r="M50" s="144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44">
        <v>0</v>
      </c>
      <c r="U50" s="144">
        <v>0</v>
      </c>
      <c r="V50" s="144">
        <v>0</v>
      </c>
      <c r="W50" s="144">
        <v>0</v>
      </c>
      <c r="X50" s="144">
        <v>0</v>
      </c>
      <c r="Y50" s="144">
        <v>0</v>
      </c>
      <c r="Z50" s="144">
        <v>14</v>
      </c>
      <c r="AA50" s="144">
        <v>0</v>
      </c>
      <c r="AB50" s="108"/>
      <c r="AC50" s="163"/>
    </row>
    <row r="51" spans="1:29" ht="15.75" customHeight="1">
      <c r="A51" s="100">
        <v>223</v>
      </c>
      <c r="B51" s="105" t="s">
        <v>254</v>
      </c>
      <c r="C51" s="144">
        <v>838</v>
      </c>
      <c r="D51" s="144">
        <v>279</v>
      </c>
      <c r="E51" s="144">
        <v>0</v>
      </c>
      <c r="F51" s="144">
        <v>60</v>
      </c>
      <c r="G51" s="144">
        <v>0</v>
      </c>
      <c r="H51" s="144">
        <v>87</v>
      </c>
      <c r="I51" s="144">
        <v>97</v>
      </c>
      <c r="J51" s="144">
        <v>241</v>
      </c>
      <c r="K51" s="144">
        <v>0</v>
      </c>
      <c r="L51" s="144">
        <v>11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44">
        <v>0</v>
      </c>
      <c r="T51" s="144">
        <v>0</v>
      </c>
      <c r="U51" s="144">
        <v>0</v>
      </c>
      <c r="V51" s="144">
        <v>0</v>
      </c>
      <c r="W51" s="144">
        <v>0</v>
      </c>
      <c r="X51" s="144">
        <v>0</v>
      </c>
      <c r="Y51" s="144">
        <v>0</v>
      </c>
      <c r="Z51" s="144">
        <v>63</v>
      </c>
      <c r="AA51" s="144">
        <v>0</v>
      </c>
      <c r="AB51" s="108"/>
      <c r="AC51" s="163"/>
    </row>
    <row r="52" spans="1:29" ht="15.75" customHeight="1">
      <c r="A52" s="100">
        <v>224</v>
      </c>
      <c r="B52" s="105" t="s">
        <v>255</v>
      </c>
      <c r="C52" s="144">
        <v>350</v>
      </c>
      <c r="D52" s="144">
        <v>99</v>
      </c>
      <c r="E52" s="144">
        <v>5</v>
      </c>
      <c r="F52" s="144">
        <v>36</v>
      </c>
      <c r="G52" s="144">
        <v>0</v>
      </c>
      <c r="H52" s="144">
        <v>47</v>
      </c>
      <c r="I52" s="144">
        <v>10</v>
      </c>
      <c r="J52" s="144">
        <v>102</v>
      </c>
      <c r="K52" s="144">
        <v>0</v>
      </c>
      <c r="L52" s="144">
        <v>10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44">
        <v>0</v>
      </c>
      <c r="S52" s="144">
        <v>0</v>
      </c>
      <c r="T52" s="144">
        <v>0</v>
      </c>
      <c r="U52" s="144">
        <v>0</v>
      </c>
      <c r="V52" s="144">
        <v>0</v>
      </c>
      <c r="W52" s="144">
        <v>0</v>
      </c>
      <c r="X52" s="144">
        <v>0</v>
      </c>
      <c r="Y52" s="144">
        <v>0</v>
      </c>
      <c r="Z52" s="144">
        <v>41</v>
      </c>
      <c r="AA52" s="144">
        <v>0</v>
      </c>
      <c r="AB52" s="108"/>
      <c r="AC52" s="163"/>
    </row>
    <row r="53" spans="1:29" ht="15.75" customHeight="1">
      <c r="A53" s="100">
        <v>225</v>
      </c>
      <c r="B53" s="105" t="s">
        <v>256</v>
      </c>
      <c r="C53" s="144">
        <v>276</v>
      </c>
      <c r="D53" s="144">
        <v>75</v>
      </c>
      <c r="E53" s="144">
        <v>1</v>
      </c>
      <c r="F53" s="144">
        <v>13</v>
      </c>
      <c r="G53" s="144">
        <v>0</v>
      </c>
      <c r="H53" s="144">
        <v>52</v>
      </c>
      <c r="I53" s="144">
        <v>16</v>
      </c>
      <c r="J53" s="144">
        <v>64</v>
      </c>
      <c r="K53" s="144">
        <v>0</v>
      </c>
      <c r="L53" s="144">
        <v>7</v>
      </c>
      <c r="M53" s="144">
        <v>0</v>
      </c>
      <c r="N53" s="144">
        <v>0</v>
      </c>
      <c r="O53" s="144">
        <v>0</v>
      </c>
      <c r="P53" s="144">
        <v>0</v>
      </c>
      <c r="Q53" s="144">
        <v>8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0</v>
      </c>
      <c r="Z53" s="144">
        <v>40</v>
      </c>
      <c r="AA53" s="144">
        <v>0</v>
      </c>
      <c r="AB53" s="108"/>
      <c r="AC53" s="163"/>
    </row>
    <row r="54" spans="1:29" ht="15.75" customHeight="1">
      <c r="A54" s="100">
        <v>226</v>
      </c>
      <c r="B54" s="105" t="s">
        <v>257</v>
      </c>
      <c r="C54" s="144">
        <v>317</v>
      </c>
      <c r="D54" s="144">
        <v>46</v>
      </c>
      <c r="E54" s="144">
        <v>6</v>
      </c>
      <c r="F54" s="144">
        <v>49</v>
      </c>
      <c r="G54" s="144">
        <v>0</v>
      </c>
      <c r="H54" s="144">
        <v>51</v>
      </c>
      <c r="I54" s="144">
        <v>0</v>
      </c>
      <c r="J54" s="144">
        <v>64</v>
      </c>
      <c r="K54" s="144">
        <v>0</v>
      </c>
      <c r="L54" s="144">
        <v>9</v>
      </c>
      <c r="M54" s="144">
        <v>0</v>
      </c>
      <c r="N54" s="144">
        <v>0</v>
      </c>
      <c r="O54" s="144">
        <v>0</v>
      </c>
      <c r="P54" s="144">
        <v>0</v>
      </c>
      <c r="Q54" s="144">
        <v>6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86</v>
      </c>
      <c r="AA54" s="144">
        <v>0</v>
      </c>
      <c r="AB54" s="108"/>
      <c r="AC54" s="163"/>
    </row>
    <row r="55" spans="1:29" ht="15.75" customHeight="1">
      <c r="A55" s="100">
        <v>227</v>
      </c>
      <c r="B55" s="105" t="s">
        <v>258</v>
      </c>
      <c r="C55" s="144">
        <v>192</v>
      </c>
      <c r="D55" s="144">
        <v>54</v>
      </c>
      <c r="E55" s="144">
        <v>2</v>
      </c>
      <c r="F55" s="144">
        <v>24</v>
      </c>
      <c r="G55" s="144">
        <v>0</v>
      </c>
      <c r="H55" s="144">
        <v>28</v>
      </c>
      <c r="I55" s="144">
        <v>2</v>
      </c>
      <c r="J55" s="144">
        <v>41</v>
      </c>
      <c r="K55" s="144">
        <v>0</v>
      </c>
      <c r="L55" s="144">
        <v>12</v>
      </c>
      <c r="M55" s="144">
        <v>0</v>
      </c>
      <c r="N55" s="144">
        <v>0</v>
      </c>
      <c r="O55" s="144">
        <v>0</v>
      </c>
      <c r="P55" s="144">
        <v>0</v>
      </c>
      <c r="Q55" s="144">
        <v>1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144">
        <v>0</v>
      </c>
      <c r="Y55" s="144">
        <v>0</v>
      </c>
      <c r="Z55" s="144">
        <v>28</v>
      </c>
      <c r="AA55" s="144">
        <v>0</v>
      </c>
      <c r="AB55" s="108"/>
      <c r="AC55" s="163"/>
    </row>
    <row r="56" spans="1:29" ht="15.75" customHeight="1">
      <c r="A56" s="100">
        <v>228</v>
      </c>
      <c r="B56" s="105" t="s">
        <v>411</v>
      </c>
      <c r="C56" s="144">
        <v>1180</v>
      </c>
      <c r="D56" s="144">
        <v>119</v>
      </c>
      <c r="E56" s="144">
        <v>8</v>
      </c>
      <c r="F56" s="144">
        <v>52</v>
      </c>
      <c r="G56" s="144">
        <v>0</v>
      </c>
      <c r="H56" s="144">
        <v>37</v>
      </c>
      <c r="I56" s="144">
        <v>135</v>
      </c>
      <c r="J56" s="144">
        <v>665</v>
      </c>
      <c r="K56" s="144">
        <v>0</v>
      </c>
      <c r="L56" s="144">
        <v>4</v>
      </c>
      <c r="M56" s="144">
        <v>0</v>
      </c>
      <c r="N56" s="144">
        <v>0</v>
      </c>
      <c r="O56" s="144">
        <v>0</v>
      </c>
      <c r="P56" s="144">
        <v>0</v>
      </c>
      <c r="Q56" s="144">
        <v>5</v>
      </c>
      <c r="R56" s="144">
        <v>0</v>
      </c>
      <c r="S56" s="144">
        <v>0</v>
      </c>
      <c r="T56" s="144">
        <v>0</v>
      </c>
      <c r="U56" s="144">
        <v>0</v>
      </c>
      <c r="V56" s="144">
        <v>0</v>
      </c>
      <c r="W56" s="144">
        <v>0</v>
      </c>
      <c r="X56" s="144">
        <v>0</v>
      </c>
      <c r="Y56" s="144">
        <v>0</v>
      </c>
      <c r="Z56" s="144">
        <v>155</v>
      </c>
      <c r="AA56" s="144">
        <v>0</v>
      </c>
      <c r="AB56" s="108"/>
      <c r="AC56" s="163"/>
    </row>
    <row r="57" spans="1:29" ht="15.75" customHeight="1">
      <c r="A57" s="100">
        <v>229</v>
      </c>
      <c r="B57" s="105" t="s">
        <v>259</v>
      </c>
      <c r="C57" s="144">
        <v>501</v>
      </c>
      <c r="D57" s="144">
        <v>123</v>
      </c>
      <c r="E57" s="144">
        <v>5</v>
      </c>
      <c r="F57" s="144">
        <v>86</v>
      </c>
      <c r="G57" s="144">
        <v>0</v>
      </c>
      <c r="H57" s="144">
        <v>24</v>
      </c>
      <c r="I57" s="144">
        <v>14</v>
      </c>
      <c r="J57" s="144">
        <v>115</v>
      </c>
      <c r="K57" s="144">
        <v>0</v>
      </c>
      <c r="L57" s="144">
        <v>14</v>
      </c>
      <c r="M57" s="144">
        <v>0</v>
      </c>
      <c r="N57" s="144">
        <v>0</v>
      </c>
      <c r="O57" s="144">
        <v>0</v>
      </c>
      <c r="P57" s="144">
        <v>0</v>
      </c>
      <c r="Q57" s="144">
        <v>5</v>
      </c>
      <c r="R57" s="144">
        <v>0</v>
      </c>
      <c r="S57" s="144">
        <v>0</v>
      </c>
      <c r="T57" s="144">
        <v>0</v>
      </c>
      <c r="U57" s="144">
        <v>0</v>
      </c>
      <c r="V57" s="144">
        <v>0</v>
      </c>
      <c r="W57" s="144">
        <v>0</v>
      </c>
      <c r="X57" s="144">
        <v>0</v>
      </c>
      <c r="Y57" s="144">
        <v>0</v>
      </c>
      <c r="Z57" s="144">
        <v>115</v>
      </c>
      <c r="AA57" s="144">
        <v>0</v>
      </c>
      <c r="AB57" s="108"/>
      <c r="AC57" s="163"/>
    </row>
    <row r="58" spans="1:29" ht="15.75" customHeight="1">
      <c r="A58" s="100">
        <v>301</v>
      </c>
      <c r="B58" s="105" t="s">
        <v>261</v>
      </c>
      <c r="C58" s="144">
        <v>169</v>
      </c>
      <c r="D58" s="144">
        <v>15</v>
      </c>
      <c r="E58" s="144">
        <v>2</v>
      </c>
      <c r="F58" s="144">
        <v>78</v>
      </c>
      <c r="G58" s="144">
        <v>0</v>
      </c>
      <c r="H58" s="144">
        <v>7</v>
      </c>
      <c r="I58" s="144">
        <v>5</v>
      </c>
      <c r="J58" s="144">
        <v>33</v>
      </c>
      <c r="K58" s="144">
        <v>0</v>
      </c>
      <c r="L58" s="144">
        <v>5</v>
      </c>
      <c r="M58" s="144">
        <v>0</v>
      </c>
      <c r="N58" s="144">
        <v>0</v>
      </c>
      <c r="O58" s="144">
        <v>0</v>
      </c>
      <c r="P58" s="144">
        <v>0</v>
      </c>
      <c r="Q58" s="144">
        <v>0</v>
      </c>
      <c r="R58" s="144">
        <v>0</v>
      </c>
      <c r="S58" s="144">
        <v>0</v>
      </c>
      <c r="T58" s="144">
        <v>0</v>
      </c>
      <c r="U58" s="144">
        <v>0</v>
      </c>
      <c r="V58" s="144">
        <v>0</v>
      </c>
      <c r="W58" s="144">
        <v>0</v>
      </c>
      <c r="X58" s="144">
        <v>0</v>
      </c>
      <c r="Y58" s="144">
        <v>0</v>
      </c>
      <c r="Z58" s="144">
        <v>24</v>
      </c>
      <c r="AA58" s="144">
        <v>0</v>
      </c>
      <c r="AB58" s="108"/>
      <c r="AC58" s="163"/>
    </row>
    <row r="59" spans="1:29" ht="15.75" customHeight="1">
      <c r="A59" s="100">
        <v>365</v>
      </c>
      <c r="B59" s="105" t="s">
        <v>265</v>
      </c>
      <c r="C59" s="144">
        <v>192</v>
      </c>
      <c r="D59" s="144">
        <v>94</v>
      </c>
      <c r="E59" s="144">
        <v>1</v>
      </c>
      <c r="F59" s="144">
        <v>14</v>
      </c>
      <c r="G59" s="144">
        <v>0</v>
      </c>
      <c r="H59" s="144">
        <v>42</v>
      </c>
      <c r="I59" s="144">
        <v>4</v>
      </c>
      <c r="J59" s="144">
        <v>31</v>
      </c>
      <c r="K59" s="144">
        <v>0</v>
      </c>
      <c r="L59" s="144">
        <v>2</v>
      </c>
      <c r="M59" s="144">
        <v>0</v>
      </c>
      <c r="N59" s="144">
        <v>0</v>
      </c>
      <c r="O59" s="144">
        <v>0</v>
      </c>
      <c r="P59" s="144">
        <v>0</v>
      </c>
      <c r="Q59" s="144">
        <v>0</v>
      </c>
      <c r="R59" s="144">
        <v>0</v>
      </c>
      <c r="S59" s="144">
        <v>0</v>
      </c>
      <c r="T59" s="144">
        <v>0</v>
      </c>
      <c r="U59" s="144">
        <v>0</v>
      </c>
      <c r="V59" s="144">
        <v>0</v>
      </c>
      <c r="W59" s="144">
        <v>0</v>
      </c>
      <c r="X59" s="144">
        <v>0</v>
      </c>
      <c r="Y59" s="144">
        <v>0</v>
      </c>
      <c r="Z59" s="144">
        <v>4</v>
      </c>
      <c r="AA59" s="144">
        <v>0</v>
      </c>
      <c r="AB59" s="108"/>
      <c r="AC59" s="163"/>
    </row>
    <row r="60" spans="1:29" ht="15.75" customHeight="1">
      <c r="A60" s="100">
        <v>381</v>
      </c>
      <c r="B60" s="105" t="s">
        <v>266</v>
      </c>
      <c r="C60" s="144">
        <v>380</v>
      </c>
      <c r="D60" s="144">
        <v>39</v>
      </c>
      <c r="E60" s="144">
        <v>6</v>
      </c>
      <c r="F60" s="144">
        <v>49</v>
      </c>
      <c r="G60" s="144">
        <v>0</v>
      </c>
      <c r="H60" s="144">
        <v>50</v>
      </c>
      <c r="I60" s="144">
        <v>13</v>
      </c>
      <c r="J60" s="144">
        <v>132</v>
      </c>
      <c r="K60" s="144">
        <v>0</v>
      </c>
      <c r="L60" s="144">
        <v>0</v>
      </c>
      <c r="M60" s="144">
        <v>0</v>
      </c>
      <c r="N60" s="144">
        <v>0</v>
      </c>
      <c r="O60" s="144">
        <v>0</v>
      </c>
      <c r="P60" s="144">
        <v>0</v>
      </c>
      <c r="Q60" s="144">
        <v>1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0</v>
      </c>
      <c r="Z60" s="144">
        <v>90</v>
      </c>
      <c r="AA60" s="144">
        <v>0</v>
      </c>
      <c r="AB60" s="108"/>
      <c r="AC60" s="163"/>
    </row>
    <row r="61" spans="1:29" ht="15.75" customHeight="1">
      <c r="A61" s="100">
        <v>382</v>
      </c>
      <c r="B61" s="105" t="s">
        <v>267</v>
      </c>
      <c r="C61" s="144">
        <v>428</v>
      </c>
      <c r="D61" s="144">
        <v>98</v>
      </c>
      <c r="E61" s="144">
        <v>2</v>
      </c>
      <c r="F61" s="144">
        <v>95</v>
      </c>
      <c r="G61" s="144">
        <v>0</v>
      </c>
      <c r="H61" s="144">
        <v>61</v>
      </c>
      <c r="I61" s="144">
        <v>41</v>
      </c>
      <c r="J61" s="144">
        <v>74</v>
      </c>
      <c r="K61" s="144">
        <v>0</v>
      </c>
      <c r="L61" s="144">
        <v>5</v>
      </c>
      <c r="M61" s="144">
        <v>0</v>
      </c>
      <c r="N61" s="144">
        <v>0</v>
      </c>
      <c r="O61" s="144">
        <v>0</v>
      </c>
      <c r="P61" s="144">
        <v>0</v>
      </c>
      <c r="Q61" s="144">
        <v>0</v>
      </c>
      <c r="R61" s="144">
        <v>0</v>
      </c>
      <c r="S61" s="144">
        <v>0</v>
      </c>
      <c r="T61" s="144">
        <v>0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52</v>
      </c>
      <c r="AA61" s="144">
        <v>0</v>
      </c>
      <c r="AB61" s="108"/>
      <c r="AC61" s="163"/>
    </row>
    <row r="62" spans="1:29" ht="15.75" customHeight="1">
      <c r="A62" s="100">
        <v>442</v>
      </c>
      <c r="B62" s="105" t="s">
        <v>270</v>
      </c>
      <c r="C62" s="144">
        <v>110</v>
      </c>
      <c r="D62" s="144">
        <v>42</v>
      </c>
      <c r="E62" s="144">
        <v>0</v>
      </c>
      <c r="F62" s="144">
        <v>5</v>
      </c>
      <c r="G62" s="144">
        <v>0</v>
      </c>
      <c r="H62" s="144">
        <v>11</v>
      </c>
      <c r="I62" s="144">
        <v>0</v>
      </c>
      <c r="J62" s="144">
        <v>27</v>
      </c>
      <c r="K62" s="144">
        <v>0</v>
      </c>
      <c r="L62" s="144">
        <v>2</v>
      </c>
      <c r="M62" s="144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44">
        <v>0</v>
      </c>
      <c r="T62" s="144">
        <v>0</v>
      </c>
      <c r="U62" s="144">
        <v>0</v>
      </c>
      <c r="V62" s="144">
        <v>0</v>
      </c>
      <c r="W62" s="144">
        <v>0</v>
      </c>
      <c r="X62" s="144">
        <v>0</v>
      </c>
      <c r="Y62" s="144">
        <v>0</v>
      </c>
      <c r="Z62" s="144">
        <v>23</v>
      </c>
      <c r="AA62" s="144">
        <v>0</v>
      </c>
      <c r="AB62" s="108"/>
      <c r="AC62" s="163"/>
    </row>
    <row r="63" spans="1:29" ht="15.75" customHeight="1">
      <c r="A63" s="100">
        <v>443</v>
      </c>
      <c r="B63" s="105" t="s">
        <v>271</v>
      </c>
      <c r="C63" s="144">
        <v>462</v>
      </c>
      <c r="D63" s="144">
        <v>250</v>
      </c>
      <c r="E63" s="144">
        <v>0</v>
      </c>
      <c r="F63" s="144">
        <v>20</v>
      </c>
      <c r="G63" s="144">
        <v>0</v>
      </c>
      <c r="H63" s="144">
        <v>6</v>
      </c>
      <c r="I63" s="144">
        <v>3</v>
      </c>
      <c r="J63" s="144">
        <v>128</v>
      </c>
      <c r="K63" s="144">
        <v>0</v>
      </c>
      <c r="L63" s="144">
        <v>2</v>
      </c>
      <c r="M63" s="144">
        <v>0</v>
      </c>
      <c r="N63" s="144">
        <v>0</v>
      </c>
      <c r="O63" s="144">
        <v>0</v>
      </c>
      <c r="P63" s="144">
        <v>0</v>
      </c>
      <c r="Q63" s="144">
        <v>3</v>
      </c>
      <c r="R63" s="144">
        <v>0</v>
      </c>
      <c r="S63" s="144">
        <v>0</v>
      </c>
      <c r="T63" s="144">
        <v>0</v>
      </c>
      <c r="U63" s="144">
        <v>0</v>
      </c>
      <c r="V63" s="144">
        <v>0</v>
      </c>
      <c r="W63" s="144">
        <v>0</v>
      </c>
      <c r="X63" s="144">
        <v>0</v>
      </c>
      <c r="Y63" s="144">
        <v>0</v>
      </c>
      <c r="Z63" s="144">
        <v>50</v>
      </c>
      <c r="AA63" s="144">
        <v>0</v>
      </c>
      <c r="AB63" s="108"/>
      <c r="AC63" s="163"/>
    </row>
    <row r="64" spans="1:29" ht="15.75" customHeight="1">
      <c r="A64" s="100">
        <v>446</v>
      </c>
      <c r="B64" s="105" t="s">
        <v>273</v>
      </c>
      <c r="C64" s="144">
        <v>43</v>
      </c>
      <c r="D64" s="144">
        <v>7</v>
      </c>
      <c r="E64" s="144">
        <v>0</v>
      </c>
      <c r="F64" s="144">
        <v>6</v>
      </c>
      <c r="G64" s="144">
        <v>0</v>
      </c>
      <c r="H64" s="144">
        <v>3</v>
      </c>
      <c r="I64" s="144">
        <v>6</v>
      </c>
      <c r="J64" s="144">
        <v>7</v>
      </c>
      <c r="K64" s="144">
        <v>0</v>
      </c>
      <c r="L64" s="144">
        <v>3</v>
      </c>
      <c r="M64" s="144">
        <v>0</v>
      </c>
      <c r="N64" s="144">
        <v>0</v>
      </c>
      <c r="O64" s="144">
        <v>0</v>
      </c>
      <c r="P64" s="144">
        <v>0</v>
      </c>
      <c r="Q64" s="144">
        <v>5</v>
      </c>
      <c r="R64" s="144">
        <v>0</v>
      </c>
      <c r="S64" s="144">
        <v>0</v>
      </c>
      <c r="T64" s="144">
        <v>0</v>
      </c>
      <c r="U64" s="144">
        <v>0</v>
      </c>
      <c r="V64" s="144">
        <v>0</v>
      </c>
      <c r="W64" s="144">
        <v>0</v>
      </c>
      <c r="X64" s="144">
        <v>0</v>
      </c>
      <c r="Y64" s="144">
        <v>0</v>
      </c>
      <c r="Z64" s="144">
        <v>6</v>
      </c>
      <c r="AA64" s="144">
        <v>0</v>
      </c>
      <c r="AB64" s="108"/>
      <c r="AC64" s="163"/>
    </row>
    <row r="65" spans="1:29" ht="15.75" customHeight="1">
      <c r="A65" s="100">
        <v>464</v>
      </c>
      <c r="B65" s="105" t="s">
        <v>274</v>
      </c>
      <c r="C65" s="144">
        <v>243</v>
      </c>
      <c r="D65" s="144">
        <v>15</v>
      </c>
      <c r="E65" s="144">
        <v>2</v>
      </c>
      <c r="F65" s="144">
        <v>77</v>
      </c>
      <c r="G65" s="144">
        <v>0</v>
      </c>
      <c r="H65" s="144">
        <v>17</v>
      </c>
      <c r="I65" s="144">
        <v>8</v>
      </c>
      <c r="J65" s="144">
        <v>67</v>
      </c>
      <c r="K65" s="144">
        <v>0</v>
      </c>
      <c r="L65" s="144">
        <v>0</v>
      </c>
      <c r="M65" s="144">
        <v>0</v>
      </c>
      <c r="N65" s="144">
        <v>0</v>
      </c>
      <c r="O65" s="144">
        <v>0</v>
      </c>
      <c r="P65" s="144">
        <v>0</v>
      </c>
      <c r="Q65" s="144">
        <v>3</v>
      </c>
      <c r="R65" s="144">
        <v>0</v>
      </c>
      <c r="S65" s="144">
        <v>0</v>
      </c>
      <c r="T65" s="144">
        <v>0</v>
      </c>
      <c r="U65" s="144">
        <v>0</v>
      </c>
      <c r="V65" s="144">
        <v>0</v>
      </c>
      <c r="W65" s="144">
        <v>0</v>
      </c>
      <c r="X65" s="144">
        <v>0</v>
      </c>
      <c r="Y65" s="144">
        <v>0</v>
      </c>
      <c r="Z65" s="144">
        <v>54</v>
      </c>
      <c r="AA65" s="144">
        <v>0</v>
      </c>
      <c r="AB65" s="108"/>
      <c r="AC65" s="163"/>
    </row>
    <row r="66" spans="1:29" ht="15.75" customHeight="1">
      <c r="A66" s="100">
        <v>481</v>
      </c>
      <c r="B66" s="105" t="s">
        <v>275</v>
      </c>
      <c r="C66" s="144">
        <v>118</v>
      </c>
      <c r="D66" s="144">
        <v>9</v>
      </c>
      <c r="E66" s="144">
        <v>0</v>
      </c>
      <c r="F66" s="144">
        <v>32</v>
      </c>
      <c r="G66" s="144">
        <v>0</v>
      </c>
      <c r="H66" s="144">
        <v>31</v>
      </c>
      <c r="I66" s="144">
        <v>0</v>
      </c>
      <c r="J66" s="144">
        <v>31</v>
      </c>
      <c r="K66" s="144">
        <v>0</v>
      </c>
      <c r="L66" s="144">
        <v>3</v>
      </c>
      <c r="M66" s="144">
        <v>0</v>
      </c>
      <c r="N66" s="144">
        <v>0</v>
      </c>
      <c r="O66" s="144">
        <v>0</v>
      </c>
      <c r="P66" s="144">
        <v>0</v>
      </c>
      <c r="Q66" s="144">
        <v>0</v>
      </c>
      <c r="R66" s="144">
        <v>0</v>
      </c>
      <c r="S66" s="144">
        <v>0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0</v>
      </c>
      <c r="Z66" s="144">
        <v>12</v>
      </c>
      <c r="AA66" s="144">
        <v>0</v>
      </c>
      <c r="AB66" s="108"/>
      <c r="AC66" s="163"/>
    </row>
    <row r="67" spans="1:29" ht="15.75" customHeight="1">
      <c r="A67" s="100">
        <v>501</v>
      </c>
      <c r="B67" s="105" t="s">
        <v>276</v>
      </c>
      <c r="C67" s="144">
        <v>109</v>
      </c>
      <c r="D67" s="144">
        <v>27</v>
      </c>
      <c r="E67" s="144">
        <v>9</v>
      </c>
      <c r="F67" s="144">
        <v>14</v>
      </c>
      <c r="G67" s="144">
        <v>0</v>
      </c>
      <c r="H67" s="144">
        <v>2</v>
      </c>
      <c r="I67" s="144">
        <v>2</v>
      </c>
      <c r="J67" s="144">
        <v>28</v>
      </c>
      <c r="K67" s="144">
        <v>0</v>
      </c>
      <c r="L67" s="144">
        <v>2</v>
      </c>
      <c r="M67" s="144">
        <v>0</v>
      </c>
      <c r="N67" s="144">
        <v>0</v>
      </c>
      <c r="O67" s="144">
        <v>0</v>
      </c>
      <c r="P67" s="144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4">
        <v>0</v>
      </c>
      <c r="W67" s="144">
        <v>0</v>
      </c>
      <c r="X67" s="144">
        <v>0</v>
      </c>
      <c r="Y67" s="144">
        <v>0</v>
      </c>
      <c r="Z67" s="144">
        <v>25</v>
      </c>
      <c r="AA67" s="144">
        <v>0</v>
      </c>
      <c r="AB67" s="108"/>
      <c r="AC67" s="163"/>
    </row>
    <row r="68" spans="1:29" ht="15.75" customHeight="1">
      <c r="A68" s="100">
        <v>585</v>
      </c>
      <c r="B68" s="105" t="s">
        <v>278</v>
      </c>
      <c r="C68" s="144">
        <v>133</v>
      </c>
      <c r="D68" s="144">
        <v>25</v>
      </c>
      <c r="E68" s="144">
        <v>0</v>
      </c>
      <c r="F68" s="144">
        <v>11</v>
      </c>
      <c r="G68" s="144">
        <v>0</v>
      </c>
      <c r="H68" s="144">
        <v>25</v>
      </c>
      <c r="I68" s="144">
        <v>0</v>
      </c>
      <c r="J68" s="144">
        <v>38</v>
      </c>
      <c r="K68" s="144">
        <v>0</v>
      </c>
      <c r="L68" s="144">
        <v>3</v>
      </c>
      <c r="M68" s="144">
        <v>0</v>
      </c>
      <c r="N68" s="144">
        <v>0</v>
      </c>
      <c r="O68" s="144">
        <v>0</v>
      </c>
      <c r="P68" s="144">
        <v>0</v>
      </c>
      <c r="Q68" s="144">
        <v>0</v>
      </c>
      <c r="R68" s="144">
        <v>0</v>
      </c>
      <c r="S68" s="144">
        <v>0</v>
      </c>
      <c r="T68" s="144">
        <v>0</v>
      </c>
      <c r="U68" s="144">
        <v>0</v>
      </c>
      <c r="V68" s="144">
        <v>0</v>
      </c>
      <c r="W68" s="144">
        <v>0</v>
      </c>
      <c r="X68" s="144">
        <v>0</v>
      </c>
      <c r="Y68" s="144">
        <v>0</v>
      </c>
      <c r="Z68" s="144">
        <v>31</v>
      </c>
      <c r="AA68" s="144">
        <v>0</v>
      </c>
      <c r="AB68" s="108"/>
      <c r="AC68" s="163"/>
    </row>
    <row r="69" spans="1:29" ht="15.75" customHeight="1">
      <c r="A69" s="100">
        <v>586</v>
      </c>
      <c r="B69" s="105" t="s">
        <v>279</v>
      </c>
      <c r="C69" s="144">
        <v>116</v>
      </c>
      <c r="D69" s="144">
        <v>30</v>
      </c>
      <c r="E69" s="144">
        <v>0</v>
      </c>
      <c r="F69" s="144">
        <v>8</v>
      </c>
      <c r="G69" s="144">
        <v>0</v>
      </c>
      <c r="H69" s="144">
        <v>2</v>
      </c>
      <c r="I69" s="144">
        <v>0</v>
      </c>
      <c r="J69" s="144">
        <v>11</v>
      </c>
      <c r="K69" s="144">
        <v>0</v>
      </c>
      <c r="L69" s="144">
        <v>1</v>
      </c>
      <c r="M69" s="144">
        <v>0</v>
      </c>
      <c r="N69" s="144">
        <v>0</v>
      </c>
      <c r="O69" s="144">
        <v>0</v>
      </c>
      <c r="P69" s="144">
        <v>0</v>
      </c>
      <c r="Q69" s="144">
        <v>0</v>
      </c>
      <c r="R69" s="144">
        <v>0</v>
      </c>
      <c r="S69" s="144">
        <v>0</v>
      </c>
      <c r="T69" s="144">
        <v>0</v>
      </c>
      <c r="U69" s="144">
        <v>0</v>
      </c>
      <c r="V69" s="144">
        <v>0</v>
      </c>
      <c r="W69" s="144">
        <v>0</v>
      </c>
      <c r="X69" s="144">
        <v>0</v>
      </c>
      <c r="Y69" s="144">
        <v>0</v>
      </c>
      <c r="Z69" s="144">
        <v>64</v>
      </c>
      <c r="AA69" s="144">
        <v>0</v>
      </c>
      <c r="AB69" s="108"/>
      <c r="AC69" s="163"/>
    </row>
    <row r="70" spans="1:29" ht="15.75" customHeight="1">
      <c r="A70" s="104"/>
      <c r="B70" s="125"/>
      <c r="C70" s="145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08"/>
    </row>
    <row r="71" spans="1:29" ht="15.75" customHeight="1">
      <c r="A71" s="100" t="s">
        <v>436</v>
      </c>
      <c r="B71" s="12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</row>
    <row r="72" spans="1:29"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44"/>
      <c r="Q72" s="144"/>
      <c r="R72" s="144"/>
      <c r="S72" s="108"/>
      <c r="T72" s="108"/>
      <c r="U72" s="108"/>
      <c r="V72" s="108"/>
      <c r="W72" s="144"/>
      <c r="X72" s="108"/>
      <c r="Y72" s="108"/>
      <c r="Z72" s="108"/>
      <c r="AA72" s="108"/>
      <c r="AB72" s="108"/>
    </row>
    <row r="73" spans="1:29"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44"/>
      <c r="Q73" s="144"/>
      <c r="R73" s="144"/>
      <c r="S73" s="108"/>
      <c r="T73" s="108"/>
      <c r="U73" s="108"/>
      <c r="V73" s="108"/>
      <c r="W73" s="144"/>
      <c r="X73" s="108"/>
      <c r="Y73" s="108"/>
      <c r="Z73" s="108"/>
      <c r="AA73" s="108"/>
      <c r="AB73" s="108"/>
    </row>
    <row r="74" spans="1:29"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</row>
    <row r="75" spans="1:29"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</row>
    <row r="76" spans="1:29"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</row>
    <row r="77" spans="1:29"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</row>
    <row r="78" spans="1:29"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</row>
    <row r="79" spans="1:29"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</row>
    <row r="80" spans="1:29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</row>
  </sheetData>
  <mergeCells count="1">
    <mergeCell ref="A3:B3"/>
  </mergeCells>
  <phoneticPr fontId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2CC51-5D46-424E-9F5C-F75A6177A04B}">
  <sheetPr>
    <tabColor theme="7" tint="0.79998168889431442"/>
  </sheetPr>
  <dimension ref="A1:AB73"/>
  <sheetViews>
    <sheetView workbookViewId="0">
      <pane xSplit="2" ySplit="3" topLeftCell="C58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7.75" defaultRowHeight="13.5"/>
  <cols>
    <col min="1" max="1" width="3.75" style="100" customWidth="1"/>
    <col min="2" max="2" width="12.125" style="100" customWidth="1"/>
    <col min="3" max="6" width="9.75" style="100" customWidth="1"/>
    <col min="7" max="7" width="9.75" style="117" customWidth="1"/>
    <col min="8" max="10" width="9.75" style="100" customWidth="1"/>
    <col min="11" max="11" width="9.75" style="117" customWidth="1"/>
    <col min="12" max="12" width="9.75" style="100" customWidth="1"/>
    <col min="13" max="14" width="9.75" style="117" customWidth="1"/>
    <col min="15" max="27" width="9.75" style="100" customWidth="1"/>
    <col min="28" max="254" width="7.75" style="100"/>
    <col min="255" max="255" width="3.75" style="100" customWidth="1"/>
    <col min="256" max="256" width="9.375" style="100" customWidth="1"/>
    <col min="257" max="257" width="7.625" style="100" customWidth="1"/>
    <col min="258" max="258" width="6.875" style="100" customWidth="1"/>
    <col min="259" max="259" width="6" style="100" customWidth="1"/>
    <col min="260" max="260" width="6.25" style="100" customWidth="1"/>
    <col min="261" max="261" width="5.625" style="100" customWidth="1"/>
    <col min="262" max="262" width="7.375" style="100" customWidth="1"/>
    <col min="263" max="264" width="7" style="100" customWidth="1"/>
    <col min="265" max="265" width="6.5" style="100" customWidth="1"/>
    <col min="266" max="266" width="6.125" style="100" customWidth="1"/>
    <col min="267" max="267" width="6.625" style="100" customWidth="1"/>
    <col min="268" max="268" width="6.125" style="100" customWidth="1"/>
    <col min="269" max="510" width="7.75" style="100"/>
    <col min="511" max="511" width="3.75" style="100" customWidth="1"/>
    <col min="512" max="512" width="9.375" style="100" customWidth="1"/>
    <col min="513" max="513" width="7.625" style="100" customWidth="1"/>
    <col min="514" max="514" width="6.875" style="100" customWidth="1"/>
    <col min="515" max="515" width="6" style="100" customWidth="1"/>
    <col min="516" max="516" width="6.25" style="100" customWidth="1"/>
    <col min="517" max="517" width="5.625" style="100" customWidth="1"/>
    <col min="518" max="518" width="7.375" style="100" customWidth="1"/>
    <col min="519" max="520" width="7" style="100" customWidth="1"/>
    <col min="521" max="521" width="6.5" style="100" customWidth="1"/>
    <col min="522" max="522" width="6.125" style="100" customWidth="1"/>
    <col min="523" max="523" width="6.625" style="100" customWidth="1"/>
    <col min="524" max="524" width="6.125" style="100" customWidth="1"/>
    <col min="525" max="766" width="7.75" style="100"/>
    <col min="767" max="767" width="3.75" style="100" customWidth="1"/>
    <col min="768" max="768" width="9.375" style="100" customWidth="1"/>
    <col min="769" max="769" width="7.625" style="100" customWidth="1"/>
    <col min="770" max="770" width="6.875" style="100" customWidth="1"/>
    <col min="771" max="771" width="6" style="100" customWidth="1"/>
    <col min="772" max="772" width="6.25" style="100" customWidth="1"/>
    <col min="773" max="773" width="5.625" style="100" customWidth="1"/>
    <col min="774" max="774" width="7.375" style="100" customWidth="1"/>
    <col min="775" max="776" width="7" style="100" customWidth="1"/>
    <col min="777" max="777" width="6.5" style="100" customWidth="1"/>
    <col min="778" max="778" width="6.125" style="100" customWidth="1"/>
    <col min="779" max="779" width="6.625" style="100" customWidth="1"/>
    <col min="780" max="780" width="6.125" style="100" customWidth="1"/>
    <col min="781" max="1022" width="7.75" style="100"/>
    <col min="1023" max="1023" width="3.75" style="100" customWidth="1"/>
    <col min="1024" max="1024" width="9.375" style="100" customWidth="1"/>
    <col min="1025" max="1025" width="7.625" style="100" customWidth="1"/>
    <col min="1026" max="1026" width="6.875" style="100" customWidth="1"/>
    <col min="1027" max="1027" width="6" style="100" customWidth="1"/>
    <col min="1028" max="1028" width="6.25" style="100" customWidth="1"/>
    <col min="1029" max="1029" width="5.625" style="100" customWidth="1"/>
    <col min="1030" max="1030" width="7.375" style="100" customWidth="1"/>
    <col min="1031" max="1032" width="7" style="100" customWidth="1"/>
    <col min="1033" max="1033" width="6.5" style="100" customWidth="1"/>
    <col min="1034" max="1034" width="6.125" style="100" customWidth="1"/>
    <col min="1035" max="1035" width="6.625" style="100" customWidth="1"/>
    <col min="1036" max="1036" width="6.125" style="100" customWidth="1"/>
    <col min="1037" max="1278" width="7.75" style="100"/>
    <col min="1279" max="1279" width="3.75" style="100" customWidth="1"/>
    <col min="1280" max="1280" width="9.375" style="100" customWidth="1"/>
    <col min="1281" max="1281" width="7.625" style="100" customWidth="1"/>
    <col min="1282" max="1282" width="6.875" style="100" customWidth="1"/>
    <col min="1283" max="1283" width="6" style="100" customWidth="1"/>
    <col min="1284" max="1284" width="6.25" style="100" customWidth="1"/>
    <col min="1285" max="1285" width="5.625" style="100" customWidth="1"/>
    <col min="1286" max="1286" width="7.375" style="100" customWidth="1"/>
    <col min="1287" max="1288" width="7" style="100" customWidth="1"/>
    <col min="1289" max="1289" width="6.5" style="100" customWidth="1"/>
    <col min="1290" max="1290" width="6.125" style="100" customWidth="1"/>
    <col min="1291" max="1291" width="6.625" style="100" customWidth="1"/>
    <col min="1292" max="1292" width="6.125" style="100" customWidth="1"/>
    <col min="1293" max="1534" width="7.75" style="100"/>
    <col min="1535" max="1535" width="3.75" style="100" customWidth="1"/>
    <col min="1536" max="1536" width="9.375" style="100" customWidth="1"/>
    <col min="1537" max="1537" width="7.625" style="100" customWidth="1"/>
    <col min="1538" max="1538" width="6.875" style="100" customWidth="1"/>
    <col min="1539" max="1539" width="6" style="100" customWidth="1"/>
    <col min="1540" max="1540" width="6.25" style="100" customWidth="1"/>
    <col min="1541" max="1541" width="5.625" style="100" customWidth="1"/>
    <col min="1542" max="1542" width="7.375" style="100" customWidth="1"/>
    <col min="1543" max="1544" width="7" style="100" customWidth="1"/>
    <col min="1545" max="1545" width="6.5" style="100" customWidth="1"/>
    <col min="1546" max="1546" width="6.125" style="100" customWidth="1"/>
    <col min="1547" max="1547" width="6.625" style="100" customWidth="1"/>
    <col min="1548" max="1548" width="6.125" style="100" customWidth="1"/>
    <col min="1549" max="1790" width="7.75" style="100"/>
    <col min="1791" max="1791" width="3.75" style="100" customWidth="1"/>
    <col min="1792" max="1792" width="9.375" style="100" customWidth="1"/>
    <col min="1793" max="1793" width="7.625" style="100" customWidth="1"/>
    <col min="1794" max="1794" width="6.875" style="100" customWidth="1"/>
    <col min="1795" max="1795" width="6" style="100" customWidth="1"/>
    <col min="1796" max="1796" width="6.25" style="100" customWidth="1"/>
    <col min="1797" max="1797" width="5.625" style="100" customWidth="1"/>
    <col min="1798" max="1798" width="7.375" style="100" customWidth="1"/>
    <col min="1799" max="1800" width="7" style="100" customWidth="1"/>
    <col min="1801" max="1801" width="6.5" style="100" customWidth="1"/>
    <col min="1802" max="1802" width="6.125" style="100" customWidth="1"/>
    <col min="1803" max="1803" width="6.625" style="100" customWidth="1"/>
    <col min="1804" max="1804" width="6.125" style="100" customWidth="1"/>
    <col min="1805" max="2046" width="7.75" style="100"/>
    <col min="2047" max="2047" width="3.75" style="100" customWidth="1"/>
    <col min="2048" max="2048" width="9.375" style="100" customWidth="1"/>
    <col min="2049" max="2049" width="7.625" style="100" customWidth="1"/>
    <col min="2050" max="2050" width="6.875" style="100" customWidth="1"/>
    <col min="2051" max="2051" width="6" style="100" customWidth="1"/>
    <col min="2052" max="2052" width="6.25" style="100" customWidth="1"/>
    <col min="2053" max="2053" width="5.625" style="100" customWidth="1"/>
    <col min="2054" max="2054" width="7.375" style="100" customWidth="1"/>
    <col min="2055" max="2056" width="7" style="100" customWidth="1"/>
    <col min="2057" max="2057" width="6.5" style="100" customWidth="1"/>
    <col min="2058" max="2058" width="6.125" style="100" customWidth="1"/>
    <col min="2059" max="2059" width="6.625" style="100" customWidth="1"/>
    <col min="2060" max="2060" width="6.125" style="100" customWidth="1"/>
    <col min="2061" max="2302" width="7.75" style="100"/>
    <col min="2303" max="2303" width="3.75" style="100" customWidth="1"/>
    <col min="2304" max="2304" width="9.375" style="100" customWidth="1"/>
    <col min="2305" max="2305" width="7.625" style="100" customWidth="1"/>
    <col min="2306" max="2306" width="6.875" style="100" customWidth="1"/>
    <col min="2307" max="2307" width="6" style="100" customWidth="1"/>
    <col min="2308" max="2308" width="6.25" style="100" customWidth="1"/>
    <col min="2309" max="2309" width="5.625" style="100" customWidth="1"/>
    <col min="2310" max="2310" width="7.375" style="100" customWidth="1"/>
    <col min="2311" max="2312" width="7" style="100" customWidth="1"/>
    <col min="2313" max="2313" width="6.5" style="100" customWidth="1"/>
    <col min="2314" max="2314" width="6.125" style="100" customWidth="1"/>
    <col min="2315" max="2315" width="6.625" style="100" customWidth="1"/>
    <col min="2316" max="2316" width="6.125" style="100" customWidth="1"/>
    <col min="2317" max="2558" width="7.75" style="100"/>
    <col min="2559" max="2559" width="3.75" style="100" customWidth="1"/>
    <col min="2560" max="2560" width="9.375" style="100" customWidth="1"/>
    <col min="2561" max="2561" width="7.625" style="100" customWidth="1"/>
    <col min="2562" max="2562" width="6.875" style="100" customWidth="1"/>
    <col min="2563" max="2563" width="6" style="100" customWidth="1"/>
    <col min="2564" max="2564" width="6.25" style="100" customWidth="1"/>
    <col min="2565" max="2565" width="5.625" style="100" customWidth="1"/>
    <col min="2566" max="2566" width="7.375" style="100" customWidth="1"/>
    <col min="2567" max="2568" width="7" style="100" customWidth="1"/>
    <col min="2569" max="2569" width="6.5" style="100" customWidth="1"/>
    <col min="2570" max="2570" width="6.125" style="100" customWidth="1"/>
    <col min="2571" max="2571" width="6.625" style="100" customWidth="1"/>
    <col min="2572" max="2572" width="6.125" style="100" customWidth="1"/>
    <col min="2573" max="2814" width="7.75" style="100"/>
    <col min="2815" max="2815" width="3.75" style="100" customWidth="1"/>
    <col min="2816" max="2816" width="9.375" style="100" customWidth="1"/>
    <col min="2817" max="2817" width="7.625" style="100" customWidth="1"/>
    <col min="2818" max="2818" width="6.875" style="100" customWidth="1"/>
    <col min="2819" max="2819" width="6" style="100" customWidth="1"/>
    <col min="2820" max="2820" width="6.25" style="100" customWidth="1"/>
    <col min="2821" max="2821" width="5.625" style="100" customWidth="1"/>
    <col min="2822" max="2822" width="7.375" style="100" customWidth="1"/>
    <col min="2823" max="2824" width="7" style="100" customWidth="1"/>
    <col min="2825" max="2825" width="6.5" style="100" customWidth="1"/>
    <col min="2826" max="2826" width="6.125" style="100" customWidth="1"/>
    <col min="2827" max="2827" width="6.625" style="100" customWidth="1"/>
    <col min="2828" max="2828" width="6.125" style="100" customWidth="1"/>
    <col min="2829" max="3070" width="7.75" style="100"/>
    <col min="3071" max="3071" width="3.75" style="100" customWidth="1"/>
    <col min="3072" max="3072" width="9.375" style="100" customWidth="1"/>
    <col min="3073" max="3073" width="7.625" style="100" customWidth="1"/>
    <col min="3074" max="3074" width="6.875" style="100" customWidth="1"/>
    <col min="3075" max="3075" width="6" style="100" customWidth="1"/>
    <col min="3076" max="3076" width="6.25" style="100" customWidth="1"/>
    <col min="3077" max="3077" width="5.625" style="100" customWidth="1"/>
    <col min="3078" max="3078" width="7.375" style="100" customWidth="1"/>
    <col min="3079" max="3080" width="7" style="100" customWidth="1"/>
    <col min="3081" max="3081" width="6.5" style="100" customWidth="1"/>
    <col min="3082" max="3082" width="6.125" style="100" customWidth="1"/>
    <col min="3083" max="3083" width="6.625" style="100" customWidth="1"/>
    <col min="3084" max="3084" width="6.125" style="100" customWidth="1"/>
    <col min="3085" max="3326" width="7.75" style="100"/>
    <col min="3327" max="3327" width="3.75" style="100" customWidth="1"/>
    <col min="3328" max="3328" width="9.375" style="100" customWidth="1"/>
    <col min="3329" max="3329" width="7.625" style="100" customWidth="1"/>
    <col min="3330" max="3330" width="6.875" style="100" customWidth="1"/>
    <col min="3331" max="3331" width="6" style="100" customWidth="1"/>
    <col min="3332" max="3332" width="6.25" style="100" customWidth="1"/>
    <col min="3333" max="3333" width="5.625" style="100" customWidth="1"/>
    <col min="3334" max="3334" width="7.375" style="100" customWidth="1"/>
    <col min="3335" max="3336" width="7" style="100" customWidth="1"/>
    <col min="3337" max="3337" width="6.5" style="100" customWidth="1"/>
    <col min="3338" max="3338" width="6.125" style="100" customWidth="1"/>
    <col min="3339" max="3339" width="6.625" style="100" customWidth="1"/>
    <col min="3340" max="3340" width="6.125" style="100" customWidth="1"/>
    <col min="3341" max="3582" width="7.75" style="100"/>
    <col min="3583" max="3583" width="3.75" style="100" customWidth="1"/>
    <col min="3584" max="3584" width="9.375" style="100" customWidth="1"/>
    <col min="3585" max="3585" width="7.625" style="100" customWidth="1"/>
    <col min="3586" max="3586" width="6.875" style="100" customWidth="1"/>
    <col min="3587" max="3587" width="6" style="100" customWidth="1"/>
    <col min="3588" max="3588" width="6.25" style="100" customWidth="1"/>
    <col min="3589" max="3589" width="5.625" style="100" customWidth="1"/>
    <col min="3590" max="3590" width="7.375" style="100" customWidth="1"/>
    <col min="3591" max="3592" width="7" style="100" customWidth="1"/>
    <col min="3593" max="3593" width="6.5" style="100" customWidth="1"/>
    <col min="3594" max="3594" width="6.125" style="100" customWidth="1"/>
    <col min="3595" max="3595" width="6.625" style="100" customWidth="1"/>
    <col min="3596" max="3596" width="6.125" style="100" customWidth="1"/>
    <col min="3597" max="3838" width="7.75" style="100"/>
    <col min="3839" max="3839" width="3.75" style="100" customWidth="1"/>
    <col min="3840" max="3840" width="9.375" style="100" customWidth="1"/>
    <col min="3841" max="3841" width="7.625" style="100" customWidth="1"/>
    <col min="3842" max="3842" width="6.875" style="100" customWidth="1"/>
    <col min="3843" max="3843" width="6" style="100" customWidth="1"/>
    <col min="3844" max="3844" width="6.25" style="100" customWidth="1"/>
    <col min="3845" max="3845" width="5.625" style="100" customWidth="1"/>
    <col min="3846" max="3846" width="7.375" style="100" customWidth="1"/>
    <col min="3847" max="3848" width="7" style="100" customWidth="1"/>
    <col min="3849" max="3849" width="6.5" style="100" customWidth="1"/>
    <col min="3850" max="3850" width="6.125" style="100" customWidth="1"/>
    <col min="3851" max="3851" width="6.625" style="100" customWidth="1"/>
    <col min="3852" max="3852" width="6.125" style="100" customWidth="1"/>
    <col min="3853" max="4094" width="7.75" style="100"/>
    <col min="4095" max="4095" width="3.75" style="100" customWidth="1"/>
    <col min="4096" max="4096" width="9.375" style="100" customWidth="1"/>
    <col min="4097" max="4097" width="7.625" style="100" customWidth="1"/>
    <col min="4098" max="4098" width="6.875" style="100" customWidth="1"/>
    <col min="4099" max="4099" width="6" style="100" customWidth="1"/>
    <col min="4100" max="4100" width="6.25" style="100" customWidth="1"/>
    <col min="4101" max="4101" width="5.625" style="100" customWidth="1"/>
    <col min="4102" max="4102" width="7.375" style="100" customWidth="1"/>
    <col min="4103" max="4104" width="7" style="100" customWidth="1"/>
    <col min="4105" max="4105" width="6.5" style="100" customWidth="1"/>
    <col min="4106" max="4106" width="6.125" style="100" customWidth="1"/>
    <col min="4107" max="4107" width="6.625" style="100" customWidth="1"/>
    <col min="4108" max="4108" width="6.125" style="100" customWidth="1"/>
    <col min="4109" max="4350" width="7.75" style="100"/>
    <col min="4351" max="4351" width="3.75" style="100" customWidth="1"/>
    <col min="4352" max="4352" width="9.375" style="100" customWidth="1"/>
    <col min="4353" max="4353" width="7.625" style="100" customWidth="1"/>
    <col min="4354" max="4354" width="6.875" style="100" customWidth="1"/>
    <col min="4355" max="4355" width="6" style="100" customWidth="1"/>
    <col min="4356" max="4356" width="6.25" style="100" customWidth="1"/>
    <col min="4357" max="4357" width="5.625" style="100" customWidth="1"/>
    <col min="4358" max="4358" width="7.375" style="100" customWidth="1"/>
    <col min="4359" max="4360" width="7" style="100" customWidth="1"/>
    <col min="4361" max="4361" width="6.5" style="100" customWidth="1"/>
    <col min="4362" max="4362" width="6.125" style="100" customWidth="1"/>
    <col min="4363" max="4363" width="6.625" style="100" customWidth="1"/>
    <col min="4364" max="4364" width="6.125" style="100" customWidth="1"/>
    <col min="4365" max="4606" width="7.75" style="100"/>
    <col min="4607" max="4607" width="3.75" style="100" customWidth="1"/>
    <col min="4608" max="4608" width="9.375" style="100" customWidth="1"/>
    <col min="4609" max="4609" width="7.625" style="100" customWidth="1"/>
    <col min="4610" max="4610" width="6.875" style="100" customWidth="1"/>
    <col min="4611" max="4611" width="6" style="100" customWidth="1"/>
    <col min="4612" max="4612" width="6.25" style="100" customWidth="1"/>
    <col min="4613" max="4613" width="5.625" style="100" customWidth="1"/>
    <col min="4614" max="4614" width="7.375" style="100" customWidth="1"/>
    <col min="4615" max="4616" width="7" style="100" customWidth="1"/>
    <col min="4617" max="4617" width="6.5" style="100" customWidth="1"/>
    <col min="4618" max="4618" width="6.125" style="100" customWidth="1"/>
    <col min="4619" max="4619" width="6.625" style="100" customWidth="1"/>
    <col min="4620" max="4620" width="6.125" style="100" customWidth="1"/>
    <col min="4621" max="4862" width="7.75" style="100"/>
    <col min="4863" max="4863" width="3.75" style="100" customWidth="1"/>
    <col min="4864" max="4864" width="9.375" style="100" customWidth="1"/>
    <col min="4865" max="4865" width="7.625" style="100" customWidth="1"/>
    <col min="4866" max="4866" width="6.875" style="100" customWidth="1"/>
    <col min="4867" max="4867" width="6" style="100" customWidth="1"/>
    <col min="4868" max="4868" width="6.25" style="100" customWidth="1"/>
    <col min="4869" max="4869" width="5.625" style="100" customWidth="1"/>
    <col min="4870" max="4870" width="7.375" style="100" customWidth="1"/>
    <col min="4871" max="4872" width="7" style="100" customWidth="1"/>
    <col min="4873" max="4873" width="6.5" style="100" customWidth="1"/>
    <col min="4874" max="4874" width="6.125" style="100" customWidth="1"/>
    <col min="4875" max="4875" width="6.625" style="100" customWidth="1"/>
    <col min="4876" max="4876" width="6.125" style="100" customWidth="1"/>
    <col min="4877" max="5118" width="7.75" style="100"/>
    <col min="5119" max="5119" width="3.75" style="100" customWidth="1"/>
    <col min="5120" max="5120" width="9.375" style="100" customWidth="1"/>
    <col min="5121" max="5121" width="7.625" style="100" customWidth="1"/>
    <col min="5122" max="5122" width="6.875" style="100" customWidth="1"/>
    <col min="5123" max="5123" width="6" style="100" customWidth="1"/>
    <col min="5124" max="5124" width="6.25" style="100" customWidth="1"/>
    <col min="5125" max="5125" width="5.625" style="100" customWidth="1"/>
    <col min="5126" max="5126" width="7.375" style="100" customWidth="1"/>
    <col min="5127" max="5128" width="7" style="100" customWidth="1"/>
    <col min="5129" max="5129" width="6.5" style="100" customWidth="1"/>
    <col min="5130" max="5130" width="6.125" style="100" customWidth="1"/>
    <col min="5131" max="5131" width="6.625" style="100" customWidth="1"/>
    <col min="5132" max="5132" width="6.125" style="100" customWidth="1"/>
    <col min="5133" max="5374" width="7.75" style="100"/>
    <col min="5375" max="5375" width="3.75" style="100" customWidth="1"/>
    <col min="5376" max="5376" width="9.375" style="100" customWidth="1"/>
    <col min="5377" max="5377" width="7.625" style="100" customWidth="1"/>
    <col min="5378" max="5378" width="6.875" style="100" customWidth="1"/>
    <col min="5379" max="5379" width="6" style="100" customWidth="1"/>
    <col min="5380" max="5380" width="6.25" style="100" customWidth="1"/>
    <col min="5381" max="5381" width="5.625" style="100" customWidth="1"/>
    <col min="5382" max="5382" width="7.375" style="100" customWidth="1"/>
    <col min="5383" max="5384" width="7" style="100" customWidth="1"/>
    <col min="5385" max="5385" width="6.5" style="100" customWidth="1"/>
    <col min="5386" max="5386" width="6.125" style="100" customWidth="1"/>
    <col min="5387" max="5387" width="6.625" style="100" customWidth="1"/>
    <col min="5388" max="5388" width="6.125" style="100" customWidth="1"/>
    <col min="5389" max="5630" width="7.75" style="100"/>
    <col min="5631" max="5631" width="3.75" style="100" customWidth="1"/>
    <col min="5632" max="5632" width="9.375" style="100" customWidth="1"/>
    <col min="5633" max="5633" width="7.625" style="100" customWidth="1"/>
    <col min="5634" max="5634" width="6.875" style="100" customWidth="1"/>
    <col min="5635" max="5635" width="6" style="100" customWidth="1"/>
    <col min="5636" max="5636" width="6.25" style="100" customWidth="1"/>
    <col min="5637" max="5637" width="5.625" style="100" customWidth="1"/>
    <col min="5638" max="5638" width="7.375" style="100" customWidth="1"/>
    <col min="5639" max="5640" width="7" style="100" customWidth="1"/>
    <col min="5641" max="5641" width="6.5" style="100" customWidth="1"/>
    <col min="5642" max="5642" width="6.125" style="100" customWidth="1"/>
    <col min="5643" max="5643" width="6.625" style="100" customWidth="1"/>
    <col min="5644" max="5644" width="6.125" style="100" customWidth="1"/>
    <col min="5645" max="5886" width="7.75" style="100"/>
    <col min="5887" max="5887" width="3.75" style="100" customWidth="1"/>
    <col min="5888" max="5888" width="9.375" style="100" customWidth="1"/>
    <col min="5889" max="5889" width="7.625" style="100" customWidth="1"/>
    <col min="5890" max="5890" width="6.875" style="100" customWidth="1"/>
    <col min="5891" max="5891" width="6" style="100" customWidth="1"/>
    <col min="5892" max="5892" width="6.25" style="100" customWidth="1"/>
    <col min="5893" max="5893" width="5.625" style="100" customWidth="1"/>
    <col min="5894" max="5894" width="7.375" style="100" customWidth="1"/>
    <col min="5895" max="5896" width="7" style="100" customWidth="1"/>
    <col min="5897" max="5897" width="6.5" style="100" customWidth="1"/>
    <col min="5898" max="5898" width="6.125" style="100" customWidth="1"/>
    <col min="5899" max="5899" width="6.625" style="100" customWidth="1"/>
    <col min="5900" max="5900" width="6.125" style="100" customWidth="1"/>
    <col min="5901" max="6142" width="7.75" style="100"/>
    <col min="6143" max="6143" width="3.75" style="100" customWidth="1"/>
    <col min="6144" max="6144" width="9.375" style="100" customWidth="1"/>
    <col min="6145" max="6145" width="7.625" style="100" customWidth="1"/>
    <col min="6146" max="6146" width="6.875" style="100" customWidth="1"/>
    <col min="6147" max="6147" width="6" style="100" customWidth="1"/>
    <col min="6148" max="6148" width="6.25" style="100" customWidth="1"/>
    <col min="6149" max="6149" width="5.625" style="100" customWidth="1"/>
    <col min="6150" max="6150" width="7.375" style="100" customWidth="1"/>
    <col min="6151" max="6152" width="7" style="100" customWidth="1"/>
    <col min="6153" max="6153" width="6.5" style="100" customWidth="1"/>
    <col min="6154" max="6154" width="6.125" style="100" customWidth="1"/>
    <col min="6155" max="6155" width="6.625" style="100" customWidth="1"/>
    <col min="6156" max="6156" width="6.125" style="100" customWidth="1"/>
    <col min="6157" max="6398" width="7.75" style="100"/>
    <col min="6399" max="6399" width="3.75" style="100" customWidth="1"/>
    <col min="6400" max="6400" width="9.375" style="100" customWidth="1"/>
    <col min="6401" max="6401" width="7.625" style="100" customWidth="1"/>
    <col min="6402" max="6402" width="6.875" style="100" customWidth="1"/>
    <col min="6403" max="6403" width="6" style="100" customWidth="1"/>
    <col min="6404" max="6404" width="6.25" style="100" customWidth="1"/>
    <col min="6405" max="6405" width="5.625" style="100" customWidth="1"/>
    <col min="6406" max="6406" width="7.375" style="100" customWidth="1"/>
    <col min="6407" max="6408" width="7" style="100" customWidth="1"/>
    <col min="6409" max="6409" width="6.5" style="100" customWidth="1"/>
    <col min="6410" max="6410" width="6.125" style="100" customWidth="1"/>
    <col min="6411" max="6411" width="6.625" style="100" customWidth="1"/>
    <col min="6412" max="6412" width="6.125" style="100" customWidth="1"/>
    <col min="6413" max="6654" width="7.75" style="100"/>
    <col min="6655" max="6655" width="3.75" style="100" customWidth="1"/>
    <col min="6656" max="6656" width="9.375" style="100" customWidth="1"/>
    <col min="6657" max="6657" width="7.625" style="100" customWidth="1"/>
    <col min="6658" max="6658" width="6.875" style="100" customWidth="1"/>
    <col min="6659" max="6659" width="6" style="100" customWidth="1"/>
    <col min="6660" max="6660" width="6.25" style="100" customWidth="1"/>
    <col min="6661" max="6661" width="5.625" style="100" customWidth="1"/>
    <col min="6662" max="6662" width="7.375" style="100" customWidth="1"/>
    <col min="6663" max="6664" width="7" style="100" customWidth="1"/>
    <col min="6665" max="6665" width="6.5" style="100" customWidth="1"/>
    <col min="6666" max="6666" width="6.125" style="100" customWidth="1"/>
    <col min="6667" max="6667" width="6.625" style="100" customWidth="1"/>
    <col min="6668" max="6668" width="6.125" style="100" customWidth="1"/>
    <col min="6669" max="6910" width="7.75" style="100"/>
    <col min="6911" max="6911" width="3.75" style="100" customWidth="1"/>
    <col min="6912" max="6912" width="9.375" style="100" customWidth="1"/>
    <col min="6913" max="6913" width="7.625" style="100" customWidth="1"/>
    <col min="6914" max="6914" width="6.875" style="100" customWidth="1"/>
    <col min="6915" max="6915" width="6" style="100" customWidth="1"/>
    <col min="6916" max="6916" width="6.25" style="100" customWidth="1"/>
    <col min="6917" max="6917" width="5.625" style="100" customWidth="1"/>
    <col min="6918" max="6918" width="7.375" style="100" customWidth="1"/>
    <col min="6919" max="6920" width="7" style="100" customWidth="1"/>
    <col min="6921" max="6921" width="6.5" style="100" customWidth="1"/>
    <col min="6922" max="6922" width="6.125" style="100" customWidth="1"/>
    <col min="6923" max="6923" width="6.625" style="100" customWidth="1"/>
    <col min="6924" max="6924" width="6.125" style="100" customWidth="1"/>
    <col min="6925" max="7166" width="7.75" style="100"/>
    <col min="7167" max="7167" width="3.75" style="100" customWidth="1"/>
    <col min="7168" max="7168" width="9.375" style="100" customWidth="1"/>
    <col min="7169" max="7169" width="7.625" style="100" customWidth="1"/>
    <col min="7170" max="7170" width="6.875" style="100" customWidth="1"/>
    <col min="7171" max="7171" width="6" style="100" customWidth="1"/>
    <col min="7172" max="7172" width="6.25" style="100" customWidth="1"/>
    <col min="7173" max="7173" width="5.625" style="100" customWidth="1"/>
    <col min="7174" max="7174" width="7.375" style="100" customWidth="1"/>
    <col min="7175" max="7176" width="7" style="100" customWidth="1"/>
    <col min="7177" max="7177" width="6.5" style="100" customWidth="1"/>
    <col min="7178" max="7178" width="6.125" style="100" customWidth="1"/>
    <col min="7179" max="7179" width="6.625" style="100" customWidth="1"/>
    <col min="7180" max="7180" width="6.125" style="100" customWidth="1"/>
    <col min="7181" max="7422" width="7.75" style="100"/>
    <col min="7423" max="7423" width="3.75" style="100" customWidth="1"/>
    <col min="7424" max="7424" width="9.375" style="100" customWidth="1"/>
    <col min="7425" max="7425" width="7.625" style="100" customWidth="1"/>
    <col min="7426" max="7426" width="6.875" style="100" customWidth="1"/>
    <col min="7427" max="7427" width="6" style="100" customWidth="1"/>
    <col min="7428" max="7428" width="6.25" style="100" customWidth="1"/>
    <col min="7429" max="7429" width="5.625" style="100" customWidth="1"/>
    <col min="7430" max="7430" width="7.375" style="100" customWidth="1"/>
    <col min="7431" max="7432" width="7" style="100" customWidth="1"/>
    <col min="7433" max="7433" width="6.5" style="100" customWidth="1"/>
    <col min="7434" max="7434" width="6.125" style="100" customWidth="1"/>
    <col min="7435" max="7435" width="6.625" style="100" customWidth="1"/>
    <col min="7436" max="7436" width="6.125" style="100" customWidth="1"/>
    <col min="7437" max="7678" width="7.75" style="100"/>
    <col min="7679" max="7679" width="3.75" style="100" customWidth="1"/>
    <col min="7680" max="7680" width="9.375" style="100" customWidth="1"/>
    <col min="7681" max="7681" width="7.625" style="100" customWidth="1"/>
    <col min="7682" max="7682" width="6.875" style="100" customWidth="1"/>
    <col min="7683" max="7683" width="6" style="100" customWidth="1"/>
    <col min="7684" max="7684" width="6.25" style="100" customWidth="1"/>
    <col min="7685" max="7685" width="5.625" style="100" customWidth="1"/>
    <col min="7686" max="7686" width="7.375" style="100" customWidth="1"/>
    <col min="7687" max="7688" width="7" style="100" customWidth="1"/>
    <col min="7689" max="7689" width="6.5" style="100" customWidth="1"/>
    <col min="7690" max="7690" width="6.125" style="100" customWidth="1"/>
    <col min="7691" max="7691" width="6.625" style="100" customWidth="1"/>
    <col min="7692" max="7692" width="6.125" style="100" customWidth="1"/>
    <col min="7693" max="7934" width="7.75" style="100"/>
    <col min="7935" max="7935" width="3.75" style="100" customWidth="1"/>
    <col min="7936" max="7936" width="9.375" style="100" customWidth="1"/>
    <col min="7937" max="7937" width="7.625" style="100" customWidth="1"/>
    <col min="7938" max="7938" width="6.875" style="100" customWidth="1"/>
    <col min="7939" max="7939" width="6" style="100" customWidth="1"/>
    <col min="7940" max="7940" width="6.25" style="100" customWidth="1"/>
    <col min="7941" max="7941" width="5.625" style="100" customWidth="1"/>
    <col min="7942" max="7942" width="7.375" style="100" customWidth="1"/>
    <col min="7943" max="7944" width="7" style="100" customWidth="1"/>
    <col min="7945" max="7945" width="6.5" style="100" customWidth="1"/>
    <col min="7946" max="7946" width="6.125" style="100" customWidth="1"/>
    <col min="7947" max="7947" width="6.625" style="100" customWidth="1"/>
    <col min="7948" max="7948" width="6.125" style="100" customWidth="1"/>
    <col min="7949" max="8190" width="7.75" style="100"/>
    <col min="8191" max="8191" width="3.75" style="100" customWidth="1"/>
    <col min="8192" max="8192" width="9.375" style="100" customWidth="1"/>
    <col min="8193" max="8193" width="7.625" style="100" customWidth="1"/>
    <col min="8194" max="8194" width="6.875" style="100" customWidth="1"/>
    <col min="8195" max="8195" width="6" style="100" customWidth="1"/>
    <col min="8196" max="8196" width="6.25" style="100" customWidth="1"/>
    <col min="8197" max="8197" width="5.625" style="100" customWidth="1"/>
    <col min="8198" max="8198" width="7.375" style="100" customWidth="1"/>
    <col min="8199" max="8200" width="7" style="100" customWidth="1"/>
    <col min="8201" max="8201" width="6.5" style="100" customWidth="1"/>
    <col min="8202" max="8202" width="6.125" style="100" customWidth="1"/>
    <col min="8203" max="8203" width="6.625" style="100" customWidth="1"/>
    <col min="8204" max="8204" width="6.125" style="100" customWidth="1"/>
    <col min="8205" max="8446" width="7.75" style="100"/>
    <col min="8447" max="8447" width="3.75" style="100" customWidth="1"/>
    <col min="8448" max="8448" width="9.375" style="100" customWidth="1"/>
    <col min="8449" max="8449" width="7.625" style="100" customWidth="1"/>
    <col min="8450" max="8450" width="6.875" style="100" customWidth="1"/>
    <col min="8451" max="8451" width="6" style="100" customWidth="1"/>
    <col min="8452" max="8452" width="6.25" style="100" customWidth="1"/>
    <col min="8453" max="8453" width="5.625" style="100" customWidth="1"/>
    <col min="8454" max="8454" width="7.375" style="100" customWidth="1"/>
    <col min="8455" max="8456" width="7" style="100" customWidth="1"/>
    <col min="8457" max="8457" width="6.5" style="100" customWidth="1"/>
    <col min="8458" max="8458" width="6.125" style="100" customWidth="1"/>
    <col min="8459" max="8459" width="6.625" style="100" customWidth="1"/>
    <col min="8460" max="8460" width="6.125" style="100" customWidth="1"/>
    <col min="8461" max="8702" width="7.75" style="100"/>
    <col min="8703" max="8703" width="3.75" style="100" customWidth="1"/>
    <col min="8704" max="8704" width="9.375" style="100" customWidth="1"/>
    <col min="8705" max="8705" width="7.625" style="100" customWidth="1"/>
    <col min="8706" max="8706" width="6.875" style="100" customWidth="1"/>
    <col min="8707" max="8707" width="6" style="100" customWidth="1"/>
    <col min="8708" max="8708" width="6.25" style="100" customWidth="1"/>
    <col min="8709" max="8709" width="5.625" style="100" customWidth="1"/>
    <col min="8710" max="8710" width="7.375" style="100" customWidth="1"/>
    <col min="8711" max="8712" width="7" style="100" customWidth="1"/>
    <col min="8713" max="8713" width="6.5" style="100" customWidth="1"/>
    <col min="8714" max="8714" width="6.125" style="100" customWidth="1"/>
    <col min="8715" max="8715" width="6.625" style="100" customWidth="1"/>
    <col min="8716" max="8716" width="6.125" style="100" customWidth="1"/>
    <col min="8717" max="8958" width="7.75" style="100"/>
    <col min="8959" max="8959" width="3.75" style="100" customWidth="1"/>
    <col min="8960" max="8960" width="9.375" style="100" customWidth="1"/>
    <col min="8961" max="8961" width="7.625" style="100" customWidth="1"/>
    <col min="8962" max="8962" width="6.875" style="100" customWidth="1"/>
    <col min="8963" max="8963" width="6" style="100" customWidth="1"/>
    <col min="8964" max="8964" width="6.25" style="100" customWidth="1"/>
    <col min="8965" max="8965" width="5.625" style="100" customWidth="1"/>
    <col min="8966" max="8966" width="7.375" style="100" customWidth="1"/>
    <col min="8967" max="8968" width="7" style="100" customWidth="1"/>
    <col min="8969" max="8969" width="6.5" style="100" customWidth="1"/>
    <col min="8970" max="8970" width="6.125" style="100" customWidth="1"/>
    <col min="8971" max="8971" width="6.625" style="100" customWidth="1"/>
    <col min="8972" max="8972" width="6.125" style="100" customWidth="1"/>
    <col min="8973" max="9214" width="7.75" style="100"/>
    <col min="9215" max="9215" width="3.75" style="100" customWidth="1"/>
    <col min="9216" max="9216" width="9.375" style="100" customWidth="1"/>
    <col min="9217" max="9217" width="7.625" style="100" customWidth="1"/>
    <col min="9218" max="9218" width="6.875" style="100" customWidth="1"/>
    <col min="9219" max="9219" width="6" style="100" customWidth="1"/>
    <col min="9220" max="9220" width="6.25" style="100" customWidth="1"/>
    <col min="9221" max="9221" width="5.625" style="100" customWidth="1"/>
    <col min="9222" max="9222" width="7.375" style="100" customWidth="1"/>
    <col min="9223" max="9224" width="7" style="100" customWidth="1"/>
    <col min="9225" max="9225" width="6.5" style="100" customWidth="1"/>
    <col min="9226" max="9226" width="6.125" style="100" customWidth="1"/>
    <col min="9227" max="9227" width="6.625" style="100" customWidth="1"/>
    <col min="9228" max="9228" width="6.125" style="100" customWidth="1"/>
    <col min="9229" max="9470" width="7.75" style="100"/>
    <col min="9471" max="9471" width="3.75" style="100" customWidth="1"/>
    <col min="9472" max="9472" width="9.375" style="100" customWidth="1"/>
    <col min="9473" max="9473" width="7.625" style="100" customWidth="1"/>
    <col min="9474" max="9474" width="6.875" style="100" customWidth="1"/>
    <col min="9475" max="9475" width="6" style="100" customWidth="1"/>
    <col min="9476" max="9476" width="6.25" style="100" customWidth="1"/>
    <col min="9477" max="9477" width="5.625" style="100" customWidth="1"/>
    <col min="9478" max="9478" width="7.375" style="100" customWidth="1"/>
    <col min="9479" max="9480" width="7" style="100" customWidth="1"/>
    <col min="9481" max="9481" width="6.5" style="100" customWidth="1"/>
    <col min="9482" max="9482" width="6.125" style="100" customWidth="1"/>
    <col min="9483" max="9483" width="6.625" style="100" customWidth="1"/>
    <col min="9484" max="9484" width="6.125" style="100" customWidth="1"/>
    <col min="9485" max="9726" width="7.75" style="100"/>
    <col min="9727" max="9727" width="3.75" style="100" customWidth="1"/>
    <col min="9728" max="9728" width="9.375" style="100" customWidth="1"/>
    <col min="9729" max="9729" width="7.625" style="100" customWidth="1"/>
    <col min="9730" max="9730" width="6.875" style="100" customWidth="1"/>
    <col min="9731" max="9731" width="6" style="100" customWidth="1"/>
    <col min="9732" max="9732" width="6.25" style="100" customWidth="1"/>
    <col min="9733" max="9733" width="5.625" style="100" customWidth="1"/>
    <col min="9734" max="9734" width="7.375" style="100" customWidth="1"/>
    <col min="9735" max="9736" width="7" style="100" customWidth="1"/>
    <col min="9737" max="9737" width="6.5" style="100" customWidth="1"/>
    <col min="9738" max="9738" width="6.125" style="100" customWidth="1"/>
    <col min="9739" max="9739" width="6.625" style="100" customWidth="1"/>
    <col min="9740" max="9740" width="6.125" style="100" customWidth="1"/>
    <col min="9741" max="9982" width="7.75" style="100"/>
    <col min="9983" max="9983" width="3.75" style="100" customWidth="1"/>
    <col min="9984" max="9984" width="9.375" style="100" customWidth="1"/>
    <col min="9985" max="9985" width="7.625" style="100" customWidth="1"/>
    <col min="9986" max="9986" width="6.875" style="100" customWidth="1"/>
    <col min="9987" max="9987" width="6" style="100" customWidth="1"/>
    <col min="9988" max="9988" width="6.25" style="100" customWidth="1"/>
    <col min="9989" max="9989" width="5.625" style="100" customWidth="1"/>
    <col min="9990" max="9990" width="7.375" style="100" customWidth="1"/>
    <col min="9991" max="9992" width="7" style="100" customWidth="1"/>
    <col min="9993" max="9993" width="6.5" style="100" customWidth="1"/>
    <col min="9994" max="9994" width="6.125" style="100" customWidth="1"/>
    <col min="9995" max="9995" width="6.625" style="100" customWidth="1"/>
    <col min="9996" max="9996" width="6.125" style="100" customWidth="1"/>
    <col min="9997" max="10238" width="7.75" style="100"/>
    <col min="10239" max="10239" width="3.75" style="100" customWidth="1"/>
    <col min="10240" max="10240" width="9.375" style="100" customWidth="1"/>
    <col min="10241" max="10241" width="7.625" style="100" customWidth="1"/>
    <col min="10242" max="10242" width="6.875" style="100" customWidth="1"/>
    <col min="10243" max="10243" width="6" style="100" customWidth="1"/>
    <col min="10244" max="10244" width="6.25" style="100" customWidth="1"/>
    <col min="10245" max="10245" width="5.625" style="100" customWidth="1"/>
    <col min="10246" max="10246" width="7.375" style="100" customWidth="1"/>
    <col min="10247" max="10248" width="7" style="100" customWidth="1"/>
    <col min="10249" max="10249" width="6.5" style="100" customWidth="1"/>
    <col min="10250" max="10250" width="6.125" style="100" customWidth="1"/>
    <col min="10251" max="10251" width="6.625" style="100" customWidth="1"/>
    <col min="10252" max="10252" width="6.125" style="100" customWidth="1"/>
    <col min="10253" max="10494" width="7.75" style="100"/>
    <col min="10495" max="10495" width="3.75" style="100" customWidth="1"/>
    <col min="10496" max="10496" width="9.375" style="100" customWidth="1"/>
    <col min="10497" max="10497" width="7.625" style="100" customWidth="1"/>
    <col min="10498" max="10498" width="6.875" style="100" customWidth="1"/>
    <col min="10499" max="10499" width="6" style="100" customWidth="1"/>
    <col min="10500" max="10500" width="6.25" style="100" customWidth="1"/>
    <col min="10501" max="10501" width="5.625" style="100" customWidth="1"/>
    <col min="10502" max="10502" width="7.375" style="100" customWidth="1"/>
    <col min="10503" max="10504" width="7" style="100" customWidth="1"/>
    <col min="10505" max="10505" width="6.5" style="100" customWidth="1"/>
    <col min="10506" max="10506" width="6.125" style="100" customWidth="1"/>
    <col min="10507" max="10507" width="6.625" style="100" customWidth="1"/>
    <col min="10508" max="10508" width="6.125" style="100" customWidth="1"/>
    <col min="10509" max="10750" width="7.75" style="100"/>
    <col min="10751" max="10751" width="3.75" style="100" customWidth="1"/>
    <col min="10752" max="10752" width="9.375" style="100" customWidth="1"/>
    <col min="10753" max="10753" width="7.625" style="100" customWidth="1"/>
    <col min="10754" max="10754" width="6.875" style="100" customWidth="1"/>
    <col min="10755" max="10755" width="6" style="100" customWidth="1"/>
    <col min="10756" max="10756" width="6.25" style="100" customWidth="1"/>
    <col min="10757" max="10757" width="5.625" style="100" customWidth="1"/>
    <col min="10758" max="10758" width="7.375" style="100" customWidth="1"/>
    <col min="10759" max="10760" width="7" style="100" customWidth="1"/>
    <col min="10761" max="10761" width="6.5" style="100" customWidth="1"/>
    <col min="10762" max="10762" width="6.125" style="100" customWidth="1"/>
    <col min="10763" max="10763" width="6.625" style="100" customWidth="1"/>
    <col min="10764" max="10764" width="6.125" style="100" customWidth="1"/>
    <col min="10765" max="11006" width="7.75" style="100"/>
    <col min="11007" max="11007" width="3.75" style="100" customWidth="1"/>
    <col min="11008" max="11008" width="9.375" style="100" customWidth="1"/>
    <col min="11009" max="11009" width="7.625" style="100" customWidth="1"/>
    <col min="11010" max="11010" width="6.875" style="100" customWidth="1"/>
    <col min="11011" max="11011" width="6" style="100" customWidth="1"/>
    <col min="11012" max="11012" width="6.25" style="100" customWidth="1"/>
    <col min="11013" max="11013" width="5.625" style="100" customWidth="1"/>
    <col min="11014" max="11014" width="7.375" style="100" customWidth="1"/>
    <col min="11015" max="11016" width="7" style="100" customWidth="1"/>
    <col min="11017" max="11017" width="6.5" style="100" customWidth="1"/>
    <col min="11018" max="11018" width="6.125" style="100" customWidth="1"/>
    <col min="11019" max="11019" width="6.625" style="100" customWidth="1"/>
    <col min="11020" max="11020" width="6.125" style="100" customWidth="1"/>
    <col min="11021" max="11262" width="7.75" style="100"/>
    <col min="11263" max="11263" width="3.75" style="100" customWidth="1"/>
    <col min="11264" max="11264" width="9.375" style="100" customWidth="1"/>
    <col min="11265" max="11265" width="7.625" style="100" customWidth="1"/>
    <col min="11266" max="11266" width="6.875" style="100" customWidth="1"/>
    <col min="11267" max="11267" width="6" style="100" customWidth="1"/>
    <col min="11268" max="11268" width="6.25" style="100" customWidth="1"/>
    <col min="11269" max="11269" width="5.625" style="100" customWidth="1"/>
    <col min="11270" max="11270" width="7.375" style="100" customWidth="1"/>
    <col min="11271" max="11272" width="7" style="100" customWidth="1"/>
    <col min="11273" max="11273" width="6.5" style="100" customWidth="1"/>
    <col min="11274" max="11274" width="6.125" style="100" customWidth="1"/>
    <col min="11275" max="11275" width="6.625" style="100" customWidth="1"/>
    <col min="11276" max="11276" width="6.125" style="100" customWidth="1"/>
    <col min="11277" max="11518" width="7.75" style="100"/>
    <col min="11519" max="11519" width="3.75" style="100" customWidth="1"/>
    <col min="11520" max="11520" width="9.375" style="100" customWidth="1"/>
    <col min="11521" max="11521" width="7.625" style="100" customWidth="1"/>
    <col min="11522" max="11522" width="6.875" style="100" customWidth="1"/>
    <col min="11523" max="11523" width="6" style="100" customWidth="1"/>
    <col min="11524" max="11524" width="6.25" style="100" customWidth="1"/>
    <col min="11525" max="11525" width="5.625" style="100" customWidth="1"/>
    <col min="11526" max="11526" width="7.375" style="100" customWidth="1"/>
    <col min="11527" max="11528" width="7" style="100" customWidth="1"/>
    <col min="11529" max="11529" width="6.5" style="100" customWidth="1"/>
    <col min="11530" max="11530" width="6.125" style="100" customWidth="1"/>
    <col min="11531" max="11531" width="6.625" style="100" customWidth="1"/>
    <col min="11532" max="11532" width="6.125" style="100" customWidth="1"/>
    <col min="11533" max="11774" width="7.75" style="100"/>
    <col min="11775" max="11775" width="3.75" style="100" customWidth="1"/>
    <col min="11776" max="11776" width="9.375" style="100" customWidth="1"/>
    <col min="11777" max="11777" width="7.625" style="100" customWidth="1"/>
    <col min="11778" max="11778" width="6.875" style="100" customWidth="1"/>
    <col min="11779" max="11779" width="6" style="100" customWidth="1"/>
    <col min="11780" max="11780" width="6.25" style="100" customWidth="1"/>
    <col min="11781" max="11781" width="5.625" style="100" customWidth="1"/>
    <col min="11782" max="11782" width="7.375" style="100" customWidth="1"/>
    <col min="11783" max="11784" width="7" style="100" customWidth="1"/>
    <col min="11785" max="11785" width="6.5" style="100" customWidth="1"/>
    <col min="11786" max="11786" width="6.125" style="100" customWidth="1"/>
    <col min="11787" max="11787" width="6.625" style="100" customWidth="1"/>
    <col min="11788" max="11788" width="6.125" style="100" customWidth="1"/>
    <col min="11789" max="12030" width="7.75" style="100"/>
    <col min="12031" max="12031" width="3.75" style="100" customWidth="1"/>
    <col min="12032" max="12032" width="9.375" style="100" customWidth="1"/>
    <col min="12033" max="12033" width="7.625" style="100" customWidth="1"/>
    <col min="12034" max="12034" width="6.875" style="100" customWidth="1"/>
    <col min="12035" max="12035" width="6" style="100" customWidth="1"/>
    <col min="12036" max="12036" width="6.25" style="100" customWidth="1"/>
    <col min="12037" max="12037" width="5.625" style="100" customWidth="1"/>
    <col min="12038" max="12038" width="7.375" style="100" customWidth="1"/>
    <col min="12039" max="12040" width="7" style="100" customWidth="1"/>
    <col min="12041" max="12041" width="6.5" style="100" customWidth="1"/>
    <col min="12042" max="12042" width="6.125" style="100" customWidth="1"/>
    <col min="12043" max="12043" width="6.625" style="100" customWidth="1"/>
    <col min="12044" max="12044" width="6.125" style="100" customWidth="1"/>
    <col min="12045" max="12286" width="7.75" style="100"/>
    <col min="12287" max="12287" width="3.75" style="100" customWidth="1"/>
    <col min="12288" max="12288" width="9.375" style="100" customWidth="1"/>
    <col min="12289" max="12289" width="7.625" style="100" customWidth="1"/>
    <col min="12290" max="12290" width="6.875" style="100" customWidth="1"/>
    <col min="12291" max="12291" width="6" style="100" customWidth="1"/>
    <col min="12292" max="12292" width="6.25" style="100" customWidth="1"/>
    <col min="12293" max="12293" width="5.625" style="100" customWidth="1"/>
    <col min="12294" max="12294" width="7.375" style="100" customWidth="1"/>
    <col min="12295" max="12296" width="7" style="100" customWidth="1"/>
    <col min="12297" max="12297" width="6.5" style="100" customWidth="1"/>
    <col min="12298" max="12298" width="6.125" style="100" customWidth="1"/>
    <col min="12299" max="12299" width="6.625" style="100" customWidth="1"/>
    <col min="12300" max="12300" width="6.125" style="100" customWidth="1"/>
    <col min="12301" max="12542" width="7.75" style="100"/>
    <col min="12543" max="12543" width="3.75" style="100" customWidth="1"/>
    <col min="12544" max="12544" width="9.375" style="100" customWidth="1"/>
    <col min="12545" max="12545" width="7.625" style="100" customWidth="1"/>
    <col min="12546" max="12546" width="6.875" style="100" customWidth="1"/>
    <col min="12547" max="12547" width="6" style="100" customWidth="1"/>
    <col min="12548" max="12548" width="6.25" style="100" customWidth="1"/>
    <col min="12549" max="12549" width="5.625" style="100" customWidth="1"/>
    <col min="12550" max="12550" width="7.375" style="100" customWidth="1"/>
    <col min="12551" max="12552" width="7" style="100" customWidth="1"/>
    <col min="12553" max="12553" width="6.5" style="100" customWidth="1"/>
    <col min="12554" max="12554" width="6.125" style="100" customWidth="1"/>
    <col min="12555" max="12555" width="6.625" style="100" customWidth="1"/>
    <col min="12556" max="12556" width="6.125" style="100" customWidth="1"/>
    <col min="12557" max="12798" width="7.75" style="100"/>
    <col min="12799" max="12799" width="3.75" style="100" customWidth="1"/>
    <col min="12800" max="12800" width="9.375" style="100" customWidth="1"/>
    <col min="12801" max="12801" width="7.625" style="100" customWidth="1"/>
    <col min="12802" max="12802" width="6.875" style="100" customWidth="1"/>
    <col min="12803" max="12803" width="6" style="100" customWidth="1"/>
    <col min="12804" max="12804" width="6.25" style="100" customWidth="1"/>
    <col min="12805" max="12805" width="5.625" style="100" customWidth="1"/>
    <col min="12806" max="12806" width="7.375" style="100" customWidth="1"/>
    <col min="12807" max="12808" width="7" style="100" customWidth="1"/>
    <col min="12809" max="12809" width="6.5" style="100" customWidth="1"/>
    <col min="12810" max="12810" width="6.125" style="100" customWidth="1"/>
    <col min="12811" max="12811" width="6.625" style="100" customWidth="1"/>
    <col min="12812" max="12812" width="6.125" style="100" customWidth="1"/>
    <col min="12813" max="13054" width="7.75" style="100"/>
    <col min="13055" max="13055" width="3.75" style="100" customWidth="1"/>
    <col min="13056" max="13056" width="9.375" style="100" customWidth="1"/>
    <col min="13057" max="13057" width="7.625" style="100" customWidth="1"/>
    <col min="13058" max="13058" width="6.875" style="100" customWidth="1"/>
    <col min="13059" max="13059" width="6" style="100" customWidth="1"/>
    <col min="13060" max="13060" width="6.25" style="100" customWidth="1"/>
    <col min="13061" max="13061" width="5.625" style="100" customWidth="1"/>
    <col min="13062" max="13062" width="7.375" style="100" customWidth="1"/>
    <col min="13063" max="13064" width="7" style="100" customWidth="1"/>
    <col min="13065" max="13065" width="6.5" style="100" customWidth="1"/>
    <col min="13066" max="13066" width="6.125" style="100" customWidth="1"/>
    <col min="13067" max="13067" width="6.625" style="100" customWidth="1"/>
    <col min="13068" max="13068" width="6.125" style="100" customWidth="1"/>
    <col min="13069" max="13310" width="7.75" style="100"/>
    <col min="13311" max="13311" width="3.75" style="100" customWidth="1"/>
    <col min="13312" max="13312" width="9.375" style="100" customWidth="1"/>
    <col min="13313" max="13313" width="7.625" style="100" customWidth="1"/>
    <col min="13314" max="13314" width="6.875" style="100" customWidth="1"/>
    <col min="13315" max="13315" width="6" style="100" customWidth="1"/>
    <col min="13316" max="13316" width="6.25" style="100" customWidth="1"/>
    <col min="13317" max="13317" width="5.625" style="100" customWidth="1"/>
    <col min="13318" max="13318" width="7.375" style="100" customWidth="1"/>
    <col min="13319" max="13320" width="7" style="100" customWidth="1"/>
    <col min="13321" max="13321" width="6.5" style="100" customWidth="1"/>
    <col min="13322" max="13322" width="6.125" style="100" customWidth="1"/>
    <col min="13323" max="13323" width="6.625" style="100" customWidth="1"/>
    <col min="13324" max="13324" width="6.125" style="100" customWidth="1"/>
    <col min="13325" max="13566" width="7.75" style="100"/>
    <col min="13567" max="13567" width="3.75" style="100" customWidth="1"/>
    <col min="13568" max="13568" width="9.375" style="100" customWidth="1"/>
    <col min="13569" max="13569" width="7.625" style="100" customWidth="1"/>
    <col min="13570" max="13570" width="6.875" style="100" customWidth="1"/>
    <col min="13571" max="13571" width="6" style="100" customWidth="1"/>
    <col min="13572" max="13572" width="6.25" style="100" customWidth="1"/>
    <col min="13573" max="13573" width="5.625" style="100" customWidth="1"/>
    <col min="13574" max="13574" width="7.375" style="100" customWidth="1"/>
    <col min="13575" max="13576" width="7" style="100" customWidth="1"/>
    <col min="13577" max="13577" width="6.5" style="100" customWidth="1"/>
    <col min="13578" max="13578" width="6.125" style="100" customWidth="1"/>
    <col min="13579" max="13579" width="6.625" style="100" customWidth="1"/>
    <col min="13580" max="13580" width="6.125" style="100" customWidth="1"/>
    <col min="13581" max="13822" width="7.75" style="100"/>
    <col min="13823" max="13823" width="3.75" style="100" customWidth="1"/>
    <col min="13824" max="13824" width="9.375" style="100" customWidth="1"/>
    <col min="13825" max="13825" width="7.625" style="100" customWidth="1"/>
    <col min="13826" max="13826" width="6.875" style="100" customWidth="1"/>
    <col min="13827" max="13827" width="6" style="100" customWidth="1"/>
    <col min="13828" max="13828" width="6.25" style="100" customWidth="1"/>
    <col min="13829" max="13829" width="5.625" style="100" customWidth="1"/>
    <col min="13830" max="13830" width="7.375" style="100" customWidth="1"/>
    <col min="13831" max="13832" width="7" style="100" customWidth="1"/>
    <col min="13833" max="13833" width="6.5" style="100" customWidth="1"/>
    <col min="13834" max="13834" width="6.125" style="100" customWidth="1"/>
    <col min="13835" max="13835" width="6.625" style="100" customWidth="1"/>
    <col min="13836" max="13836" width="6.125" style="100" customWidth="1"/>
    <col min="13837" max="14078" width="7.75" style="100"/>
    <col min="14079" max="14079" width="3.75" style="100" customWidth="1"/>
    <col min="14080" max="14080" width="9.375" style="100" customWidth="1"/>
    <col min="14081" max="14081" width="7.625" style="100" customWidth="1"/>
    <col min="14082" max="14082" width="6.875" style="100" customWidth="1"/>
    <col min="14083" max="14083" width="6" style="100" customWidth="1"/>
    <col min="14084" max="14084" width="6.25" style="100" customWidth="1"/>
    <col min="14085" max="14085" width="5.625" style="100" customWidth="1"/>
    <col min="14086" max="14086" width="7.375" style="100" customWidth="1"/>
    <col min="14087" max="14088" width="7" style="100" customWidth="1"/>
    <col min="14089" max="14089" width="6.5" style="100" customWidth="1"/>
    <col min="14090" max="14090" width="6.125" style="100" customWidth="1"/>
    <col min="14091" max="14091" width="6.625" style="100" customWidth="1"/>
    <col min="14092" max="14092" width="6.125" style="100" customWidth="1"/>
    <col min="14093" max="14334" width="7.75" style="100"/>
    <col min="14335" max="14335" width="3.75" style="100" customWidth="1"/>
    <col min="14336" max="14336" width="9.375" style="100" customWidth="1"/>
    <col min="14337" max="14337" width="7.625" style="100" customWidth="1"/>
    <col min="14338" max="14338" width="6.875" style="100" customWidth="1"/>
    <col min="14339" max="14339" width="6" style="100" customWidth="1"/>
    <col min="14340" max="14340" width="6.25" style="100" customWidth="1"/>
    <col min="14341" max="14341" width="5.625" style="100" customWidth="1"/>
    <col min="14342" max="14342" width="7.375" style="100" customWidth="1"/>
    <col min="14343" max="14344" width="7" style="100" customWidth="1"/>
    <col min="14345" max="14345" width="6.5" style="100" customWidth="1"/>
    <col min="14346" max="14346" width="6.125" style="100" customWidth="1"/>
    <col min="14347" max="14347" width="6.625" style="100" customWidth="1"/>
    <col min="14348" max="14348" width="6.125" style="100" customWidth="1"/>
    <col min="14349" max="14590" width="7.75" style="100"/>
    <col min="14591" max="14591" width="3.75" style="100" customWidth="1"/>
    <col min="14592" max="14592" width="9.375" style="100" customWidth="1"/>
    <col min="14593" max="14593" width="7.625" style="100" customWidth="1"/>
    <col min="14594" max="14594" width="6.875" style="100" customWidth="1"/>
    <col min="14595" max="14595" width="6" style="100" customWidth="1"/>
    <col min="14596" max="14596" width="6.25" style="100" customWidth="1"/>
    <col min="14597" max="14597" width="5.625" style="100" customWidth="1"/>
    <col min="14598" max="14598" width="7.375" style="100" customWidth="1"/>
    <col min="14599" max="14600" width="7" style="100" customWidth="1"/>
    <col min="14601" max="14601" width="6.5" style="100" customWidth="1"/>
    <col min="14602" max="14602" width="6.125" style="100" customWidth="1"/>
    <col min="14603" max="14603" width="6.625" style="100" customWidth="1"/>
    <col min="14604" max="14604" width="6.125" style="100" customWidth="1"/>
    <col min="14605" max="14846" width="7.75" style="100"/>
    <col min="14847" max="14847" width="3.75" style="100" customWidth="1"/>
    <col min="14848" max="14848" width="9.375" style="100" customWidth="1"/>
    <col min="14849" max="14849" width="7.625" style="100" customWidth="1"/>
    <col min="14850" max="14850" width="6.875" style="100" customWidth="1"/>
    <col min="14851" max="14851" width="6" style="100" customWidth="1"/>
    <col min="14852" max="14852" width="6.25" style="100" customWidth="1"/>
    <col min="14853" max="14853" width="5.625" style="100" customWidth="1"/>
    <col min="14854" max="14854" width="7.375" style="100" customWidth="1"/>
    <col min="14855" max="14856" width="7" style="100" customWidth="1"/>
    <col min="14857" max="14857" width="6.5" style="100" customWidth="1"/>
    <col min="14858" max="14858" width="6.125" style="100" customWidth="1"/>
    <col min="14859" max="14859" width="6.625" style="100" customWidth="1"/>
    <col min="14860" max="14860" width="6.125" style="100" customWidth="1"/>
    <col min="14861" max="15102" width="7.75" style="100"/>
    <col min="15103" max="15103" width="3.75" style="100" customWidth="1"/>
    <col min="15104" max="15104" width="9.375" style="100" customWidth="1"/>
    <col min="15105" max="15105" width="7.625" style="100" customWidth="1"/>
    <col min="15106" max="15106" width="6.875" style="100" customWidth="1"/>
    <col min="15107" max="15107" width="6" style="100" customWidth="1"/>
    <col min="15108" max="15108" width="6.25" style="100" customWidth="1"/>
    <col min="15109" max="15109" width="5.625" style="100" customWidth="1"/>
    <col min="15110" max="15110" width="7.375" style="100" customWidth="1"/>
    <col min="15111" max="15112" width="7" style="100" customWidth="1"/>
    <col min="15113" max="15113" width="6.5" style="100" customWidth="1"/>
    <col min="15114" max="15114" width="6.125" style="100" customWidth="1"/>
    <col min="15115" max="15115" width="6.625" style="100" customWidth="1"/>
    <col min="15116" max="15116" width="6.125" style="100" customWidth="1"/>
    <col min="15117" max="15358" width="7.75" style="100"/>
    <col min="15359" max="15359" width="3.75" style="100" customWidth="1"/>
    <col min="15360" max="15360" width="9.375" style="100" customWidth="1"/>
    <col min="15361" max="15361" width="7.625" style="100" customWidth="1"/>
    <col min="15362" max="15362" width="6.875" style="100" customWidth="1"/>
    <col min="15363" max="15363" width="6" style="100" customWidth="1"/>
    <col min="15364" max="15364" width="6.25" style="100" customWidth="1"/>
    <col min="15365" max="15365" width="5.625" style="100" customWidth="1"/>
    <col min="15366" max="15366" width="7.375" style="100" customWidth="1"/>
    <col min="15367" max="15368" width="7" style="100" customWidth="1"/>
    <col min="15369" max="15369" width="6.5" style="100" customWidth="1"/>
    <col min="15370" max="15370" width="6.125" style="100" customWidth="1"/>
    <col min="15371" max="15371" width="6.625" style="100" customWidth="1"/>
    <col min="15372" max="15372" width="6.125" style="100" customWidth="1"/>
    <col min="15373" max="15614" width="7.75" style="100"/>
    <col min="15615" max="15615" width="3.75" style="100" customWidth="1"/>
    <col min="15616" max="15616" width="9.375" style="100" customWidth="1"/>
    <col min="15617" max="15617" width="7.625" style="100" customWidth="1"/>
    <col min="15618" max="15618" width="6.875" style="100" customWidth="1"/>
    <col min="15619" max="15619" width="6" style="100" customWidth="1"/>
    <col min="15620" max="15620" width="6.25" style="100" customWidth="1"/>
    <col min="15621" max="15621" width="5.625" style="100" customWidth="1"/>
    <col min="15622" max="15622" width="7.375" style="100" customWidth="1"/>
    <col min="15623" max="15624" width="7" style="100" customWidth="1"/>
    <col min="15625" max="15625" width="6.5" style="100" customWidth="1"/>
    <col min="15626" max="15626" width="6.125" style="100" customWidth="1"/>
    <col min="15627" max="15627" width="6.625" style="100" customWidth="1"/>
    <col min="15628" max="15628" width="6.125" style="100" customWidth="1"/>
    <col min="15629" max="15870" width="7.75" style="100"/>
    <col min="15871" max="15871" width="3.75" style="100" customWidth="1"/>
    <col min="15872" max="15872" width="9.375" style="100" customWidth="1"/>
    <col min="15873" max="15873" width="7.625" style="100" customWidth="1"/>
    <col min="15874" max="15874" width="6.875" style="100" customWidth="1"/>
    <col min="15875" max="15875" width="6" style="100" customWidth="1"/>
    <col min="15876" max="15876" width="6.25" style="100" customWidth="1"/>
    <col min="15877" max="15877" width="5.625" style="100" customWidth="1"/>
    <col min="15878" max="15878" width="7.375" style="100" customWidth="1"/>
    <col min="15879" max="15880" width="7" style="100" customWidth="1"/>
    <col min="15881" max="15881" width="6.5" style="100" customWidth="1"/>
    <col min="15882" max="15882" width="6.125" style="100" customWidth="1"/>
    <col min="15883" max="15883" width="6.625" style="100" customWidth="1"/>
    <col min="15884" max="15884" width="6.125" style="100" customWidth="1"/>
    <col min="15885" max="16126" width="7.75" style="100"/>
    <col min="16127" max="16127" width="3.75" style="100" customWidth="1"/>
    <col min="16128" max="16128" width="9.375" style="100" customWidth="1"/>
    <col min="16129" max="16129" width="7.625" style="100" customWidth="1"/>
    <col min="16130" max="16130" width="6.875" style="100" customWidth="1"/>
    <col min="16131" max="16131" width="6" style="100" customWidth="1"/>
    <col min="16132" max="16132" width="6.25" style="100" customWidth="1"/>
    <col min="16133" max="16133" width="5.625" style="100" customWidth="1"/>
    <col min="16134" max="16134" width="7.375" style="100" customWidth="1"/>
    <col min="16135" max="16136" width="7" style="100" customWidth="1"/>
    <col min="16137" max="16137" width="6.5" style="100" customWidth="1"/>
    <col min="16138" max="16138" width="6.125" style="100" customWidth="1"/>
    <col min="16139" max="16139" width="6.625" style="100" customWidth="1"/>
    <col min="16140" max="16140" width="6.125" style="100" customWidth="1"/>
    <col min="16141" max="16384" width="7.75" style="100"/>
  </cols>
  <sheetData>
    <row r="1" spans="1:28" ht="16.149999999999999" customHeight="1">
      <c r="A1" s="100" t="s">
        <v>826</v>
      </c>
    </row>
    <row r="2" spans="1:28">
      <c r="N2" s="117" t="s">
        <v>402</v>
      </c>
      <c r="AA2" s="117" t="s">
        <v>402</v>
      </c>
    </row>
    <row r="3" spans="1:28" ht="27">
      <c r="A3" s="439" t="s">
        <v>403</v>
      </c>
      <c r="B3" s="440"/>
      <c r="C3" s="138" t="s">
        <v>44</v>
      </c>
      <c r="D3" s="139" t="s">
        <v>0</v>
      </c>
      <c r="E3" s="131" t="s">
        <v>429</v>
      </c>
      <c r="F3" s="131" t="s">
        <v>446</v>
      </c>
      <c r="G3" s="131" t="s">
        <v>447</v>
      </c>
      <c r="H3" s="139" t="s">
        <v>1</v>
      </c>
      <c r="I3" s="139" t="s">
        <v>193</v>
      </c>
      <c r="J3" s="139" t="s">
        <v>194</v>
      </c>
      <c r="K3" s="139" t="s">
        <v>195</v>
      </c>
      <c r="L3" s="139" t="s">
        <v>413</v>
      </c>
      <c r="M3" s="139" t="s">
        <v>157</v>
      </c>
      <c r="N3" s="149" t="s">
        <v>196</v>
      </c>
      <c r="O3" s="139" t="s">
        <v>199</v>
      </c>
      <c r="P3" s="139" t="s">
        <v>414</v>
      </c>
      <c r="Q3" s="139" t="s">
        <v>421</v>
      </c>
      <c r="R3" s="131" t="s">
        <v>198</v>
      </c>
      <c r="S3" s="131" t="s">
        <v>197</v>
      </c>
      <c r="T3" s="139" t="s">
        <v>200</v>
      </c>
      <c r="U3" s="139" t="s">
        <v>156</v>
      </c>
      <c r="V3" s="139" t="s">
        <v>201</v>
      </c>
      <c r="W3" s="131" t="s">
        <v>422</v>
      </c>
      <c r="X3" s="139" t="s">
        <v>418</v>
      </c>
      <c r="Y3" s="131" t="s">
        <v>202</v>
      </c>
      <c r="Z3" s="140" t="s">
        <v>205</v>
      </c>
      <c r="AA3" s="140" t="s">
        <v>162</v>
      </c>
    </row>
    <row r="4" spans="1:28" ht="11.25" hidden="1" customHeight="1">
      <c r="B4" s="135" t="s">
        <v>456</v>
      </c>
      <c r="C4" s="27">
        <v>96530</v>
      </c>
      <c r="D4" s="27">
        <v>23151</v>
      </c>
      <c r="E4" s="27">
        <v>1454</v>
      </c>
      <c r="F4" s="449">
        <v>46680</v>
      </c>
      <c r="G4" s="442"/>
      <c r="H4" s="27">
        <v>3645</v>
      </c>
      <c r="I4" s="27">
        <v>2306</v>
      </c>
      <c r="J4" s="27">
        <v>6580</v>
      </c>
      <c r="K4" s="165">
        <v>821</v>
      </c>
      <c r="L4" s="27">
        <v>2251</v>
      </c>
      <c r="M4" s="165">
        <v>1486</v>
      </c>
      <c r="N4" s="165">
        <v>773</v>
      </c>
      <c r="O4" s="165">
        <v>778</v>
      </c>
      <c r="P4" s="165">
        <v>604</v>
      </c>
      <c r="Q4" s="165">
        <v>825</v>
      </c>
      <c r="R4" s="165">
        <v>462</v>
      </c>
      <c r="S4" s="165">
        <v>483</v>
      </c>
      <c r="T4" s="165">
        <v>320</v>
      </c>
      <c r="U4" s="165">
        <v>251</v>
      </c>
      <c r="V4" s="165">
        <v>236</v>
      </c>
      <c r="W4" s="165">
        <v>193</v>
      </c>
      <c r="X4" s="165">
        <v>192</v>
      </c>
      <c r="Y4" s="165">
        <v>165</v>
      </c>
      <c r="Z4" s="165">
        <v>2821</v>
      </c>
      <c r="AA4" s="165">
        <v>53</v>
      </c>
    </row>
    <row r="5" spans="1:28" ht="11.25" hidden="1" customHeight="1">
      <c r="B5" s="135" t="s">
        <v>452</v>
      </c>
      <c r="C5" s="27">
        <v>98625</v>
      </c>
      <c r="D5" s="27">
        <v>22519</v>
      </c>
      <c r="E5" s="27">
        <v>1799</v>
      </c>
      <c r="F5" s="27">
        <v>42148</v>
      </c>
      <c r="G5" s="165">
        <v>3328</v>
      </c>
      <c r="H5" s="27">
        <v>3925</v>
      </c>
      <c r="I5" s="27">
        <v>2280</v>
      </c>
      <c r="J5" s="27">
        <v>9029</v>
      </c>
      <c r="K5" s="165">
        <v>806</v>
      </c>
      <c r="L5" s="27">
        <v>2270</v>
      </c>
      <c r="M5" s="165">
        <v>1504</v>
      </c>
      <c r="N5" s="165">
        <v>893</v>
      </c>
      <c r="O5" s="165">
        <v>836</v>
      </c>
      <c r="P5" s="165">
        <v>607</v>
      </c>
      <c r="Q5" s="165">
        <v>1029</v>
      </c>
      <c r="R5" s="165">
        <v>500</v>
      </c>
      <c r="S5" s="165">
        <v>482</v>
      </c>
      <c r="T5" s="165">
        <v>324</v>
      </c>
      <c r="U5" s="165">
        <v>263</v>
      </c>
      <c r="V5" s="165">
        <v>246</v>
      </c>
      <c r="W5" s="165">
        <v>194</v>
      </c>
      <c r="X5" s="165">
        <v>206</v>
      </c>
      <c r="Y5" s="165">
        <v>163</v>
      </c>
      <c r="Z5" s="165">
        <v>3225</v>
      </c>
      <c r="AA5" s="165">
        <v>49</v>
      </c>
    </row>
    <row r="6" spans="1:28" ht="11.25" hidden="1" customHeight="1">
      <c r="B6" s="135" t="s">
        <v>457</v>
      </c>
      <c r="C6" s="27">
        <v>101562</v>
      </c>
      <c r="D6" s="27">
        <v>22727</v>
      </c>
      <c r="E6" s="27">
        <v>1954</v>
      </c>
      <c r="F6" s="27">
        <v>41200</v>
      </c>
      <c r="G6" s="165">
        <v>3170</v>
      </c>
      <c r="H6" s="27">
        <v>4113</v>
      </c>
      <c r="I6" s="27">
        <v>2374</v>
      </c>
      <c r="J6" s="27">
        <v>11583</v>
      </c>
      <c r="K6" s="165">
        <v>829</v>
      </c>
      <c r="L6" s="27">
        <v>2262</v>
      </c>
      <c r="M6" s="165">
        <v>1488</v>
      </c>
      <c r="N6" s="165">
        <v>1037</v>
      </c>
      <c r="O6" s="165">
        <v>854</v>
      </c>
      <c r="P6" s="165">
        <v>603</v>
      </c>
      <c r="Q6" s="165">
        <v>1279</v>
      </c>
      <c r="R6" s="165">
        <v>502</v>
      </c>
      <c r="S6" s="165">
        <v>500</v>
      </c>
      <c r="T6" s="165">
        <v>335</v>
      </c>
      <c r="U6" s="165">
        <v>281</v>
      </c>
      <c r="V6" s="165">
        <v>265</v>
      </c>
      <c r="W6" s="165">
        <v>204</v>
      </c>
      <c r="X6" s="165">
        <v>208</v>
      </c>
      <c r="Y6" s="165">
        <v>177</v>
      </c>
      <c r="Z6" s="165">
        <v>3570</v>
      </c>
      <c r="AA6" s="165">
        <v>47</v>
      </c>
    </row>
    <row r="7" spans="1:28" ht="11.25" hidden="1" customHeight="1">
      <c r="B7" s="135" t="s">
        <v>458</v>
      </c>
      <c r="C7" s="27">
        <v>105613</v>
      </c>
      <c r="D7" s="27">
        <v>23153</v>
      </c>
      <c r="E7" s="27">
        <v>2080</v>
      </c>
      <c r="F7" s="27">
        <v>40384</v>
      </c>
      <c r="G7" s="165">
        <v>2991</v>
      </c>
      <c r="H7" s="27">
        <v>4434</v>
      </c>
      <c r="I7" s="27">
        <v>2483</v>
      </c>
      <c r="J7" s="27">
        <v>14772</v>
      </c>
      <c r="K7" s="165">
        <v>796</v>
      </c>
      <c r="L7" s="27">
        <v>2291</v>
      </c>
      <c r="M7" s="165">
        <v>1516</v>
      </c>
      <c r="N7" s="165">
        <v>1219</v>
      </c>
      <c r="O7" s="165">
        <v>932</v>
      </c>
      <c r="P7" s="165">
        <v>634</v>
      </c>
      <c r="Q7" s="165">
        <v>1411</v>
      </c>
      <c r="R7" s="165">
        <v>500</v>
      </c>
      <c r="S7" s="165">
        <v>488</v>
      </c>
      <c r="T7" s="165">
        <v>355</v>
      </c>
      <c r="U7" s="165">
        <v>293</v>
      </c>
      <c r="V7" s="165">
        <v>252</v>
      </c>
      <c r="W7" s="165">
        <v>234</v>
      </c>
      <c r="X7" s="165">
        <v>217</v>
      </c>
      <c r="Y7" s="165">
        <v>185</v>
      </c>
      <c r="Z7" s="165">
        <v>3948</v>
      </c>
      <c r="AA7" s="165">
        <v>45</v>
      </c>
    </row>
    <row r="8" spans="1:28" ht="11.25" customHeight="1">
      <c r="B8" s="135" t="s">
        <v>459</v>
      </c>
      <c r="C8" s="166">
        <v>110005</v>
      </c>
      <c r="D8" s="166">
        <v>23670</v>
      </c>
      <c r="E8" s="166">
        <v>2141</v>
      </c>
      <c r="F8" s="166">
        <v>39432</v>
      </c>
      <c r="G8" s="167">
        <v>2862</v>
      </c>
      <c r="H8" s="166">
        <v>4847</v>
      </c>
      <c r="I8" s="166">
        <v>2429</v>
      </c>
      <c r="J8" s="166">
        <v>18314</v>
      </c>
      <c r="K8" s="167">
        <v>804</v>
      </c>
      <c r="L8" s="166">
        <v>2351</v>
      </c>
      <c r="M8" s="167">
        <v>1550</v>
      </c>
      <c r="N8" s="167">
        <v>1454</v>
      </c>
      <c r="O8" s="167">
        <v>936</v>
      </c>
      <c r="P8" s="167">
        <v>650</v>
      </c>
      <c r="Q8" s="167">
        <v>1595</v>
      </c>
      <c r="R8" s="167">
        <v>497</v>
      </c>
      <c r="S8" s="167">
        <v>482</v>
      </c>
      <c r="T8" s="167">
        <v>372</v>
      </c>
      <c r="U8" s="167">
        <v>296</v>
      </c>
      <c r="V8" s="167">
        <v>272</v>
      </c>
      <c r="W8" s="167">
        <v>252</v>
      </c>
      <c r="X8" s="167">
        <v>236</v>
      </c>
      <c r="Y8" s="167">
        <v>192</v>
      </c>
      <c r="Z8" s="167">
        <v>4326</v>
      </c>
      <c r="AA8" s="167">
        <v>45</v>
      </c>
      <c r="AB8" s="163"/>
    </row>
    <row r="9" spans="1:28" ht="15" customHeight="1">
      <c r="B9" s="136"/>
      <c r="C9" s="168"/>
      <c r="D9" s="168"/>
      <c r="E9" s="168"/>
      <c r="F9" s="168"/>
      <c r="G9" s="169"/>
      <c r="H9" s="168"/>
      <c r="I9" s="168"/>
      <c r="J9" s="168"/>
      <c r="K9" s="169"/>
      <c r="L9" s="168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</row>
    <row r="10" spans="1:28" ht="15" customHeight="1">
      <c r="B10" s="105" t="s">
        <v>211</v>
      </c>
      <c r="C10" s="166">
        <v>20083</v>
      </c>
      <c r="D10" s="166">
        <v>3257</v>
      </c>
      <c r="E10" s="166">
        <v>324</v>
      </c>
      <c r="F10" s="166">
        <v>10312</v>
      </c>
      <c r="G10" s="167">
        <v>0</v>
      </c>
      <c r="H10" s="166">
        <v>668</v>
      </c>
      <c r="I10" s="166">
        <v>314</v>
      </c>
      <c r="J10" s="166">
        <v>1838</v>
      </c>
      <c r="K10" s="167">
        <v>0</v>
      </c>
      <c r="L10" s="166">
        <v>477</v>
      </c>
      <c r="M10" s="167">
        <v>0</v>
      </c>
      <c r="N10" s="167">
        <v>0</v>
      </c>
      <c r="O10" s="167">
        <v>0</v>
      </c>
      <c r="P10" s="167">
        <v>0</v>
      </c>
      <c r="Q10" s="167">
        <v>269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2624</v>
      </c>
      <c r="AA10" s="167">
        <v>0</v>
      </c>
    </row>
    <row r="11" spans="1:28" ht="15" customHeight="1">
      <c r="B11" s="105" t="s">
        <v>212</v>
      </c>
      <c r="C11" s="166">
        <v>8868</v>
      </c>
      <c r="D11" s="166">
        <v>1363</v>
      </c>
      <c r="E11" s="166">
        <v>125</v>
      </c>
      <c r="F11" s="166">
        <v>4477</v>
      </c>
      <c r="G11" s="167">
        <v>0</v>
      </c>
      <c r="H11" s="166">
        <v>322</v>
      </c>
      <c r="I11" s="166">
        <v>237</v>
      </c>
      <c r="J11" s="166">
        <v>722</v>
      </c>
      <c r="K11" s="167">
        <v>0</v>
      </c>
      <c r="L11" s="166">
        <v>221</v>
      </c>
      <c r="M11" s="167">
        <v>0</v>
      </c>
      <c r="N11" s="167">
        <v>0</v>
      </c>
      <c r="O11" s="167">
        <v>0</v>
      </c>
      <c r="P11" s="167">
        <v>0</v>
      </c>
      <c r="Q11" s="167">
        <v>159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1242</v>
      </c>
      <c r="AA11" s="167">
        <v>0</v>
      </c>
    </row>
    <row r="12" spans="1:28" ht="15" customHeight="1">
      <c r="B12" s="105" t="s">
        <v>213</v>
      </c>
      <c r="C12" s="166">
        <v>8183</v>
      </c>
      <c r="D12" s="166">
        <v>1445</v>
      </c>
      <c r="E12" s="166">
        <v>99</v>
      </c>
      <c r="F12" s="166">
        <v>2641</v>
      </c>
      <c r="G12" s="167">
        <v>0</v>
      </c>
      <c r="H12" s="166">
        <v>818</v>
      </c>
      <c r="I12" s="166">
        <v>430</v>
      </c>
      <c r="J12" s="166">
        <v>1266</v>
      </c>
      <c r="K12" s="167">
        <v>0</v>
      </c>
      <c r="L12" s="166">
        <v>108</v>
      </c>
      <c r="M12" s="167">
        <v>0</v>
      </c>
      <c r="N12" s="167">
        <v>0</v>
      </c>
      <c r="O12" s="167">
        <v>0</v>
      </c>
      <c r="P12" s="167">
        <v>0</v>
      </c>
      <c r="Q12" s="167">
        <v>112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1264</v>
      </c>
      <c r="AA12" s="167">
        <v>0</v>
      </c>
    </row>
    <row r="13" spans="1:28" ht="15" customHeight="1">
      <c r="B13" s="105" t="s">
        <v>214</v>
      </c>
      <c r="C13" s="166">
        <v>5746</v>
      </c>
      <c r="D13" s="166">
        <v>918</v>
      </c>
      <c r="E13" s="166">
        <v>41</v>
      </c>
      <c r="F13" s="166">
        <v>621</v>
      </c>
      <c r="G13" s="167">
        <v>0</v>
      </c>
      <c r="H13" s="166">
        <v>383</v>
      </c>
      <c r="I13" s="166">
        <v>542</v>
      </c>
      <c r="J13" s="166">
        <v>2284</v>
      </c>
      <c r="K13" s="167">
        <v>0</v>
      </c>
      <c r="L13" s="166">
        <v>39</v>
      </c>
      <c r="M13" s="167">
        <v>0</v>
      </c>
      <c r="N13" s="167">
        <v>0</v>
      </c>
      <c r="O13" s="167">
        <v>0</v>
      </c>
      <c r="P13" s="167">
        <v>0</v>
      </c>
      <c r="Q13" s="167">
        <v>52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866</v>
      </c>
      <c r="AA13" s="167">
        <v>0</v>
      </c>
    </row>
    <row r="14" spans="1:28" ht="15" customHeight="1">
      <c r="B14" s="105" t="s">
        <v>215</v>
      </c>
      <c r="C14" s="166">
        <v>11843</v>
      </c>
      <c r="D14" s="166">
        <v>1744</v>
      </c>
      <c r="E14" s="166">
        <v>60</v>
      </c>
      <c r="F14" s="166">
        <v>4362</v>
      </c>
      <c r="G14" s="167">
        <v>0</v>
      </c>
      <c r="H14" s="166">
        <v>551</v>
      </c>
      <c r="I14" s="166">
        <v>115</v>
      </c>
      <c r="J14" s="166">
        <v>3442</v>
      </c>
      <c r="K14" s="167">
        <v>0</v>
      </c>
      <c r="L14" s="166">
        <v>103</v>
      </c>
      <c r="M14" s="167">
        <v>0</v>
      </c>
      <c r="N14" s="167">
        <v>0</v>
      </c>
      <c r="O14" s="167">
        <v>0</v>
      </c>
      <c r="P14" s="167">
        <v>0</v>
      </c>
      <c r="Q14" s="167">
        <v>81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1385</v>
      </c>
      <c r="AA14" s="167">
        <v>0</v>
      </c>
    </row>
    <row r="15" spans="1:28" ht="15" customHeight="1">
      <c r="B15" s="105" t="s">
        <v>216</v>
      </c>
      <c r="C15" s="166">
        <v>2163</v>
      </c>
      <c r="D15" s="166">
        <v>397</v>
      </c>
      <c r="E15" s="166">
        <v>21</v>
      </c>
      <c r="F15" s="166">
        <v>479</v>
      </c>
      <c r="G15" s="167">
        <v>0</v>
      </c>
      <c r="H15" s="166">
        <v>208</v>
      </c>
      <c r="I15" s="166">
        <v>62</v>
      </c>
      <c r="J15" s="166">
        <v>539</v>
      </c>
      <c r="K15" s="167">
        <v>0</v>
      </c>
      <c r="L15" s="166">
        <v>52</v>
      </c>
      <c r="M15" s="167">
        <v>0</v>
      </c>
      <c r="N15" s="167">
        <v>0</v>
      </c>
      <c r="O15" s="167">
        <v>0</v>
      </c>
      <c r="P15" s="167">
        <v>0</v>
      </c>
      <c r="Q15" s="167">
        <v>16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389</v>
      </c>
      <c r="AA15" s="167">
        <v>0</v>
      </c>
    </row>
    <row r="16" spans="1:28" ht="15" customHeight="1">
      <c r="B16" s="105" t="s">
        <v>218</v>
      </c>
      <c r="C16" s="166">
        <v>1459</v>
      </c>
      <c r="D16" s="166">
        <v>349</v>
      </c>
      <c r="E16" s="166">
        <v>54</v>
      </c>
      <c r="F16" s="166">
        <v>113</v>
      </c>
      <c r="G16" s="167">
        <v>0</v>
      </c>
      <c r="H16" s="166">
        <v>255</v>
      </c>
      <c r="I16" s="166">
        <v>21</v>
      </c>
      <c r="J16" s="166">
        <v>346</v>
      </c>
      <c r="K16" s="167">
        <v>0</v>
      </c>
      <c r="L16" s="166">
        <v>42</v>
      </c>
      <c r="M16" s="167">
        <v>0</v>
      </c>
      <c r="N16" s="167">
        <v>0</v>
      </c>
      <c r="O16" s="167">
        <v>0</v>
      </c>
      <c r="P16" s="167">
        <v>0</v>
      </c>
      <c r="Q16" s="167">
        <v>27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252</v>
      </c>
      <c r="AA16" s="167">
        <v>0</v>
      </c>
    </row>
    <row r="17" spans="1:28" ht="15" customHeight="1">
      <c r="B17" s="105" t="s">
        <v>220</v>
      </c>
      <c r="C17" s="166">
        <v>1728</v>
      </c>
      <c r="D17" s="166">
        <v>381</v>
      </c>
      <c r="E17" s="166">
        <v>5</v>
      </c>
      <c r="F17" s="166">
        <v>137</v>
      </c>
      <c r="G17" s="167">
        <v>0</v>
      </c>
      <c r="H17" s="166">
        <v>187</v>
      </c>
      <c r="I17" s="166">
        <v>271</v>
      </c>
      <c r="J17" s="166">
        <v>567</v>
      </c>
      <c r="K17" s="167">
        <v>0</v>
      </c>
      <c r="L17" s="166">
        <v>29</v>
      </c>
      <c r="M17" s="167">
        <v>0</v>
      </c>
      <c r="N17" s="167">
        <v>0</v>
      </c>
      <c r="O17" s="167">
        <v>0</v>
      </c>
      <c r="P17" s="167">
        <v>0</v>
      </c>
      <c r="Q17" s="167">
        <v>14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137</v>
      </c>
      <c r="AA17" s="167">
        <v>0</v>
      </c>
    </row>
    <row r="18" spans="1:28" ht="15" customHeight="1">
      <c r="B18" s="105" t="s">
        <v>222</v>
      </c>
      <c r="C18" s="166">
        <v>996</v>
      </c>
      <c r="D18" s="166">
        <v>193</v>
      </c>
      <c r="E18" s="166">
        <v>23</v>
      </c>
      <c r="F18" s="166">
        <v>139</v>
      </c>
      <c r="G18" s="167">
        <v>0</v>
      </c>
      <c r="H18" s="166">
        <v>130</v>
      </c>
      <c r="I18" s="166">
        <v>17</v>
      </c>
      <c r="J18" s="166">
        <v>293</v>
      </c>
      <c r="K18" s="167">
        <v>0</v>
      </c>
      <c r="L18" s="166">
        <v>35</v>
      </c>
      <c r="M18" s="167">
        <v>0</v>
      </c>
      <c r="N18" s="167">
        <v>0</v>
      </c>
      <c r="O18" s="167">
        <v>0</v>
      </c>
      <c r="P18" s="167">
        <v>0</v>
      </c>
      <c r="Q18" s="167">
        <v>9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157</v>
      </c>
      <c r="AA18" s="167">
        <v>0</v>
      </c>
    </row>
    <row r="19" spans="1:28" ht="15" customHeight="1">
      <c r="B19" s="137"/>
      <c r="C19" s="168"/>
      <c r="D19" s="168"/>
      <c r="E19" s="168"/>
      <c r="F19" s="168"/>
      <c r="G19" s="169"/>
      <c r="H19" s="168"/>
      <c r="I19" s="168"/>
      <c r="J19" s="168"/>
      <c r="K19" s="169"/>
      <c r="L19" s="168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</row>
    <row r="20" spans="1:28" ht="15" customHeight="1">
      <c r="A20" s="100">
        <v>100</v>
      </c>
      <c r="B20" s="105" t="s">
        <v>223</v>
      </c>
      <c r="C20" s="166">
        <v>48936</v>
      </c>
      <c r="D20" s="166">
        <v>13623</v>
      </c>
      <c r="E20" s="166">
        <v>1389</v>
      </c>
      <c r="F20" s="166">
        <v>16151</v>
      </c>
      <c r="G20" s="167">
        <v>0</v>
      </c>
      <c r="H20" s="166">
        <v>1325</v>
      </c>
      <c r="I20" s="166">
        <v>420</v>
      </c>
      <c r="J20" s="166">
        <v>7017</v>
      </c>
      <c r="K20" s="167">
        <v>0</v>
      </c>
      <c r="L20" s="166">
        <v>1245</v>
      </c>
      <c r="M20" s="167">
        <v>0</v>
      </c>
      <c r="N20" s="167">
        <v>0</v>
      </c>
      <c r="O20" s="167">
        <v>0</v>
      </c>
      <c r="P20" s="167">
        <v>0</v>
      </c>
      <c r="Q20" s="167">
        <v>856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6910</v>
      </c>
      <c r="AA20" s="167">
        <v>0</v>
      </c>
      <c r="AB20" s="163"/>
    </row>
    <row r="21" spans="1:28" ht="15" customHeight="1">
      <c r="A21" s="100">
        <v>101</v>
      </c>
      <c r="B21" s="105" t="s">
        <v>224</v>
      </c>
      <c r="C21" s="166">
        <v>6083</v>
      </c>
      <c r="D21" s="166">
        <v>1349</v>
      </c>
      <c r="E21" s="166">
        <v>158</v>
      </c>
      <c r="F21" s="166">
        <v>1358</v>
      </c>
      <c r="G21" s="167">
        <v>0</v>
      </c>
      <c r="H21" s="166">
        <v>266</v>
      </c>
      <c r="I21" s="166">
        <v>154</v>
      </c>
      <c r="J21" s="166">
        <v>881</v>
      </c>
      <c r="K21" s="167">
        <v>0</v>
      </c>
      <c r="L21" s="166">
        <v>314</v>
      </c>
      <c r="M21" s="167">
        <v>0</v>
      </c>
      <c r="N21" s="167">
        <v>0</v>
      </c>
      <c r="O21" s="167">
        <v>0</v>
      </c>
      <c r="P21" s="167">
        <v>0</v>
      </c>
      <c r="Q21" s="167">
        <v>321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1282</v>
      </c>
      <c r="AA21" s="167">
        <v>0</v>
      </c>
      <c r="AB21" s="163"/>
    </row>
    <row r="22" spans="1:28" ht="15" customHeight="1">
      <c r="A22" s="100">
        <v>102</v>
      </c>
      <c r="B22" s="105" t="s">
        <v>225</v>
      </c>
      <c r="C22" s="166">
        <v>4817</v>
      </c>
      <c r="D22" s="166">
        <v>1466</v>
      </c>
      <c r="E22" s="166">
        <v>136</v>
      </c>
      <c r="F22" s="166">
        <v>1421</v>
      </c>
      <c r="G22" s="167">
        <v>0</v>
      </c>
      <c r="H22" s="166">
        <v>115</v>
      </c>
      <c r="I22" s="166">
        <v>28</v>
      </c>
      <c r="J22" s="166">
        <v>498</v>
      </c>
      <c r="K22" s="167">
        <v>0</v>
      </c>
      <c r="L22" s="166">
        <v>228</v>
      </c>
      <c r="M22" s="167">
        <v>0</v>
      </c>
      <c r="N22" s="167">
        <v>0</v>
      </c>
      <c r="O22" s="167">
        <v>0</v>
      </c>
      <c r="P22" s="167">
        <v>0</v>
      </c>
      <c r="Q22" s="167">
        <v>74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851</v>
      </c>
      <c r="AA22" s="167">
        <v>0</v>
      </c>
      <c r="AB22" s="163"/>
    </row>
    <row r="23" spans="1:28" ht="15" customHeight="1">
      <c r="A23" s="100">
        <v>105</v>
      </c>
      <c r="B23" s="105" t="s">
        <v>226</v>
      </c>
      <c r="C23" s="166">
        <v>6287</v>
      </c>
      <c r="D23" s="166">
        <v>2020</v>
      </c>
      <c r="E23" s="166">
        <v>121</v>
      </c>
      <c r="F23" s="166">
        <v>1299</v>
      </c>
      <c r="G23" s="167">
        <v>0</v>
      </c>
      <c r="H23" s="166">
        <v>104</v>
      </c>
      <c r="I23" s="166">
        <v>14</v>
      </c>
      <c r="J23" s="166">
        <v>2016</v>
      </c>
      <c r="K23" s="167">
        <v>0</v>
      </c>
      <c r="L23" s="166">
        <v>49</v>
      </c>
      <c r="M23" s="167">
        <v>0</v>
      </c>
      <c r="N23" s="167">
        <v>0</v>
      </c>
      <c r="O23" s="167">
        <v>0</v>
      </c>
      <c r="P23" s="167">
        <v>0</v>
      </c>
      <c r="Q23" s="167">
        <v>107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557</v>
      </c>
      <c r="AA23" s="167">
        <v>0</v>
      </c>
      <c r="AB23" s="163"/>
    </row>
    <row r="24" spans="1:28" ht="15" customHeight="1">
      <c r="A24" s="100">
        <v>106</v>
      </c>
      <c r="B24" s="105" t="s">
        <v>227</v>
      </c>
      <c r="C24" s="166">
        <v>7157</v>
      </c>
      <c r="D24" s="166">
        <v>740</v>
      </c>
      <c r="E24" s="166">
        <v>61</v>
      </c>
      <c r="F24" s="166">
        <v>4161</v>
      </c>
      <c r="G24" s="167">
        <v>0</v>
      </c>
      <c r="H24" s="166">
        <v>87</v>
      </c>
      <c r="I24" s="166">
        <v>25</v>
      </c>
      <c r="J24" s="166">
        <v>1594</v>
      </c>
      <c r="K24" s="167">
        <v>0</v>
      </c>
      <c r="L24" s="166">
        <v>32</v>
      </c>
      <c r="M24" s="167">
        <v>0</v>
      </c>
      <c r="N24" s="167">
        <v>0</v>
      </c>
      <c r="O24" s="167">
        <v>0</v>
      </c>
      <c r="P24" s="167">
        <v>0</v>
      </c>
      <c r="Q24" s="167">
        <v>23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434</v>
      </c>
      <c r="AA24" s="167">
        <v>0</v>
      </c>
      <c r="AB24" s="163"/>
    </row>
    <row r="25" spans="1:28" ht="15" customHeight="1">
      <c r="A25" s="100">
        <v>107</v>
      </c>
      <c r="B25" s="105" t="s">
        <v>228</v>
      </c>
      <c r="C25" s="166">
        <v>3590</v>
      </c>
      <c r="D25" s="166">
        <v>410</v>
      </c>
      <c r="E25" s="166">
        <v>55</v>
      </c>
      <c r="F25" s="166">
        <v>2360</v>
      </c>
      <c r="G25" s="167">
        <v>0</v>
      </c>
      <c r="H25" s="166">
        <v>86</v>
      </c>
      <c r="I25" s="166">
        <v>29</v>
      </c>
      <c r="J25" s="166">
        <v>159</v>
      </c>
      <c r="K25" s="167">
        <v>0</v>
      </c>
      <c r="L25" s="166">
        <v>89</v>
      </c>
      <c r="M25" s="167">
        <v>0</v>
      </c>
      <c r="N25" s="167">
        <v>0</v>
      </c>
      <c r="O25" s="167">
        <v>0</v>
      </c>
      <c r="P25" s="167">
        <v>0</v>
      </c>
      <c r="Q25" s="167">
        <v>15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387</v>
      </c>
      <c r="AA25" s="167">
        <v>0</v>
      </c>
      <c r="AB25" s="163"/>
    </row>
    <row r="26" spans="1:28" ht="15" customHeight="1">
      <c r="A26" s="100">
        <v>108</v>
      </c>
      <c r="B26" s="105" t="s">
        <v>229</v>
      </c>
      <c r="C26" s="166">
        <v>2709</v>
      </c>
      <c r="D26" s="166">
        <v>817</v>
      </c>
      <c r="E26" s="166">
        <v>49</v>
      </c>
      <c r="F26" s="166">
        <v>1063</v>
      </c>
      <c r="G26" s="167">
        <v>0</v>
      </c>
      <c r="H26" s="166">
        <v>99</v>
      </c>
      <c r="I26" s="166">
        <v>23</v>
      </c>
      <c r="J26" s="166">
        <v>68</v>
      </c>
      <c r="K26" s="167">
        <v>0</v>
      </c>
      <c r="L26" s="166">
        <v>112</v>
      </c>
      <c r="M26" s="167">
        <v>0</v>
      </c>
      <c r="N26" s="167">
        <v>0</v>
      </c>
      <c r="O26" s="167">
        <v>0</v>
      </c>
      <c r="P26" s="167">
        <v>0</v>
      </c>
      <c r="Q26" s="167">
        <v>53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425</v>
      </c>
      <c r="AA26" s="167">
        <v>0</v>
      </c>
      <c r="AB26" s="163"/>
    </row>
    <row r="27" spans="1:28" ht="15" customHeight="1">
      <c r="A27" s="100">
        <v>109</v>
      </c>
      <c r="B27" s="105" t="s">
        <v>230</v>
      </c>
      <c r="C27" s="166">
        <v>2168</v>
      </c>
      <c r="D27" s="166">
        <v>402</v>
      </c>
      <c r="E27" s="166">
        <v>97</v>
      </c>
      <c r="F27" s="166">
        <v>956</v>
      </c>
      <c r="G27" s="167">
        <v>0</v>
      </c>
      <c r="H27" s="166">
        <v>73</v>
      </c>
      <c r="I27" s="166">
        <v>78</v>
      </c>
      <c r="J27" s="166">
        <v>119</v>
      </c>
      <c r="K27" s="167">
        <v>0</v>
      </c>
      <c r="L27" s="166">
        <v>83</v>
      </c>
      <c r="M27" s="167">
        <v>0</v>
      </c>
      <c r="N27" s="167">
        <v>0</v>
      </c>
      <c r="O27" s="167">
        <v>0</v>
      </c>
      <c r="P27" s="167">
        <v>0</v>
      </c>
      <c r="Q27" s="167">
        <v>30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330</v>
      </c>
      <c r="AA27" s="167">
        <v>0</v>
      </c>
      <c r="AB27" s="163"/>
    </row>
    <row r="28" spans="1:28" ht="15" customHeight="1">
      <c r="A28" s="100">
        <v>110</v>
      </c>
      <c r="B28" s="105" t="s">
        <v>231</v>
      </c>
      <c r="C28" s="166">
        <v>13293</v>
      </c>
      <c r="D28" s="166">
        <v>5684</v>
      </c>
      <c r="E28" s="166">
        <v>657</v>
      </c>
      <c r="F28" s="166">
        <v>2602</v>
      </c>
      <c r="G28" s="167">
        <v>0</v>
      </c>
      <c r="H28" s="166">
        <v>295</v>
      </c>
      <c r="I28" s="166">
        <v>44</v>
      </c>
      <c r="J28" s="166">
        <v>1204</v>
      </c>
      <c r="K28" s="167">
        <v>0</v>
      </c>
      <c r="L28" s="166">
        <v>299</v>
      </c>
      <c r="M28" s="167">
        <v>0</v>
      </c>
      <c r="N28" s="167">
        <v>0</v>
      </c>
      <c r="O28" s="167">
        <v>0</v>
      </c>
      <c r="P28" s="167">
        <v>0</v>
      </c>
      <c r="Q28" s="167">
        <v>216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2292</v>
      </c>
      <c r="AA28" s="167">
        <v>0</v>
      </c>
      <c r="AB28" s="163"/>
    </row>
    <row r="29" spans="1:28" ht="15" customHeight="1">
      <c r="A29" s="100">
        <v>111</v>
      </c>
      <c r="B29" s="105" t="s">
        <v>232</v>
      </c>
      <c r="C29" s="166">
        <v>2832</v>
      </c>
      <c r="D29" s="166">
        <v>735</v>
      </c>
      <c r="E29" s="166">
        <v>55</v>
      </c>
      <c r="F29" s="166">
        <v>931</v>
      </c>
      <c r="G29" s="167">
        <v>0</v>
      </c>
      <c r="H29" s="166">
        <v>200</v>
      </c>
      <c r="I29" s="166">
        <v>25</v>
      </c>
      <c r="J29" s="166">
        <v>478</v>
      </c>
      <c r="K29" s="167">
        <v>0</v>
      </c>
      <c r="L29" s="166">
        <v>39</v>
      </c>
      <c r="M29" s="167">
        <v>0</v>
      </c>
      <c r="N29" s="167">
        <v>0</v>
      </c>
      <c r="O29" s="167">
        <v>0</v>
      </c>
      <c r="P29" s="167">
        <v>0</v>
      </c>
      <c r="Q29" s="167">
        <v>17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352</v>
      </c>
      <c r="AA29" s="167">
        <v>0</v>
      </c>
      <c r="AB29" s="163"/>
    </row>
    <row r="30" spans="1:28" ht="15" customHeight="1">
      <c r="A30" s="100">
        <v>201</v>
      </c>
      <c r="B30" s="105" t="s">
        <v>234</v>
      </c>
      <c r="C30" s="166">
        <v>11123</v>
      </c>
      <c r="D30" s="166">
        <v>1437</v>
      </c>
      <c r="E30" s="166">
        <v>60</v>
      </c>
      <c r="F30" s="166">
        <v>4335</v>
      </c>
      <c r="G30" s="167">
        <v>0</v>
      </c>
      <c r="H30" s="166">
        <v>531</v>
      </c>
      <c r="I30" s="166">
        <v>106</v>
      </c>
      <c r="J30" s="166">
        <v>3233</v>
      </c>
      <c r="K30" s="167">
        <v>0</v>
      </c>
      <c r="L30" s="166">
        <v>97</v>
      </c>
      <c r="M30" s="167">
        <v>0</v>
      </c>
      <c r="N30" s="167">
        <v>0</v>
      </c>
      <c r="O30" s="167">
        <v>0</v>
      </c>
      <c r="P30" s="167">
        <v>0</v>
      </c>
      <c r="Q30" s="167">
        <v>62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1262</v>
      </c>
      <c r="AA30" s="167">
        <v>0</v>
      </c>
      <c r="AB30" s="163"/>
    </row>
    <row r="31" spans="1:28" ht="15" customHeight="1">
      <c r="A31" s="100">
        <v>202</v>
      </c>
      <c r="B31" s="105" t="s">
        <v>235</v>
      </c>
      <c r="C31" s="166">
        <v>11545</v>
      </c>
      <c r="D31" s="166">
        <v>1687</v>
      </c>
      <c r="E31" s="166">
        <v>135</v>
      </c>
      <c r="F31" s="166">
        <v>6597</v>
      </c>
      <c r="G31" s="167">
        <v>0</v>
      </c>
      <c r="H31" s="166">
        <v>390</v>
      </c>
      <c r="I31" s="166">
        <v>149</v>
      </c>
      <c r="J31" s="166">
        <v>1148</v>
      </c>
      <c r="K31" s="167">
        <v>0</v>
      </c>
      <c r="L31" s="166">
        <v>121</v>
      </c>
      <c r="M31" s="167">
        <v>0</v>
      </c>
      <c r="N31" s="167">
        <v>0</v>
      </c>
      <c r="O31" s="167">
        <v>0</v>
      </c>
      <c r="P31" s="167">
        <v>0</v>
      </c>
      <c r="Q31" s="167">
        <v>123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1195</v>
      </c>
      <c r="AA31" s="167">
        <v>0</v>
      </c>
      <c r="AB31" s="163"/>
    </row>
    <row r="32" spans="1:28" ht="15" customHeight="1">
      <c r="A32" s="100">
        <v>203</v>
      </c>
      <c r="B32" s="105" t="s">
        <v>236</v>
      </c>
      <c r="C32" s="166">
        <v>3427</v>
      </c>
      <c r="D32" s="166">
        <v>770</v>
      </c>
      <c r="E32" s="166">
        <v>55</v>
      </c>
      <c r="F32" s="166">
        <v>1118</v>
      </c>
      <c r="G32" s="167">
        <v>0</v>
      </c>
      <c r="H32" s="166">
        <v>254</v>
      </c>
      <c r="I32" s="166">
        <v>151</v>
      </c>
      <c r="J32" s="166">
        <v>455</v>
      </c>
      <c r="K32" s="167">
        <v>0</v>
      </c>
      <c r="L32" s="166">
        <v>63</v>
      </c>
      <c r="M32" s="167">
        <v>0</v>
      </c>
      <c r="N32" s="167">
        <v>0</v>
      </c>
      <c r="O32" s="167">
        <v>0</v>
      </c>
      <c r="P32" s="167">
        <v>0</v>
      </c>
      <c r="Q32" s="167">
        <v>46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515</v>
      </c>
      <c r="AA32" s="167">
        <v>0</v>
      </c>
      <c r="AB32" s="163"/>
    </row>
    <row r="33" spans="1:28" ht="15" customHeight="1">
      <c r="A33" s="100">
        <v>204</v>
      </c>
      <c r="B33" s="105" t="s">
        <v>237</v>
      </c>
      <c r="C33" s="166">
        <v>6845</v>
      </c>
      <c r="D33" s="166">
        <v>1217</v>
      </c>
      <c r="E33" s="166">
        <v>140</v>
      </c>
      <c r="F33" s="166">
        <v>3114</v>
      </c>
      <c r="G33" s="167">
        <v>0</v>
      </c>
      <c r="H33" s="166">
        <v>207</v>
      </c>
      <c r="I33" s="166">
        <v>122</v>
      </c>
      <c r="J33" s="166">
        <v>622</v>
      </c>
      <c r="K33" s="167">
        <v>0</v>
      </c>
      <c r="L33" s="166">
        <v>253</v>
      </c>
      <c r="M33" s="167">
        <v>0</v>
      </c>
      <c r="N33" s="167">
        <v>0</v>
      </c>
      <c r="O33" s="167">
        <v>0</v>
      </c>
      <c r="P33" s="167">
        <v>0</v>
      </c>
      <c r="Q33" s="167">
        <v>127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1043</v>
      </c>
      <c r="AA33" s="167">
        <v>0</v>
      </c>
      <c r="AB33" s="163"/>
    </row>
    <row r="34" spans="1:28" ht="15" customHeight="1">
      <c r="A34" s="100">
        <v>205</v>
      </c>
      <c r="B34" s="105" t="s">
        <v>238</v>
      </c>
      <c r="C34" s="166">
        <v>294</v>
      </c>
      <c r="D34" s="166">
        <v>60</v>
      </c>
      <c r="E34" s="166">
        <v>6</v>
      </c>
      <c r="F34" s="166">
        <v>55</v>
      </c>
      <c r="G34" s="167">
        <v>0</v>
      </c>
      <c r="H34" s="166">
        <v>42</v>
      </c>
      <c r="I34" s="166">
        <v>6</v>
      </c>
      <c r="J34" s="166">
        <v>74</v>
      </c>
      <c r="K34" s="167">
        <v>0</v>
      </c>
      <c r="L34" s="166">
        <v>11</v>
      </c>
      <c r="M34" s="167">
        <v>0</v>
      </c>
      <c r="N34" s="167">
        <v>0</v>
      </c>
      <c r="O34" s="167">
        <v>0</v>
      </c>
      <c r="P34" s="167">
        <v>0</v>
      </c>
      <c r="Q34" s="167">
        <v>2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38</v>
      </c>
      <c r="AA34" s="167">
        <v>0</v>
      </c>
      <c r="AB34" s="163"/>
    </row>
    <row r="35" spans="1:28" ht="15" customHeight="1">
      <c r="A35" s="100">
        <v>206</v>
      </c>
      <c r="B35" s="105" t="s">
        <v>239</v>
      </c>
      <c r="C35" s="166">
        <v>1693</v>
      </c>
      <c r="D35" s="166">
        <v>353</v>
      </c>
      <c r="E35" s="166">
        <v>49</v>
      </c>
      <c r="F35" s="166">
        <v>601</v>
      </c>
      <c r="G35" s="167">
        <v>0</v>
      </c>
      <c r="H35" s="166">
        <v>71</v>
      </c>
      <c r="I35" s="166">
        <v>43</v>
      </c>
      <c r="J35" s="166">
        <v>68</v>
      </c>
      <c r="K35" s="167">
        <v>0</v>
      </c>
      <c r="L35" s="166">
        <v>103</v>
      </c>
      <c r="M35" s="167">
        <v>0</v>
      </c>
      <c r="N35" s="167">
        <v>0</v>
      </c>
      <c r="O35" s="167">
        <v>0</v>
      </c>
      <c r="P35" s="167">
        <v>0</v>
      </c>
      <c r="Q35" s="167">
        <v>19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386</v>
      </c>
      <c r="AA35" s="167">
        <v>0</v>
      </c>
      <c r="AB35" s="163"/>
    </row>
    <row r="36" spans="1:28" ht="15" customHeight="1">
      <c r="A36" s="100">
        <v>207</v>
      </c>
      <c r="B36" s="105" t="s">
        <v>240</v>
      </c>
      <c r="C36" s="166">
        <v>3225</v>
      </c>
      <c r="D36" s="166">
        <v>548</v>
      </c>
      <c r="E36" s="166">
        <v>31</v>
      </c>
      <c r="F36" s="166">
        <v>1690</v>
      </c>
      <c r="G36" s="167">
        <v>0</v>
      </c>
      <c r="H36" s="166">
        <v>83</v>
      </c>
      <c r="I36" s="166">
        <v>73</v>
      </c>
      <c r="J36" s="166">
        <v>331</v>
      </c>
      <c r="K36" s="167">
        <v>0</v>
      </c>
      <c r="L36" s="166">
        <v>30</v>
      </c>
      <c r="M36" s="167">
        <v>0</v>
      </c>
      <c r="N36" s="167">
        <v>0</v>
      </c>
      <c r="O36" s="167">
        <v>0</v>
      </c>
      <c r="P36" s="167">
        <v>0</v>
      </c>
      <c r="Q36" s="167">
        <v>52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387</v>
      </c>
      <c r="AA36" s="167">
        <v>0</v>
      </c>
      <c r="AB36" s="163"/>
    </row>
    <row r="37" spans="1:28" ht="15" customHeight="1">
      <c r="A37" s="100">
        <v>208</v>
      </c>
      <c r="B37" s="105" t="s">
        <v>241</v>
      </c>
      <c r="C37" s="166">
        <v>494</v>
      </c>
      <c r="D37" s="166">
        <v>61</v>
      </c>
      <c r="E37" s="166">
        <v>0</v>
      </c>
      <c r="F37" s="166">
        <v>169</v>
      </c>
      <c r="G37" s="167">
        <v>0</v>
      </c>
      <c r="H37" s="166">
        <v>56</v>
      </c>
      <c r="I37" s="166">
        <v>4</v>
      </c>
      <c r="J37" s="166">
        <v>114</v>
      </c>
      <c r="K37" s="167">
        <v>0</v>
      </c>
      <c r="L37" s="166">
        <v>7</v>
      </c>
      <c r="M37" s="167">
        <v>0</v>
      </c>
      <c r="N37" s="167">
        <v>0</v>
      </c>
      <c r="O37" s="167">
        <v>0</v>
      </c>
      <c r="P37" s="167">
        <v>0</v>
      </c>
      <c r="Q37" s="167">
        <v>2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81</v>
      </c>
      <c r="AA37" s="167">
        <v>0</v>
      </c>
      <c r="AB37" s="163"/>
    </row>
    <row r="38" spans="1:28" ht="15" customHeight="1">
      <c r="A38" s="100">
        <v>209</v>
      </c>
      <c r="B38" s="105" t="s">
        <v>242</v>
      </c>
      <c r="C38" s="166">
        <v>741</v>
      </c>
      <c r="D38" s="166">
        <v>180</v>
      </c>
      <c r="E38" s="166">
        <v>47</v>
      </c>
      <c r="F38" s="166">
        <v>75</v>
      </c>
      <c r="G38" s="167">
        <v>0</v>
      </c>
      <c r="H38" s="166">
        <v>130</v>
      </c>
      <c r="I38" s="166">
        <v>6</v>
      </c>
      <c r="J38" s="166">
        <v>170</v>
      </c>
      <c r="K38" s="167">
        <v>0</v>
      </c>
      <c r="L38" s="166">
        <v>19</v>
      </c>
      <c r="M38" s="167">
        <v>0</v>
      </c>
      <c r="N38" s="167">
        <v>0</v>
      </c>
      <c r="O38" s="167">
        <v>0</v>
      </c>
      <c r="P38" s="167">
        <v>0</v>
      </c>
      <c r="Q38" s="167">
        <v>15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99</v>
      </c>
      <c r="AA38" s="167">
        <v>0</v>
      </c>
      <c r="AB38" s="163"/>
    </row>
    <row r="39" spans="1:28" ht="15" customHeight="1">
      <c r="A39" s="100">
        <v>210</v>
      </c>
      <c r="B39" s="105" t="s">
        <v>14</v>
      </c>
      <c r="C39" s="166">
        <v>2740</v>
      </c>
      <c r="D39" s="166">
        <v>462</v>
      </c>
      <c r="E39" s="166">
        <v>31</v>
      </c>
      <c r="F39" s="166">
        <v>851</v>
      </c>
      <c r="G39" s="167">
        <v>0</v>
      </c>
      <c r="H39" s="166">
        <v>316</v>
      </c>
      <c r="I39" s="166">
        <v>195</v>
      </c>
      <c r="J39" s="166">
        <v>391</v>
      </c>
      <c r="K39" s="167">
        <v>0</v>
      </c>
      <c r="L39" s="166">
        <v>27</v>
      </c>
      <c r="M39" s="167">
        <v>0</v>
      </c>
      <c r="N39" s="167">
        <v>0</v>
      </c>
      <c r="O39" s="167">
        <v>0</v>
      </c>
      <c r="P39" s="167">
        <v>0</v>
      </c>
      <c r="Q39" s="167">
        <v>58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409</v>
      </c>
      <c r="AA39" s="167">
        <v>0</v>
      </c>
      <c r="AB39" s="163"/>
    </row>
    <row r="40" spans="1:28" ht="15" customHeight="1">
      <c r="A40" s="100">
        <v>212</v>
      </c>
      <c r="B40" s="105" t="s">
        <v>243</v>
      </c>
      <c r="C40" s="166">
        <v>370</v>
      </c>
      <c r="D40" s="166">
        <v>65</v>
      </c>
      <c r="E40" s="166">
        <v>4</v>
      </c>
      <c r="F40" s="166">
        <v>99</v>
      </c>
      <c r="G40" s="167">
        <v>0</v>
      </c>
      <c r="H40" s="166">
        <v>52</v>
      </c>
      <c r="I40" s="166">
        <v>27</v>
      </c>
      <c r="J40" s="166">
        <v>67</v>
      </c>
      <c r="K40" s="167">
        <v>0</v>
      </c>
      <c r="L40" s="166">
        <v>11</v>
      </c>
      <c r="M40" s="167">
        <v>0</v>
      </c>
      <c r="N40" s="167">
        <v>0</v>
      </c>
      <c r="O40" s="167">
        <v>0</v>
      </c>
      <c r="P40" s="167">
        <v>0</v>
      </c>
      <c r="Q40" s="167">
        <v>3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42</v>
      </c>
      <c r="AA40" s="167">
        <v>0</v>
      </c>
      <c r="AB40" s="163"/>
    </row>
    <row r="41" spans="1:28" ht="15" customHeight="1">
      <c r="A41" s="100">
        <v>213</v>
      </c>
      <c r="B41" s="105" t="s">
        <v>244</v>
      </c>
      <c r="C41" s="166">
        <v>576</v>
      </c>
      <c r="D41" s="166">
        <v>60</v>
      </c>
      <c r="E41" s="166">
        <v>1</v>
      </c>
      <c r="F41" s="166">
        <v>154</v>
      </c>
      <c r="G41" s="167">
        <v>0</v>
      </c>
      <c r="H41" s="166">
        <v>50</v>
      </c>
      <c r="I41" s="166">
        <v>17</v>
      </c>
      <c r="J41" s="166">
        <v>192</v>
      </c>
      <c r="K41" s="167">
        <v>0</v>
      </c>
      <c r="L41" s="166">
        <v>9</v>
      </c>
      <c r="M41" s="167">
        <v>0</v>
      </c>
      <c r="N41" s="167">
        <v>0</v>
      </c>
      <c r="O41" s="167">
        <v>0</v>
      </c>
      <c r="P41" s="167">
        <v>0</v>
      </c>
      <c r="Q41" s="167">
        <v>13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80</v>
      </c>
      <c r="AA41" s="167">
        <v>0</v>
      </c>
      <c r="AB41" s="163"/>
    </row>
    <row r="42" spans="1:28" ht="15" customHeight="1">
      <c r="A42" s="100">
        <v>214</v>
      </c>
      <c r="B42" s="105" t="s">
        <v>245</v>
      </c>
      <c r="C42" s="166">
        <v>3067</v>
      </c>
      <c r="D42" s="166">
        <v>371</v>
      </c>
      <c r="E42" s="166">
        <v>64</v>
      </c>
      <c r="F42" s="166">
        <v>1659</v>
      </c>
      <c r="G42" s="167">
        <v>0</v>
      </c>
      <c r="H42" s="166">
        <v>136</v>
      </c>
      <c r="I42" s="166">
        <v>117</v>
      </c>
      <c r="J42" s="166">
        <v>122</v>
      </c>
      <c r="K42" s="167">
        <v>0</v>
      </c>
      <c r="L42" s="166">
        <v>95</v>
      </c>
      <c r="M42" s="167">
        <v>0</v>
      </c>
      <c r="N42" s="167">
        <v>0</v>
      </c>
      <c r="O42" s="167">
        <v>0</v>
      </c>
      <c r="P42" s="167">
        <v>0</v>
      </c>
      <c r="Q42" s="167">
        <v>41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462</v>
      </c>
      <c r="AA42" s="167">
        <v>0</v>
      </c>
      <c r="AB42" s="163"/>
    </row>
    <row r="43" spans="1:28" ht="15" customHeight="1">
      <c r="A43" s="100">
        <v>215</v>
      </c>
      <c r="B43" s="105" t="s">
        <v>246</v>
      </c>
      <c r="C43" s="166">
        <v>1603</v>
      </c>
      <c r="D43" s="166">
        <v>237</v>
      </c>
      <c r="E43" s="166">
        <v>10</v>
      </c>
      <c r="F43" s="166">
        <v>245</v>
      </c>
      <c r="G43" s="167">
        <v>0</v>
      </c>
      <c r="H43" s="166">
        <v>118</v>
      </c>
      <c r="I43" s="166">
        <v>222</v>
      </c>
      <c r="J43" s="166">
        <v>373</v>
      </c>
      <c r="K43" s="167">
        <v>0</v>
      </c>
      <c r="L43" s="166">
        <v>13</v>
      </c>
      <c r="M43" s="167">
        <v>0</v>
      </c>
      <c r="N43" s="167">
        <v>0</v>
      </c>
      <c r="O43" s="167">
        <v>0</v>
      </c>
      <c r="P43" s="167">
        <v>0</v>
      </c>
      <c r="Q43" s="167">
        <v>22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363</v>
      </c>
      <c r="AA43" s="167">
        <v>0</v>
      </c>
      <c r="AB43" s="163"/>
    </row>
    <row r="44" spans="1:28" ht="15" customHeight="1">
      <c r="A44" s="100">
        <v>216</v>
      </c>
      <c r="B44" s="105" t="s">
        <v>247</v>
      </c>
      <c r="C44" s="166">
        <v>1134</v>
      </c>
      <c r="D44" s="166">
        <v>84</v>
      </c>
      <c r="E44" s="166">
        <v>5</v>
      </c>
      <c r="F44" s="166">
        <v>530</v>
      </c>
      <c r="G44" s="167">
        <v>0</v>
      </c>
      <c r="H44" s="166">
        <v>115</v>
      </c>
      <c r="I44" s="166">
        <v>31</v>
      </c>
      <c r="J44" s="166">
        <v>157</v>
      </c>
      <c r="K44" s="167">
        <v>0</v>
      </c>
      <c r="L44" s="166">
        <v>11</v>
      </c>
      <c r="M44" s="167">
        <v>0</v>
      </c>
      <c r="N44" s="167">
        <v>0</v>
      </c>
      <c r="O44" s="167">
        <v>0</v>
      </c>
      <c r="P44" s="167">
        <v>0</v>
      </c>
      <c r="Q44" s="167">
        <v>6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195</v>
      </c>
      <c r="AA44" s="167">
        <v>0</v>
      </c>
      <c r="AB44" s="163"/>
    </row>
    <row r="45" spans="1:28" ht="15" customHeight="1">
      <c r="A45" s="100">
        <v>217</v>
      </c>
      <c r="B45" s="105" t="s">
        <v>248</v>
      </c>
      <c r="C45" s="166">
        <v>1278</v>
      </c>
      <c r="D45" s="166">
        <v>197</v>
      </c>
      <c r="E45" s="166">
        <v>11</v>
      </c>
      <c r="F45" s="166">
        <v>658</v>
      </c>
      <c r="G45" s="167">
        <v>0</v>
      </c>
      <c r="H45" s="166">
        <v>38</v>
      </c>
      <c r="I45" s="166">
        <v>22</v>
      </c>
      <c r="J45" s="166">
        <v>56</v>
      </c>
      <c r="K45" s="167">
        <v>0</v>
      </c>
      <c r="L45" s="166">
        <v>57</v>
      </c>
      <c r="M45" s="167">
        <v>0</v>
      </c>
      <c r="N45" s="167">
        <v>0</v>
      </c>
      <c r="O45" s="167">
        <v>0</v>
      </c>
      <c r="P45" s="167">
        <v>0</v>
      </c>
      <c r="Q45" s="167">
        <v>50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189</v>
      </c>
      <c r="AA45" s="167">
        <v>0</v>
      </c>
      <c r="AB45" s="163"/>
    </row>
    <row r="46" spans="1:28" ht="15" customHeight="1">
      <c r="A46" s="100">
        <v>218</v>
      </c>
      <c r="B46" s="105" t="s">
        <v>249</v>
      </c>
      <c r="C46" s="166">
        <v>827</v>
      </c>
      <c r="D46" s="166">
        <v>59</v>
      </c>
      <c r="E46" s="166">
        <v>21</v>
      </c>
      <c r="F46" s="166">
        <v>108</v>
      </c>
      <c r="G46" s="167">
        <v>0</v>
      </c>
      <c r="H46" s="166">
        <v>96</v>
      </c>
      <c r="I46" s="166">
        <v>122</v>
      </c>
      <c r="J46" s="166">
        <v>275</v>
      </c>
      <c r="K46" s="167">
        <v>0</v>
      </c>
      <c r="L46" s="166">
        <v>7</v>
      </c>
      <c r="M46" s="167">
        <v>0</v>
      </c>
      <c r="N46" s="167">
        <v>0</v>
      </c>
      <c r="O46" s="167">
        <v>0</v>
      </c>
      <c r="P46" s="167">
        <v>0</v>
      </c>
      <c r="Q46" s="167">
        <v>5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7">
        <v>134</v>
      </c>
      <c r="AA46" s="167">
        <v>0</v>
      </c>
      <c r="AB46" s="163"/>
    </row>
    <row r="47" spans="1:28" ht="15" customHeight="1">
      <c r="A47" s="100">
        <v>219</v>
      </c>
      <c r="B47" s="105" t="s">
        <v>250</v>
      </c>
      <c r="C47" s="166">
        <v>1103</v>
      </c>
      <c r="D47" s="166">
        <v>224</v>
      </c>
      <c r="E47" s="166">
        <v>17</v>
      </c>
      <c r="F47" s="166">
        <v>384</v>
      </c>
      <c r="G47" s="167">
        <v>0</v>
      </c>
      <c r="H47" s="166">
        <v>58</v>
      </c>
      <c r="I47" s="166">
        <v>20</v>
      </c>
      <c r="J47" s="166">
        <v>170</v>
      </c>
      <c r="K47" s="167">
        <v>0</v>
      </c>
      <c r="L47" s="166">
        <v>33</v>
      </c>
      <c r="M47" s="167">
        <v>0</v>
      </c>
      <c r="N47" s="167">
        <v>0</v>
      </c>
      <c r="O47" s="167">
        <v>0</v>
      </c>
      <c r="P47" s="167">
        <v>0</v>
      </c>
      <c r="Q47" s="167">
        <v>16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167">
        <v>0</v>
      </c>
      <c r="Z47" s="167">
        <v>181</v>
      </c>
      <c r="AA47" s="167">
        <v>0</v>
      </c>
      <c r="AB47" s="163"/>
    </row>
    <row r="48" spans="1:28" ht="15" customHeight="1">
      <c r="A48" s="100">
        <v>220</v>
      </c>
      <c r="B48" s="105" t="s">
        <v>251</v>
      </c>
      <c r="C48" s="166">
        <v>1204</v>
      </c>
      <c r="D48" s="166">
        <v>348</v>
      </c>
      <c r="E48" s="166">
        <v>1</v>
      </c>
      <c r="F48" s="166">
        <v>54</v>
      </c>
      <c r="G48" s="167">
        <v>0</v>
      </c>
      <c r="H48" s="166">
        <v>34</v>
      </c>
      <c r="I48" s="166">
        <v>100</v>
      </c>
      <c r="J48" s="166">
        <v>533</v>
      </c>
      <c r="K48" s="167">
        <v>0</v>
      </c>
      <c r="L48" s="166">
        <v>6</v>
      </c>
      <c r="M48" s="167">
        <v>0</v>
      </c>
      <c r="N48" s="167">
        <v>0</v>
      </c>
      <c r="O48" s="167">
        <v>0</v>
      </c>
      <c r="P48" s="167">
        <v>0</v>
      </c>
      <c r="Q48" s="167">
        <v>5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123</v>
      </c>
      <c r="AA48" s="167">
        <v>0</v>
      </c>
      <c r="AB48" s="163"/>
    </row>
    <row r="49" spans="1:28" ht="15" customHeight="1">
      <c r="A49" s="100">
        <v>221</v>
      </c>
      <c r="B49" s="170" t="s">
        <v>460</v>
      </c>
      <c r="C49" s="166">
        <v>781</v>
      </c>
      <c r="D49" s="166">
        <v>62</v>
      </c>
      <c r="E49" s="166">
        <v>3</v>
      </c>
      <c r="F49" s="166">
        <v>76</v>
      </c>
      <c r="G49" s="167">
        <v>0</v>
      </c>
      <c r="H49" s="166">
        <v>102</v>
      </c>
      <c r="I49" s="166">
        <v>184</v>
      </c>
      <c r="J49" s="166">
        <v>267</v>
      </c>
      <c r="K49" s="167">
        <v>0</v>
      </c>
      <c r="L49" s="166">
        <v>16</v>
      </c>
      <c r="M49" s="167">
        <v>0</v>
      </c>
      <c r="N49" s="167">
        <v>0</v>
      </c>
      <c r="O49" s="167">
        <v>0</v>
      </c>
      <c r="P49" s="167">
        <v>0</v>
      </c>
      <c r="Q49" s="167">
        <v>14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57</v>
      </c>
      <c r="AA49" s="167">
        <v>0</v>
      </c>
      <c r="AB49" s="163"/>
    </row>
    <row r="50" spans="1:28" ht="15" customHeight="1">
      <c r="A50" s="100">
        <v>222</v>
      </c>
      <c r="B50" s="105" t="s">
        <v>253</v>
      </c>
      <c r="C50" s="166">
        <v>117</v>
      </c>
      <c r="D50" s="166">
        <v>41</v>
      </c>
      <c r="E50" s="166">
        <v>4</v>
      </c>
      <c r="F50" s="166">
        <v>7</v>
      </c>
      <c r="G50" s="167">
        <v>0</v>
      </c>
      <c r="H50" s="166">
        <v>27</v>
      </c>
      <c r="I50" s="166">
        <v>0</v>
      </c>
      <c r="J50" s="166">
        <v>18</v>
      </c>
      <c r="K50" s="167">
        <v>0</v>
      </c>
      <c r="L50" s="166">
        <v>8</v>
      </c>
      <c r="M50" s="167">
        <v>0</v>
      </c>
      <c r="N50" s="167">
        <v>0</v>
      </c>
      <c r="O50" s="167">
        <v>0</v>
      </c>
      <c r="P50" s="167">
        <v>0</v>
      </c>
      <c r="Q50" s="166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12</v>
      </c>
      <c r="AA50" s="167">
        <v>0</v>
      </c>
      <c r="AB50" s="163"/>
    </row>
    <row r="51" spans="1:28" ht="15" customHeight="1">
      <c r="A51" s="100">
        <v>223</v>
      </c>
      <c r="B51" s="105" t="s">
        <v>254</v>
      </c>
      <c r="C51" s="166">
        <v>947</v>
      </c>
      <c r="D51" s="166">
        <v>319</v>
      </c>
      <c r="E51" s="166">
        <v>2</v>
      </c>
      <c r="F51" s="166">
        <v>61</v>
      </c>
      <c r="G51" s="167">
        <v>0</v>
      </c>
      <c r="H51" s="166">
        <v>85</v>
      </c>
      <c r="I51" s="166">
        <v>87</v>
      </c>
      <c r="J51" s="166">
        <v>300</v>
      </c>
      <c r="K51" s="167">
        <v>0</v>
      </c>
      <c r="L51" s="166">
        <v>13</v>
      </c>
      <c r="M51" s="167">
        <v>0</v>
      </c>
      <c r="N51" s="167">
        <v>0</v>
      </c>
      <c r="O51" s="167">
        <v>0</v>
      </c>
      <c r="P51" s="167">
        <v>0</v>
      </c>
      <c r="Q51" s="166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80</v>
      </c>
      <c r="AA51" s="167">
        <v>0</v>
      </c>
      <c r="AB51" s="163"/>
    </row>
    <row r="52" spans="1:28" ht="15" customHeight="1">
      <c r="A52" s="100">
        <v>224</v>
      </c>
      <c r="B52" s="105" t="s">
        <v>255</v>
      </c>
      <c r="C52" s="166">
        <v>384</v>
      </c>
      <c r="D52" s="166">
        <v>86</v>
      </c>
      <c r="E52" s="166">
        <v>7</v>
      </c>
      <c r="F52" s="166">
        <v>36</v>
      </c>
      <c r="G52" s="167">
        <v>0</v>
      </c>
      <c r="H52" s="166">
        <v>45</v>
      </c>
      <c r="I52" s="166">
        <v>11</v>
      </c>
      <c r="J52" s="166">
        <v>136</v>
      </c>
      <c r="K52" s="167">
        <v>0</v>
      </c>
      <c r="L52" s="166">
        <v>11</v>
      </c>
      <c r="M52" s="167">
        <v>0</v>
      </c>
      <c r="N52" s="167">
        <v>0</v>
      </c>
      <c r="O52" s="167">
        <v>0</v>
      </c>
      <c r="P52" s="167">
        <v>0</v>
      </c>
      <c r="Q52" s="166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52</v>
      </c>
      <c r="AA52" s="167">
        <v>0</v>
      </c>
      <c r="AB52" s="163"/>
    </row>
    <row r="53" spans="1:28" ht="15" customHeight="1">
      <c r="A53" s="100">
        <v>225</v>
      </c>
      <c r="B53" s="105" t="s">
        <v>256</v>
      </c>
      <c r="C53" s="166">
        <v>332</v>
      </c>
      <c r="D53" s="166">
        <v>70</v>
      </c>
      <c r="E53" s="166">
        <v>3</v>
      </c>
      <c r="F53" s="166">
        <v>16</v>
      </c>
      <c r="G53" s="167">
        <v>0</v>
      </c>
      <c r="H53" s="166">
        <v>68</v>
      </c>
      <c r="I53" s="166">
        <v>15</v>
      </c>
      <c r="J53" s="166">
        <v>97</v>
      </c>
      <c r="K53" s="167">
        <v>0</v>
      </c>
      <c r="L53" s="166">
        <v>9</v>
      </c>
      <c r="M53" s="167">
        <v>0</v>
      </c>
      <c r="N53" s="167">
        <v>0</v>
      </c>
      <c r="O53" s="167">
        <v>0</v>
      </c>
      <c r="P53" s="167">
        <v>0</v>
      </c>
      <c r="Q53" s="167">
        <v>12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42</v>
      </c>
      <c r="AA53" s="167">
        <v>0</v>
      </c>
      <c r="AB53" s="163"/>
    </row>
    <row r="54" spans="1:28" ht="15" customHeight="1">
      <c r="A54" s="100">
        <v>226</v>
      </c>
      <c r="B54" s="105" t="s">
        <v>257</v>
      </c>
      <c r="C54" s="166">
        <v>318</v>
      </c>
      <c r="D54" s="166">
        <v>47</v>
      </c>
      <c r="E54" s="166">
        <v>10</v>
      </c>
      <c r="F54" s="166">
        <v>48</v>
      </c>
      <c r="G54" s="167">
        <v>0</v>
      </c>
      <c r="H54" s="166">
        <v>43</v>
      </c>
      <c r="I54" s="166">
        <v>0</v>
      </c>
      <c r="J54" s="166">
        <v>83</v>
      </c>
      <c r="K54" s="167">
        <v>0</v>
      </c>
      <c r="L54" s="166">
        <v>13</v>
      </c>
      <c r="M54" s="167">
        <v>0</v>
      </c>
      <c r="N54" s="167">
        <v>0</v>
      </c>
      <c r="O54" s="167">
        <v>0</v>
      </c>
      <c r="P54" s="167">
        <v>0</v>
      </c>
      <c r="Q54" s="167">
        <v>7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67</v>
      </c>
      <c r="AA54" s="167">
        <v>0</v>
      </c>
      <c r="AB54" s="163"/>
    </row>
    <row r="55" spans="1:28" ht="15" customHeight="1">
      <c r="A55" s="100">
        <v>227</v>
      </c>
      <c r="B55" s="105" t="s">
        <v>258</v>
      </c>
      <c r="C55" s="166">
        <v>242</v>
      </c>
      <c r="D55" s="166">
        <v>74</v>
      </c>
      <c r="E55" s="166">
        <v>2</v>
      </c>
      <c r="F55" s="166">
        <v>22</v>
      </c>
      <c r="G55" s="167">
        <v>0</v>
      </c>
      <c r="H55" s="166">
        <v>29</v>
      </c>
      <c r="I55" s="166">
        <v>6</v>
      </c>
      <c r="J55" s="166">
        <v>59</v>
      </c>
      <c r="K55" s="167">
        <v>0</v>
      </c>
      <c r="L55" s="166">
        <v>15</v>
      </c>
      <c r="M55" s="167">
        <v>0</v>
      </c>
      <c r="N55" s="167">
        <v>0</v>
      </c>
      <c r="O55" s="167">
        <v>0</v>
      </c>
      <c r="P55" s="167">
        <v>0</v>
      </c>
      <c r="Q55" s="167">
        <v>1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34</v>
      </c>
      <c r="AA55" s="167">
        <v>0</v>
      </c>
      <c r="AB55" s="163"/>
    </row>
    <row r="56" spans="1:28" ht="15" customHeight="1">
      <c r="A56" s="100">
        <v>228</v>
      </c>
      <c r="B56" s="105" t="s">
        <v>411</v>
      </c>
      <c r="C56" s="166">
        <v>1322</v>
      </c>
      <c r="D56" s="166">
        <v>135</v>
      </c>
      <c r="E56" s="166">
        <v>7</v>
      </c>
      <c r="F56" s="166">
        <v>46</v>
      </c>
      <c r="G56" s="167">
        <v>0</v>
      </c>
      <c r="H56" s="166">
        <v>40</v>
      </c>
      <c r="I56" s="166">
        <v>77</v>
      </c>
      <c r="J56" s="166">
        <v>845</v>
      </c>
      <c r="K56" s="167">
        <v>0</v>
      </c>
      <c r="L56" s="166">
        <v>3</v>
      </c>
      <c r="M56" s="167">
        <v>0</v>
      </c>
      <c r="N56" s="167">
        <v>0</v>
      </c>
      <c r="O56" s="167">
        <v>0</v>
      </c>
      <c r="P56" s="167">
        <v>0</v>
      </c>
      <c r="Q56" s="167">
        <v>7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162</v>
      </c>
      <c r="AA56" s="167">
        <v>0</v>
      </c>
      <c r="AB56" s="163"/>
    </row>
    <row r="57" spans="1:28" ht="15" customHeight="1">
      <c r="A57" s="100">
        <v>229</v>
      </c>
      <c r="B57" s="105" t="s">
        <v>259</v>
      </c>
      <c r="C57" s="166">
        <v>562</v>
      </c>
      <c r="D57" s="166">
        <v>145</v>
      </c>
      <c r="E57" s="166">
        <v>6</v>
      </c>
      <c r="F57" s="166">
        <v>75</v>
      </c>
      <c r="G57" s="167">
        <v>0</v>
      </c>
      <c r="H57" s="166">
        <v>25</v>
      </c>
      <c r="I57" s="166">
        <v>13</v>
      </c>
      <c r="J57" s="166">
        <v>143</v>
      </c>
      <c r="K57" s="167">
        <v>0</v>
      </c>
      <c r="L57" s="166">
        <v>15</v>
      </c>
      <c r="M57" s="167">
        <v>0</v>
      </c>
      <c r="N57" s="167">
        <v>0</v>
      </c>
      <c r="O57" s="167">
        <v>0</v>
      </c>
      <c r="P57" s="167">
        <v>0</v>
      </c>
      <c r="Q57" s="167">
        <v>8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132</v>
      </c>
      <c r="AA57" s="167">
        <v>0</v>
      </c>
      <c r="AB57" s="163"/>
    </row>
    <row r="58" spans="1:28" ht="15" customHeight="1">
      <c r="A58" s="100">
        <v>301</v>
      </c>
      <c r="B58" s="105" t="s">
        <v>261</v>
      </c>
      <c r="C58" s="166">
        <v>195</v>
      </c>
      <c r="D58" s="166">
        <v>23</v>
      </c>
      <c r="E58" s="166">
        <v>2</v>
      </c>
      <c r="F58" s="166">
        <v>86</v>
      </c>
      <c r="G58" s="167">
        <v>0</v>
      </c>
      <c r="H58" s="166">
        <v>7</v>
      </c>
      <c r="I58" s="166">
        <v>5</v>
      </c>
      <c r="J58" s="166">
        <v>43</v>
      </c>
      <c r="K58" s="167">
        <v>0</v>
      </c>
      <c r="L58" s="166">
        <v>6</v>
      </c>
      <c r="M58" s="167">
        <v>0</v>
      </c>
      <c r="N58" s="167">
        <v>0</v>
      </c>
      <c r="O58" s="167">
        <v>0</v>
      </c>
      <c r="P58" s="167">
        <v>0</v>
      </c>
      <c r="Q58" s="166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23</v>
      </c>
      <c r="AA58" s="167">
        <v>0</v>
      </c>
      <c r="AB58" s="163"/>
    </row>
    <row r="59" spans="1:28" ht="15" customHeight="1">
      <c r="A59" s="100">
        <v>365</v>
      </c>
      <c r="B59" s="105" t="s">
        <v>265</v>
      </c>
      <c r="C59" s="166">
        <v>214</v>
      </c>
      <c r="D59" s="166">
        <v>79</v>
      </c>
      <c r="E59" s="166">
        <v>1</v>
      </c>
      <c r="F59" s="166">
        <v>14</v>
      </c>
      <c r="G59" s="167">
        <v>0</v>
      </c>
      <c r="H59" s="166">
        <v>45</v>
      </c>
      <c r="I59" s="166">
        <v>4</v>
      </c>
      <c r="J59" s="166">
        <v>66</v>
      </c>
      <c r="K59" s="167">
        <v>0</v>
      </c>
      <c r="L59" s="166">
        <v>1</v>
      </c>
      <c r="M59" s="167">
        <v>0</v>
      </c>
      <c r="N59" s="167">
        <v>0</v>
      </c>
      <c r="O59" s="167">
        <v>0</v>
      </c>
      <c r="P59" s="167">
        <v>0</v>
      </c>
      <c r="Q59" s="166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4</v>
      </c>
      <c r="AA59" s="167">
        <v>0</v>
      </c>
      <c r="AB59" s="163"/>
    </row>
    <row r="60" spans="1:28" ht="15" customHeight="1">
      <c r="A60" s="100">
        <v>381</v>
      </c>
      <c r="B60" s="105" t="s">
        <v>266</v>
      </c>
      <c r="C60" s="166">
        <v>451</v>
      </c>
      <c r="D60" s="166">
        <v>48</v>
      </c>
      <c r="E60" s="166">
        <v>6</v>
      </c>
      <c r="F60" s="166">
        <v>47</v>
      </c>
      <c r="G60" s="167">
        <v>0</v>
      </c>
      <c r="H60" s="166">
        <v>70</v>
      </c>
      <c r="I60" s="166">
        <v>10</v>
      </c>
      <c r="J60" s="166">
        <v>169</v>
      </c>
      <c r="K60" s="167">
        <v>0</v>
      </c>
      <c r="L60" s="166">
        <v>2</v>
      </c>
      <c r="M60" s="167">
        <v>0</v>
      </c>
      <c r="N60" s="167">
        <v>0</v>
      </c>
      <c r="O60" s="167">
        <v>0</v>
      </c>
      <c r="P60" s="167">
        <v>0</v>
      </c>
      <c r="Q60" s="167">
        <v>1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98</v>
      </c>
      <c r="AA60" s="167">
        <v>0</v>
      </c>
      <c r="AB60" s="163"/>
    </row>
    <row r="61" spans="1:28" ht="15" customHeight="1">
      <c r="A61" s="100">
        <v>382</v>
      </c>
      <c r="B61" s="105" t="s">
        <v>267</v>
      </c>
      <c r="C61" s="166">
        <v>431</v>
      </c>
      <c r="D61" s="166">
        <v>81</v>
      </c>
      <c r="E61" s="166">
        <v>2</v>
      </c>
      <c r="F61" s="166">
        <v>95</v>
      </c>
      <c r="G61" s="167">
        <v>0</v>
      </c>
      <c r="H61" s="166">
        <v>63</v>
      </c>
      <c r="I61" s="166">
        <v>43</v>
      </c>
      <c r="J61" s="166">
        <v>94</v>
      </c>
      <c r="K61" s="167">
        <v>0</v>
      </c>
      <c r="L61" s="166">
        <v>5</v>
      </c>
      <c r="M61" s="167">
        <v>0</v>
      </c>
      <c r="N61" s="167">
        <v>0</v>
      </c>
      <c r="O61" s="167">
        <v>0</v>
      </c>
      <c r="P61" s="167">
        <v>0</v>
      </c>
      <c r="Q61" s="167">
        <v>1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47</v>
      </c>
      <c r="AA61" s="167">
        <v>0</v>
      </c>
      <c r="AB61" s="163"/>
    </row>
    <row r="62" spans="1:28" ht="15" customHeight="1">
      <c r="A62" s="100">
        <v>442</v>
      </c>
      <c r="B62" s="105" t="s">
        <v>270</v>
      </c>
      <c r="C62" s="166">
        <v>116</v>
      </c>
      <c r="D62" s="166">
        <v>36</v>
      </c>
      <c r="E62" s="166">
        <v>0</v>
      </c>
      <c r="F62" s="166">
        <v>6</v>
      </c>
      <c r="G62" s="167">
        <v>0</v>
      </c>
      <c r="H62" s="166">
        <v>9</v>
      </c>
      <c r="I62" s="166">
        <v>0</v>
      </c>
      <c r="J62" s="166">
        <v>35</v>
      </c>
      <c r="K62" s="167">
        <v>0</v>
      </c>
      <c r="L62" s="166">
        <v>2</v>
      </c>
      <c r="M62" s="167">
        <v>0</v>
      </c>
      <c r="N62" s="167">
        <v>0</v>
      </c>
      <c r="O62" s="167">
        <v>0</v>
      </c>
      <c r="P62" s="167">
        <v>0</v>
      </c>
      <c r="Q62" s="166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28</v>
      </c>
      <c r="AA62" s="167">
        <v>0</v>
      </c>
      <c r="AB62" s="163"/>
    </row>
    <row r="63" spans="1:28" ht="15" customHeight="1">
      <c r="A63" s="100">
        <v>443</v>
      </c>
      <c r="B63" s="105" t="s">
        <v>271</v>
      </c>
      <c r="C63" s="166">
        <v>553</v>
      </c>
      <c r="D63" s="166">
        <v>264</v>
      </c>
      <c r="E63" s="166">
        <v>0</v>
      </c>
      <c r="F63" s="166">
        <v>18</v>
      </c>
      <c r="G63" s="167">
        <v>0</v>
      </c>
      <c r="H63" s="166">
        <v>7</v>
      </c>
      <c r="I63" s="166">
        <v>3</v>
      </c>
      <c r="J63" s="166">
        <v>160</v>
      </c>
      <c r="K63" s="167">
        <v>0</v>
      </c>
      <c r="L63" s="166">
        <v>2</v>
      </c>
      <c r="M63" s="167">
        <v>0</v>
      </c>
      <c r="N63" s="167">
        <v>0</v>
      </c>
      <c r="O63" s="167">
        <v>0</v>
      </c>
      <c r="P63" s="167">
        <v>0</v>
      </c>
      <c r="Q63" s="167">
        <v>12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87</v>
      </c>
      <c r="AA63" s="167">
        <v>0</v>
      </c>
      <c r="AB63" s="163"/>
    </row>
    <row r="64" spans="1:28" ht="15" customHeight="1">
      <c r="A64" s="100">
        <v>446</v>
      </c>
      <c r="B64" s="105" t="s">
        <v>273</v>
      </c>
      <c r="C64" s="166">
        <v>51</v>
      </c>
      <c r="D64" s="166">
        <v>7</v>
      </c>
      <c r="E64" s="166">
        <v>0</v>
      </c>
      <c r="F64" s="166">
        <v>3</v>
      </c>
      <c r="G64" s="167">
        <v>0</v>
      </c>
      <c r="H64" s="166">
        <v>4</v>
      </c>
      <c r="I64" s="166">
        <v>6</v>
      </c>
      <c r="J64" s="166">
        <v>14</v>
      </c>
      <c r="K64" s="167">
        <v>0</v>
      </c>
      <c r="L64" s="166">
        <v>2</v>
      </c>
      <c r="M64" s="167">
        <v>0</v>
      </c>
      <c r="N64" s="167">
        <v>0</v>
      </c>
      <c r="O64" s="167">
        <v>0</v>
      </c>
      <c r="P64" s="167">
        <v>0</v>
      </c>
      <c r="Q64" s="167">
        <v>7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0</v>
      </c>
      <c r="Y64" s="167">
        <v>0</v>
      </c>
      <c r="Z64" s="167">
        <v>8</v>
      </c>
      <c r="AA64" s="167">
        <v>0</v>
      </c>
      <c r="AB64" s="163"/>
    </row>
    <row r="65" spans="1:28" ht="15" customHeight="1">
      <c r="A65" s="100">
        <v>464</v>
      </c>
      <c r="B65" s="105" t="s">
        <v>274</v>
      </c>
      <c r="C65" s="166">
        <v>241</v>
      </c>
      <c r="D65" s="166">
        <v>15</v>
      </c>
      <c r="E65" s="166">
        <v>2</v>
      </c>
      <c r="F65" s="166">
        <v>73</v>
      </c>
      <c r="G65" s="167">
        <v>0</v>
      </c>
      <c r="H65" s="166">
        <v>17</v>
      </c>
      <c r="I65" s="166">
        <v>8</v>
      </c>
      <c r="J65" s="166">
        <v>65</v>
      </c>
      <c r="K65" s="167">
        <v>0</v>
      </c>
      <c r="L65" s="166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2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59</v>
      </c>
      <c r="AA65" s="167">
        <v>0</v>
      </c>
      <c r="AB65" s="163"/>
    </row>
    <row r="66" spans="1:28" ht="15" customHeight="1">
      <c r="A66" s="100">
        <v>481</v>
      </c>
      <c r="B66" s="105" t="s">
        <v>275</v>
      </c>
      <c r="C66" s="166">
        <v>131</v>
      </c>
      <c r="D66" s="166">
        <v>11</v>
      </c>
      <c r="E66" s="166">
        <v>0</v>
      </c>
      <c r="F66" s="166">
        <v>27</v>
      </c>
      <c r="G66" s="167">
        <v>0</v>
      </c>
      <c r="H66" s="166">
        <v>27</v>
      </c>
      <c r="I66" s="166">
        <v>1</v>
      </c>
      <c r="J66" s="166">
        <v>47</v>
      </c>
      <c r="K66" s="167">
        <v>0</v>
      </c>
      <c r="L66" s="166">
        <v>3</v>
      </c>
      <c r="M66" s="167">
        <v>0</v>
      </c>
      <c r="N66" s="167">
        <v>0</v>
      </c>
      <c r="O66" s="167">
        <v>0</v>
      </c>
      <c r="P66" s="167">
        <v>0</v>
      </c>
      <c r="Q66" s="166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15</v>
      </c>
      <c r="AA66" s="167">
        <v>0</v>
      </c>
      <c r="AB66" s="163"/>
    </row>
    <row r="67" spans="1:28" ht="15" customHeight="1">
      <c r="A67" s="100">
        <v>501</v>
      </c>
      <c r="B67" s="105" t="s">
        <v>276</v>
      </c>
      <c r="C67" s="166">
        <v>123</v>
      </c>
      <c r="D67" s="166">
        <v>26</v>
      </c>
      <c r="E67" s="166">
        <v>7</v>
      </c>
      <c r="F67" s="166">
        <v>14</v>
      </c>
      <c r="G67" s="167">
        <v>0</v>
      </c>
      <c r="H67" s="166">
        <v>2</v>
      </c>
      <c r="I67" s="166">
        <v>3</v>
      </c>
      <c r="J67" s="166">
        <v>44</v>
      </c>
      <c r="K67" s="167">
        <v>0</v>
      </c>
      <c r="L67" s="166">
        <v>1</v>
      </c>
      <c r="M67" s="167">
        <v>0</v>
      </c>
      <c r="N67" s="167">
        <v>0</v>
      </c>
      <c r="O67" s="167">
        <v>0</v>
      </c>
      <c r="P67" s="167">
        <v>0</v>
      </c>
      <c r="Q67" s="166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0</v>
      </c>
      <c r="Y67" s="167">
        <v>0</v>
      </c>
      <c r="Z67" s="167">
        <v>26</v>
      </c>
      <c r="AA67" s="167">
        <v>0</v>
      </c>
      <c r="AB67" s="163"/>
    </row>
    <row r="68" spans="1:28" ht="15" customHeight="1">
      <c r="A68" s="100">
        <v>585</v>
      </c>
      <c r="B68" s="105" t="s">
        <v>278</v>
      </c>
      <c r="C68" s="166">
        <v>140</v>
      </c>
      <c r="D68" s="166">
        <v>24</v>
      </c>
      <c r="E68" s="166">
        <v>0</v>
      </c>
      <c r="F68" s="166">
        <v>8</v>
      </c>
      <c r="G68" s="167">
        <v>0</v>
      </c>
      <c r="H68" s="166">
        <v>28</v>
      </c>
      <c r="I68" s="166">
        <v>0</v>
      </c>
      <c r="J68" s="166">
        <v>45</v>
      </c>
      <c r="K68" s="167">
        <v>0</v>
      </c>
      <c r="L68" s="166">
        <v>5</v>
      </c>
      <c r="M68" s="167">
        <v>0</v>
      </c>
      <c r="N68" s="167">
        <v>0</v>
      </c>
      <c r="O68" s="167">
        <v>0</v>
      </c>
      <c r="P68" s="167">
        <v>0</v>
      </c>
      <c r="Q68" s="166">
        <v>0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30</v>
      </c>
      <c r="AA68" s="167">
        <v>0</v>
      </c>
      <c r="AB68" s="163"/>
    </row>
    <row r="69" spans="1:28" ht="15" customHeight="1">
      <c r="A69" s="100">
        <v>586</v>
      </c>
      <c r="B69" s="105" t="s">
        <v>279</v>
      </c>
      <c r="C69" s="166">
        <v>129</v>
      </c>
      <c r="D69" s="166">
        <v>34</v>
      </c>
      <c r="E69" s="166">
        <v>0</v>
      </c>
      <c r="F69" s="166">
        <v>7</v>
      </c>
      <c r="G69" s="167">
        <v>0</v>
      </c>
      <c r="H69" s="166">
        <v>2</v>
      </c>
      <c r="I69" s="166">
        <v>0</v>
      </c>
      <c r="J69" s="166">
        <v>16</v>
      </c>
      <c r="K69" s="167">
        <v>0</v>
      </c>
      <c r="L69" s="166">
        <v>1</v>
      </c>
      <c r="M69" s="167">
        <v>0</v>
      </c>
      <c r="N69" s="167">
        <v>0</v>
      </c>
      <c r="O69" s="167">
        <v>0</v>
      </c>
      <c r="P69" s="167">
        <v>0</v>
      </c>
      <c r="Q69" s="166">
        <v>0</v>
      </c>
      <c r="R69" s="167">
        <v>0</v>
      </c>
      <c r="S69" s="167">
        <v>0</v>
      </c>
      <c r="T69" s="167">
        <v>0</v>
      </c>
      <c r="U69" s="167">
        <v>0</v>
      </c>
      <c r="V69" s="167">
        <v>0</v>
      </c>
      <c r="W69" s="167">
        <v>0</v>
      </c>
      <c r="X69" s="167">
        <v>0</v>
      </c>
      <c r="Y69" s="167">
        <v>0</v>
      </c>
      <c r="Z69" s="167">
        <v>69</v>
      </c>
      <c r="AA69" s="167">
        <v>0</v>
      </c>
      <c r="AB69" s="163"/>
    </row>
    <row r="70" spans="1:28" ht="15" customHeight="1">
      <c r="A70" s="104"/>
      <c r="B70" s="125"/>
      <c r="C70" s="145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</row>
    <row r="71" spans="1:28" ht="15" customHeight="1">
      <c r="A71" s="100" t="s">
        <v>436</v>
      </c>
      <c r="B71" s="127"/>
      <c r="C71" s="108"/>
      <c r="D71" s="108"/>
      <c r="E71" s="108"/>
      <c r="F71" s="108"/>
      <c r="G71" s="144"/>
      <c r="H71" s="108"/>
      <c r="I71" s="108"/>
      <c r="J71" s="108"/>
      <c r="K71" s="144"/>
      <c r="L71" s="108"/>
      <c r="M71" s="144"/>
      <c r="N71" s="144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</row>
    <row r="72" spans="1:28">
      <c r="C72" s="108"/>
      <c r="D72" s="108"/>
      <c r="E72" s="108"/>
      <c r="F72" s="108"/>
      <c r="G72" s="144"/>
      <c r="H72" s="108"/>
      <c r="I72" s="108"/>
      <c r="J72" s="108"/>
      <c r="K72" s="144"/>
      <c r="L72" s="108"/>
      <c r="M72" s="144"/>
      <c r="N72" s="144"/>
      <c r="O72" s="108"/>
      <c r="P72" s="144"/>
      <c r="Q72" s="144"/>
      <c r="R72" s="144"/>
      <c r="S72" s="108"/>
      <c r="T72" s="108"/>
      <c r="U72" s="108"/>
      <c r="V72" s="108"/>
      <c r="W72" s="144"/>
      <c r="X72" s="108"/>
      <c r="Y72" s="108"/>
      <c r="Z72" s="108"/>
      <c r="AA72" s="108"/>
    </row>
    <row r="73" spans="1:28">
      <c r="C73" s="108"/>
      <c r="D73" s="108"/>
      <c r="E73" s="108"/>
      <c r="F73" s="108"/>
      <c r="G73" s="144"/>
      <c r="H73" s="108"/>
      <c r="I73" s="108"/>
      <c r="J73" s="108"/>
      <c r="K73" s="144"/>
      <c r="L73" s="108"/>
      <c r="M73" s="144"/>
      <c r="N73" s="144"/>
      <c r="O73" s="108"/>
      <c r="P73" s="144"/>
      <c r="Q73" s="144"/>
      <c r="R73" s="144"/>
      <c r="S73" s="108"/>
      <c r="T73" s="108"/>
      <c r="U73" s="108"/>
      <c r="V73" s="108"/>
      <c r="W73" s="144"/>
      <c r="X73" s="108"/>
      <c r="Y73" s="108"/>
      <c r="Z73" s="108"/>
      <c r="AA73" s="108"/>
    </row>
  </sheetData>
  <mergeCells count="2">
    <mergeCell ref="A3:B3"/>
    <mergeCell ref="F4:G4"/>
  </mergeCells>
  <phoneticPr fontId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19CB4-A8C6-4162-A140-6D877ECD1B05}">
  <sheetPr>
    <tabColor theme="7" tint="0.79998168889431442"/>
  </sheetPr>
  <dimension ref="A1:AC73"/>
  <sheetViews>
    <sheetView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7.75" defaultRowHeight="13.5"/>
  <cols>
    <col min="1" max="1" width="3.75" style="100" customWidth="1"/>
    <col min="2" max="2" width="12.375" style="100" customWidth="1"/>
    <col min="3" max="6" width="10.125" style="100" customWidth="1"/>
    <col min="7" max="7" width="10.125" style="117" customWidth="1"/>
    <col min="8" max="10" width="10.125" style="100" customWidth="1"/>
    <col min="11" max="11" width="10.125" style="117" customWidth="1"/>
    <col min="12" max="12" width="10.125" style="100" customWidth="1"/>
    <col min="13" max="14" width="10.125" style="117" customWidth="1"/>
    <col min="15" max="27" width="10.125" style="100" customWidth="1"/>
    <col min="28" max="16384" width="7.75" style="100"/>
  </cols>
  <sheetData>
    <row r="1" spans="1:29" ht="16.149999999999999" customHeight="1">
      <c r="A1" s="100" t="s">
        <v>827</v>
      </c>
    </row>
    <row r="2" spans="1:29">
      <c r="N2" s="117" t="s">
        <v>402</v>
      </c>
      <c r="AA2" s="117" t="s">
        <v>402</v>
      </c>
    </row>
    <row r="3" spans="1:29" ht="27">
      <c r="A3" s="439" t="s">
        <v>403</v>
      </c>
      <c r="B3" s="440"/>
      <c r="C3" s="138" t="s">
        <v>44</v>
      </c>
      <c r="D3" s="139" t="s">
        <v>0</v>
      </c>
      <c r="E3" s="131" t="s">
        <v>429</v>
      </c>
      <c r="F3" s="131" t="s">
        <v>446</v>
      </c>
      <c r="G3" s="131" t="s">
        <v>447</v>
      </c>
      <c r="H3" s="139" t="s">
        <v>1</v>
      </c>
      <c r="I3" s="139" t="s">
        <v>193</v>
      </c>
      <c r="J3" s="139" t="s">
        <v>194</v>
      </c>
      <c r="K3" s="139" t="s">
        <v>195</v>
      </c>
      <c r="L3" s="139" t="s">
        <v>413</v>
      </c>
      <c r="M3" s="139" t="s">
        <v>157</v>
      </c>
      <c r="N3" s="149" t="s">
        <v>196</v>
      </c>
      <c r="O3" s="139" t="s">
        <v>199</v>
      </c>
      <c r="P3" s="139" t="s">
        <v>414</v>
      </c>
      <c r="Q3" s="139" t="s">
        <v>421</v>
      </c>
      <c r="R3" s="131" t="s">
        <v>198</v>
      </c>
      <c r="S3" s="131" t="s">
        <v>197</v>
      </c>
      <c r="T3" s="139" t="s">
        <v>200</v>
      </c>
      <c r="U3" s="139" t="s">
        <v>156</v>
      </c>
      <c r="V3" s="139" t="s">
        <v>201</v>
      </c>
      <c r="W3" s="131" t="s">
        <v>422</v>
      </c>
      <c r="X3" s="139" t="s">
        <v>418</v>
      </c>
      <c r="Y3" s="131" t="s">
        <v>202</v>
      </c>
      <c r="Z3" s="140" t="s">
        <v>205</v>
      </c>
      <c r="AA3" s="140" t="s">
        <v>162</v>
      </c>
    </row>
    <row r="4" spans="1:29" ht="11.25" hidden="1" customHeight="1">
      <c r="B4" s="135" t="s">
        <v>461</v>
      </c>
      <c r="C4" s="27">
        <v>98625</v>
      </c>
      <c r="D4" s="27">
        <v>22519</v>
      </c>
      <c r="E4" s="27">
        <v>1799</v>
      </c>
      <c r="F4" s="27">
        <v>42148</v>
      </c>
      <c r="G4" s="165">
        <v>3328</v>
      </c>
      <c r="H4" s="27">
        <v>3925</v>
      </c>
      <c r="I4" s="27">
        <v>2280</v>
      </c>
      <c r="J4" s="27">
        <v>9029</v>
      </c>
      <c r="K4" s="165">
        <v>806</v>
      </c>
      <c r="L4" s="27">
        <v>2270</v>
      </c>
      <c r="M4" s="165">
        <v>1504</v>
      </c>
      <c r="N4" s="165">
        <v>893</v>
      </c>
      <c r="O4" s="165">
        <v>836</v>
      </c>
      <c r="P4" s="165">
        <v>607</v>
      </c>
      <c r="Q4" s="165">
        <v>1029</v>
      </c>
      <c r="R4" s="165">
        <v>500</v>
      </c>
      <c r="S4" s="165">
        <v>482</v>
      </c>
      <c r="T4" s="165">
        <v>324</v>
      </c>
      <c r="U4" s="165">
        <v>263</v>
      </c>
      <c r="V4" s="165">
        <v>246</v>
      </c>
      <c r="W4" s="165">
        <v>194</v>
      </c>
      <c r="X4" s="165">
        <v>206</v>
      </c>
      <c r="Y4" s="165">
        <v>163</v>
      </c>
      <c r="Z4" s="165">
        <v>3225</v>
      </c>
      <c r="AA4" s="165">
        <v>49</v>
      </c>
    </row>
    <row r="5" spans="1:29" ht="11.25" hidden="1" customHeight="1">
      <c r="B5" s="135" t="s">
        <v>457</v>
      </c>
      <c r="C5" s="27">
        <v>101562</v>
      </c>
      <c r="D5" s="27">
        <v>22727</v>
      </c>
      <c r="E5" s="27">
        <v>1954</v>
      </c>
      <c r="F5" s="27">
        <v>41200</v>
      </c>
      <c r="G5" s="165">
        <v>3170</v>
      </c>
      <c r="H5" s="27">
        <v>4113</v>
      </c>
      <c r="I5" s="27">
        <v>2374</v>
      </c>
      <c r="J5" s="27">
        <v>11583</v>
      </c>
      <c r="K5" s="165">
        <v>829</v>
      </c>
      <c r="L5" s="27">
        <v>2262</v>
      </c>
      <c r="M5" s="165">
        <v>1488</v>
      </c>
      <c r="N5" s="165">
        <v>1037</v>
      </c>
      <c r="O5" s="165">
        <v>854</v>
      </c>
      <c r="P5" s="165">
        <v>603</v>
      </c>
      <c r="Q5" s="165">
        <v>1279</v>
      </c>
      <c r="R5" s="165">
        <v>502</v>
      </c>
      <c r="S5" s="165">
        <v>500</v>
      </c>
      <c r="T5" s="165">
        <v>335</v>
      </c>
      <c r="U5" s="165">
        <v>281</v>
      </c>
      <c r="V5" s="165">
        <v>265</v>
      </c>
      <c r="W5" s="165">
        <v>204</v>
      </c>
      <c r="X5" s="165">
        <v>208</v>
      </c>
      <c r="Y5" s="165">
        <v>177</v>
      </c>
      <c r="Z5" s="165">
        <v>3570</v>
      </c>
      <c r="AA5" s="165">
        <v>47</v>
      </c>
    </row>
    <row r="6" spans="1:29" ht="11.25" hidden="1" customHeight="1">
      <c r="B6" s="135" t="s">
        <v>458</v>
      </c>
      <c r="C6" s="27">
        <v>105613</v>
      </c>
      <c r="D6" s="27">
        <v>23153</v>
      </c>
      <c r="E6" s="27">
        <v>2080</v>
      </c>
      <c r="F6" s="27">
        <v>40384</v>
      </c>
      <c r="G6" s="165">
        <v>2991</v>
      </c>
      <c r="H6" s="27">
        <v>4434</v>
      </c>
      <c r="I6" s="27">
        <v>2483</v>
      </c>
      <c r="J6" s="27">
        <v>14772</v>
      </c>
      <c r="K6" s="165">
        <v>796</v>
      </c>
      <c r="L6" s="27">
        <v>2291</v>
      </c>
      <c r="M6" s="165">
        <v>1516</v>
      </c>
      <c r="N6" s="165">
        <v>1219</v>
      </c>
      <c r="O6" s="165">
        <v>932</v>
      </c>
      <c r="P6" s="165">
        <v>634</v>
      </c>
      <c r="Q6" s="165">
        <v>1411</v>
      </c>
      <c r="R6" s="165">
        <v>500</v>
      </c>
      <c r="S6" s="165">
        <v>488</v>
      </c>
      <c r="T6" s="165">
        <v>355</v>
      </c>
      <c r="U6" s="165">
        <v>293</v>
      </c>
      <c r="V6" s="165">
        <v>252</v>
      </c>
      <c r="W6" s="165">
        <v>234</v>
      </c>
      <c r="X6" s="165">
        <v>217</v>
      </c>
      <c r="Y6" s="165">
        <v>185</v>
      </c>
      <c r="Z6" s="165">
        <v>3948</v>
      </c>
      <c r="AA6" s="165">
        <v>45</v>
      </c>
    </row>
    <row r="7" spans="1:29" ht="11.25" hidden="1" customHeight="1">
      <c r="B7" s="135" t="s">
        <v>459</v>
      </c>
      <c r="C7" s="27">
        <v>110005</v>
      </c>
      <c r="D7" s="27">
        <v>23670</v>
      </c>
      <c r="E7" s="27">
        <v>2141</v>
      </c>
      <c r="F7" s="27">
        <v>39432</v>
      </c>
      <c r="G7" s="165">
        <v>2862</v>
      </c>
      <c r="H7" s="27">
        <v>4847</v>
      </c>
      <c r="I7" s="27">
        <v>2429</v>
      </c>
      <c r="J7" s="27">
        <v>18314</v>
      </c>
      <c r="K7" s="165">
        <v>804</v>
      </c>
      <c r="L7" s="27">
        <v>2351</v>
      </c>
      <c r="M7" s="165">
        <v>1550</v>
      </c>
      <c r="N7" s="165">
        <v>1454</v>
      </c>
      <c r="O7" s="165">
        <v>936</v>
      </c>
      <c r="P7" s="165">
        <v>650</v>
      </c>
      <c r="Q7" s="165">
        <v>1595</v>
      </c>
      <c r="R7" s="165">
        <v>497</v>
      </c>
      <c r="S7" s="165">
        <v>482</v>
      </c>
      <c r="T7" s="165">
        <v>372</v>
      </c>
      <c r="U7" s="165">
        <v>296</v>
      </c>
      <c r="V7" s="165">
        <v>272</v>
      </c>
      <c r="W7" s="165">
        <v>252</v>
      </c>
      <c r="X7" s="165">
        <v>236</v>
      </c>
      <c r="Y7" s="165">
        <v>192</v>
      </c>
      <c r="Z7" s="165">
        <v>4326</v>
      </c>
      <c r="AA7" s="165">
        <v>45</v>
      </c>
    </row>
    <row r="8" spans="1:29" ht="11.25" customHeight="1">
      <c r="B8" s="135" t="s">
        <v>462</v>
      </c>
      <c r="C8" s="166">
        <v>115681</v>
      </c>
      <c r="D8" s="166">
        <v>24496</v>
      </c>
      <c r="E8" s="166">
        <v>2325</v>
      </c>
      <c r="F8" s="166">
        <v>38516</v>
      </c>
      <c r="G8" s="167">
        <v>2690</v>
      </c>
      <c r="H8" s="166">
        <v>5168</v>
      </c>
      <c r="I8" s="166">
        <v>2684</v>
      </c>
      <c r="J8" s="166">
        <v>21870</v>
      </c>
      <c r="K8" s="167">
        <v>823</v>
      </c>
      <c r="L8" s="166">
        <v>2388</v>
      </c>
      <c r="M8" s="167">
        <v>1623</v>
      </c>
      <c r="N8" s="167">
        <v>1790</v>
      </c>
      <c r="O8" s="167">
        <v>1039</v>
      </c>
      <c r="P8" s="167">
        <v>703</v>
      </c>
      <c r="Q8" s="167">
        <v>1804</v>
      </c>
      <c r="R8" s="167">
        <v>498</v>
      </c>
      <c r="S8" s="167">
        <v>484</v>
      </c>
      <c r="T8" s="167">
        <v>390</v>
      </c>
      <c r="U8" s="167">
        <v>323</v>
      </c>
      <c r="V8" s="167">
        <v>279</v>
      </c>
      <c r="W8" s="167">
        <v>264</v>
      </c>
      <c r="X8" s="167">
        <v>282</v>
      </c>
      <c r="Y8" s="167">
        <v>186</v>
      </c>
      <c r="Z8" s="167">
        <v>4999</v>
      </c>
      <c r="AA8" s="167">
        <v>57</v>
      </c>
      <c r="AB8" s="163"/>
      <c r="AC8" s="171"/>
    </row>
    <row r="9" spans="1:29" ht="15" customHeight="1">
      <c r="B9" s="136"/>
      <c r="C9" s="168"/>
      <c r="D9" s="168"/>
      <c r="E9" s="168"/>
      <c r="F9" s="168"/>
      <c r="G9" s="169"/>
      <c r="H9" s="168"/>
      <c r="I9" s="168"/>
      <c r="J9" s="168"/>
      <c r="K9" s="169"/>
      <c r="L9" s="168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</row>
    <row r="10" spans="1:29" ht="15" customHeight="1">
      <c r="B10" s="105" t="s">
        <v>211</v>
      </c>
      <c r="C10" s="166">
        <v>20973</v>
      </c>
      <c r="D10" s="166">
        <v>3490</v>
      </c>
      <c r="E10" s="166">
        <v>393</v>
      </c>
      <c r="F10" s="166">
        <v>10121</v>
      </c>
      <c r="G10" s="167">
        <v>0</v>
      </c>
      <c r="H10" s="166">
        <v>762</v>
      </c>
      <c r="I10" s="166">
        <v>316</v>
      </c>
      <c r="J10" s="166">
        <v>2356</v>
      </c>
      <c r="K10" s="167">
        <v>0</v>
      </c>
      <c r="L10" s="166">
        <v>476</v>
      </c>
      <c r="M10" s="167">
        <v>0</v>
      </c>
      <c r="N10" s="167">
        <v>0</v>
      </c>
      <c r="O10" s="167">
        <v>0</v>
      </c>
      <c r="P10" s="167">
        <v>0</v>
      </c>
      <c r="Q10" s="167">
        <v>298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2414</v>
      </c>
      <c r="AA10" s="167">
        <v>0</v>
      </c>
    </row>
    <row r="11" spans="1:29" ht="15" customHeight="1">
      <c r="B11" s="105" t="s">
        <v>212</v>
      </c>
      <c r="C11" s="166">
        <v>9265</v>
      </c>
      <c r="D11" s="166">
        <v>1426</v>
      </c>
      <c r="E11" s="166">
        <v>130</v>
      </c>
      <c r="F11" s="166">
        <v>4351</v>
      </c>
      <c r="G11" s="167">
        <v>0</v>
      </c>
      <c r="H11" s="166">
        <v>338</v>
      </c>
      <c r="I11" s="166">
        <v>254</v>
      </c>
      <c r="J11" s="166">
        <v>1025</v>
      </c>
      <c r="K11" s="167">
        <v>0</v>
      </c>
      <c r="L11" s="166">
        <v>241</v>
      </c>
      <c r="M11" s="167">
        <v>0</v>
      </c>
      <c r="N11" s="167">
        <v>0</v>
      </c>
      <c r="O11" s="167">
        <v>0</v>
      </c>
      <c r="P11" s="167">
        <v>0</v>
      </c>
      <c r="Q11" s="167">
        <v>181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1075</v>
      </c>
      <c r="AA11" s="167">
        <v>0</v>
      </c>
    </row>
    <row r="12" spans="1:29" ht="15" customHeight="1">
      <c r="B12" s="105" t="s">
        <v>213</v>
      </c>
      <c r="C12" s="166">
        <v>8989</v>
      </c>
      <c r="D12" s="166">
        <v>1467</v>
      </c>
      <c r="E12" s="166">
        <v>127</v>
      </c>
      <c r="F12" s="166">
        <v>2592</v>
      </c>
      <c r="G12" s="167">
        <v>0</v>
      </c>
      <c r="H12" s="166">
        <v>856</v>
      </c>
      <c r="I12" s="166">
        <v>498</v>
      </c>
      <c r="J12" s="166">
        <v>1798</v>
      </c>
      <c r="K12" s="167">
        <v>0</v>
      </c>
      <c r="L12" s="166">
        <v>115</v>
      </c>
      <c r="M12" s="167">
        <v>0</v>
      </c>
      <c r="N12" s="167">
        <v>0</v>
      </c>
      <c r="O12" s="167">
        <v>0</v>
      </c>
      <c r="P12" s="167">
        <v>0</v>
      </c>
      <c r="Q12" s="167">
        <v>131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1060</v>
      </c>
      <c r="AA12" s="167">
        <v>0</v>
      </c>
    </row>
    <row r="13" spans="1:29" ht="15" customHeight="1">
      <c r="B13" s="105" t="s">
        <v>214</v>
      </c>
      <c r="C13" s="166">
        <v>6829</v>
      </c>
      <c r="D13" s="166">
        <v>976</v>
      </c>
      <c r="E13" s="166">
        <v>48</v>
      </c>
      <c r="F13" s="166">
        <v>609</v>
      </c>
      <c r="G13" s="167">
        <v>0</v>
      </c>
      <c r="H13" s="166">
        <v>382</v>
      </c>
      <c r="I13" s="166">
        <v>548</v>
      </c>
      <c r="J13" s="166">
        <v>3136</v>
      </c>
      <c r="K13" s="167">
        <v>0</v>
      </c>
      <c r="L13" s="166">
        <v>37</v>
      </c>
      <c r="M13" s="167">
        <v>0</v>
      </c>
      <c r="N13" s="167">
        <v>0</v>
      </c>
      <c r="O13" s="167">
        <v>0</v>
      </c>
      <c r="P13" s="167">
        <v>0</v>
      </c>
      <c r="Q13" s="167">
        <v>56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786</v>
      </c>
      <c r="AA13" s="167">
        <v>0</v>
      </c>
    </row>
    <row r="14" spans="1:29" ht="15" customHeight="1">
      <c r="B14" s="105" t="s">
        <v>215</v>
      </c>
      <c r="C14" s="166">
        <v>12383</v>
      </c>
      <c r="D14" s="166">
        <v>1846</v>
      </c>
      <c r="E14" s="166">
        <v>58</v>
      </c>
      <c r="F14" s="166">
        <v>4263</v>
      </c>
      <c r="G14" s="167">
        <v>0</v>
      </c>
      <c r="H14" s="166">
        <v>595</v>
      </c>
      <c r="I14" s="166">
        <v>118</v>
      </c>
      <c r="J14" s="166">
        <v>3842</v>
      </c>
      <c r="K14" s="167">
        <v>0</v>
      </c>
      <c r="L14" s="166">
        <v>104</v>
      </c>
      <c r="M14" s="167">
        <v>0</v>
      </c>
      <c r="N14" s="167">
        <v>0</v>
      </c>
      <c r="O14" s="167">
        <v>0</v>
      </c>
      <c r="P14" s="167">
        <v>0</v>
      </c>
      <c r="Q14" s="167">
        <v>85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1112</v>
      </c>
      <c r="AA14" s="167">
        <v>0</v>
      </c>
    </row>
    <row r="15" spans="1:29" ht="15" customHeight="1">
      <c r="B15" s="105" t="s">
        <v>216</v>
      </c>
      <c r="C15" s="166">
        <v>2429</v>
      </c>
      <c r="D15" s="166">
        <v>439</v>
      </c>
      <c r="E15" s="166">
        <v>20</v>
      </c>
      <c r="F15" s="166">
        <v>463</v>
      </c>
      <c r="G15" s="167">
        <v>0</v>
      </c>
      <c r="H15" s="166">
        <v>205</v>
      </c>
      <c r="I15" s="166">
        <v>70</v>
      </c>
      <c r="J15" s="166">
        <v>667</v>
      </c>
      <c r="K15" s="167">
        <v>0</v>
      </c>
      <c r="L15" s="166">
        <v>49</v>
      </c>
      <c r="M15" s="167">
        <v>0</v>
      </c>
      <c r="N15" s="167">
        <v>0</v>
      </c>
      <c r="O15" s="167">
        <v>0</v>
      </c>
      <c r="P15" s="167">
        <v>0</v>
      </c>
      <c r="Q15" s="167">
        <v>17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320</v>
      </c>
      <c r="AA15" s="167">
        <v>0</v>
      </c>
    </row>
    <row r="16" spans="1:29" ht="15" customHeight="1">
      <c r="B16" s="105" t="s">
        <v>218</v>
      </c>
      <c r="C16" s="166">
        <v>1572</v>
      </c>
      <c r="D16" s="166">
        <v>343</v>
      </c>
      <c r="E16" s="166">
        <v>39</v>
      </c>
      <c r="F16" s="166">
        <v>106</v>
      </c>
      <c r="G16" s="167">
        <v>0</v>
      </c>
      <c r="H16" s="166">
        <v>287</v>
      </c>
      <c r="I16" s="166">
        <v>21</v>
      </c>
      <c r="J16" s="166">
        <v>415</v>
      </c>
      <c r="K16" s="167">
        <v>0</v>
      </c>
      <c r="L16" s="166">
        <v>39</v>
      </c>
      <c r="M16" s="167">
        <v>0</v>
      </c>
      <c r="N16" s="167">
        <v>0</v>
      </c>
      <c r="O16" s="167">
        <v>0</v>
      </c>
      <c r="P16" s="167">
        <v>0</v>
      </c>
      <c r="Q16" s="167">
        <v>25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84</v>
      </c>
      <c r="AA16" s="167">
        <v>0</v>
      </c>
    </row>
    <row r="17" spans="1:28" ht="15" customHeight="1">
      <c r="B17" s="105" t="s">
        <v>220</v>
      </c>
      <c r="C17" s="166">
        <v>1879</v>
      </c>
      <c r="D17" s="166">
        <v>409</v>
      </c>
      <c r="E17" s="166">
        <v>3</v>
      </c>
      <c r="F17" s="166">
        <v>129</v>
      </c>
      <c r="G17" s="167">
        <v>0</v>
      </c>
      <c r="H17" s="166">
        <v>193</v>
      </c>
      <c r="I17" s="166">
        <v>296</v>
      </c>
      <c r="J17" s="166">
        <v>660</v>
      </c>
      <c r="K17" s="167">
        <v>0</v>
      </c>
      <c r="L17" s="166">
        <v>29</v>
      </c>
      <c r="M17" s="167">
        <v>0</v>
      </c>
      <c r="N17" s="167">
        <v>0</v>
      </c>
      <c r="O17" s="167">
        <v>0</v>
      </c>
      <c r="P17" s="167">
        <v>0</v>
      </c>
      <c r="Q17" s="167">
        <v>12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102</v>
      </c>
      <c r="AA17" s="167">
        <v>0</v>
      </c>
    </row>
    <row r="18" spans="1:28" ht="15" customHeight="1">
      <c r="B18" s="105" t="s">
        <v>222</v>
      </c>
      <c r="C18" s="166">
        <v>1207</v>
      </c>
      <c r="D18" s="166">
        <v>194</v>
      </c>
      <c r="E18" s="166">
        <v>27</v>
      </c>
      <c r="F18" s="166">
        <v>135</v>
      </c>
      <c r="G18" s="167">
        <v>0</v>
      </c>
      <c r="H18" s="166">
        <v>133</v>
      </c>
      <c r="I18" s="166">
        <v>18</v>
      </c>
      <c r="J18" s="166">
        <v>459</v>
      </c>
      <c r="K18" s="167">
        <v>0</v>
      </c>
      <c r="L18" s="166">
        <v>37</v>
      </c>
      <c r="M18" s="167">
        <v>0</v>
      </c>
      <c r="N18" s="167">
        <v>0</v>
      </c>
      <c r="O18" s="167">
        <v>0</v>
      </c>
      <c r="P18" s="167">
        <v>0</v>
      </c>
      <c r="Q18" s="167">
        <v>10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132</v>
      </c>
      <c r="AA18" s="167">
        <v>0</v>
      </c>
    </row>
    <row r="19" spans="1:28" ht="15" customHeight="1">
      <c r="B19" s="137"/>
      <c r="C19" s="168"/>
      <c r="D19" s="168"/>
      <c r="E19" s="168"/>
      <c r="F19" s="168"/>
      <c r="G19" s="169"/>
      <c r="H19" s="168"/>
      <c r="I19" s="168"/>
      <c r="J19" s="168"/>
      <c r="K19" s="169"/>
      <c r="L19" s="168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</row>
    <row r="20" spans="1:28" ht="15" customHeight="1">
      <c r="A20" s="100">
        <v>100</v>
      </c>
      <c r="B20" s="105" t="s">
        <v>223</v>
      </c>
      <c r="C20" s="166">
        <v>50155</v>
      </c>
      <c r="D20" s="166">
        <v>13906</v>
      </c>
      <c r="E20" s="166">
        <v>1480</v>
      </c>
      <c r="F20" s="166">
        <v>15747</v>
      </c>
      <c r="G20" s="167">
        <v>0</v>
      </c>
      <c r="H20" s="166">
        <v>1417</v>
      </c>
      <c r="I20" s="166">
        <v>545</v>
      </c>
      <c r="J20" s="166">
        <v>7512</v>
      </c>
      <c r="K20" s="167">
        <v>0</v>
      </c>
      <c r="L20" s="166">
        <v>1261</v>
      </c>
      <c r="M20" s="167">
        <v>0</v>
      </c>
      <c r="N20" s="167">
        <v>0</v>
      </c>
      <c r="O20" s="167">
        <v>0</v>
      </c>
      <c r="P20" s="167">
        <v>0</v>
      </c>
      <c r="Q20" s="167">
        <v>989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6516</v>
      </c>
      <c r="AA20" s="167">
        <v>0</v>
      </c>
      <c r="AB20" s="163"/>
    </row>
    <row r="21" spans="1:28" ht="15" customHeight="1">
      <c r="A21" s="100">
        <v>101</v>
      </c>
      <c r="B21" s="105" t="s">
        <v>224</v>
      </c>
      <c r="C21" s="166">
        <v>6505</v>
      </c>
      <c r="D21" s="166">
        <v>1388</v>
      </c>
      <c r="E21" s="166">
        <v>171</v>
      </c>
      <c r="F21" s="166">
        <v>1322</v>
      </c>
      <c r="G21" s="167">
        <v>0</v>
      </c>
      <c r="H21" s="166">
        <v>282</v>
      </c>
      <c r="I21" s="166">
        <v>207</v>
      </c>
      <c r="J21" s="166">
        <v>1027</v>
      </c>
      <c r="K21" s="167">
        <v>0</v>
      </c>
      <c r="L21" s="166">
        <v>338</v>
      </c>
      <c r="M21" s="167">
        <v>0</v>
      </c>
      <c r="N21" s="167">
        <v>0</v>
      </c>
      <c r="O21" s="167">
        <v>0</v>
      </c>
      <c r="P21" s="167">
        <v>0</v>
      </c>
      <c r="Q21" s="167">
        <v>399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1256</v>
      </c>
      <c r="AA21" s="167">
        <v>0</v>
      </c>
      <c r="AB21" s="163"/>
    </row>
    <row r="22" spans="1:28" ht="15" customHeight="1">
      <c r="A22" s="100">
        <v>102</v>
      </c>
      <c r="B22" s="105" t="s">
        <v>225</v>
      </c>
      <c r="C22" s="166">
        <v>4794</v>
      </c>
      <c r="D22" s="166">
        <v>1455</v>
      </c>
      <c r="E22" s="166">
        <v>149</v>
      </c>
      <c r="F22" s="166">
        <v>1403</v>
      </c>
      <c r="G22" s="167">
        <v>0</v>
      </c>
      <c r="H22" s="166">
        <v>111</v>
      </c>
      <c r="I22" s="166">
        <v>32</v>
      </c>
      <c r="J22" s="166">
        <v>459</v>
      </c>
      <c r="K22" s="167">
        <v>0</v>
      </c>
      <c r="L22" s="166">
        <v>222</v>
      </c>
      <c r="M22" s="167">
        <v>0</v>
      </c>
      <c r="N22" s="167">
        <v>0</v>
      </c>
      <c r="O22" s="167">
        <v>0</v>
      </c>
      <c r="P22" s="167">
        <v>0</v>
      </c>
      <c r="Q22" s="167">
        <v>68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788</v>
      </c>
      <c r="AA22" s="167">
        <v>0</v>
      </c>
      <c r="AB22" s="163"/>
    </row>
    <row r="23" spans="1:28" ht="15" customHeight="1">
      <c r="A23" s="100">
        <v>105</v>
      </c>
      <c r="B23" s="105" t="s">
        <v>226</v>
      </c>
      <c r="C23" s="166">
        <v>6359</v>
      </c>
      <c r="D23" s="166">
        <v>2029</v>
      </c>
      <c r="E23" s="166">
        <v>133</v>
      </c>
      <c r="F23" s="166">
        <v>1310</v>
      </c>
      <c r="G23" s="167">
        <v>0</v>
      </c>
      <c r="H23" s="166">
        <v>112</v>
      </c>
      <c r="I23" s="166">
        <v>21</v>
      </c>
      <c r="J23" s="166">
        <v>1996</v>
      </c>
      <c r="K23" s="167">
        <v>0</v>
      </c>
      <c r="L23" s="166">
        <v>53</v>
      </c>
      <c r="M23" s="167">
        <v>0</v>
      </c>
      <c r="N23" s="167">
        <v>0</v>
      </c>
      <c r="O23" s="167">
        <v>0</v>
      </c>
      <c r="P23" s="167">
        <v>0</v>
      </c>
      <c r="Q23" s="167">
        <v>113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465</v>
      </c>
      <c r="AA23" s="167">
        <v>0</v>
      </c>
      <c r="AB23" s="163"/>
    </row>
    <row r="24" spans="1:28" ht="15" customHeight="1">
      <c r="A24" s="100">
        <v>106</v>
      </c>
      <c r="B24" s="105" t="s">
        <v>227</v>
      </c>
      <c r="C24" s="166">
        <v>7143</v>
      </c>
      <c r="D24" s="166">
        <v>802</v>
      </c>
      <c r="E24" s="166">
        <v>63</v>
      </c>
      <c r="F24" s="166">
        <v>4046</v>
      </c>
      <c r="G24" s="167">
        <v>0</v>
      </c>
      <c r="H24" s="166">
        <v>90</v>
      </c>
      <c r="I24" s="166">
        <v>26</v>
      </c>
      <c r="J24" s="166">
        <v>1600</v>
      </c>
      <c r="K24" s="167">
        <v>0</v>
      </c>
      <c r="L24" s="166">
        <v>34</v>
      </c>
      <c r="M24" s="167">
        <v>0</v>
      </c>
      <c r="N24" s="167">
        <v>0</v>
      </c>
      <c r="O24" s="167">
        <v>0</v>
      </c>
      <c r="P24" s="167">
        <v>0</v>
      </c>
      <c r="Q24" s="167">
        <v>21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407</v>
      </c>
      <c r="AA24" s="167">
        <v>0</v>
      </c>
      <c r="AB24" s="163"/>
    </row>
    <row r="25" spans="1:28" ht="15" customHeight="1">
      <c r="A25" s="100">
        <v>107</v>
      </c>
      <c r="B25" s="105" t="s">
        <v>228</v>
      </c>
      <c r="C25" s="166">
        <v>3557</v>
      </c>
      <c r="D25" s="166">
        <v>429</v>
      </c>
      <c r="E25" s="166">
        <v>68</v>
      </c>
      <c r="F25" s="166">
        <v>2263</v>
      </c>
      <c r="G25" s="167">
        <v>0</v>
      </c>
      <c r="H25" s="166">
        <v>80</v>
      </c>
      <c r="I25" s="166">
        <v>30</v>
      </c>
      <c r="J25" s="166">
        <v>188</v>
      </c>
      <c r="K25" s="167">
        <v>0</v>
      </c>
      <c r="L25" s="166">
        <v>92</v>
      </c>
      <c r="M25" s="167">
        <v>0</v>
      </c>
      <c r="N25" s="167">
        <v>0</v>
      </c>
      <c r="O25" s="167">
        <v>0</v>
      </c>
      <c r="P25" s="167">
        <v>0</v>
      </c>
      <c r="Q25" s="167">
        <v>20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351</v>
      </c>
      <c r="AA25" s="167">
        <v>0</v>
      </c>
      <c r="AB25" s="163"/>
    </row>
    <row r="26" spans="1:28" ht="15" customHeight="1">
      <c r="A26" s="100">
        <v>108</v>
      </c>
      <c r="B26" s="105" t="s">
        <v>229</v>
      </c>
      <c r="C26" s="166">
        <v>2771</v>
      </c>
      <c r="D26" s="166">
        <v>809</v>
      </c>
      <c r="E26" s="166">
        <v>51</v>
      </c>
      <c r="F26" s="166">
        <v>1011</v>
      </c>
      <c r="G26" s="167">
        <v>0</v>
      </c>
      <c r="H26" s="166">
        <v>116</v>
      </c>
      <c r="I26" s="166">
        <v>21</v>
      </c>
      <c r="J26" s="166">
        <v>117</v>
      </c>
      <c r="K26" s="167">
        <v>0</v>
      </c>
      <c r="L26" s="166">
        <v>110</v>
      </c>
      <c r="M26" s="167">
        <v>0</v>
      </c>
      <c r="N26" s="167">
        <v>0</v>
      </c>
      <c r="O26" s="167">
        <v>0</v>
      </c>
      <c r="P26" s="167">
        <v>0</v>
      </c>
      <c r="Q26" s="167">
        <v>55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416</v>
      </c>
      <c r="AA26" s="167">
        <v>0</v>
      </c>
      <c r="AB26" s="163"/>
    </row>
    <row r="27" spans="1:28" ht="15" customHeight="1">
      <c r="A27" s="100">
        <v>109</v>
      </c>
      <c r="B27" s="105" t="s">
        <v>230</v>
      </c>
      <c r="C27" s="166">
        <v>2369</v>
      </c>
      <c r="D27" s="166">
        <v>450</v>
      </c>
      <c r="E27" s="166">
        <v>105</v>
      </c>
      <c r="F27" s="166">
        <v>932</v>
      </c>
      <c r="G27" s="167">
        <v>0</v>
      </c>
      <c r="H27" s="166">
        <v>87</v>
      </c>
      <c r="I27" s="166">
        <v>129</v>
      </c>
      <c r="J27" s="166">
        <v>198</v>
      </c>
      <c r="K27" s="167">
        <v>0</v>
      </c>
      <c r="L27" s="166">
        <v>81</v>
      </c>
      <c r="M27" s="167">
        <v>0</v>
      </c>
      <c r="N27" s="167">
        <v>0</v>
      </c>
      <c r="O27" s="167">
        <v>0</v>
      </c>
      <c r="P27" s="167">
        <v>0</v>
      </c>
      <c r="Q27" s="167">
        <v>32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310</v>
      </c>
      <c r="AA27" s="167">
        <v>0</v>
      </c>
      <c r="AB27" s="163"/>
    </row>
    <row r="28" spans="1:28" ht="15" customHeight="1">
      <c r="A28" s="100">
        <v>110</v>
      </c>
      <c r="B28" s="105" t="s">
        <v>231</v>
      </c>
      <c r="C28" s="166">
        <v>13553</v>
      </c>
      <c r="D28" s="166">
        <v>5813</v>
      </c>
      <c r="E28" s="166">
        <v>654</v>
      </c>
      <c r="F28" s="166">
        <v>2553</v>
      </c>
      <c r="G28" s="167">
        <v>0</v>
      </c>
      <c r="H28" s="166">
        <v>318</v>
      </c>
      <c r="I28" s="166">
        <v>51</v>
      </c>
      <c r="J28" s="166">
        <v>1287</v>
      </c>
      <c r="K28" s="167">
        <v>0</v>
      </c>
      <c r="L28" s="166">
        <v>288</v>
      </c>
      <c r="M28" s="167">
        <v>0</v>
      </c>
      <c r="N28" s="167">
        <v>0</v>
      </c>
      <c r="O28" s="167">
        <v>0</v>
      </c>
      <c r="P28" s="167">
        <v>0</v>
      </c>
      <c r="Q28" s="167">
        <v>259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2181</v>
      </c>
      <c r="AA28" s="167">
        <v>0</v>
      </c>
      <c r="AB28" s="163"/>
    </row>
    <row r="29" spans="1:28" ht="15" customHeight="1">
      <c r="A29" s="100">
        <v>111</v>
      </c>
      <c r="B29" s="105" t="s">
        <v>232</v>
      </c>
      <c r="C29" s="166">
        <v>3104</v>
      </c>
      <c r="D29" s="166">
        <v>731</v>
      </c>
      <c r="E29" s="166">
        <v>86</v>
      </c>
      <c r="F29" s="166">
        <v>907</v>
      </c>
      <c r="G29" s="167">
        <v>0</v>
      </c>
      <c r="H29" s="166">
        <v>221</v>
      </c>
      <c r="I29" s="166">
        <v>28</v>
      </c>
      <c r="J29" s="166">
        <v>640</v>
      </c>
      <c r="K29" s="167">
        <v>0</v>
      </c>
      <c r="L29" s="166">
        <v>43</v>
      </c>
      <c r="M29" s="167">
        <v>0</v>
      </c>
      <c r="N29" s="167">
        <v>0</v>
      </c>
      <c r="O29" s="167">
        <v>0</v>
      </c>
      <c r="P29" s="167">
        <v>0</v>
      </c>
      <c r="Q29" s="167">
        <v>22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342</v>
      </c>
      <c r="AA29" s="167">
        <v>0</v>
      </c>
      <c r="AB29" s="163"/>
    </row>
    <row r="30" spans="1:28" ht="15" customHeight="1">
      <c r="A30" s="100">
        <v>201</v>
      </c>
      <c r="B30" s="105" t="s">
        <v>234</v>
      </c>
      <c r="C30" s="166">
        <v>11605</v>
      </c>
      <c r="D30" s="166">
        <v>1508</v>
      </c>
      <c r="E30" s="166">
        <v>58</v>
      </c>
      <c r="F30" s="166">
        <v>4238</v>
      </c>
      <c r="G30" s="167">
        <v>0</v>
      </c>
      <c r="H30" s="166">
        <v>570</v>
      </c>
      <c r="I30" s="166">
        <v>108</v>
      </c>
      <c r="J30" s="166">
        <v>3604</v>
      </c>
      <c r="K30" s="167">
        <v>0</v>
      </c>
      <c r="L30" s="166">
        <v>99</v>
      </c>
      <c r="M30" s="167">
        <v>0</v>
      </c>
      <c r="N30" s="167">
        <v>0</v>
      </c>
      <c r="O30" s="167">
        <v>0</v>
      </c>
      <c r="P30" s="167">
        <v>0</v>
      </c>
      <c r="Q30" s="167">
        <v>70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1045</v>
      </c>
      <c r="AA30" s="167">
        <v>0</v>
      </c>
      <c r="AB30" s="163"/>
    </row>
    <row r="31" spans="1:28" ht="15" customHeight="1">
      <c r="A31" s="100">
        <v>202</v>
      </c>
      <c r="B31" s="105" t="s">
        <v>235</v>
      </c>
      <c r="C31" s="166">
        <v>12002</v>
      </c>
      <c r="D31" s="166">
        <v>1787</v>
      </c>
      <c r="E31" s="166">
        <v>170</v>
      </c>
      <c r="F31" s="166">
        <v>6440</v>
      </c>
      <c r="G31" s="167">
        <v>0</v>
      </c>
      <c r="H31" s="166">
        <v>428</v>
      </c>
      <c r="I31" s="166">
        <v>157</v>
      </c>
      <c r="J31" s="166">
        <v>1509</v>
      </c>
      <c r="K31" s="167">
        <v>0</v>
      </c>
      <c r="L31" s="166">
        <v>112</v>
      </c>
      <c r="M31" s="167">
        <v>0</v>
      </c>
      <c r="N31" s="167">
        <v>0</v>
      </c>
      <c r="O31" s="167">
        <v>0</v>
      </c>
      <c r="P31" s="167">
        <v>0</v>
      </c>
      <c r="Q31" s="167">
        <v>125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1095</v>
      </c>
      <c r="AA31" s="167">
        <v>0</v>
      </c>
      <c r="AB31" s="163"/>
    </row>
    <row r="32" spans="1:28" ht="15" customHeight="1">
      <c r="A32" s="100">
        <v>203</v>
      </c>
      <c r="B32" s="105" t="s">
        <v>236</v>
      </c>
      <c r="C32" s="166">
        <v>3698</v>
      </c>
      <c r="D32" s="166">
        <v>764</v>
      </c>
      <c r="E32" s="166">
        <v>58</v>
      </c>
      <c r="F32" s="166">
        <v>1082</v>
      </c>
      <c r="G32" s="167">
        <v>0</v>
      </c>
      <c r="H32" s="166">
        <v>269</v>
      </c>
      <c r="I32" s="166">
        <v>158</v>
      </c>
      <c r="J32" s="166">
        <v>671</v>
      </c>
      <c r="K32" s="167">
        <v>0</v>
      </c>
      <c r="L32" s="166">
        <v>67</v>
      </c>
      <c r="M32" s="167">
        <v>0</v>
      </c>
      <c r="N32" s="167">
        <v>0</v>
      </c>
      <c r="O32" s="167">
        <v>0</v>
      </c>
      <c r="P32" s="167">
        <v>0</v>
      </c>
      <c r="Q32" s="167">
        <v>47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458</v>
      </c>
      <c r="AA32" s="167">
        <v>0</v>
      </c>
      <c r="AB32" s="163"/>
    </row>
    <row r="33" spans="1:28" ht="15" customHeight="1">
      <c r="A33" s="100">
        <v>204</v>
      </c>
      <c r="B33" s="105" t="s">
        <v>237</v>
      </c>
      <c r="C33" s="166">
        <v>7251</v>
      </c>
      <c r="D33" s="166">
        <v>1335</v>
      </c>
      <c r="E33" s="166">
        <v>169</v>
      </c>
      <c r="F33" s="166">
        <v>3107</v>
      </c>
      <c r="G33" s="167">
        <v>0</v>
      </c>
      <c r="H33" s="166">
        <v>226</v>
      </c>
      <c r="I33" s="166">
        <v>118</v>
      </c>
      <c r="J33" s="166">
        <v>793</v>
      </c>
      <c r="K33" s="167">
        <v>0</v>
      </c>
      <c r="L33" s="166">
        <v>261</v>
      </c>
      <c r="M33" s="167">
        <v>0</v>
      </c>
      <c r="N33" s="167">
        <v>0</v>
      </c>
      <c r="O33" s="167">
        <v>0</v>
      </c>
      <c r="P33" s="167">
        <v>0</v>
      </c>
      <c r="Q33" s="167">
        <v>155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966</v>
      </c>
      <c r="AA33" s="167">
        <v>0</v>
      </c>
      <c r="AB33" s="163"/>
    </row>
    <row r="34" spans="1:28" ht="15" customHeight="1">
      <c r="A34" s="100">
        <v>205</v>
      </c>
      <c r="B34" s="105" t="s">
        <v>238</v>
      </c>
      <c r="C34" s="166">
        <v>309</v>
      </c>
      <c r="D34" s="166">
        <v>57</v>
      </c>
      <c r="E34" s="166">
        <v>4</v>
      </c>
      <c r="F34" s="166">
        <v>50</v>
      </c>
      <c r="G34" s="167">
        <v>0</v>
      </c>
      <c r="H34" s="166">
        <v>40</v>
      </c>
      <c r="I34" s="166">
        <v>3</v>
      </c>
      <c r="J34" s="166">
        <v>98</v>
      </c>
      <c r="K34" s="167">
        <v>0</v>
      </c>
      <c r="L34" s="166">
        <v>12</v>
      </c>
      <c r="M34" s="167">
        <v>0</v>
      </c>
      <c r="N34" s="167">
        <v>0</v>
      </c>
      <c r="O34" s="167">
        <v>0</v>
      </c>
      <c r="P34" s="167">
        <v>0</v>
      </c>
      <c r="Q34" s="167">
        <v>5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30</v>
      </c>
      <c r="AA34" s="167">
        <v>0</v>
      </c>
      <c r="AB34" s="163"/>
    </row>
    <row r="35" spans="1:28" ht="15" customHeight="1">
      <c r="A35" s="100">
        <v>206</v>
      </c>
      <c r="B35" s="105" t="s">
        <v>239</v>
      </c>
      <c r="C35" s="166">
        <v>1720</v>
      </c>
      <c r="D35" s="166">
        <v>368</v>
      </c>
      <c r="E35" s="166">
        <v>54</v>
      </c>
      <c r="F35" s="166">
        <v>574</v>
      </c>
      <c r="G35" s="167">
        <v>0</v>
      </c>
      <c r="H35" s="166">
        <v>108</v>
      </c>
      <c r="I35" s="166">
        <v>41</v>
      </c>
      <c r="J35" s="166">
        <v>54</v>
      </c>
      <c r="K35" s="167">
        <v>0</v>
      </c>
      <c r="L35" s="166">
        <v>103</v>
      </c>
      <c r="M35" s="167">
        <v>0</v>
      </c>
      <c r="N35" s="167">
        <v>0</v>
      </c>
      <c r="O35" s="167">
        <v>0</v>
      </c>
      <c r="P35" s="167">
        <v>0</v>
      </c>
      <c r="Q35" s="167">
        <v>18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353</v>
      </c>
      <c r="AA35" s="167">
        <v>0</v>
      </c>
      <c r="AB35" s="163"/>
    </row>
    <row r="36" spans="1:28" ht="15" customHeight="1">
      <c r="A36" s="100">
        <v>207</v>
      </c>
      <c r="B36" s="105" t="s">
        <v>240</v>
      </c>
      <c r="C36" s="166">
        <v>3293</v>
      </c>
      <c r="D36" s="166">
        <v>561</v>
      </c>
      <c r="E36" s="166">
        <v>30</v>
      </c>
      <c r="F36" s="166">
        <v>1640</v>
      </c>
      <c r="G36" s="167">
        <v>0</v>
      </c>
      <c r="H36" s="166">
        <v>86</v>
      </c>
      <c r="I36" s="166">
        <v>69</v>
      </c>
      <c r="J36" s="166">
        <v>409</v>
      </c>
      <c r="K36" s="167">
        <v>0</v>
      </c>
      <c r="L36" s="166">
        <v>29</v>
      </c>
      <c r="M36" s="167">
        <v>0</v>
      </c>
      <c r="N36" s="167">
        <v>0</v>
      </c>
      <c r="O36" s="167">
        <v>0</v>
      </c>
      <c r="P36" s="167">
        <v>0</v>
      </c>
      <c r="Q36" s="167">
        <v>64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347</v>
      </c>
      <c r="AA36" s="167">
        <v>0</v>
      </c>
      <c r="AB36" s="163"/>
    </row>
    <row r="37" spans="1:28" ht="15" customHeight="1">
      <c r="A37" s="100">
        <v>208</v>
      </c>
      <c r="B37" s="105" t="s">
        <v>241</v>
      </c>
      <c r="C37" s="166">
        <v>523</v>
      </c>
      <c r="D37" s="166">
        <v>84</v>
      </c>
      <c r="E37" s="166">
        <v>0</v>
      </c>
      <c r="F37" s="166">
        <v>159</v>
      </c>
      <c r="G37" s="167">
        <v>0</v>
      </c>
      <c r="H37" s="166">
        <v>31</v>
      </c>
      <c r="I37" s="166">
        <v>7</v>
      </c>
      <c r="J37" s="166">
        <v>136</v>
      </c>
      <c r="K37" s="167">
        <v>0</v>
      </c>
      <c r="L37" s="166">
        <v>7</v>
      </c>
      <c r="M37" s="167">
        <v>0</v>
      </c>
      <c r="N37" s="167">
        <v>0</v>
      </c>
      <c r="O37" s="167">
        <v>0</v>
      </c>
      <c r="P37" s="167">
        <v>0</v>
      </c>
      <c r="Q37" s="167">
        <v>2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77</v>
      </c>
      <c r="AA37" s="167">
        <v>0</v>
      </c>
      <c r="AB37" s="163"/>
    </row>
    <row r="38" spans="1:28" ht="15" customHeight="1">
      <c r="A38" s="100">
        <v>209</v>
      </c>
      <c r="B38" s="105" t="s">
        <v>242</v>
      </c>
      <c r="C38" s="166">
        <v>828</v>
      </c>
      <c r="D38" s="166">
        <v>174</v>
      </c>
      <c r="E38" s="166">
        <v>32</v>
      </c>
      <c r="F38" s="166">
        <v>68</v>
      </c>
      <c r="G38" s="167">
        <v>0</v>
      </c>
      <c r="H38" s="166">
        <v>164</v>
      </c>
      <c r="I38" s="166">
        <v>6</v>
      </c>
      <c r="J38" s="166">
        <v>228</v>
      </c>
      <c r="K38" s="167">
        <v>0</v>
      </c>
      <c r="L38" s="166">
        <v>17</v>
      </c>
      <c r="M38" s="167">
        <v>0</v>
      </c>
      <c r="N38" s="167">
        <v>0</v>
      </c>
      <c r="O38" s="167">
        <v>0</v>
      </c>
      <c r="P38" s="167">
        <v>0</v>
      </c>
      <c r="Q38" s="167">
        <v>15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32</v>
      </c>
      <c r="AA38" s="167">
        <v>0</v>
      </c>
      <c r="AB38" s="163"/>
    </row>
    <row r="39" spans="1:28" ht="15" customHeight="1">
      <c r="A39" s="100">
        <v>210</v>
      </c>
      <c r="B39" s="105" t="s">
        <v>14</v>
      </c>
      <c r="C39" s="166">
        <v>3003</v>
      </c>
      <c r="D39" s="166">
        <v>464</v>
      </c>
      <c r="E39" s="166">
        <v>38</v>
      </c>
      <c r="F39" s="166">
        <v>854</v>
      </c>
      <c r="G39" s="167">
        <v>0</v>
      </c>
      <c r="H39" s="166">
        <v>318</v>
      </c>
      <c r="I39" s="166">
        <v>227</v>
      </c>
      <c r="J39" s="166">
        <v>536</v>
      </c>
      <c r="K39" s="167">
        <v>0</v>
      </c>
      <c r="L39" s="166">
        <v>32</v>
      </c>
      <c r="M39" s="167">
        <v>0</v>
      </c>
      <c r="N39" s="167">
        <v>0</v>
      </c>
      <c r="O39" s="167">
        <v>0</v>
      </c>
      <c r="P39" s="167">
        <v>0</v>
      </c>
      <c r="Q39" s="167">
        <v>75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342</v>
      </c>
      <c r="AA39" s="167">
        <v>0</v>
      </c>
      <c r="AB39" s="163"/>
    </row>
    <row r="40" spans="1:28" ht="15" customHeight="1">
      <c r="A40" s="100">
        <v>212</v>
      </c>
      <c r="B40" s="105" t="s">
        <v>243</v>
      </c>
      <c r="C40" s="166">
        <v>409</v>
      </c>
      <c r="D40" s="166">
        <v>71</v>
      </c>
      <c r="E40" s="166">
        <v>4</v>
      </c>
      <c r="F40" s="166">
        <v>100</v>
      </c>
      <c r="G40" s="167">
        <v>0</v>
      </c>
      <c r="H40" s="166">
        <v>60</v>
      </c>
      <c r="I40" s="166">
        <v>27</v>
      </c>
      <c r="J40" s="166">
        <v>87</v>
      </c>
      <c r="K40" s="167">
        <v>0</v>
      </c>
      <c r="L40" s="166">
        <v>12</v>
      </c>
      <c r="M40" s="167">
        <v>0</v>
      </c>
      <c r="N40" s="167">
        <v>0</v>
      </c>
      <c r="O40" s="167">
        <v>0</v>
      </c>
      <c r="P40" s="167">
        <v>0</v>
      </c>
      <c r="Q40" s="167">
        <v>4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37</v>
      </c>
      <c r="AA40" s="167">
        <v>0</v>
      </c>
      <c r="AB40" s="163"/>
    </row>
    <row r="41" spans="1:28" ht="15" customHeight="1">
      <c r="A41" s="100">
        <v>213</v>
      </c>
      <c r="B41" s="105" t="s">
        <v>244</v>
      </c>
      <c r="C41" s="166">
        <v>708</v>
      </c>
      <c r="D41" s="166">
        <v>78</v>
      </c>
      <c r="E41" s="166">
        <v>2</v>
      </c>
      <c r="F41" s="166">
        <v>154</v>
      </c>
      <c r="G41" s="167">
        <v>0</v>
      </c>
      <c r="H41" s="166">
        <v>62</v>
      </c>
      <c r="I41" s="166">
        <v>13</v>
      </c>
      <c r="J41" s="166">
        <v>314</v>
      </c>
      <c r="K41" s="167">
        <v>0</v>
      </c>
      <c r="L41" s="166">
        <v>5</v>
      </c>
      <c r="M41" s="167">
        <v>0</v>
      </c>
      <c r="N41" s="167">
        <v>0</v>
      </c>
      <c r="O41" s="167">
        <v>0</v>
      </c>
      <c r="P41" s="167">
        <v>0</v>
      </c>
      <c r="Q41" s="167">
        <v>14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55</v>
      </c>
      <c r="AA41" s="167">
        <v>0</v>
      </c>
      <c r="AB41" s="163"/>
    </row>
    <row r="42" spans="1:28" ht="15" customHeight="1">
      <c r="A42" s="100">
        <v>214</v>
      </c>
      <c r="B42" s="105" t="s">
        <v>245</v>
      </c>
      <c r="C42" s="166">
        <v>3181</v>
      </c>
      <c r="D42" s="166">
        <v>396</v>
      </c>
      <c r="E42" s="166">
        <v>63</v>
      </c>
      <c r="F42" s="166">
        <v>1607</v>
      </c>
      <c r="G42" s="167">
        <v>0</v>
      </c>
      <c r="H42" s="166">
        <v>136</v>
      </c>
      <c r="I42" s="166">
        <v>139</v>
      </c>
      <c r="J42" s="166">
        <v>208</v>
      </c>
      <c r="K42" s="167">
        <v>0</v>
      </c>
      <c r="L42" s="166">
        <v>102</v>
      </c>
      <c r="M42" s="167">
        <v>0</v>
      </c>
      <c r="N42" s="167">
        <v>0</v>
      </c>
      <c r="O42" s="167">
        <v>0</v>
      </c>
      <c r="P42" s="167">
        <v>0</v>
      </c>
      <c r="Q42" s="167">
        <v>46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400</v>
      </c>
      <c r="AA42" s="167">
        <v>0</v>
      </c>
      <c r="AB42" s="163"/>
    </row>
    <row r="43" spans="1:28" ht="15" customHeight="1">
      <c r="A43" s="100">
        <v>215</v>
      </c>
      <c r="B43" s="105" t="s">
        <v>246</v>
      </c>
      <c r="C43" s="166">
        <v>1859</v>
      </c>
      <c r="D43" s="166">
        <v>294</v>
      </c>
      <c r="E43" s="166">
        <v>11</v>
      </c>
      <c r="F43" s="166">
        <v>239</v>
      </c>
      <c r="G43" s="167">
        <v>0</v>
      </c>
      <c r="H43" s="166">
        <v>109</v>
      </c>
      <c r="I43" s="166">
        <v>231</v>
      </c>
      <c r="J43" s="166">
        <v>481</v>
      </c>
      <c r="K43" s="167">
        <v>0</v>
      </c>
      <c r="L43" s="166">
        <v>10</v>
      </c>
      <c r="M43" s="167">
        <v>0</v>
      </c>
      <c r="N43" s="167">
        <v>0</v>
      </c>
      <c r="O43" s="167">
        <v>0</v>
      </c>
      <c r="P43" s="167">
        <v>0</v>
      </c>
      <c r="Q43" s="167">
        <v>21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381</v>
      </c>
      <c r="AA43" s="167">
        <v>0</v>
      </c>
      <c r="AB43" s="163"/>
    </row>
    <row r="44" spans="1:28" ht="15" customHeight="1">
      <c r="A44" s="100">
        <v>216</v>
      </c>
      <c r="B44" s="105" t="s">
        <v>247</v>
      </c>
      <c r="C44" s="166">
        <v>1228</v>
      </c>
      <c r="D44" s="166">
        <v>104</v>
      </c>
      <c r="E44" s="166">
        <v>25</v>
      </c>
      <c r="F44" s="166">
        <v>523</v>
      </c>
      <c r="G44" s="167">
        <v>0</v>
      </c>
      <c r="H44" s="166">
        <v>121</v>
      </c>
      <c r="I44" s="166">
        <v>44</v>
      </c>
      <c r="J44" s="166">
        <v>198</v>
      </c>
      <c r="K44" s="167">
        <v>0</v>
      </c>
      <c r="L44" s="166">
        <v>8</v>
      </c>
      <c r="M44" s="167">
        <v>0</v>
      </c>
      <c r="N44" s="167">
        <v>0</v>
      </c>
      <c r="O44" s="167">
        <v>0</v>
      </c>
      <c r="P44" s="167">
        <v>0</v>
      </c>
      <c r="Q44" s="167">
        <v>7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160</v>
      </c>
      <c r="AA44" s="167">
        <v>0</v>
      </c>
      <c r="AB44" s="163"/>
    </row>
    <row r="45" spans="1:28" ht="15" customHeight="1">
      <c r="A45" s="100">
        <v>217</v>
      </c>
      <c r="B45" s="105" t="s">
        <v>248</v>
      </c>
      <c r="C45" s="166">
        <v>1401</v>
      </c>
      <c r="D45" s="166">
        <v>208</v>
      </c>
      <c r="E45" s="166">
        <v>15</v>
      </c>
      <c r="F45" s="166">
        <v>645</v>
      </c>
      <c r="G45" s="167">
        <v>0</v>
      </c>
      <c r="H45" s="166">
        <v>46</v>
      </c>
      <c r="I45" s="166">
        <v>21</v>
      </c>
      <c r="J45" s="166">
        <v>138</v>
      </c>
      <c r="K45" s="167">
        <v>0</v>
      </c>
      <c r="L45" s="166">
        <v>67</v>
      </c>
      <c r="M45" s="167">
        <v>0</v>
      </c>
      <c r="N45" s="167">
        <v>0</v>
      </c>
      <c r="O45" s="167">
        <v>0</v>
      </c>
      <c r="P45" s="167">
        <v>0</v>
      </c>
      <c r="Q45" s="167">
        <v>50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148</v>
      </c>
      <c r="AA45" s="167">
        <v>0</v>
      </c>
      <c r="AB45" s="163"/>
    </row>
    <row r="46" spans="1:28" ht="15" customHeight="1">
      <c r="A46" s="100">
        <v>218</v>
      </c>
      <c r="B46" s="105" t="s">
        <v>249</v>
      </c>
      <c r="C46" s="166">
        <v>932</v>
      </c>
      <c r="D46" s="166">
        <v>61</v>
      </c>
      <c r="E46" s="166">
        <v>21</v>
      </c>
      <c r="F46" s="166">
        <v>109</v>
      </c>
      <c r="G46" s="167">
        <v>0</v>
      </c>
      <c r="H46" s="166">
        <v>74</v>
      </c>
      <c r="I46" s="166">
        <v>112</v>
      </c>
      <c r="J46" s="166">
        <v>369</v>
      </c>
      <c r="K46" s="167">
        <v>0</v>
      </c>
      <c r="L46" s="166">
        <v>9</v>
      </c>
      <c r="M46" s="167">
        <v>0</v>
      </c>
      <c r="N46" s="167">
        <v>0</v>
      </c>
      <c r="O46" s="167">
        <v>0</v>
      </c>
      <c r="P46" s="167">
        <v>0</v>
      </c>
      <c r="Q46" s="167">
        <v>6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7">
        <v>118</v>
      </c>
      <c r="AA46" s="167">
        <v>0</v>
      </c>
      <c r="AB46" s="163"/>
    </row>
    <row r="47" spans="1:28" ht="15" customHeight="1">
      <c r="A47" s="100">
        <v>219</v>
      </c>
      <c r="B47" s="105" t="s">
        <v>250</v>
      </c>
      <c r="C47" s="166">
        <v>1190</v>
      </c>
      <c r="D47" s="166">
        <v>243</v>
      </c>
      <c r="E47" s="166">
        <v>20</v>
      </c>
      <c r="F47" s="166">
        <v>379</v>
      </c>
      <c r="G47" s="167">
        <v>0</v>
      </c>
      <c r="H47" s="166">
        <v>58</v>
      </c>
      <c r="I47" s="166">
        <v>20</v>
      </c>
      <c r="J47" s="166">
        <v>224</v>
      </c>
      <c r="K47" s="167">
        <v>0</v>
      </c>
      <c r="L47" s="166">
        <v>36</v>
      </c>
      <c r="M47" s="167">
        <v>0</v>
      </c>
      <c r="N47" s="167">
        <v>0</v>
      </c>
      <c r="O47" s="167">
        <v>0</v>
      </c>
      <c r="P47" s="167">
        <v>0</v>
      </c>
      <c r="Q47" s="167">
        <v>19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167">
        <v>0</v>
      </c>
      <c r="Z47" s="167">
        <v>156</v>
      </c>
      <c r="AA47" s="167">
        <v>0</v>
      </c>
      <c r="AB47" s="163"/>
    </row>
    <row r="48" spans="1:28" ht="15" customHeight="1">
      <c r="A48" s="100">
        <v>220</v>
      </c>
      <c r="B48" s="105" t="s">
        <v>251</v>
      </c>
      <c r="C48" s="166">
        <v>1344</v>
      </c>
      <c r="D48" s="166">
        <v>314</v>
      </c>
      <c r="E48" s="166">
        <v>3</v>
      </c>
      <c r="F48" s="166">
        <v>53</v>
      </c>
      <c r="G48" s="167">
        <v>0</v>
      </c>
      <c r="H48" s="166">
        <v>41</v>
      </c>
      <c r="I48" s="166">
        <v>116</v>
      </c>
      <c r="J48" s="166">
        <v>650</v>
      </c>
      <c r="K48" s="167">
        <v>0</v>
      </c>
      <c r="L48" s="166">
        <v>6</v>
      </c>
      <c r="M48" s="167">
        <v>0</v>
      </c>
      <c r="N48" s="167">
        <v>0</v>
      </c>
      <c r="O48" s="167">
        <v>0</v>
      </c>
      <c r="P48" s="167">
        <v>0</v>
      </c>
      <c r="Q48" s="167">
        <v>11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104</v>
      </c>
      <c r="AA48" s="167">
        <v>0</v>
      </c>
      <c r="AB48" s="163"/>
    </row>
    <row r="49" spans="1:28" ht="15" customHeight="1">
      <c r="A49" s="100">
        <v>221</v>
      </c>
      <c r="B49" s="170" t="s">
        <v>460</v>
      </c>
      <c r="C49" s="166">
        <v>870</v>
      </c>
      <c r="D49" s="166">
        <v>68</v>
      </c>
      <c r="E49" s="166">
        <v>2</v>
      </c>
      <c r="F49" s="166">
        <v>73</v>
      </c>
      <c r="G49" s="167">
        <v>0</v>
      </c>
      <c r="H49" s="166">
        <v>96</v>
      </c>
      <c r="I49" s="166">
        <v>215</v>
      </c>
      <c r="J49" s="166">
        <v>327</v>
      </c>
      <c r="K49" s="167">
        <v>0</v>
      </c>
      <c r="L49" s="166">
        <v>13</v>
      </c>
      <c r="M49" s="167">
        <v>0</v>
      </c>
      <c r="N49" s="167">
        <v>0</v>
      </c>
      <c r="O49" s="167">
        <v>0</v>
      </c>
      <c r="P49" s="167">
        <v>0</v>
      </c>
      <c r="Q49" s="167">
        <v>10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47</v>
      </c>
      <c r="AA49" s="167">
        <v>0</v>
      </c>
      <c r="AB49" s="163"/>
    </row>
    <row r="50" spans="1:28" ht="15" customHeight="1">
      <c r="A50" s="100">
        <v>222</v>
      </c>
      <c r="B50" s="105" t="s">
        <v>253</v>
      </c>
      <c r="C50" s="166">
        <v>113</v>
      </c>
      <c r="D50" s="166">
        <v>39</v>
      </c>
      <c r="E50" s="166">
        <v>4</v>
      </c>
      <c r="F50" s="166">
        <v>6</v>
      </c>
      <c r="G50" s="167">
        <v>0</v>
      </c>
      <c r="H50" s="166">
        <v>24</v>
      </c>
      <c r="I50" s="166">
        <v>0</v>
      </c>
      <c r="J50" s="166">
        <v>19</v>
      </c>
      <c r="K50" s="167">
        <v>0</v>
      </c>
      <c r="L50" s="166">
        <v>8</v>
      </c>
      <c r="M50" s="167">
        <v>0</v>
      </c>
      <c r="N50" s="167">
        <v>0</v>
      </c>
      <c r="O50" s="167">
        <v>0</v>
      </c>
      <c r="P50" s="167">
        <v>0</v>
      </c>
      <c r="Q50" s="166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5</v>
      </c>
      <c r="AA50" s="167">
        <v>0</v>
      </c>
      <c r="AB50" s="163"/>
    </row>
    <row r="51" spans="1:28" ht="15" customHeight="1">
      <c r="A51" s="100">
        <v>223</v>
      </c>
      <c r="B51" s="105" t="s">
        <v>254</v>
      </c>
      <c r="C51" s="166">
        <v>1009</v>
      </c>
      <c r="D51" s="166">
        <v>341</v>
      </c>
      <c r="E51" s="166">
        <v>1</v>
      </c>
      <c r="F51" s="166">
        <v>56</v>
      </c>
      <c r="G51" s="167">
        <v>0</v>
      </c>
      <c r="H51" s="166">
        <v>97</v>
      </c>
      <c r="I51" s="166">
        <v>81</v>
      </c>
      <c r="J51" s="166">
        <v>333</v>
      </c>
      <c r="K51" s="167">
        <v>0</v>
      </c>
      <c r="L51" s="166">
        <v>16</v>
      </c>
      <c r="M51" s="167">
        <v>0</v>
      </c>
      <c r="N51" s="167">
        <v>0</v>
      </c>
      <c r="O51" s="167">
        <v>0</v>
      </c>
      <c r="P51" s="167">
        <v>0</v>
      </c>
      <c r="Q51" s="166">
        <v>2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55</v>
      </c>
      <c r="AA51" s="167">
        <v>0</v>
      </c>
      <c r="AB51" s="163"/>
    </row>
    <row r="52" spans="1:28" ht="15" customHeight="1">
      <c r="A52" s="100">
        <v>224</v>
      </c>
      <c r="B52" s="105" t="s">
        <v>255</v>
      </c>
      <c r="C52" s="166">
        <v>503</v>
      </c>
      <c r="D52" s="166">
        <v>81</v>
      </c>
      <c r="E52" s="166">
        <v>10</v>
      </c>
      <c r="F52" s="166">
        <v>36</v>
      </c>
      <c r="G52" s="167">
        <v>0</v>
      </c>
      <c r="H52" s="166">
        <v>50</v>
      </c>
      <c r="I52" s="166">
        <v>15</v>
      </c>
      <c r="J52" s="166">
        <v>238</v>
      </c>
      <c r="K52" s="167">
        <v>0</v>
      </c>
      <c r="L52" s="166">
        <v>11</v>
      </c>
      <c r="M52" s="167">
        <v>0</v>
      </c>
      <c r="N52" s="167">
        <v>0</v>
      </c>
      <c r="O52" s="167">
        <v>0</v>
      </c>
      <c r="P52" s="167">
        <v>0</v>
      </c>
      <c r="Q52" s="166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44</v>
      </c>
      <c r="AA52" s="167">
        <v>0</v>
      </c>
      <c r="AB52" s="163"/>
    </row>
    <row r="53" spans="1:28" ht="15" customHeight="1">
      <c r="A53" s="100">
        <v>225</v>
      </c>
      <c r="B53" s="105" t="s">
        <v>256</v>
      </c>
      <c r="C53" s="166">
        <v>349</v>
      </c>
      <c r="D53" s="166">
        <v>75</v>
      </c>
      <c r="E53" s="166">
        <v>2</v>
      </c>
      <c r="F53" s="166">
        <v>17</v>
      </c>
      <c r="G53" s="167">
        <v>0</v>
      </c>
      <c r="H53" s="166">
        <v>70</v>
      </c>
      <c r="I53" s="166">
        <v>15</v>
      </c>
      <c r="J53" s="166">
        <v>96</v>
      </c>
      <c r="K53" s="167">
        <v>0</v>
      </c>
      <c r="L53" s="166">
        <v>8</v>
      </c>
      <c r="M53" s="167">
        <v>0</v>
      </c>
      <c r="N53" s="167">
        <v>0</v>
      </c>
      <c r="O53" s="167">
        <v>0</v>
      </c>
      <c r="P53" s="167">
        <v>0</v>
      </c>
      <c r="Q53" s="167">
        <v>9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19</v>
      </c>
      <c r="AA53" s="167">
        <v>0</v>
      </c>
      <c r="AB53" s="163"/>
    </row>
    <row r="54" spans="1:28" ht="15" customHeight="1">
      <c r="A54" s="100">
        <v>226</v>
      </c>
      <c r="B54" s="105" t="s">
        <v>257</v>
      </c>
      <c r="C54" s="166">
        <v>395</v>
      </c>
      <c r="D54" s="166">
        <v>56</v>
      </c>
      <c r="E54" s="166">
        <v>13</v>
      </c>
      <c r="F54" s="166">
        <v>49</v>
      </c>
      <c r="G54" s="167">
        <v>0</v>
      </c>
      <c r="H54" s="166">
        <v>43</v>
      </c>
      <c r="I54" s="166">
        <v>0</v>
      </c>
      <c r="J54" s="166">
        <v>123</v>
      </c>
      <c r="K54" s="167">
        <v>0</v>
      </c>
      <c r="L54" s="166">
        <v>14</v>
      </c>
      <c r="M54" s="167">
        <v>0</v>
      </c>
      <c r="N54" s="167">
        <v>0</v>
      </c>
      <c r="O54" s="167">
        <v>0</v>
      </c>
      <c r="P54" s="167">
        <v>0</v>
      </c>
      <c r="Q54" s="167">
        <v>5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58</v>
      </c>
      <c r="AA54" s="167">
        <v>0</v>
      </c>
      <c r="AB54" s="163"/>
    </row>
    <row r="55" spans="1:28" ht="15" customHeight="1">
      <c r="A55" s="100">
        <v>227</v>
      </c>
      <c r="B55" s="105" t="s">
        <v>258</v>
      </c>
      <c r="C55" s="166">
        <v>267</v>
      </c>
      <c r="D55" s="166">
        <v>84</v>
      </c>
      <c r="E55" s="166">
        <v>2</v>
      </c>
      <c r="F55" s="166">
        <v>16</v>
      </c>
      <c r="G55" s="167">
        <v>0</v>
      </c>
      <c r="H55" s="166">
        <v>39</v>
      </c>
      <c r="I55" s="166">
        <v>11</v>
      </c>
      <c r="J55" s="166">
        <v>59</v>
      </c>
      <c r="K55" s="167">
        <v>0</v>
      </c>
      <c r="L55" s="166">
        <v>15</v>
      </c>
      <c r="M55" s="167">
        <v>0</v>
      </c>
      <c r="N55" s="167">
        <v>0</v>
      </c>
      <c r="O55" s="167">
        <v>0</v>
      </c>
      <c r="P55" s="167">
        <v>0</v>
      </c>
      <c r="Q55" s="167">
        <v>1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35</v>
      </c>
      <c r="AA55" s="167">
        <v>0</v>
      </c>
      <c r="AB55" s="163"/>
    </row>
    <row r="56" spans="1:28" ht="15" customHeight="1">
      <c r="A56" s="100">
        <v>228</v>
      </c>
      <c r="B56" s="105" t="s">
        <v>411</v>
      </c>
      <c r="C56" s="166">
        <v>1705</v>
      </c>
      <c r="D56" s="166">
        <v>152</v>
      </c>
      <c r="E56" s="166">
        <v>10</v>
      </c>
      <c r="F56" s="166">
        <v>42</v>
      </c>
      <c r="G56" s="167">
        <v>0</v>
      </c>
      <c r="H56" s="166">
        <v>50</v>
      </c>
      <c r="I56" s="166">
        <v>71</v>
      </c>
      <c r="J56" s="166">
        <v>1195</v>
      </c>
      <c r="K56" s="167">
        <v>0</v>
      </c>
      <c r="L56" s="166">
        <v>4</v>
      </c>
      <c r="M56" s="167">
        <v>0</v>
      </c>
      <c r="N56" s="167">
        <v>0</v>
      </c>
      <c r="O56" s="167">
        <v>0</v>
      </c>
      <c r="P56" s="167">
        <v>0</v>
      </c>
      <c r="Q56" s="167">
        <v>4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125</v>
      </c>
      <c r="AA56" s="167">
        <v>0</v>
      </c>
      <c r="AB56" s="163"/>
    </row>
    <row r="57" spans="1:28" ht="15" customHeight="1">
      <c r="A57" s="100">
        <v>229</v>
      </c>
      <c r="B57" s="105" t="s">
        <v>259</v>
      </c>
      <c r="C57" s="166">
        <v>674</v>
      </c>
      <c r="D57" s="166">
        <v>142</v>
      </c>
      <c r="E57" s="166">
        <v>7</v>
      </c>
      <c r="F57" s="166">
        <v>77</v>
      </c>
      <c r="G57" s="167">
        <v>0</v>
      </c>
      <c r="H57" s="166">
        <v>25</v>
      </c>
      <c r="I57" s="166">
        <v>13</v>
      </c>
      <c r="J57" s="166">
        <v>196</v>
      </c>
      <c r="K57" s="167">
        <v>0</v>
      </c>
      <c r="L57" s="166">
        <v>14</v>
      </c>
      <c r="M57" s="167">
        <v>0</v>
      </c>
      <c r="N57" s="167">
        <v>0</v>
      </c>
      <c r="O57" s="167">
        <v>0</v>
      </c>
      <c r="P57" s="167">
        <v>0</v>
      </c>
      <c r="Q57" s="167">
        <v>8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109</v>
      </c>
      <c r="AA57" s="167">
        <v>0</v>
      </c>
      <c r="AB57" s="163"/>
    </row>
    <row r="58" spans="1:28" ht="15" customHeight="1">
      <c r="A58" s="100">
        <v>301</v>
      </c>
      <c r="B58" s="105" t="s">
        <v>261</v>
      </c>
      <c r="C58" s="166">
        <v>200</v>
      </c>
      <c r="D58" s="166">
        <v>18</v>
      </c>
      <c r="E58" s="166">
        <v>2</v>
      </c>
      <c r="F58" s="166">
        <v>80</v>
      </c>
      <c r="G58" s="167">
        <v>0</v>
      </c>
      <c r="H58" s="166">
        <v>12</v>
      </c>
      <c r="I58" s="166">
        <v>5</v>
      </c>
      <c r="J58" s="166">
        <v>46</v>
      </c>
      <c r="K58" s="167">
        <v>0</v>
      </c>
      <c r="L58" s="166">
        <v>7</v>
      </c>
      <c r="M58" s="167">
        <v>0</v>
      </c>
      <c r="N58" s="167">
        <v>0</v>
      </c>
      <c r="O58" s="167">
        <v>0</v>
      </c>
      <c r="P58" s="167">
        <v>0</v>
      </c>
      <c r="Q58" s="166">
        <v>2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24</v>
      </c>
      <c r="AA58" s="167">
        <v>0</v>
      </c>
      <c r="AB58" s="163"/>
    </row>
    <row r="59" spans="1:28" ht="15" customHeight="1">
      <c r="A59" s="100">
        <v>365</v>
      </c>
      <c r="B59" s="105" t="s">
        <v>265</v>
      </c>
      <c r="C59" s="166">
        <v>281</v>
      </c>
      <c r="D59" s="166">
        <v>77</v>
      </c>
      <c r="E59" s="166">
        <v>1</v>
      </c>
      <c r="F59" s="166">
        <v>12</v>
      </c>
      <c r="G59" s="167">
        <v>0</v>
      </c>
      <c r="H59" s="166">
        <v>46</v>
      </c>
      <c r="I59" s="166">
        <v>5</v>
      </c>
      <c r="J59" s="166">
        <v>127</v>
      </c>
      <c r="K59" s="167">
        <v>0</v>
      </c>
      <c r="L59" s="166">
        <v>3</v>
      </c>
      <c r="M59" s="167">
        <v>0</v>
      </c>
      <c r="N59" s="167">
        <v>0</v>
      </c>
      <c r="O59" s="167">
        <v>0</v>
      </c>
      <c r="P59" s="167">
        <v>0</v>
      </c>
      <c r="Q59" s="166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3</v>
      </c>
      <c r="AA59" s="167">
        <v>0</v>
      </c>
      <c r="AB59" s="163"/>
    </row>
    <row r="60" spans="1:28" ht="15" customHeight="1">
      <c r="A60" s="100">
        <v>381</v>
      </c>
      <c r="B60" s="105" t="s">
        <v>266</v>
      </c>
      <c r="C60" s="166">
        <v>545</v>
      </c>
      <c r="D60" s="166">
        <v>46</v>
      </c>
      <c r="E60" s="166">
        <v>5</v>
      </c>
      <c r="F60" s="166">
        <v>43</v>
      </c>
      <c r="G60" s="167">
        <v>0</v>
      </c>
      <c r="H60" s="166">
        <v>83</v>
      </c>
      <c r="I60" s="166">
        <v>14</v>
      </c>
      <c r="J60" s="166">
        <v>237</v>
      </c>
      <c r="K60" s="167">
        <v>0</v>
      </c>
      <c r="L60" s="166">
        <v>1</v>
      </c>
      <c r="M60" s="167">
        <v>0</v>
      </c>
      <c r="N60" s="167">
        <v>0</v>
      </c>
      <c r="O60" s="167">
        <v>0</v>
      </c>
      <c r="P60" s="167">
        <v>0</v>
      </c>
      <c r="Q60" s="167">
        <v>1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59</v>
      </c>
      <c r="AA60" s="167">
        <v>0</v>
      </c>
      <c r="AB60" s="163"/>
    </row>
    <row r="61" spans="1:28" ht="15" customHeight="1">
      <c r="A61" s="100">
        <v>382</v>
      </c>
      <c r="B61" s="105" t="s">
        <v>267</v>
      </c>
      <c r="C61" s="166">
        <v>515</v>
      </c>
      <c r="D61" s="166">
        <v>89</v>
      </c>
      <c r="E61" s="166">
        <v>1</v>
      </c>
      <c r="F61" s="166">
        <v>90</v>
      </c>
      <c r="G61" s="167">
        <v>0</v>
      </c>
      <c r="H61" s="166">
        <v>65</v>
      </c>
      <c r="I61" s="166">
        <v>55</v>
      </c>
      <c r="J61" s="166">
        <v>156</v>
      </c>
      <c r="K61" s="167">
        <v>0</v>
      </c>
      <c r="L61" s="166">
        <v>7</v>
      </c>
      <c r="M61" s="167">
        <v>0</v>
      </c>
      <c r="N61" s="167">
        <v>0</v>
      </c>
      <c r="O61" s="167">
        <v>0</v>
      </c>
      <c r="P61" s="167">
        <v>0</v>
      </c>
      <c r="Q61" s="167">
        <v>1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41</v>
      </c>
      <c r="AA61" s="167">
        <v>0</v>
      </c>
      <c r="AB61" s="163"/>
    </row>
    <row r="62" spans="1:28" ht="15" customHeight="1">
      <c r="A62" s="100">
        <v>442</v>
      </c>
      <c r="B62" s="105" t="s">
        <v>270</v>
      </c>
      <c r="C62" s="166">
        <v>148</v>
      </c>
      <c r="D62" s="166">
        <v>44</v>
      </c>
      <c r="E62" s="166">
        <v>0</v>
      </c>
      <c r="F62" s="166">
        <v>6</v>
      </c>
      <c r="G62" s="167">
        <v>0</v>
      </c>
      <c r="H62" s="166">
        <v>12</v>
      </c>
      <c r="I62" s="166">
        <v>0</v>
      </c>
      <c r="J62" s="166">
        <v>49</v>
      </c>
      <c r="K62" s="167">
        <v>0</v>
      </c>
      <c r="L62" s="166">
        <v>2</v>
      </c>
      <c r="M62" s="167">
        <v>0</v>
      </c>
      <c r="N62" s="167">
        <v>0</v>
      </c>
      <c r="O62" s="167">
        <v>0</v>
      </c>
      <c r="P62" s="167">
        <v>0</v>
      </c>
      <c r="Q62" s="166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26</v>
      </c>
      <c r="AA62" s="167">
        <v>0</v>
      </c>
      <c r="AB62" s="163"/>
    </row>
    <row r="63" spans="1:28" ht="15" customHeight="1">
      <c r="A63" s="100">
        <v>443</v>
      </c>
      <c r="B63" s="105" t="s">
        <v>271</v>
      </c>
      <c r="C63" s="166">
        <v>567</v>
      </c>
      <c r="D63" s="166">
        <v>282</v>
      </c>
      <c r="E63" s="166">
        <v>0</v>
      </c>
      <c r="F63" s="166">
        <v>17</v>
      </c>
      <c r="G63" s="167">
        <v>0</v>
      </c>
      <c r="H63" s="166">
        <v>9</v>
      </c>
      <c r="I63" s="166">
        <v>4</v>
      </c>
      <c r="J63" s="166">
        <v>163</v>
      </c>
      <c r="K63" s="167">
        <v>0</v>
      </c>
      <c r="L63" s="166">
        <v>2</v>
      </c>
      <c r="M63" s="167">
        <v>0</v>
      </c>
      <c r="N63" s="167">
        <v>0</v>
      </c>
      <c r="O63" s="167">
        <v>0</v>
      </c>
      <c r="P63" s="167">
        <v>0</v>
      </c>
      <c r="Q63" s="167">
        <v>15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36</v>
      </c>
      <c r="AA63" s="167">
        <v>0</v>
      </c>
      <c r="AB63" s="163"/>
    </row>
    <row r="64" spans="1:28" ht="15" customHeight="1">
      <c r="A64" s="100">
        <v>446</v>
      </c>
      <c r="B64" s="105" t="s">
        <v>273</v>
      </c>
      <c r="C64" s="166">
        <v>63</v>
      </c>
      <c r="D64" s="166">
        <v>12</v>
      </c>
      <c r="E64" s="166">
        <v>0</v>
      </c>
      <c r="F64" s="166">
        <v>2</v>
      </c>
      <c r="G64" s="167">
        <v>0</v>
      </c>
      <c r="H64" s="166">
        <v>4</v>
      </c>
      <c r="I64" s="166">
        <v>6</v>
      </c>
      <c r="J64" s="166">
        <v>26</v>
      </c>
      <c r="K64" s="167">
        <v>0</v>
      </c>
      <c r="L64" s="166">
        <v>1</v>
      </c>
      <c r="M64" s="167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0</v>
      </c>
      <c r="Y64" s="167">
        <v>0</v>
      </c>
      <c r="Z64" s="167">
        <v>5</v>
      </c>
      <c r="AA64" s="167">
        <v>0</v>
      </c>
      <c r="AB64" s="163"/>
    </row>
    <row r="65" spans="1:28" ht="15" customHeight="1">
      <c r="A65" s="100">
        <v>464</v>
      </c>
      <c r="B65" s="105" t="s">
        <v>274</v>
      </c>
      <c r="C65" s="166">
        <v>246</v>
      </c>
      <c r="D65" s="166">
        <v>14</v>
      </c>
      <c r="E65" s="166">
        <v>2</v>
      </c>
      <c r="F65" s="166">
        <v>68</v>
      </c>
      <c r="G65" s="167">
        <v>0</v>
      </c>
      <c r="H65" s="166">
        <v>16</v>
      </c>
      <c r="I65" s="166">
        <v>8</v>
      </c>
      <c r="J65" s="166">
        <v>78</v>
      </c>
      <c r="K65" s="167">
        <v>0</v>
      </c>
      <c r="L65" s="166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2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30</v>
      </c>
      <c r="AA65" s="167">
        <v>0</v>
      </c>
      <c r="AB65" s="163"/>
    </row>
    <row r="66" spans="1:28" ht="15" customHeight="1">
      <c r="A66" s="100">
        <v>481</v>
      </c>
      <c r="B66" s="105" t="s">
        <v>275</v>
      </c>
      <c r="C66" s="166">
        <v>148</v>
      </c>
      <c r="D66" s="166">
        <v>11</v>
      </c>
      <c r="E66" s="166">
        <v>0</v>
      </c>
      <c r="F66" s="166">
        <v>28</v>
      </c>
      <c r="G66" s="167">
        <v>0</v>
      </c>
      <c r="H66" s="166">
        <v>31</v>
      </c>
      <c r="I66" s="166">
        <v>1</v>
      </c>
      <c r="J66" s="166">
        <v>55</v>
      </c>
      <c r="K66" s="167">
        <v>0</v>
      </c>
      <c r="L66" s="166">
        <v>0</v>
      </c>
      <c r="M66" s="167">
        <v>0</v>
      </c>
      <c r="N66" s="167">
        <v>0</v>
      </c>
      <c r="O66" s="167">
        <v>0</v>
      </c>
      <c r="P66" s="167">
        <v>0</v>
      </c>
      <c r="Q66" s="166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16</v>
      </c>
      <c r="AA66" s="167">
        <v>0</v>
      </c>
      <c r="AB66" s="163"/>
    </row>
    <row r="67" spans="1:28" ht="15" customHeight="1">
      <c r="A67" s="100">
        <v>501</v>
      </c>
      <c r="B67" s="105" t="s">
        <v>276</v>
      </c>
      <c r="C67" s="166">
        <v>162</v>
      </c>
      <c r="D67" s="166">
        <v>33</v>
      </c>
      <c r="E67" s="166">
        <v>5</v>
      </c>
      <c r="F67" s="166">
        <v>15</v>
      </c>
      <c r="G67" s="167">
        <v>0</v>
      </c>
      <c r="H67" s="166">
        <v>3</v>
      </c>
      <c r="I67" s="166">
        <v>3</v>
      </c>
      <c r="J67" s="166">
        <v>56</v>
      </c>
      <c r="K67" s="167">
        <v>0</v>
      </c>
      <c r="L67" s="166">
        <v>1</v>
      </c>
      <c r="M67" s="167">
        <v>0</v>
      </c>
      <c r="N67" s="167">
        <v>0</v>
      </c>
      <c r="O67" s="167">
        <v>0</v>
      </c>
      <c r="P67" s="167">
        <v>0</v>
      </c>
      <c r="Q67" s="166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0</v>
      </c>
      <c r="Y67" s="167">
        <v>0</v>
      </c>
      <c r="Z67" s="167">
        <v>16</v>
      </c>
      <c r="AA67" s="167">
        <v>0</v>
      </c>
      <c r="AB67" s="163"/>
    </row>
    <row r="68" spans="1:28" ht="15" customHeight="1">
      <c r="A68" s="100">
        <v>585</v>
      </c>
      <c r="B68" s="105" t="s">
        <v>278</v>
      </c>
      <c r="C68" s="166">
        <v>141</v>
      </c>
      <c r="D68" s="166">
        <v>14</v>
      </c>
      <c r="E68" s="166">
        <v>1</v>
      </c>
      <c r="F68" s="166">
        <v>8</v>
      </c>
      <c r="G68" s="167">
        <v>0</v>
      </c>
      <c r="H68" s="166">
        <v>27</v>
      </c>
      <c r="I68" s="166">
        <v>0</v>
      </c>
      <c r="J68" s="166">
        <v>48</v>
      </c>
      <c r="K68" s="167">
        <v>0</v>
      </c>
      <c r="L68" s="166">
        <v>5</v>
      </c>
      <c r="M68" s="167">
        <v>0</v>
      </c>
      <c r="N68" s="167">
        <v>0</v>
      </c>
      <c r="O68" s="167">
        <v>0</v>
      </c>
      <c r="P68" s="167">
        <v>0</v>
      </c>
      <c r="Q68" s="166">
        <v>1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12</v>
      </c>
      <c r="AA68" s="167">
        <v>0</v>
      </c>
      <c r="AB68" s="163"/>
    </row>
    <row r="69" spans="1:28" ht="15" customHeight="1">
      <c r="A69" s="100">
        <v>586</v>
      </c>
      <c r="B69" s="105" t="s">
        <v>279</v>
      </c>
      <c r="C69" s="166">
        <v>141</v>
      </c>
      <c r="D69" s="166">
        <v>41</v>
      </c>
      <c r="E69" s="166">
        <v>0</v>
      </c>
      <c r="F69" s="166">
        <v>7</v>
      </c>
      <c r="G69" s="167">
        <v>0</v>
      </c>
      <c r="H69" s="166">
        <v>2</v>
      </c>
      <c r="I69" s="166">
        <v>0</v>
      </c>
      <c r="J69" s="166">
        <v>24</v>
      </c>
      <c r="K69" s="167">
        <v>0</v>
      </c>
      <c r="L69" s="166">
        <v>1</v>
      </c>
      <c r="M69" s="167">
        <v>0</v>
      </c>
      <c r="N69" s="167">
        <v>0</v>
      </c>
      <c r="O69" s="167">
        <v>0</v>
      </c>
      <c r="P69" s="167">
        <v>0</v>
      </c>
      <c r="Q69" s="166">
        <v>0</v>
      </c>
      <c r="R69" s="167">
        <v>0</v>
      </c>
      <c r="S69" s="167">
        <v>0</v>
      </c>
      <c r="T69" s="167">
        <v>0</v>
      </c>
      <c r="U69" s="167">
        <v>0</v>
      </c>
      <c r="V69" s="167">
        <v>0</v>
      </c>
      <c r="W69" s="167">
        <v>0</v>
      </c>
      <c r="X69" s="167">
        <v>0</v>
      </c>
      <c r="Y69" s="167">
        <v>0</v>
      </c>
      <c r="Z69" s="167">
        <v>16</v>
      </c>
      <c r="AA69" s="167">
        <v>0</v>
      </c>
      <c r="AB69" s="163"/>
    </row>
    <row r="70" spans="1:28" ht="15" customHeight="1">
      <c r="A70" s="104"/>
      <c r="B70" s="125"/>
      <c r="C70" s="145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</row>
    <row r="71" spans="1:28" ht="15" customHeight="1">
      <c r="A71" s="100" t="s">
        <v>436</v>
      </c>
      <c r="B71" s="127"/>
      <c r="C71" s="108"/>
      <c r="D71" s="108"/>
      <c r="E71" s="108"/>
      <c r="F71" s="108"/>
      <c r="G71" s="144"/>
      <c r="H71" s="108"/>
      <c r="I71" s="108"/>
      <c r="J71" s="108"/>
      <c r="K71" s="144"/>
      <c r="L71" s="108"/>
      <c r="M71" s="144"/>
      <c r="N71" s="144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</row>
    <row r="72" spans="1:28">
      <c r="C72" s="108"/>
      <c r="D72" s="108"/>
      <c r="E72" s="108"/>
      <c r="F72" s="108"/>
      <c r="G72" s="144"/>
      <c r="H72" s="108"/>
      <c r="I72" s="108"/>
      <c r="J72" s="108"/>
      <c r="K72" s="144"/>
      <c r="L72" s="108"/>
      <c r="M72" s="144"/>
      <c r="N72" s="144"/>
      <c r="O72" s="108"/>
      <c r="P72" s="144"/>
      <c r="Q72" s="144"/>
      <c r="R72" s="144"/>
      <c r="S72" s="108"/>
      <c r="T72" s="108"/>
      <c r="U72" s="108"/>
      <c r="V72" s="108"/>
      <c r="W72" s="144"/>
      <c r="X72" s="108"/>
      <c r="Y72" s="108"/>
      <c r="Z72" s="108"/>
      <c r="AA72" s="108"/>
    </row>
    <row r="73" spans="1:28">
      <c r="C73" s="108"/>
      <c r="D73" s="108"/>
      <c r="E73" s="108"/>
      <c r="F73" s="108"/>
      <c r="G73" s="144"/>
      <c r="H73" s="108"/>
      <c r="I73" s="108"/>
      <c r="J73" s="108"/>
      <c r="K73" s="144"/>
      <c r="L73" s="108"/>
      <c r="M73" s="144"/>
      <c r="N73" s="144"/>
      <c r="O73" s="108"/>
      <c r="P73" s="144"/>
      <c r="Q73" s="144"/>
      <c r="R73" s="144"/>
      <c r="S73" s="108"/>
      <c r="T73" s="108"/>
      <c r="U73" s="108"/>
      <c r="V73" s="108"/>
      <c r="W73" s="144"/>
      <c r="X73" s="108"/>
      <c r="Y73" s="108"/>
      <c r="Z73" s="108"/>
      <c r="AA73" s="108"/>
    </row>
  </sheetData>
  <mergeCells count="1">
    <mergeCell ref="A3:B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9FD1F-FC74-4D97-A506-E58D84FC1338}">
  <sheetPr>
    <tabColor theme="7" tint="0.59999389629810485"/>
  </sheetPr>
  <dimension ref="A1:AD473"/>
  <sheetViews>
    <sheetView workbookViewId="0">
      <pane xSplit="2" ySplit="2" topLeftCell="C54" activePane="bottomRight" state="frozen"/>
      <selection pane="topRight" activeCell="C1" sqref="C1"/>
      <selection pane="bottomLeft" activeCell="A3" sqref="A3"/>
      <selection pane="bottomRight"/>
    </sheetView>
  </sheetViews>
  <sheetFormatPr defaultColWidth="9" defaultRowHeight="13.5"/>
  <cols>
    <col min="1" max="1" width="5.375" style="4" customWidth="1"/>
    <col min="2" max="2" width="12.125" style="4" customWidth="1"/>
    <col min="3" max="30" width="9.625" style="4" customWidth="1"/>
    <col min="31" max="16384" width="9" style="4"/>
  </cols>
  <sheetData>
    <row r="1" spans="1:30" ht="15.75" customHeight="1">
      <c r="A1" s="14" t="s">
        <v>771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4"/>
      <c r="O1" s="14"/>
      <c r="P1" s="14"/>
      <c r="Q1" s="14"/>
      <c r="R1" s="14"/>
      <c r="S1" s="14"/>
      <c r="T1" s="4" t="s">
        <v>480</v>
      </c>
      <c r="AA1" s="195">
        <v>45432</v>
      </c>
      <c r="AC1" s="1" t="s">
        <v>106</v>
      </c>
    </row>
    <row r="2" spans="1:30" ht="15.75" customHeight="1">
      <c r="A2" s="29"/>
      <c r="B2" s="23"/>
      <c r="C2" s="193" t="s">
        <v>481</v>
      </c>
      <c r="D2" s="193" t="s">
        <v>482</v>
      </c>
      <c r="E2" s="193" t="s">
        <v>483</v>
      </c>
      <c r="F2" s="193" t="s">
        <v>484</v>
      </c>
      <c r="G2" s="193" t="s">
        <v>485</v>
      </c>
      <c r="H2" s="189" t="s">
        <v>474</v>
      </c>
      <c r="I2" s="189" t="s">
        <v>475</v>
      </c>
      <c r="J2" s="189" t="s">
        <v>476</v>
      </c>
      <c r="K2" s="189" t="s">
        <v>477</v>
      </c>
      <c r="L2" s="189" t="s">
        <v>478</v>
      </c>
      <c r="M2" s="189" t="s">
        <v>479</v>
      </c>
      <c r="N2" s="189" t="s">
        <v>110</v>
      </c>
      <c r="O2" s="189" t="s">
        <v>111</v>
      </c>
      <c r="P2" s="189" t="s">
        <v>112</v>
      </c>
      <c r="Q2" s="189" t="s">
        <v>113</v>
      </c>
      <c r="R2" s="189" t="s">
        <v>114</v>
      </c>
      <c r="S2" s="189" t="s">
        <v>115</v>
      </c>
      <c r="T2" s="5" t="s">
        <v>116</v>
      </c>
      <c r="U2" s="5" t="s">
        <v>117</v>
      </c>
      <c r="V2" s="5" t="s">
        <v>118</v>
      </c>
      <c r="W2" s="5" t="s">
        <v>119</v>
      </c>
      <c r="X2" s="5" t="s">
        <v>120</v>
      </c>
      <c r="Y2" s="5" t="s">
        <v>121</v>
      </c>
      <c r="Z2" s="5" t="s">
        <v>122</v>
      </c>
      <c r="AA2" s="5" t="s">
        <v>123</v>
      </c>
      <c r="AB2" s="5" t="s">
        <v>124</v>
      </c>
      <c r="AC2" s="5" t="s">
        <v>125</v>
      </c>
      <c r="AD2" s="5" t="s">
        <v>126</v>
      </c>
    </row>
    <row r="3" spans="1:30" ht="15.75" customHeight="1">
      <c r="A3" s="30"/>
      <c r="B3" s="34" t="s">
        <v>127</v>
      </c>
      <c r="C3" s="33">
        <f t="shared" ref="C3:G3" si="0">SUM(C4:C13)</f>
        <v>97542</v>
      </c>
      <c r="D3" s="33">
        <f t="shared" si="0"/>
        <v>98168</v>
      </c>
      <c r="E3" s="33">
        <f t="shared" si="0"/>
        <v>99530</v>
      </c>
      <c r="F3" s="33">
        <f t="shared" si="0"/>
        <v>99839</v>
      </c>
      <c r="G3" s="33">
        <f t="shared" si="0"/>
        <v>99654</v>
      </c>
      <c r="H3" s="33">
        <f t="shared" ref="H3:M3" si="1">SUM(H4:H13)</f>
        <v>99753</v>
      </c>
      <c r="I3" s="33">
        <f t="shared" si="1"/>
        <v>101931</v>
      </c>
      <c r="J3" s="33">
        <f t="shared" si="1"/>
        <v>102529</v>
      </c>
      <c r="K3" s="33">
        <f t="shared" si="1"/>
        <v>102721</v>
      </c>
      <c r="L3" s="33">
        <f t="shared" si="1"/>
        <v>101865</v>
      </c>
      <c r="M3" s="33">
        <f t="shared" si="1"/>
        <v>102954</v>
      </c>
      <c r="N3" s="33">
        <f>SUM(N4:N13)</f>
        <v>101691</v>
      </c>
      <c r="O3" s="33">
        <f t="shared" ref="O3:AD3" si="2">SUM(O4:O13)</f>
        <v>101294</v>
      </c>
      <c r="P3" s="33">
        <f t="shared" si="2"/>
        <v>101773</v>
      </c>
      <c r="Q3" s="33">
        <f t="shared" si="2"/>
        <v>101297</v>
      </c>
      <c r="R3" s="33">
        <f t="shared" si="2"/>
        <v>99767</v>
      </c>
      <c r="S3" s="33">
        <f t="shared" si="2"/>
        <v>98206</v>
      </c>
      <c r="T3" s="33">
        <f t="shared" si="2"/>
        <v>97164</v>
      </c>
      <c r="U3" s="33">
        <f t="shared" si="2"/>
        <v>96541</v>
      </c>
      <c r="V3" s="33">
        <f t="shared" si="2"/>
        <v>96530</v>
      </c>
      <c r="W3" s="33">
        <f t="shared" si="2"/>
        <v>98625</v>
      </c>
      <c r="X3" s="33">
        <f t="shared" si="2"/>
        <v>101562</v>
      </c>
      <c r="Y3" s="33">
        <f t="shared" si="2"/>
        <v>105613</v>
      </c>
      <c r="Z3" s="33">
        <f t="shared" si="2"/>
        <v>110005</v>
      </c>
      <c r="AA3" s="33">
        <f t="shared" si="2"/>
        <v>115681</v>
      </c>
      <c r="AB3" s="33">
        <f t="shared" si="2"/>
        <v>114806</v>
      </c>
      <c r="AC3" s="33">
        <f t="shared" si="2"/>
        <v>111940</v>
      </c>
      <c r="AD3" s="33">
        <f t="shared" si="2"/>
        <v>123125</v>
      </c>
    </row>
    <row r="4" spans="1:30" ht="15.75" customHeight="1">
      <c r="A4" s="31"/>
      <c r="B4" s="34" t="s">
        <v>4</v>
      </c>
      <c r="C4" s="33">
        <f t="shared" ref="C4:G4" si="3">C15</f>
        <v>41981</v>
      </c>
      <c r="D4" s="33">
        <f t="shared" si="3"/>
        <v>41789</v>
      </c>
      <c r="E4" s="33">
        <f t="shared" si="3"/>
        <v>42085</v>
      </c>
      <c r="F4" s="33">
        <f t="shared" si="3"/>
        <v>42442</v>
      </c>
      <c r="G4" s="33">
        <f t="shared" si="3"/>
        <v>42700</v>
      </c>
      <c r="H4" s="33">
        <f t="shared" ref="H4:M4" si="4">H15</f>
        <v>43082</v>
      </c>
      <c r="I4" s="33">
        <f t="shared" si="4"/>
        <v>44082</v>
      </c>
      <c r="J4" s="33">
        <f t="shared" si="4"/>
        <v>44743</v>
      </c>
      <c r="K4" s="33">
        <f t="shared" si="4"/>
        <v>44852</v>
      </c>
      <c r="L4" s="33">
        <f t="shared" si="4"/>
        <v>44276</v>
      </c>
      <c r="M4" s="33">
        <f t="shared" si="4"/>
        <v>44650</v>
      </c>
      <c r="N4" s="33">
        <f>N15</f>
        <v>44099</v>
      </c>
      <c r="O4" s="33">
        <f t="shared" ref="O4:AD4" si="5">O15</f>
        <v>43736</v>
      </c>
      <c r="P4" s="33">
        <f t="shared" ref="P4" si="6">P15</f>
        <v>44065</v>
      </c>
      <c r="Q4" s="33">
        <f t="shared" si="5"/>
        <v>44455</v>
      </c>
      <c r="R4" s="33">
        <f t="shared" si="5"/>
        <v>44312</v>
      </c>
      <c r="S4" s="33">
        <f t="shared" si="5"/>
        <v>43705</v>
      </c>
      <c r="T4" s="33">
        <f t="shared" si="5"/>
        <v>43151</v>
      </c>
      <c r="U4" s="33">
        <f t="shared" si="5"/>
        <v>43039</v>
      </c>
      <c r="V4" s="33">
        <f t="shared" si="5"/>
        <v>43247</v>
      </c>
      <c r="W4" s="33">
        <f t="shared" si="5"/>
        <v>44614</v>
      </c>
      <c r="X4" s="33">
        <f t="shared" si="5"/>
        <v>45885</v>
      </c>
      <c r="Y4" s="33">
        <f t="shared" si="5"/>
        <v>47609</v>
      </c>
      <c r="Z4" s="33">
        <f t="shared" si="5"/>
        <v>48936</v>
      </c>
      <c r="AA4" s="33">
        <f t="shared" si="5"/>
        <v>50155</v>
      </c>
      <c r="AB4" s="33">
        <f t="shared" si="5"/>
        <v>49215</v>
      </c>
      <c r="AC4" s="33">
        <f t="shared" si="5"/>
        <v>48048</v>
      </c>
      <c r="AD4" s="33">
        <f t="shared" si="5"/>
        <v>52706</v>
      </c>
    </row>
    <row r="5" spans="1:30" ht="15.75" customHeight="1">
      <c r="A5" s="31"/>
      <c r="B5" s="34" t="s">
        <v>128</v>
      </c>
      <c r="C5" s="33">
        <f t="shared" ref="C5:G5" si="7">C26+C28+C30</f>
        <v>21848</v>
      </c>
      <c r="D5" s="33">
        <f t="shared" si="7"/>
        <v>21923</v>
      </c>
      <c r="E5" s="33">
        <f t="shared" si="7"/>
        <v>21937</v>
      </c>
      <c r="F5" s="33">
        <f t="shared" si="7"/>
        <v>21798</v>
      </c>
      <c r="G5" s="33">
        <f t="shared" si="7"/>
        <v>21556</v>
      </c>
      <c r="H5" s="33">
        <f t="shared" ref="H5:M5" si="8">H26+H28+H30</f>
        <v>21364</v>
      </c>
      <c r="I5" s="33">
        <f t="shared" si="8"/>
        <v>21474</v>
      </c>
      <c r="J5" s="33">
        <f t="shared" si="8"/>
        <v>21617</v>
      </c>
      <c r="K5" s="33">
        <f t="shared" si="8"/>
        <v>21694</v>
      </c>
      <c r="L5" s="33">
        <f t="shared" si="8"/>
        <v>21417</v>
      </c>
      <c r="M5" s="33">
        <f t="shared" si="8"/>
        <v>21423</v>
      </c>
      <c r="N5" s="33">
        <f>N26+N28+N30</f>
        <v>20911</v>
      </c>
      <c r="O5" s="33">
        <f t="shared" ref="O5:AD5" si="9">O26+O28+O30</f>
        <v>20819</v>
      </c>
      <c r="P5" s="33">
        <f t="shared" ref="P5" si="10">P26+P28+P30</f>
        <v>20711</v>
      </c>
      <c r="Q5" s="33">
        <f t="shared" si="9"/>
        <v>20578</v>
      </c>
      <c r="R5" s="33">
        <f t="shared" si="9"/>
        <v>20184</v>
      </c>
      <c r="S5" s="33">
        <f t="shared" si="9"/>
        <v>19439</v>
      </c>
      <c r="T5" s="33">
        <f t="shared" si="9"/>
        <v>19242</v>
      </c>
      <c r="U5" s="33">
        <f t="shared" si="9"/>
        <v>19079</v>
      </c>
      <c r="V5" s="33">
        <f t="shared" si="9"/>
        <v>18780</v>
      </c>
      <c r="W5" s="33">
        <f t="shared" si="9"/>
        <v>18955</v>
      </c>
      <c r="X5" s="33">
        <f t="shared" si="9"/>
        <v>19229</v>
      </c>
      <c r="Y5" s="33">
        <f t="shared" si="9"/>
        <v>19558</v>
      </c>
      <c r="Z5" s="33">
        <f t="shared" si="9"/>
        <v>20083</v>
      </c>
      <c r="AA5" s="33">
        <f t="shared" si="9"/>
        <v>20973</v>
      </c>
      <c r="AB5" s="33">
        <f t="shared" si="9"/>
        <v>21020</v>
      </c>
      <c r="AC5" s="33">
        <f t="shared" si="9"/>
        <v>20575</v>
      </c>
      <c r="AD5" s="33">
        <f t="shared" si="9"/>
        <v>22316</v>
      </c>
    </row>
    <row r="6" spans="1:30" ht="15.75" customHeight="1">
      <c r="A6" s="31"/>
      <c r="B6" s="34" t="s">
        <v>129</v>
      </c>
      <c r="C6" s="33">
        <f t="shared" ref="C6:G6" si="11">C31+C37+C40+C42+C53</f>
        <v>9769</v>
      </c>
      <c r="D6" s="33">
        <f t="shared" si="11"/>
        <v>9866</v>
      </c>
      <c r="E6" s="33">
        <f t="shared" si="11"/>
        <v>9965</v>
      </c>
      <c r="F6" s="33">
        <f t="shared" si="11"/>
        <v>10045</v>
      </c>
      <c r="G6" s="33">
        <f t="shared" si="11"/>
        <v>9930</v>
      </c>
      <c r="H6" s="33">
        <f t="shared" ref="H6:M6" si="12">H31+H37+H40+H42+H53</f>
        <v>9794</v>
      </c>
      <c r="I6" s="33">
        <f t="shared" si="12"/>
        <v>9880</v>
      </c>
      <c r="J6" s="33">
        <f t="shared" si="12"/>
        <v>9780</v>
      </c>
      <c r="K6" s="33">
        <f t="shared" si="12"/>
        <v>9696</v>
      </c>
      <c r="L6" s="33">
        <f t="shared" si="12"/>
        <v>9463</v>
      </c>
      <c r="M6" s="33">
        <f t="shared" si="12"/>
        <v>9431</v>
      </c>
      <c r="N6" s="33">
        <f>N31+N37+N40+N42+N53</f>
        <v>9262</v>
      </c>
      <c r="O6" s="33">
        <f t="shared" ref="O6:AD6" si="13">O31+O37+O40+O42+O53</f>
        <v>9214</v>
      </c>
      <c r="P6" s="33">
        <f t="shared" ref="P6" si="14">P31+P37+P40+P42+P53</f>
        <v>9225</v>
      </c>
      <c r="Q6" s="33">
        <f t="shared" si="13"/>
        <v>9140</v>
      </c>
      <c r="R6" s="33">
        <f t="shared" si="13"/>
        <v>8968</v>
      </c>
      <c r="S6" s="33">
        <f t="shared" si="13"/>
        <v>8861</v>
      </c>
      <c r="T6" s="33">
        <f t="shared" si="13"/>
        <v>8831</v>
      </c>
      <c r="U6" s="33">
        <f t="shared" si="13"/>
        <v>8624</v>
      </c>
      <c r="V6" s="33">
        <f t="shared" si="13"/>
        <v>8532</v>
      </c>
      <c r="W6" s="33">
        <f t="shared" si="13"/>
        <v>8486</v>
      </c>
      <c r="X6" s="33">
        <f t="shared" si="13"/>
        <v>8553</v>
      </c>
      <c r="Y6" s="33">
        <f t="shared" si="13"/>
        <v>8803</v>
      </c>
      <c r="Z6" s="33">
        <f t="shared" si="13"/>
        <v>8868</v>
      </c>
      <c r="AA6" s="33">
        <f t="shared" si="13"/>
        <v>9265</v>
      </c>
      <c r="AB6" s="33">
        <f t="shared" si="13"/>
        <v>9218</v>
      </c>
      <c r="AC6" s="33">
        <f t="shared" si="13"/>
        <v>8916</v>
      </c>
      <c r="AD6" s="33">
        <f t="shared" si="13"/>
        <v>9763</v>
      </c>
    </row>
    <row r="7" spans="1:30" ht="15.75" customHeight="1">
      <c r="A7" s="31"/>
      <c r="B7" s="34" t="s">
        <v>130</v>
      </c>
      <c r="C7" s="33">
        <f t="shared" ref="C7:G7" si="15">C27+C34+C39+C55+C56</f>
        <v>6972</v>
      </c>
      <c r="D7" s="33">
        <f t="shared" si="15"/>
        <v>7344</v>
      </c>
      <c r="E7" s="33">
        <f t="shared" si="15"/>
        <v>7923</v>
      </c>
      <c r="F7" s="33">
        <f t="shared" si="15"/>
        <v>7654</v>
      </c>
      <c r="G7" s="33">
        <f t="shared" si="15"/>
        <v>7478</v>
      </c>
      <c r="H7" s="33">
        <f t="shared" ref="H7:M7" si="16">H27+H34+H39+H55+H56</f>
        <v>7289</v>
      </c>
      <c r="I7" s="33">
        <f t="shared" si="16"/>
        <v>7315</v>
      </c>
      <c r="J7" s="33">
        <f t="shared" si="16"/>
        <v>7199</v>
      </c>
      <c r="K7" s="33">
        <f t="shared" si="16"/>
        <v>7009</v>
      </c>
      <c r="L7" s="33">
        <f t="shared" si="16"/>
        <v>6996</v>
      </c>
      <c r="M7" s="33">
        <f t="shared" si="16"/>
        <v>7032</v>
      </c>
      <c r="N7" s="33">
        <f>N27+N34+N39+N55+N56</f>
        <v>7185</v>
      </c>
      <c r="O7" s="33">
        <f t="shared" ref="O7:AD7" si="17">O27+O34+O39+O55+O56</f>
        <v>7432</v>
      </c>
      <c r="P7" s="33">
        <f t="shared" ref="P7" si="18">P27+P34+P39+P55+P56</f>
        <v>7523</v>
      </c>
      <c r="Q7" s="33">
        <f t="shared" si="17"/>
        <v>7383</v>
      </c>
      <c r="R7" s="33">
        <f t="shared" si="17"/>
        <v>7284</v>
      </c>
      <c r="S7" s="33">
        <f t="shared" si="17"/>
        <v>7280</v>
      </c>
      <c r="T7" s="33">
        <f t="shared" si="17"/>
        <v>7195</v>
      </c>
      <c r="U7" s="33">
        <f t="shared" si="17"/>
        <v>7118</v>
      </c>
      <c r="V7" s="33">
        <f t="shared" si="17"/>
        <v>7280</v>
      </c>
      <c r="W7" s="33">
        <f t="shared" si="17"/>
        <v>7315</v>
      </c>
      <c r="X7" s="33">
        <f t="shared" si="17"/>
        <v>7492</v>
      </c>
      <c r="Y7" s="33">
        <f t="shared" si="17"/>
        <v>7764</v>
      </c>
      <c r="Z7" s="33">
        <f t="shared" si="17"/>
        <v>8183</v>
      </c>
      <c r="AA7" s="33">
        <f t="shared" si="17"/>
        <v>8989</v>
      </c>
      <c r="AB7" s="33">
        <f t="shared" si="17"/>
        <v>8803</v>
      </c>
      <c r="AC7" s="33">
        <f t="shared" si="17"/>
        <v>8682</v>
      </c>
      <c r="AD7" s="33">
        <f t="shared" si="17"/>
        <v>9348</v>
      </c>
    </row>
    <row r="8" spans="1:30" ht="15.75" customHeight="1">
      <c r="A8" s="31"/>
      <c r="B8" s="34" t="s">
        <v>131</v>
      </c>
      <c r="C8" s="33">
        <f t="shared" ref="C8:G8" si="19">C36+C38+C41+C43+C51+C54</f>
        <v>2783</v>
      </c>
      <c r="D8" s="33">
        <f t="shared" si="19"/>
        <v>2849</v>
      </c>
      <c r="E8" s="33">
        <f t="shared" si="19"/>
        <v>3034</v>
      </c>
      <c r="F8" s="33">
        <f t="shared" si="19"/>
        <v>3115</v>
      </c>
      <c r="G8" s="33">
        <f t="shared" si="19"/>
        <v>3025</v>
      </c>
      <c r="H8" s="33">
        <f t="shared" ref="H8:M8" si="20">H36+H38+H41+H43+H51+H54</f>
        <v>2950</v>
      </c>
      <c r="I8" s="33">
        <f t="shared" si="20"/>
        <v>3214</v>
      </c>
      <c r="J8" s="33">
        <f t="shared" si="20"/>
        <v>3173</v>
      </c>
      <c r="K8" s="33">
        <f t="shared" si="20"/>
        <v>3252</v>
      </c>
      <c r="L8" s="33">
        <f t="shared" si="20"/>
        <v>3296</v>
      </c>
      <c r="M8" s="33">
        <f t="shared" si="20"/>
        <v>3531</v>
      </c>
      <c r="N8" s="33">
        <f>N36+N38+N41+N43+N51+N54</f>
        <v>3559</v>
      </c>
      <c r="O8" s="33">
        <f t="shared" ref="O8:AD8" si="21">O36+O38+O41+O43+O51+O54</f>
        <v>3555</v>
      </c>
      <c r="P8" s="33">
        <f t="shared" ref="P8" si="22">P36+P38+P41+P43+P51+P54</f>
        <v>3670</v>
      </c>
      <c r="Q8" s="33">
        <f t="shared" si="21"/>
        <v>3509</v>
      </c>
      <c r="R8" s="33">
        <f t="shared" si="21"/>
        <v>3312</v>
      </c>
      <c r="S8" s="33">
        <f t="shared" si="21"/>
        <v>3429</v>
      </c>
      <c r="T8" s="33">
        <f t="shared" si="21"/>
        <v>3527</v>
      </c>
      <c r="U8" s="33">
        <f t="shared" si="21"/>
        <v>3492</v>
      </c>
      <c r="V8" s="33">
        <f t="shared" si="21"/>
        <v>3537</v>
      </c>
      <c r="W8" s="33">
        <f t="shared" si="21"/>
        <v>3790</v>
      </c>
      <c r="X8" s="33">
        <f t="shared" si="21"/>
        <v>4229</v>
      </c>
      <c r="Y8" s="33">
        <f t="shared" si="21"/>
        <v>4789</v>
      </c>
      <c r="Z8" s="33">
        <f t="shared" si="21"/>
        <v>5746</v>
      </c>
      <c r="AA8" s="33">
        <f t="shared" si="21"/>
        <v>6829</v>
      </c>
      <c r="AB8" s="33">
        <f t="shared" si="21"/>
        <v>7101</v>
      </c>
      <c r="AC8" s="33">
        <f t="shared" si="21"/>
        <v>6628</v>
      </c>
      <c r="AD8" s="33">
        <f t="shared" si="21"/>
        <v>7467</v>
      </c>
    </row>
    <row r="9" spans="1:30" ht="15.75" customHeight="1">
      <c r="A9" s="31"/>
      <c r="B9" s="34" t="s">
        <v>132</v>
      </c>
      <c r="C9" s="33">
        <f t="shared" ref="C9:G9" si="23">C25+C57+C58+C59</f>
        <v>10582</v>
      </c>
      <c r="D9" s="33">
        <f t="shared" si="23"/>
        <v>10615</v>
      </c>
      <c r="E9" s="33">
        <f t="shared" si="23"/>
        <v>10741</v>
      </c>
      <c r="F9" s="33">
        <f t="shared" si="23"/>
        <v>10885</v>
      </c>
      <c r="G9" s="33">
        <f t="shared" si="23"/>
        <v>10980</v>
      </c>
      <c r="H9" s="33">
        <f t="shared" ref="H9:M9" si="24">H25+H57+H58+H59</f>
        <v>11023</v>
      </c>
      <c r="I9" s="33">
        <f t="shared" si="24"/>
        <v>11407</v>
      </c>
      <c r="J9" s="33">
        <f t="shared" si="24"/>
        <v>11466</v>
      </c>
      <c r="K9" s="33">
        <f t="shared" si="24"/>
        <v>11679</v>
      </c>
      <c r="L9" s="33">
        <f t="shared" si="24"/>
        <v>11713</v>
      </c>
      <c r="M9" s="33">
        <f t="shared" si="24"/>
        <v>11913</v>
      </c>
      <c r="N9" s="33">
        <f>N25+N57+N58+N59</f>
        <v>11708</v>
      </c>
      <c r="O9" s="33">
        <f t="shared" ref="O9:AD9" si="25">O25+O57+O58+O59</f>
        <v>11564</v>
      </c>
      <c r="P9" s="33">
        <f t="shared" ref="P9" si="26">P25+P57+P58+P59</f>
        <v>11558</v>
      </c>
      <c r="Q9" s="33">
        <f t="shared" si="25"/>
        <v>11255</v>
      </c>
      <c r="R9" s="33">
        <f t="shared" si="25"/>
        <v>10961</v>
      </c>
      <c r="S9" s="33">
        <f t="shared" si="25"/>
        <v>10816</v>
      </c>
      <c r="T9" s="33">
        <f t="shared" si="25"/>
        <v>10576</v>
      </c>
      <c r="U9" s="33">
        <f t="shared" si="25"/>
        <v>10626</v>
      </c>
      <c r="V9" s="33">
        <f t="shared" si="25"/>
        <v>10591</v>
      </c>
      <c r="W9" s="33">
        <f t="shared" si="25"/>
        <v>10756</v>
      </c>
      <c r="X9" s="33">
        <f t="shared" si="25"/>
        <v>10987</v>
      </c>
      <c r="Y9" s="33">
        <f t="shared" si="25"/>
        <v>11340</v>
      </c>
      <c r="Z9" s="33">
        <f t="shared" si="25"/>
        <v>11843</v>
      </c>
      <c r="AA9" s="33">
        <f t="shared" si="25"/>
        <v>12383</v>
      </c>
      <c r="AB9" s="33">
        <f t="shared" si="25"/>
        <v>12284</v>
      </c>
      <c r="AC9" s="33">
        <f t="shared" si="25"/>
        <v>11957</v>
      </c>
      <c r="AD9" s="33">
        <f t="shared" si="25"/>
        <v>12994</v>
      </c>
    </row>
    <row r="10" spans="1:30" ht="15.75" customHeight="1">
      <c r="A10" s="31"/>
      <c r="B10" s="34" t="s">
        <v>133</v>
      </c>
      <c r="C10" s="26">
        <f t="shared" ref="C10:G10" si="27">C32+C35+C50+C52+C60+C61+C62</f>
        <v>1633</v>
      </c>
      <c r="D10" s="26">
        <f t="shared" si="27"/>
        <v>1674</v>
      </c>
      <c r="E10" s="26">
        <f t="shared" si="27"/>
        <v>1647</v>
      </c>
      <c r="F10" s="26">
        <f t="shared" si="27"/>
        <v>1694</v>
      </c>
      <c r="G10" s="26">
        <f t="shared" si="27"/>
        <v>1667</v>
      </c>
      <c r="H10" s="26">
        <f t="shared" ref="H10:M10" si="28">H32+H35+H50+H52+H60+H61+H62</f>
        <v>1660</v>
      </c>
      <c r="I10" s="26">
        <f>I32+I35+I50+I52+I60+I61+I62</f>
        <v>1744</v>
      </c>
      <c r="J10" s="26">
        <f t="shared" si="28"/>
        <v>1737</v>
      </c>
      <c r="K10" s="26">
        <f>K32+K35+K50+K52+K60+K61+K62</f>
        <v>1723</v>
      </c>
      <c r="L10" s="26">
        <f t="shared" si="28"/>
        <v>1756</v>
      </c>
      <c r="M10" s="26">
        <f t="shared" si="28"/>
        <v>1808</v>
      </c>
      <c r="N10" s="26">
        <f>N32+N35+N50+N52+N60+N61+N62</f>
        <v>1869</v>
      </c>
      <c r="O10" s="26">
        <f t="shared" ref="O10:AD10" si="29">O32+O35+O50+O52+O60+O61+O62</f>
        <v>1873</v>
      </c>
      <c r="P10" s="26">
        <f t="shared" ref="P10" si="30">P32+P35+P50+P52+P60+P61+P62</f>
        <v>1917</v>
      </c>
      <c r="Q10" s="26">
        <f t="shared" si="29"/>
        <v>1888</v>
      </c>
      <c r="R10" s="26">
        <f t="shared" si="29"/>
        <v>1799</v>
      </c>
      <c r="S10" s="26">
        <f t="shared" si="29"/>
        <v>1754</v>
      </c>
      <c r="T10" s="26">
        <f t="shared" si="29"/>
        <v>1700</v>
      </c>
      <c r="U10" s="26">
        <f t="shared" si="29"/>
        <v>1669</v>
      </c>
      <c r="V10" s="26">
        <f t="shared" si="29"/>
        <v>1698</v>
      </c>
      <c r="W10" s="26">
        <f t="shared" si="29"/>
        <v>1704</v>
      </c>
      <c r="X10" s="26">
        <f t="shared" si="29"/>
        <v>1874</v>
      </c>
      <c r="Y10" s="26">
        <f t="shared" si="29"/>
        <v>1982</v>
      </c>
      <c r="Z10" s="26">
        <f t="shared" si="29"/>
        <v>2163</v>
      </c>
      <c r="AA10" s="26">
        <f t="shared" si="29"/>
        <v>2429</v>
      </c>
      <c r="AB10" s="26">
        <f t="shared" si="29"/>
        <v>2476</v>
      </c>
      <c r="AC10" s="26">
        <f t="shared" si="29"/>
        <v>2515</v>
      </c>
      <c r="AD10" s="26">
        <f t="shared" si="29"/>
        <v>3002</v>
      </c>
    </row>
    <row r="11" spans="1:30" ht="15.75" customHeight="1">
      <c r="A11" s="31"/>
      <c r="B11" s="34" t="s">
        <v>134</v>
      </c>
      <c r="C11" s="26">
        <f t="shared" ref="C11:G11" si="31">C33+C45+C48+C63+C64</f>
        <v>818</v>
      </c>
      <c r="D11" s="26">
        <f t="shared" si="31"/>
        <v>867</v>
      </c>
      <c r="E11" s="26">
        <f t="shared" si="31"/>
        <v>942</v>
      </c>
      <c r="F11" s="26">
        <f t="shared" si="31"/>
        <v>906</v>
      </c>
      <c r="G11" s="26">
        <f t="shared" si="31"/>
        <v>871</v>
      </c>
      <c r="H11" s="26">
        <f t="shared" ref="H11:M11" si="32">H33+H45+H48+H63+H64</f>
        <v>973</v>
      </c>
      <c r="I11" s="26">
        <f t="shared" si="32"/>
        <v>1071</v>
      </c>
      <c r="J11" s="26">
        <f t="shared" si="32"/>
        <v>1085</v>
      </c>
      <c r="K11" s="26">
        <f t="shared" si="32"/>
        <v>1112</v>
      </c>
      <c r="L11" s="26">
        <f t="shared" si="32"/>
        <v>1153</v>
      </c>
      <c r="M11" s="26">
        <f t="shared" si="32"/>
        <v>1207</v>
      </c>
      <c r="N11" s="26">
        <f>N33+N45+N48+N63+N64</f>
        <v>1198</v>
      </c>
      <c r="O11" s="26">
        <f t="shared" ref="O11:AD11" si="33">O33+O45+O48+O63+O64</f>
        <v>1229</v>
      </c>
      <c r="P11" s="26">
        <f t="shared" ref="P11" si="34">P33+P45+P48+P63+P64</f>
        <v>1214</v>
      </c>
      <c r="Q11" s="26">
        <f t="shared" si="33"/>
        <v>1184</v>
      </c>
      <c r="R11" s="26">
        <f t="shared" si="33"/>
        <v>1075</v>
      </c>
      <c r="S11" s="26">
        <f t="shared" si="33"/>
        <v>1030</v>
      </c>
      <c r="T11" s="26">
        <f t="shared" si="33"/>
        <v>1042</v>
      </c>
      <c r="U11" s="26">
        <f t="shared" si="33"/>
        <v>1035</v>
      </c>
      <c r="V11" s="26">
        <f t="shared" si="33"/>
        <v>1023</v>
      </c>
      <c r="W11" s="26">
        <f t="shared" si="33"/>
        <v>1063</v>
      </c>
      <c r="X11" s="26">
        <f t="shared" si="33"/>
        <v>1167</v>
      </c>
      <c r="Y11" s="26">
        <f t="shared" si="33"/>
        <v>1344</v>
      </c>
      <c r="Z11" s="26">
        <f t="shared" si="33"/>
        <v>1459</v>
      </c>
      <c r="AA11" s="26">
        <f t="shared" si="33"/>
        <v>1572</v>
      </c>
      <c r="AB11" s="26">
        <f t="shared" si="33"/>
        <v>1543</v>
      </c>
      <c r="AC11" s="26">
        <f t="shared" si="33"/>
        <v>1529</v>
      </c>
      <c r="AD11" s="26">
        <f t="shared" si="33"/>
        <v>1808</v>
      </c>
    </row>
    <row r="12" spans="1:30" ht="15.75" customHeight="1">
      <c r="A12" s="31"/>
      <c r="B12" s="34" t="s">
        <v>135</v>
      </c>
      <c r="C12" s="26">
        <f t="shared" ref="C12:G12" si="35">C44+C46</f>
        <v>666</v>
      </c>
      <c r="D12" s="26">
        <f t="shared" si="35"/>
        <v>748</v>
      </c>
      <c r="E12" s="26">
        <f t="shared" si="35"/>
        <v>825</v>
      </c>
      <c r="F12" s="26">
        <f t="shared" si="35"/>
        <v>872</v>
      </c>
      <c r="G12" s="26">
        <f t="shared" si="35"/>
        <v>982</v>
      </c>
      <c r="H12" s="26">
        <f t="shared" ref="H12:M12" si="36">H44+H46</f>
        <v>1069</v>
      </c>
      <c r="I12" s="26">
        <f t="shared" si="36"/>
        <v>1189</v>
      </c>
      <c r="J12" s="26">
        <f t="shared" si="36"/>
        <v>1147</v>
      </c>
      <c r="K12" s="26">
        <f t="shared" si="36"/>
        <v>1114</v>
      </c>
      <c r="L12" s="26">
        <f t="shared" si="36"/>
        <v>1201</v>
      </c>
      <c r="M12" s="26">
        <f t="shared" si="36"/>
        <v>1373</v>
      </c>
      <c r="N12" s="26">
        <f>N44+N46</f>
        <v>1302</v>
      </c>
      <c r="O12" s="26">
        <f t="shared" ref="O12:AD12" si="37">O44+O46</f>
        <v>1262</v>
      </c>
      <c r="P12" s="26">
        <f t="shared" ref="P12" si="38">P44+P46</f>
        <v>1246</v>
      </c>
      <c r="Q12" s="26">
        <f t="shared" si="37"/>
        <v>1209</v>
      </c>
      <c r="R12" s="26">
        <f t="shared" si="37"/>
        <v>1204</v>
      </c>
      <c r="S12" s="26">
        <f t="shared" si="37"/>
        <v>1213</v>
      </c>
      <c r="T12" s="26">
        <f t="shared" si="37"/>
        <v>1226</v>
      </c>
      <c r="U12" s="26">
        <f t="shared" si="37"/>
        <v>1183</v>
      </c>
      <c r="V12" s="26">
        <f t="shared" si="37"/>
        <v>1167</v>
      </c>
      <c r="W12" s="26">
        <f t="shared" si="37"/>
        <v>1204</v>
      </c>
      <c r="X12" s="26">
        <f t="shared" si="37"/>
        <v>1323</v>
      </c>
      <c r="Y12" s="26">
        <f t="shared" si="37"/>
        <v>1472</v>
      </c>
      <c r="Z12" s="26">
        <f t="shared" si="37"/>
        <v>1728</v>
      </c>
      <c r="AA12" s="26">
        <f t="shared" si="37"/>
        <v>1879</v>
      </c>
      <c r="AB12" s="26">
        <f t="shared" si="37"/>
        <v>1864</v>
      </c>
      <c r="AC12" s="26">
        <f t="shared" si="37"/>
        <v>1810</v>
      </c>
      <c r="AD12" s="26">
        <f t="shared" si="37"/>
        <v>2135</v>
      </c>
    </row>
    <row r="13" spans="1:30" ht="15.75" customHeight="1">
      <c r="A13" s="31"/>
      <c r="B13" s="34" t="s">
        <v>136</v>
      </c>
      <c r="C13" s="26">
        <f t="shared" ref="C13:G13" si="39">C29+C47+C49</f>
        <v>490</v>
      </c>
      <c r="D13" s="26">
        <f t="shared" si="39"/>
        <v>493</v>
      </c>
      <c r="E13" s="26">
        <f t="shared" si="39"/>
        <v>431</v>
      </c>
      <c r="F13" s="26">
        <f t="shared" si="39"/>
        <v>428</v>
      </c>
      <c r="G13" s="26">
        <f t="shared" si="39"/>
        <v>465</v>
      </c>
      <c r="H13" s="26">
        <f t="shared" ref="H13:M13" si="40">H29+H47+H49</f>
        <v>549</v>
      </c>
      <c r="I13" s="26">
        <f t="shared" si="40"/>
        <v>555</v>
      </c>
      <c r="J13" s="26">
        <f t="shared" si="40"/>
        <v>582</v>
      </c>
      <c r="K13" s="26">
        <f t="shared" si="40"/>
        <v>590</v>
      </c>
      <c r="L13" s="26">
        <f t="shared" si="40"/>
        <v>594</v>
      </c>
      <c r="M13" s="26">
        <f t="shared" si="40"/>
        <v>586</v>
      </c>
      <c r="N13" s="26">
        <f>N29+N47+N49</f>
        <v>598</v>
      </c>
      <c r="O13" s="26">
        <f t="shared" ref="O13:AD13" si="41">O29+O47+O49</f>
        <v>610</v>
      </c>
      <c r="P13" s="26">
        <f t="shared" ref="P13" si="42">P29+P47+P49</f>
        <v>644</v>
      </c>
      <c r="Q13" s="26">
        <f t="shared" si="41"/>
        <v>696</v>
      </c>
      <c r="R13" s="26">
        <f t="shared" si="41"/>
        <v>668</v>
      </c>
      <c r="S13" s="26">
        <f t="shared" si="41"/>
        <v>679</v>
      </c>
      <c r="T13" s="26">
        <f t="shared" si="41"/>
        <v>674</v>
      </c>
      <c r="U13" s="26">
        <f t="shared" si="41"/>
        <v>676</v>
      </c>
      <c r="V13" s="26">
        <f t="shared" si="41"/>
        <v>675</v>
      </c>
      <c r="W13" s="26">
        <f t="shared" si="41"/>
        <v>738</v>
      </c>
      <c r="X13" s="26">
        <f t="shared" si="41"/>
        <v>823</v>
      </c>
      <c r="Y13" s="26">
        <f t="shared" si="41"/>
        <v>952</v>
      </c>
      <c r="Z13" s="26">
        <f t="shared" si="41"/>
        <v>996</v>
      </c>
      <c r="AA13" s="26">
        <f t="shared" si="41"/>
        <v>1207</v>
      </c>
      <c r="AB13" s="26">
        <f t="shared" si="41"/>
        <v>1282</v>
      </c>
      <c r="AC13" s="26">
        <f t="shared" si="41"/>
        <v>1280</v>
      </c>
      <c r="AD13" s="26">
        <f t="shared" si="41"/>
        <v>1586</v>
      </c>
    </row>
    <row r="14" spans="1:30" ht="15.75" customHeight="1">
      <c r="A14" s="31"/>
      <c r="B14" s="34"/>
      <c r="C14" s="194"/>
      <c r="D14" s="194"/>
      <c r="E14" s="194"/>
      <c r="F14" s="194"/>
      <c r="G14" s="194"/>
      <c r="H14" s="34"/>
      <c r="I14" s="34"/>
      <c r="J14" s="34"/>
      <c r="K14" s="34"/>
      <c r="L14" s="34"/>
      <c r="M14" s="34"/>
      <c r="N14" s="19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15.75" customHeight="1">
      <c r="A15" s="100">
        <v>100</v>
      </c>
      <c r="B15" s="105" t="s">
        <v>223</v>
      </c>
      <c r="C15" s="32">
        <f>'95'!B10</f>
        <v>41981</v>
      </c>
      <c r="D15" s="32">
        <f>'96'!B10</f>
        <v>41789</v>
      </c>
      <c r="E15" s="32">
        <f>'97'!B10</f>
        <v>42085</v>
      </c>
      <c r="F15" s="32">
        <f>'98'!B10</f>
        <v>42442</v>
      </c>
      <c r="G15" s="32">
        <f>'99'!B12</f>
        <v>42700</v>
      </c>
      <c r="H15" s="26">
        <f t="shared" ref="H15:M15" si="43">SUM(H16:H24)</f>
        <v>43082</v>
      </c>
      <c r="I15" s="26">
        <f t="shared" si="43"/>
        <v>44082</v>
      </c>
      <c r="J15" s="26">
        <f t="shared" si="43"/>
        <v>44743</v>
      </c>
      <c r="K15" s="26">
        <f t="shared" si="43"/>
        <v>44852</v>
      </c>
      <c r="L15" s="26">
        <f t="shared" si="43"/>
        <v>44276</v>
      </c>
      <c r="M15" s="26">
        <f t="shared" si="43"/>
        <v>44650</v>
      </c>
      <c r="N15" s="26">
        <f>SUM(N16:N24)</f>
        <v>44099</v>
      </c>
      <c r="O15" s="26">
        <f t="shared" ref="O15:AD15" si="44">SUM(O16:O24)</f>
        <v>43736</v>
      </c>
      <c r="P15" s="26">
        <f t="shared" si="44"/>
        <v>44065</v>
      </c>
      <c r="Q15" s="26">
        <f t="shared" si="44"/>
        <v>44455</v>
      </c>
      <c r="R15" s="26">
        <f t="shared" si="44"/>
        <v>44312</v>
      </c>
      <c r="S15" s="26">
        <f t="shared" si="44"/>
        <v>43705</v>
      </c>
      <c r="T15" s="26">
        <f t="shared" si="44"/>
        <v>43151</v>
      </c>
      <c r="U15" s="26">
        <f t="shared" si="44"/>
        <v>43039</v>
      </c>
      <c r="V15" s="26">
        <f t="shared" si="44"/>
        <v>43247</v>
      </c>
      <c r="W15" s="26">
        <f t="shared" si="44"/>
        <v>44614</v>
      </c>
      <c r="X15" s="26">
        <f t="shared" si="44"/>
        <v>45885</v>
      </c>
      <c r="Y15" s="26">
        <f t="shared" si="44"/>
        <v>47609</v>
      </c>
      <c r="Z15" s="26">
        <f t="shared" si="44"/>
        <v>48936</v>
      </c>
      <c r="AA15" s="26">
        <f t="shared" si="44"/>
        <v>50155</v>
      </c>
      <c r="AB15" s="26">
        <f t="shared" si="44"/>
        <v>49215</v>
      </c>
      <c r="AC15" s="26">
        <f t="shared" si="44"/>
        <v>48048</v>
      </c>
      <c r="AD15" s="26">
        <f t="shared" si="44"/>
        <v>52706</v>
      </c>
    </row>
    <row r="16" spans="1:30" ht="15.75" customHeight="1">
      <c r="A16" s="197">
        <v>101</v>
      </c>
      <c r="B16" s="197" t="s">
        <v>224</v>
      </c>
      <c r="C16" s="198">
        <f t="shared" ref="C16:C22" si="45">ROUND(C$15*C70/C$69,0)</f>
        <v>3719</v>
      </c>
      <c r="D16" s="198">
        <f t="shared" ref="D16:G16" si="46">ROUND(D$15*D70/D$69,0)</f>
        <v>3845</v>
      </c>
      <c r="E16" s="198">
        <f t="shared" si="46"/>
        <v>4209</v>
      </c>
      <c r="F16" s="198">
        <f t="shared" si="46"/>
        <v>4575</v>
      </c>
      <c r="G16" s="198">
        <f t="shared" si="46"/>
        <v>4631</v>
      </c>
      <c r="H16" s="199">
        <f>H70</f>
        <v>4766</v>
      </c>
      <c r="I16" s="199">
        <f>I169</f>
        <v>5055</v>
      </c>
      <c r="J16" s="199">
        <f t="shared" ref="J16:K16" si="47">J169</f>
        <v>5105</v>
      </c>
      <c r="K16" s="199">
        <f t="shared" si="47"/>
        <v>5025</v>
      </c>
      <c r="L16" s="199">
        <f>L268</f>
        <v>5037</v>
      </c>
      <c r="M16" s="199">
        <f>M359</f>
        <v>5350</v>
      </c>
      <c r="N16" s="78">
        <f>'06'!C21</f>
        <v>5179</v>
      </c>
      <c r="O16" s="20">
        <f>'07'!C21</f>
        <v>5115</v>
      </c>
      <c r="P16" s="20">
        <f>'08'!C21</f>
        <v>5192</v>
      </c>
      <c r="Q16" s="20">
        <f>'09'!C21</f>
        <v>5188</v>
      </c>
      <c r="R16" s="20">
        <f>'10'!C21</f>
        <v>5088</v>
      </c>
      <c r="S16" s="20">
        <f>'11'!C21</f>
        <v>5058</v>
      </c>
      <c r="T16" s="20">
        <f>'12'!C21</f>
        <v>4928</v>
      </c>
      <c r="U16" s="20">
        <f>'13'!C21</f>
        <v>4866</v>
      </c>
      <c r="V16" s="20">
        <f>'14'!C21</f>
        <v>4961</v>
      </c>
      <c r="W16" s="20">
        <f>'15'!C21</f>
        <v>5176</v>
      </c>
      <c r="X16" s="20">
        <f>'16'!C21</f>
        <v>5405</v>
      </c>
      <c r="Y16" s="20">
        <f>'17'!C21</f>
        <v>5826</v>
      </c>
      <c r="Z16" s="20">
        <f>'18'!C21</f>
        <v>6083</v>
      </c>
      <c r="AA16" s="20">
        <f>'19'!C21</f>
        <v>6505</v>
      </c>
      <c r="AB16" s="20">
        <f>'20'!C21</f>
        <v>6459</v>
      </c>
      <c r="AC16" s="20">
        <f>'21'!C21</f>
        <v>6457</v>
      </c>
      <c r="AD16" s="20">
        <f>'22'!C21</f>
        <v>6874</v>
      </c>
    </row>
    <row r="17" spans="1:30" ht="15.75" customHeight="1">
      <c r="A17" s="100">
        <v>102</v>
      </c>
      <c r="B17" s="100" t="s">
        <v>225</v>
      </c>
      <c r="C17" s="200">
        <f t="shared" si="45"/>
        <v>3378</v>
      </c>
      <c r="D17" s="200">
        <f t="shared" ref="D17:G22" si="48">ROUND(D$15*D71/D$69,0)</f>
        <v>3181</v>
      </c>
      <c r="E17" s="200">
        <f t="shared" si="48"/>
        <v>3262</v>
      </c>
      <c r="F17" s="200">
        <f t="shared" si="48"/>
        <v>3440</v>
      </c>
      <c r="G17" s="200">
        <f t="shared" si="48"/>
        <v>3564</v>
      </c>
      <c r="H17" s="171">
        <f t="shared" ref="H17:H24" si="49">H71</f>
        <v>3632</v>
      </c>
      <c r="I17" s="171">
        <f t="shared" ref="I17:K17" si="50">I170</f>
        <v>3761</v>
      </c>
      <c r="J17" s="171">
        <f t="shared" si="50"/>
        <v>3813</v>
      </c>
      <c r="K17" s="171">
        <f t="shared" si="50"/>
        <v>3859</v>
      </c>
      <c r="L17" s="171">
        <f t="shared" ref="L17:L24" si="51">L269</f>
        <v>3811</v>
      </c>
      <c r="M17" s="171">
        <f t="shared" ref="M17:M24" si="52">M360</f>
        <v>3819</v>
      </c>
      <c r="N17" s="26">
        <f>'06'!C22</f>
        <v>3808</v>
      </c>
      <c r="O17" s="17">
        <f>'07'!C22</f>
        <v>3816</v>
      </c>
      <c r="P17" s="17">
        <f>'08'!C22</f>
        <v>3845</v>
      </c>
      <c r="Q17" s="17">
        <f>'09'!C22</f>
        <v>3963</v>
      </c>
      <c r="R17" s="17">
        <f>'10'!C22</f>
        <v>4008</v>
      </c>
      <c r="S17" s="17">
        <f>'11'!C22</f>
        <v>4061</v>
      </c>
      <c r="T17" s="17">
        <f>'12'!C22</f>
        <v>4047</v>
      </c>
      <c r="U17" s="17">
        <f>'13'!C22</f>
        <v>4281</v>
      </c>
      <c r="V17" s="17">
        <f>'14'!C22</f>
        <v>4213</v>
      </c>
      <c r="W17" s="17">
        <f>'15'!C22</f>
        <v>4423</v>
      </c>
      <c r="X17" s="17">
        <f>'16'!C22</f>
        <v>4536</v>
      </c>
      <c r="Y17" s="17">
        <f>'17'!C22</f>
        <v>4610</v>
      </c>
      <c r="Z17" s="17">
        <f>'18'!C22</f>
        <v>4817</v>
      </c>
      <c r="AA17" s="17">
        <f>'19'!C22</f>
        <v>4794</v>
      </c>
      <c r="AB17" s="17">
        <f>'20'!C22</f>
        <v>4420</v>
      </c>
      <c r="AC17" s="17">
        <f>'21'!C22</f>
        <v>4177</v>
      </c>
      <c r="AD17" s="17">
        <f>'22'!C22</f>
        <v>4693</v>
      </c>
    </row>
    <row r="18" spans="1:30" ht="15.75" customHeight="1">
      <c r="A18" s="100">
        <v>105</v>
      </c>
      <c r="B18" s="100" t="s">
        <v>226</v>
      </c>
      <c r="C18" s="200">
        <f t="shared" si="45"/>
        <v>2855</v>
      </c>
      <c r="D18" s="200">
        <f t="shared" si="48"/>
        <v>2786</v>
      </c>
      <c r="E18" s="200">
        <f t="shared" si="48"/>
        <v>2836</v>
      </c>
      <c r="F18" s="200">
        <f t="shared" si="48"/>
        <v>2987</v>
      </c>
      <c r="G18" s="200">
        <f t="shared" si="48"/>
        <v>3091</v>
      </c>
      <c r="H18" s="171">
        <f t="shared" si="49"/>
        <v>3315</v>
      </c>
      <c r="I18" s="171">
        <f t="shared" ref="I18:K18" si="53">I171</f>
        <v>3517</v>
      </c>
      <c r="J18" s="171">
        <f t="shared" si="53"/>
        <v>3773</v>
      </c>
      <c r="K18" s="171">
        <f t="shared" si="53"/>
        <v>3989</v>
      </c>
      <c r="L18" s="171">
        <f t="shared" si="51"/>
        <v>3910</v>
      </c>
      <c r="M18" s="171">
        <f t="shared" si="52"/>
        <v>3945</v>
      </c>
      <c r="N18" s="26">
        <f>'06'!C23</f>
        <v>3984</v>
      </c>
      <c r="O18" s="17">
        <f>'07'!C23</f>
        <v>3974</v>
      </c>
      <c r="P18" s="17">
        <f>'08'!C23</f>
        <v>4094</v>
      </c>
      <c r="Q18" s="17">
        <f>'09'!C23</f>
        <v>12175</v>
      </c>
      <c r="R18" s="17">
        <f>'10'!C23</f>
        <v>4413</v>
      </c>
      <c r="S18" s="17">
        <f>'11'!C23</f>
        <v>4343</v>
      </c>
      <c r="T18" s="17">
        <f>'12'!C23</f>
        <v>4238</v>
      </c>
      <c r="U18" s="17">
        <f>'13'!C23</f>
        <v>4215</v>
      </c>
      <c r="V18" s="17">
        <f>'14'!C23</f>
        <v>4298</v>
      </c>
      <c r="W18" s="17">
        <f>'15'!C23</f>
        <v>4856</v>
      </c>
      <c r="X18" s="17">
        <f>'16'!C23</f>
        <v>5317</v>
      </c>
      <c r="Y18" s="17">
        <f>'17'!C23</f>
        <v>5915</v>
      </c>
      <c r="Z18" s="17">
        <f>'18'!C23</f>
        <v>6287</v>
      </c>
      <c r="AA18" s="17">
        <f>'19'!C23</f>
        <v>6359</v>
      </c>
      <c r="AB18" s="17">
        <f>'20'!C23</f>
        <v>6265</v>
      </c>
      <c r="AC18" s="17">
        <f>'21'!C23</f>
        <v>6074</v>
      </c>
      <c r="AD18" s="17">
        <f>'22'!C23</f>
        <v>7128</v>
      </c>
    </row>
    <row r="19" spans="1:30" ht="15.75" customHeight="1">
      <c r="A19" s="100">
        <v>106</v>
      </c>
      <c r="B19" s="100" t="s">
        <v>227</v>
      </c>
      <c r="C19" s="200">
        <f t="shared" si="45"/>
        <v>9850</v>
      </c>
      <c r="D19" s="200">
        <f t="shared" si="48"/>
        <v>9276</v>
      </c>
      <c r="E19" s="200">
        <f t="shared" si="48"/>
        <v>9120</v>
      </c>
      <c r="F19" s="200">
        <f t="shared" si="48"/>
        <v>8839</v>
      </c>
      <c r="G19" s="200">
        <f t="shared" si="48"/>
        <v>8635</v>
      </c>
      <c r="H19" s="171">
        <f t="shared" si="49"/>
        <v>8397</v>
      </c>
      <c r="I19" s="171">
        <f t="shared" ref="I19:K19" si="54">I172</f>
        <v>8345</v>
      </c>
      <c r="J19" s="171">
        <f t="shared" si="54"/>
        <v>8251</v>
      </c>
      <c r="K19" s="171">
        <f t="shared" si="54"/>
        <v>8123</v>
      </c>
      <c r="L19" s="171">
        <f t="shared" si="51"/>
        <v>8018</v>
      </c>
      <c r="M19" s="171">
        <f t="shared" si="52"/>
        <v>7853</v>
      </c>
      <c r="N19" s="26">
        <f>'06'!C24</f>
        <v>7696</v>
      </c>
      <c r="O19" s="17">
        <f>'07'!C24</f>
        <v>7561</v>
      </c>
      <c r="P19" s="17">
        <f>'08'!C24</f>
        <v>7437</v>
      </c>
      <c r="Q19" s="17">
        <f>'09'!C24</f>
        <v>4358</v>
      </c>
      <c r="R19" s="17">
        <f>'10'!C24</f>
        <v>7221</v>
      </c>
      <c r="S19" s="17">
        <f>'11'!C24</f>
        <v>7102</v>
      </c>
      <c r="T19" s="17">
        <f>'12'!C24</f>
        <v>7059</v>
      </c>
      <c r="U19" s="17">
        <f>'13'!C24</f>
        <v>7090</v>
      </c>
      <c r="V19" s="17">
        <f>'14'!C24</f>
        <v>7155</v>
      </c>
      <c r="W19" s="17">
        <f>'15'!C24</f>
        <v>7160</v>
      </c>
      <c r="X19" s="17">
        <f>'16'!C24</f>
        <v>7238</v>
      </c>
      <c r="Y19" s="17">
        <f>'17'!C24</f>
        <v>7276</v>
      </c>
      <c r="Z19" s="17">
        <f>'18'!C24</f>
        <v>7157</v>
      </c>
      <c r="AA19" s="17">
        <f>'19'!C24</f>
        <v>7143</v>
      </c>
      <c r="AB19" s="17">
        <f>'20'!C24</f>
        <v>7076</v>
      </c>
      <c r="AC19" s="17">
        <f>'21'!C24</f>
        <v>6902</v>
      </c>
      <c r="AD19" s="17">
        <f>'22'!C24</f>
        <v>7580</v>
      </c>
    </row>
    <row r="20" spans="1:30" ht="15.75" customHeight="1">
      <c r="A20" s="100">
        <v>107</v>
      </c>
      <c r="B20" s="100" t="s">
        <v>228</v>
      </c>
      <c r="C20" s="200">
        <f t="shared" si="45"/>
        <v>5154</v>
      </c>
      <c r="D20" s="200">
        <f t="shared" si="48"/>
        <v>5165</v>
      </c>
      <c r="E20" s="200">
        <f t="shared" si="48"/>
        <v>5180</v>
      </c>
      <c r="F20" s="200">
        <f t="shared" si="48"/>
        <v>5078</v>
      </c>
      <c r="G20" s="200">
        <f t="shared" si="48"/>
        <v>5134</v>
      </c>
      <c r="H20" s="171">
        <f t="shared" si="49"/>
        <v>5021</v>
      </c>
      <c r="I20" s="171">
        <f t="shared" ref="I20:K20" si="55">I173</f>
        <v>4970</v>
      </c>
      <c r="J20" s="171">
        <f t="shared" si="55"/>
        <v>4878</v>
      </c>
      <c r="K20" s="171">
        <f t="shared" si="55"/>
        <v>4795</v>
      </c>
      <c r="L20" s="171">
        <f t="shared" si="51"/>
        <v>4679</v>
      </c>
      <c r="M20" s="171">
        <f t="shared" si="52"/>
        <v>4605</v>
      </c>
      <c r="N20" s="26">
        <f>'06'!C25</f>
        <v>4379</v>
      </c>
      <c r="O20" s="17">
        <f>'07'!C25</f>
        <v>4288</v>
      </c>
      <c r="P20" s="17">
        <f>'08'!C25</f>
        <v>4221</v>
      </c>
      <c r="Q20" s="17">
        <f>'09'!C25</f>
        <v>1999</v>
      </c>
      <c r="R20" s="17">
        <f>'10'!C25</f>
        <v>4105</v>
      </c>
      <c r="S20" s="17">
        <f>'11'!C25</f>
        <v>3992</v>
      </c>
      <c r="T20" s="17">
        <f>'12'!C25</f>
        <v>3849</v>
      </c>
      <c r="U20" s="17">
        <f>'13'!C25</f>
        <v>3745</v>
      </c>
      <c r="V20" s="17">
        <f>'14'!C25</f>
        <v>3720</v>
      </c>
      <c r="W20" s="17">
        <f>'15'!C25</f>
        <v>3606</v>
      </c>
      <c r="X20" s="17">
        <f>'16'!C25</f>
        <v>3590</v>
      </c>
      <c r="Y20" s="17">
        <f>'17'!C25</f>
        <v>3613</v>
      </c>
      <c r="Z20" s="17">
        <f>'18'!C25</f>
        <v>3590</v>
      </c>
      <c r="AA20" s="17">
        <f>'19'!C25</f>
        <v>3557</v>
      </c>
      <c r="AB20" s="17">
        <f>'20'!C25</f>
        <v>3549</v>
      </c>
      <c r="AC20" s="17">
        <f>'21'!C25</f>
        <v>3485</v>
      </c>
      <c r="AD20" s="17">
        <f>'22'!C25</f>
        <v>3586</v>
      </c>
    </row>
    <row r="21" spans="1:30" ht="15.75" customHeight="1">
      <c r="A21" s="100">
        <v>108</v>
      </c>
      <c r="B21" s="100" t="s">
        <v>229</v>
      </c>
      <c r="C21" s="200">
        <f t="shared" si="45"/>
        <v>2848</v>
      </c>
      <c r="D21" s="200">
        <f t="shared" si="48"/>
        <v>3006</v>
      </c>
      <c r="E21" s="200">
        <f t="shared" si="48"/>
        <v>3038</v>
      </c>
      <c r="F21" s="200">
        <f t="shared" si="48"/>
        <v>2957</v>
      </c>
      <c r="G21" s="200">
        <f t="shared" si="48"/>
        <v>3020</v>
      </c>
      <c r="H21" s="171">
        <f t="shared" si="49"/>
        <v>2920</v>
      </c>
      <c r="I21" s="171">
        <f t="shared" ref="I21:K21" si="56">I174</f>
        <v>2937</v>
      </c>
      <c r="J21" s="171">
        <f t="shared" si="56"/>
        <v>2988</v>
      </c>
      <c r="K21" s="171">
        <f t="shared" si="56"/>
        <v>2985</v>
      </c>
      <c r="L21" s="171">
        <f t="shared" si="51"/>
        <v>2904</v>
      </c>
      <c r="M21" s="171">
        <f t="shared" si="52"/>
        <v>2895</v>
      </c>
      <c r="N21" s="26">
        <f>'06'!C26</f>
        <v>2856</v>
      </c>
      <c r="O21" s="17">
        <f>'07'!C26</f>
        <v>2776</v>
      </c>
      <c r="P21" s="17">
        <f>'08'!C26</f>
        <v>2771</v>
      </c>
      <c r="Q21" s="17">
        <f>'09'!C26</f>
        <v>7322</v>
      </c>
      <c r="R21" s="17">
        <f>'10'!C26</f>
        <v>2743</v>
      </c>
      <c r="S21" s="17">
        <f>'11'!C26</f>
        <v>2683</v>
      </c>
      <c r="T21" s="17">
        <f>'12'!C26</f>
        <v>2671</v>
      </c>
      <c r="U21" s="17">
        <f>'13'!C26</f>
        <v>2622</v>
      </c>
      <c r="V21" s="17">
        <f>'14'!C26</f>
        <v>2601</v>
      </c>
      <c r="W21" s="17">
        <f>'15'!C26</f>
        <v>2620</v>
      </c>
      <c r="X21" s="17">
        <f>'16'!C26</f>
        <v>2646</v>
      </c>
      <c r="Y21" s="17">
        <f>'17'!C26</f>
        <v>2644</v>
      </c>
      <c r="Z21" s="17">
        <f>'18'!C26</f>
        <v>2709</v>
      </c>
      <c r="AA21" s="17">
        <f>'19'!C26</f>
        <v>2771</v>
      </c>
      <c r="AB21" s="17">
        <f>'20'!C26</f>
        <v>2748</v>
      </c>
      <c r="AC21" s="17">
        <f>'21'!C26</f>
        <v>2732</v>
      </c>
      <c r="AD21" s="17">
        <f>'22'!C26</f>
        <v>2946</v>
      </c>
    </row>
    <row r="22" spans="1:30" ht="15.75" customHeight="1">
      <c r="A22" s="100">
        <v>109</v>
      </c>
      <c r="B22" s="100" t="s">
        <v>230</v>
      </c>
      <c r="C22" s="200">
        <f t="shared" si="45"/>
        <v>2450</v>
      </c>
      <c r="D22" s="200">
        <f t="shared" si="48"/>
        <v>2630</v>
      </c>
      <c r="E22" s="200">
        <f t="shared" si="48"/>
        <v>2605</v>
      </c>
      <c r="F22" s="200">
        <f t="shared" si="48"/>
        <v>2580</v>
      </c>
      <c r="G22" s="200">
        <f t="shared" si="48"/>
        <v>2465</v>
      </c>
      <c r="H22" s="171">
        <f t="shared" si="49"/>
        <v>2297</v>
      </c>
      <c r="I22" s="171">
        <f t="shared" ref="I22:K22" si="57">I175</f>
        <v>2252</v>
      </c>
      <c r="J22" s="171">
        <f t="shared" si="57"/>
        <v>2230</v>
      </c>
      <c r="K22" s="171">
        <f t="shared" si="57"/>
        <v>2153</v>
      </c>
      <c r="L22" s="171">
        <f t="shared" si="51"/>
        <v>2143</v>
      </c>
      <c r="M22" s="171">
        <f t="shared" si="52"/>
        <v>2170</v>
      </c>
      <c r="N22" s="26">
        <f>'06'!C27</f>
        <v>2108</v>
      </c>
      <c r="O22" s="17">
        <f>'07'!C27</f>
        <v>2111</v>
      </c>
      <c r="P22" s="17">
        <f>'08'!C27</f>
        <v>2054</v>
      </c>
      <c r="Q22" s="17">
        <f>'09'!C27</f>
        <v>4197</v>
      </c>
      <c r="R22" s="17">
        <f>'10'!C27</f>
        <v>2001</v>
      </c>
      <c r="S22" s="17">
        <f>'11'!C27</f>
        <v>1982</v>
      </c>
      <c r="T22" s="17">
        <f>'12'!C27</f>
        <v>1966</v>
      </c>
      <c r="U22" s="17">
        <f>'13'!C27</f>
        <v>1970</v>
      </c>
      <c r="V22" s="17">
        <f>'14'!C27</f>
        <v>1939</v>
      </c>
      <c r="W22" s="17">
        <f>'15'!C27</f>
        <v>1984</v>
      </c>
      <c r="X22" s="17">
        <f>'16'!C27</f>
        <v>2029</v>
      </c>
      <c r="Y22" s="17">
        <f>'17'!C27</f>
        <v>2139</v>
      </c>
      <c r="Z22" s="17">
        <f>'18'!C27</f>
        <v>2168</v>
      </c>
      <c r="AA22" s="17">
        <f>'19'!C27</f>
        <v>2369</v>
      </c>
      <c r="AB22" s="17">
        <f>'20'!C27</f>
        <v>2362</v>
      </c>
      <c r="AC22" s="17">
        <f>'21'!C27</f>
        <v>2415</v>
      </c>
      <c r="AD22" s="17">
        <f>'22'!C27</f>
        <v>2749</v>
      </c>
    </row>
    <row r="23" spans="1:30" ht="15.75" customHeight="1">
      <c r="A23" s="100">
        <v>110</v>
      </c>
      <c r="B23" s="100" t="s">
        <v>231</v>
      </c>
      <c r="C23" s="213">
        <f>C15-SUM(C16:C22)-C24</f>
        <v>9932</v>
      </c>
      <c r="D23" s="213">
        <f t="shared" ref="D23:G23" si="58">D15-SUM(D16:D22)-D24</f>
        <v>9739</v>
      </c>
      <c r="E23" s="213">
        <f t="shared" si="58"/>
        <v>9477</v>
      </c>
      <c r="F23" s="213">
        <f t="shared" si="58"/>
        <v>9466</v>
      </c>
      <c r="G23" s="213">
        <f t="shared" si="58"/>
        <v>9613</v>
      </c>
      <c r="H23" s="171">
        <f t="shared" si="49"/>
        <v>10223</v>
      </c>
      <c r="I23" s="171">
        <f t="shared" ref="I23:K23" si="59">I176</f>
        <v>10709</v>
      </c>
      <c r="J23" s="171">
        <f t="shared" si="59"/>
        <v>11158</v>
      </c>
      <c r="K23" s="171">
        <f t="shared" si="59"/>
        <v>11440</v>
      </c>
      <c r="L23" s="171">
        <f t="shared" si="51"/>
        <v>11361</v>
      </c>
      <c r="M23" s="171">
        <f t="shared" si="52"/>
        <v>11615</v>
      </c>
      <c r="N23" s="26">
        <f>'06'!C28</f>
        <v>11707</v>
      </c>
      <c r="O23" s="17">
        <f>'07'!C28</f>
        <v>11695</v>
      </c>
      <c r="P23" s="17">
        <f>'08'!C28</f>
        <v>11965</v>
      </c>
      <c r="Q23" s="17">
        <f>'09'!C28</f>
        <v>2762</v>
      </c>
      <c r="R23" s="17">
        <f>'10'!C28</f>
        <v>12247</v>
      </c>
      <c r="S23" s="17">
        <f>'11'!C28</f>
        <v>11999</v>
      </c>
      <c r="T23" s="17">
        <f>'12'!C28</f>
        <v>11899</v>
      </c>
      <c r="U23" s="17">
        <f>'13'!C28</f>
        <v>11734</v>
      </c>
      <c r="V23" s="17">
        <f>'14'!C28</f>
        <v>11884</v>
      </c>
      <c r="W23" s="17">
        <f>'15'!C28</f>
        <v>12305</v>
      </c>
      <c r="X23" s="17">
        <f>'16'!C28</f>
        <v>12569</v>
      </c>
      <c r="Y23" s="17">
        <f>'17'!C28</f>
        <v>12926</v>
      </c>
      <c r="Z23" s="17">
        <f>'18'!C28</f>
        <v>13293</v>
      </c>
      <c r="AA23" s="17">
        <f>'19'!C28</f>
        <v>13553</v>
      </c>
      <c r="AB23" s="17">
        <f>'20'!C28</f>
        <v>13162</v>
      </c>
      <c r="AC23" s="17">
        <f>'21'!C28</f>
        <v>12607</v>
      </c>
      <c r="AD23" s="17">
        <f>'22'!C28</f>
        <v>13604</v>
      </c>
    </row>
    <row r="24" spans="1:30" ht="15.75" customHeight="1">
      <c r="A24" s="104">
        <v>111</v>
      </c>
      <c r="B24" s="104" t="s">
        <v>232</v>
      </c>
      <c r="C24" s="201">
        <f>ROUND(C$15*C78/C$69,0)</f>
        <v>1795</v>
      </c>
      <c r="D24" s="201">
        <f>ROUND(D$15*D78/D$69,0)</f>
        <v>2161</v>
      </c>
      <c r="E24" s="201">
        <f>ROUND(E$15*E78/E$69,0)</f>
        <v>2358</v>
      </c>
      <c r="F24" s="201">
        <f>ROUND(F$15*F78/F$69,0)</f>
        <v>2520</v>
      </c>
      <c r="G24" s="201">
        <f>ROUND(G$15*G78/G$69,0)</f>
        <v>2547</v>
      </c>
      <c r="H24" s="202">
        <f t="shared" si="49"/>
        <v>2511</v>
      </c>
      <c r="I24" s="202">
        <f t="shared" ref="I24:K24" si="60">I177</f>
        <v>2536</v>
      </c>
      <c r="J24" s="202">
        <f t="shared" si="60"/>
        <v>2547</v>
      </c>
      <c r="K24" s="202">
        <f t="shared" si="60"/>
        <v>2483</v>
      </c>
      <c r="L24" s="202">
        <f t="shared" si="51"/>
        <v>2413</v>
      </c>
      <c r="M24" s="202">
        <f t="shared" si="52"/>
        <v>2398</v>
      </c>
      <c r="N24" s="28">
        <f>'06'!C29</f>
        <v>2382</v>
      </c>
      <c r="O24" s="18">
        <f>'07'!C29</f>
        <v>2400</v>
      </c>
      <c r="P24" s="18">
        <f>'08'!C29</f>
        <v>2486</v>
      </c>
      <c r="Q24" s="18">
        <f>'09'!C29</f>
        <v>2491</v>
      </c>
      <c r="R24" s="18">
        <f>'10'!C29</f>
        <v>2486</v>
      </c>
      <c r="S24" s="18">
        <f>'11'!C29</f>
        <v>2485</v>
      </c>
      <c r="T24" s="18">
        <f>'12'!C29</f>
        <v>2494</v>
      </c>
      <c r="U24" s="18">
        <f>'13'!C29</f>
        <v>2516</v>
      </c>
      <c r="V24" s="18">
        <f>'14'!C29</f>
        <v>2476</v>
      </c>
      <c r="W24" s="18">
        <f>'15'!C29</f>
        <v>2484</v>
      </c>
      <c r="X24" s="18">
        <f>'16'!C29</f>
        <v>2555</v>
      </c>
      <c r="Y24" s="18">
        <f>'17'!C29</f>
        <v>2660</v>
      </c>
      <c r="Z24" s="18">
        <f>'18'!C29</f>
        <v>2832</v>
      </c>
      <c r="AA24" s="18">
        <f>'19'!C29</f>
        <v>3104</v>
      </c>
      <c r="AB24" s="18">
        <f>'20'!C29</f>
        <v>3174</v>
      </c>
      <c r="AC24" s="18">
        <f>'21'!C29</f>
        <v>3199</v>
      </c>
      <c r="AD24" s="18">
        <f>'22'!C29</f>
        <v>3546</v>
      </c>
    </row>
    <row r="25" spans="1:30" ht="15.75" customHeight="1">
      <c r="A25" s="203">
        <v>201</v>
      </c>
      <c r="B25" s="204" t="s">
        <v>234</v>
      </c>
      <c r="C25" s="205">
        <f>'95'!B39+C422+C452+C444</f>
        <v>10345</v>
      </c>
      <c r="D25" s="205">
        <f>'96'!B36+D422+D452+D444</f>
        <v>10383</v>
      </c>
      <c r="E25" s="205">
        <f>'97'!B36+E422+E452+E444</f>
        <v>10518</v>
      </c>
      <c r="F25" s="205">
        <f>'98'!B39+F422+F452+F444</f>
        <v>10637</v>
      </c>
      <c r="G25" s="205">
        <f>'99'!B42+G422+G452+G444</f>
        <v>10717</v>
      </c>
      <c r="H25" s="206">
        <f>H79+H111+H112+H116+H128</f>
        <v>10713</v>
      </c>
      <c r="I25" s="206">
        <f>I178+I210+I211+I215+I227</f>
        <v>10996</v>
      </c>
      <c r="J25" s="206">
        <f t="shared" ref="J25:K25" si="61">J178+J210+J211+J215+J227</f>
        <v>11037</v>
      </c>
      <c r="K25" s="206">
        <f t="shared" si="61"/>
        <v>11218</v>
      </c>
      <c r="L25" s="206">
        <f>L277+L311+L312+L316+L328</f>
        <v>11202</v>
      </c>
      <c r="M25" s="206">
        <f>M368+M402+M403+M406+M411</f>
        <v>11354</v>
      </c>
      <c r="N25" s="26">
        <f>'06'!C30</f>
        <v>11132</v>
      </c>
      <c r="O25" s="17">
        <f>'07'!C30</f>
        <v>10988</v>
      </c>
      <c r="P25" s="17">
        <f>'08'!C30</f>
        <v>10967</v>
      </c>
      <c r="Q25" s="17">
        <f>'09'!C30</f>
        <v>10703</v>
      </c>
      <c r="R25" s="17">
        <f>'10'!C30</f>
        <v>10450</v>
      </c>
      <c r="S25" s="17">
        <f>'11'!C30</f>
        <v>10356</v>
      </c>
      <c r="T25" s="17">
        <f>'12'!C30</f>
        <v>10154</v>
      </c>
      <c r="U25" s="17">
        <f>'13'!C30</f>
        <v>10189</v>
      </c>
      <c r="V25" s="17">
        <f>'14'!C30</f>
        <v>10158</v>
      </c>
      <c r="W25" s="17">
        <f>'15'!C30</f>
        <v>10272</v>
      </c>
      <c r="X25" s="17">
        <f>'16'!C30</f>
        <v>10419</v>
      </c>
      <c r="Y25" s="17">
        <f>'17'!C30</f>
        <v>10725</v>
      </c>
      <c r="Z25" s="17">
        <f>'18'!C30</f>
        <v>11123</v>
      </c>
      <c r="AA25" s="17">
        <f>'19'!C30</f>
        <v>11605</v>
      </c>
      <c r="AB25" s="17">
        <f>'20'!C30</f>
        <v>11591</v>
      </c>
      <c r="AC25" s="17">
        <f>'21'!C30</f>
        <v>11367</v>
      </c>
      <c r="AD25" s="17">
        <f>'22'!C30</f>
        <v>12335</v>
      </c>
    </row>
    <row r="26" spans="1:30" ht="15.75" customHeight="1">
      <c r="A26" s="100">
        <v>202</v>
      </c>
      <c r="B26" s="105" t="s">
        <v>235</v>
      </c>
      <c r="C26" s="32">
        <f>'95'!B14</f>
        <v>13766</v>
      </c>
      <c r="D26" s="32">
        <f>'96'!B13</f>
        <v>13783</v>
      </c>
      <c r="E26" s="32">
        <f>'97'!B13</f>
        <v>13618</v>
      </c>
      <c r="F26" s="32">
        <f>'98'!B14</f>
        <v>13313</v>
      </c>
      <c r="G26" s="32">
        <f>'99'!B15</f>
        <v>13107</v>
      </c>
      <c r="H26" s="171">
        <f>H80</f>
        <v>12901</v>
      </c>
      <c r="I26" s="171">
        <f>I179</f>
        <v>12955</v>
      </c>
      <c r="J26" s="171">
        <f t="shared" ref="J26:K26" si="62">J179</f>
        <v>12973</v>
      </c>
      <c r="K26" s="171">
        <f t="shared" si="62"/>
        <v>12981</v>
      </c>
      <c r="L26" s="171">
        <f>L278</f>
        <v>12848</v>
      </c>
      <c r="M26" s="171">
        <f>M369</f>
        <v>12718</v>
      </c>
      <c r="N26" s="26">
        <f>'06'!C31</f>
        <v>12324</v>
      </c>
      <c r="O26" s="17">
        <f>'07'!C31</f>
        <v>12201</v>
      </c>
      <c r="P26" s="17">
        <f>'08'!C31</f>
        <v>12196</v>
      </c>
      <c r="Q26" s="17">
        <f>'09'!C31</f>
        <v>12145</v>
      </c>
      <c r="R26" s="17">
        <f>'10'!C31</f>
        <v>11885</v>
      </c>
      <c r="S26" s="17">
        <f>'11'!C31</f>
        <v>11463</v>
      </c>
      <c r="T26" s="17">
        <f>'12'!C31</f>
        <v>11370</v>
      </c>
      <c r="U26" s="17">
        <f>'13'!C31</f>
        <v>11234</v>
      </c>
      <c r="V26" s="17">
        <f>'14'!C31</f>
        <v>10949</v>
      </c>
      <c r="W26" s="17">
        <f>'15'!C31</f>
        <v>11025</v>
      </c>
      <c r="X26" s="17">
        <f>'16'!C31</f>
        <v>11190</v>
      </c>
      <c r="Y26" s="17">
        <f>'17'!C31</f>
        <v>11311</v>
      </c>
      <c r="Z26" s="17">
        <f>'18'!C31</f>
        <v>11545</v>
      </c>
      <c r="AA26" s="17">
        <f>'19'!C31</f>
        <v>12002</v>
      </c>
      <c r="AB26" s="17">
        <f>'20'!C31</f>
        <v>12056</v>
      </c>
      <c r="AC26" s="17">
        <f>'21'!C31</f>
        <v>11819</v>
      </c>
      <c r="AD26" s="17">
        <f>'22'!C31</f>
        <v>12485</v>
      </c>
    </row>
    <row r="27" spans="1:30" ht="15.75" customHeight="1">
      <c r="A27" s="100">
        <v>203</v>
      </c>
      <c r="B27" s="105" t="s">
        <v>236</v>
      </c>
      <c r="C27" s="32">
        <f>'95'!B25</f>
        <v>3177</v>
      </c>
      <c r="D27" s="32">
        <f>'96'!B23</f>
        <v>3320</v>
      </c>
      <c r="E27" s="32">
        <f>'97'!B23</f>
        <v>3751</v>
      </c>
      <c r="F27" s="32">
        <f>'98'!B25</f>
        <v>3535</v>
      </c>
      <c r="G27" s="32">
        <f>'99'!B27</f>
        <v>3378</v>
      </c>
      <c r="H27" s="171">
        <f t="shared" ref="H27:H28" si="63">H81</f>
        <v>3247</v>
      </c>
      <c r="I27" s="171">
        <f t="shared" ref="I27:K28" si="64">I180</f>
        <v>3220</v>
      </c>
      <c r="J27" s="171">
        <f t="shared" si="64"/>
        <v>3148</v>
      </c>
      <c r="K27" s="171">
        <f t="shared" si="64"/>
        <v>3070</v>
      </c>
      <c r="L27" s="171">
        <f t="shared" ref="L27:L28" si="65">L279</f>
        <v>3058</v>
      </c>
      <c r="M27" s="171">
        <f t="shared" ref="M27:M28" si="66">M370</f>
        <v>3086</v>
      </c>
      <c r="N27" s="26">
        <f>'06'!C32</f>
        <v>3204</v>
      </c>
      <c r="O27" s="17">
        <f>'07'!C32</f>
        <v>3317</v>
      </c>
      <c r="P27" s="17">
        <f>'08'!C32</f>
        <v>3295</v>
      </c>
      <c r="Q27" s="17">
        <f>'09'!C32</f>
        <v>3175</v>
      </c>
      <c r="R27" s="17">
        <f>'10'!C32</f>
        <v>3132</v>
      </c>
      <c r="S27" s="17">
        <f>'11'!C32</f>
        <v>3103</v>
      </c>
      <c r="T27" s="17">
        <f>'12'!C32</f>
        <v>2957</v>
      </c>
      <c r="U27" s="17">
        <f>'13'!C32</f>
        <v>2941</v>
      </c>
      <c r="V27" s="17">
        <f>'14'!C32</f>
        <v>2993</v>
      </c>
      <c r="W27" s="17">
        <f>'15'!C32</f>
        <v>2995</v>
      </c>
      <c r="X27" s="17">
        <f>'16'!C32</f>
        <v>3067</v>
      </c>
      <c r="Y27" s="17">
        <f>'17'!C32</f>
        <v>3226</v>
      </c>
      <c r="Z27" s="17">
        <f>'18'!C32</f>
        <v>3427</v>
      </c>
      <c r="AA27" s="17">
        <f>'19'!C32</f>
        <v>3698</v>
      </c>
      <c r="AB27" s="17">
        <f>'20'!C32</f>
        <v>3560</v>
      </c>
      <c r="AC27" s="17">
        <f>'21'!C32</f>
        <v>3496</v>
      </c>
      <c r="AD27" s="17">
        <f>'22'!C32</f>
        <v>3646</v>
      </c>
    </row>
    <row r="28" spans="1:30" ht="15.75" customHeight="1">
      <c r="A28" s="100">
        <v>204</v>
      </c>
      <c r="B28" s="105" t="s">
        <v>237</v>
      </c>
      <c r="C28" s="32">
        <f>'95'!B15</f>
        <v>6495</v>
      </c>
      <c r="D28" s="32">
        <f>'96'!B14</f>
        <v>6535</v>
      </c>
      <c r="E28" s="32">
        <f>'97'!B14</f>
        <v>6680</v>
      </c>
      <c r="F28" s="32">
        <f>'98'!B15</f>
        <v>6790</v>
      </c>
      <c r="G28" s="32">
        <f>'99'!B16</f>
        <v>6727</v>
      </c>
      <c r="H28" s="171">
        <f t="shared" si="63"/>
        <v>6750</v>
      </c>
      <c r="I28" s="171">
        <f t="shared" si="64"/>
        <v>6770</v>
      </c>
      <c r="J28" s="171">
        <f t="shared" si="64"/>
        <v>6847</v>
      </c>
      <c r="K28" s="171">
        <f t="shared" si="64"/>
        <v>6895</v>
      </c>
      <c r="L28" s="171">
        <f t="shared" si="65"/>
        <v>6792</v>
      </c>
      <c r="M28" s="171">
        <f t="shared" si="66"/>
        <v>6879</v>
      </c>
      <c r="N28" s="26">
        <f>'06'!C33</f>
        <v>6775</v>
      </c>
      <c r="O28" s="17">
        <f>'07'!C33</f>
        <v>6741</v>
      </c>
      <c r="P28" s="17">
        <f>'08'!C33</f>
        <v>6695</v>
      </c>
      <c r="Q28" s="17">
        <f>'09'!C33</f>
        <v>6625</v>
      </c>
      <c r="R28" s="17">
        <f>'10'!C33</f>
        <v>6617</v>
      </c>
      <c r="S28" s="17">
        <f>'11'!C33</f>
        <v>6399</v>
      </c>
      <c r="T28" s="17">
        <f>'12'!C33</f>
        <v>6273</v>
      </c>
      <c r="U28" s="17">
        <f>'13'!C33</f>
        <v>6272</v>
      </c>
      <c r="V28" s="17">
        <f>'14'!C33</f>
        <v>6242</v>
      </c>
      <c r="W28" s="17">
        <f>'15'!C33</f>
        <v>6318</v>
      </c>
      <c r="X28" s="17">
        <f>'16'!C33</f>
        <v>6436</v>
      </c>
      <c r="Y28" s="17">
        <f>'17'!C33</f>
        <v>6615</v>
      </c>
      <c r="Z28" s="17">
        <f>'18'!C33</f>
        <v>6845</v>
      </c>
      <c r="AA28" s="17">
        <f>'19'!C33</f>
        <v>7251</v>
      </c>
      <c r="AB28" s="17">
        <f>'20'!C33</f>
        <v>7292</v>
      </c>
      <c r="AC28" s="17">
        <f>'21'!C33</f>
        <v>7082</v>
      </c>
      <c r="AD28" s="17">
        <f>'22'!C33</f>
        <v>7939</v>
      </c>
    </row>
    <row r="29" spans="1:30" ht="15.75" customHeight="1">
      <c r="A29" s="203">
        <v>205</v>
      </c>
      <c r="B29" s="204" t="s">
        <v>238</v>
      </c>
      <c r="C29" s="205">
        <f>'95'!B66+C462</f>
        <v>152</v>
      </c>
      <c r="D29" s="205">
        <f>'96'!B60+D462</f>
        <v>163</v>
      </c>
      <c r="E29" s="205">
        <f>'97'!B60+E462</f>
        <v>154</v>
      </c>
      <c r="F29" s="205">
        <f>'98'!B66+F462</f>
        <v>156</v>
      </c>
      <c r="G29" s="205">
        <f>'99'!B68+G462</f>
        <v>165</v>
      </c>
      <c r="H29" s="206">
        <f>H83+H160</f>
        <v>192</v>
      </c>
      <c r="I29" s="206">
        <f>I182+I259</f>
        <v>206</v>
      </c>
      <c r="J29" s="206">
        <f t="shared" ref="J29:K29" si="67">J182+J259</f>
        <v>238</v>
      </c>
      <c r="K29" s="206">
        <f t="shared" si="67"/>
        <v>242</v>
      </c>
      <c r="L29" s="206">
        <f>L281+L350</f>
        <v>254</v>
      </c>
      <c r="M29" s="206">
        <f>M372+M414</f>
        <v>229</v>
      </c>
      <c r="N29" s="26">
        <f>'06'!C34</f>
        <v>216</v>
      </c>
      <c r="O29" s="17">
        <f>'07'!C34</f>
        <v>211</v>
      </c>
      <c r="P29" s="17">
        <f>'08'!C34</f>
        <v>228</v>
      </c>
      <c r="Q29" s="17">
        <f>'09'!C34</f>
        <v>254</v>
      </c>
      <c r="R29" s="17">
        <f>'10'!C34</f>
        <v>240</v>
      </c>
      <c r="S29" s="17">
        <f>'11'!C34</f>
        <v>237</v>
      </c>
      <c r="T29" s="17">
        <f>'12'!C34</f>
        <v>227</v>
      </c>
      <c r="U29" s="17">
        <f>'13'!C34</f>
        <v>229</v>
      </c>
      <c r="V29" s="17">
        <f>'14'!C34</f>
        <v>221</v>
      </c>
      <c r="W29" s="17">
        <f>'15'!C34</f>
        <v>225</v>
      </c>
      <c r="X29" s="17">
        <f>'16'!C34</f>
        <v>247</v>
      </c>
      <c r="Y29" s="17">
        <f>'17'!C34</f>
        <v>285</v>
      </c>
      <c r="Z29" s="17">
        <f>'18'!C34</f>
        <v>294</v>
      </c>
      <c r="AA29" s="17">
        <f>'19'!C34</f>
        <v>309</v>
      </c>
      <c r="AB29" s="17">
        <f>'20'!C34</f>
        <v>356</v>
      </c>
      <c r="AC29" s="17">
        <f>'21'!C34</f>
        <v>338</v>
      </c>
      <c r="AD29" s="17">
        <f>'22'!C34</f>
        <v>409</v>
      </c>
    </row>
    <row r="30" spans="1:30" ht="15.75" customHeight="1">
      <c r="A30" s="100">
        <v>206</v>
      </c>
      <c r="B30" s="105" t="s">
        <v>239</v>
      </c>
      <c r="C30" s="32">
        <f>'95'!B16</f>
        <v>1587</v>
      </c>
      <c r="D30" s="32">
        <f>'96'!B15</f>
        <v>1605</v>
      </c>
      <c r="E30" s="32">
        <f>'97'!B15</f>
        <v>1639</v>
      </c>
      <c r="F30" s="32">
        <f>'98'!B16</f>
        <v>1695</v>
      </c>
      <c r="G30" s="32">
        <f>'99'!B17</f>
        <v>1722</v>
      </c>
      <c r="H30" s="171">
        <f>H84</f>
        <v>1713</v>
      </c>
      <c r="I30" s="171">
        <f>I183</f>
        <v>1749</v>
      </c>
      <c r="J30" s="171">
        <f t="shared" ref="J30:K30" si="68">J183</f>
        <v>1797</v>
      </c>
      <c r="K30" s="171">
        <f t="shared" si="68"/>
        <v>1818</v>
      </c>
      <c r="L30" s="171">
        <f>L282</f>
        <v>1777</v>
      </c>
      <c r="M30" s="171">
        <f>M373</f>
        <v>1826</v>
      </c>
      <c r="N30" s="26">
        <f>'06'!C35</f>
        <v>1812</v>
      </c>
      <c r="O30" s="17">
        <f>'07'!C35</f>
        <v>1877</v>
      </c>
      <c r="P30" s="17">
        <f>'08'!C35</f>
        <v>1820</v>
      </c>
      <c r="Q30" s="17">
        <f>'09'!C35</f>
        <v>1808</v>
      </c>
      <c r="R30" s="17">
        <f>'10'!C35</f>
        <v>1682</v>
      </c>
      <c r="S30" s="17">
        <f>'11'!C35</f>
        <v>1577</v>
      </c>
      <c r="T30" s="17">
        <f>'12'!C35</f>
        <v>1599</v>
      </c>
      <c r="U30" s="17">
        <f>'13'!C35</f>
        <v>1573</v>
      </c>
      <c r="V30" s="17">
        <f>'14'!C35</f>
        <v>1589</v>
      </c>
      <c r="W30" s="17">
        <f>'15'!C35</f>
        <v>1612</v>
      </c>
      <c r="X30" s="17">
        <f>'16'!C35</f>
        <v>1603</v>
      </c>
      <c r="Y30" s="17">
        <f>'17'!C35</f>
        <v>1632</v>
      </c>
      <c r="Z30" s="17">
        <f>'18'!C35</f>
        <v>1693</v>
      </c>
      <c r="AA30" s="17">
        <f>'19'!C35</f>
        <v>1720</v>
      </c>
      <c r="AB30" s="17">
        <f>'20'!C35</f>
        <v>1672</v>
      </c>
      <c r="AC30" s="17">
        <f>'21'!C35</f>
        <v>1674</v>
      </c>
      <c r="AD30" s="17">
        <f>'22'!C35</f>
        <v>1892</v>
      </c>
    </row>
    <row r="31" spans="1:30" ht="15.75" customHeight="1">
      <c r="A31" s="100">
        <v>207</v>
      </c>
      <c r="B31" s="105" t="s">
        <v>240</v>
      </c>
      <c r="C31" s="32">
        <f>'95'!B17</f>
        <v>3607</v>
      </c>
      <c r="D31" s="32">
        <f>'96'!B16</f>
        <v>3667</v>
      </c>
      <c r="E31" s="32">
        <f>'97'!B16</f>
        <v>3704</v>
      </c>
      <c r="F31" s="32">
        <f>'98'!B17</f>
        <v>3670</v>
      </c>
      <c r="G31" s="32">
        <f>'99'!B20</f>
        <v>3643</v>
      </c>
      <c r="H31" s="171">
        <f t="shared" ref="H31:H32" si="69">H85</f>
        <v>3603</v>
      </c>
      <c r="I31" s="171">
        <f t="shared" ref="I31:K31" si="70">I184</f>
        <v>3601</v>
      </c>
      <c r="J31" s="171">
        <f t="shared" si="70"/>
        <v>3546</v>
      </c>
      <c r="K31" s="171">
        <f t="shared" si="70"/>
        <v>3510</v>
      </c>
      <c r="L31" s="171">
        <f t="shared" ref="L31:L32" si="71">L283</f>
        <v>3474</v>
      </c>
      <c r="M31" s="171">
        <f t="shared" ref="M31:M32" si="72">M374</f>
        <v>3473</v>
      </c>
      <c r="N31" s="26">
        <f>'06'!C36</f>
        <v>3428</v>
      </c>
      <c r="O31" s="17">
        <f>'07'!C36</f>
        <v>3479</v>
      </c>
      <c r="P31" s="17">
        <f>'08'!C36</f>
        <v>3524</v>
      </c>
      <c r="Q31" s="17">
        <f>'09'!C36</f>
        <v>3445</v>
      </c>
      <c r="R31" s="17">
        <f>'10'!C36</f>
        <v>3317</v>
      </c>
      <c r="S31" s="17">
        <f>'11'!C36</f>
        <v>3314</v>
      </c>
      <c r="T31" s="17">
        <f>'12'!C36</f>
        <v>3217</v>
      </c>
      <c r="U31" s="17">
        <f>'13'!C36</f>
        <v>3153</v>
      </c>
      <c r="V31" s="17">
        <f>'14'!C36</f>
        <v>3171</v>
      </c>
      <c r="W31" s="17">
        <f>'15'!C36</f>
        <v>3106</v>
      </c>
      <c r="X31" s="17">
        <f>'16'!C36</f>
        <v>3124</v>
      </c>
      <c r="Y31" s="17">
        <f>'17'!C36</f>
        <v>3144</v>
      </c>
      <c r="Z31" s="17">
        <f>'18'!C36</f>
        <v>3225</v>
      </c>
      <c r="AA31" s="17">
        <f>'19'!C36</f>
        <v>3293</v>
      </c>
      <c r="AB31" s="17">
        <f>'20'!C36</f>
        <v>3206</v>
      </c>
      <c r="AC31" s="17">
        <f>'21'!C36</f>
        <v>3063</v>
      </c>
      <c r="AD31" s="17">
        <f>'22'!C36</f>
        <v>3376</v>
      </c>
    </row>
    <row r="32" spans="1:30" ht="15.75" customHeight="1">
      <c r="A32" s="100">
        <v>208</v>
      </c>
      <c r="B32" s="105" t="s">
        <v>241</v>
      </c>
      <c r="C32" s="32">
        <f>'95'!B40</f>
        <v>430</v>
      </c>
      <c r="D32" s="32">
        <f>'96'!B37</f>
        <v>420</v>
      </c>
      <c r="E32" s="32">
        <f>'97'!B37</f>
        <v>434</v>
      </c>
      <c r="F32" s="32">
        <f>'98'!B40</f>
        <v>437</v>
      </c>
      <c r="G32" s="32">
        <f>'99'!B47</f>
        <v>437</v>
      </c>
      <c r="H32" s="171">
        <f t="shared" si="69"/>
        <v>418</v>
      </c>
      <c r="I32" s="171">
        <f t="shared" ref="I32:K32" si="73">I185</f>
        <v>404</v>
      </c>
      <c r="J32" s="171">
        <f t="shared" si="73"/>
        <v>411</v>
      </c>
      <c r="K32" s="171">
        <f t="shared" si="73"/>
        <v>391</v>
      </c>
      <c r="L32" s="171">
        <f t="shared" si="71"/>
        <v>411</v>
      </c>
      <c r="M32" s="171">
        <f t="shared" si="72"/>
        <v>431</v>
      </c>
      <c r="N32" s="26">
        <f>'06'!C37</f>
        <v>448</v>
      </c>
      <c r="O32" s="17">
        <f>'07'!C37</f>
        <v>447</v>
      </c>
      <c r="P32" s="17">
        <f>'08'!C37</f>
        <v>450</v>
      </c>
      <c r="Q32" s="17">
        <f>'09'!C37</f>
        <v>471</v>
      </c>
      <c r="R32" s="17">
        <f>'10'!C37</f>
        <v>401</v>
      </c>
      <c r="S32" s="17">
        <f>'11'!C37</f>
        <v>366</v>
      </c>
      <c r="T32" s="17">
        <f>'12'!C37</f>
        <v>348</v>
      </c>
      <c r="U32" s="17">
        <f>'13'!C37</f>
        <v>342</v>
      </c>
      <c r="V32" s="17">
        <f>'14'!C37</f>
        <v>341</v>
      </c>
      <c r="W32" s="17">
        <f>'15'!C37</f>
        <v>368</v>
      </c>
      <c r="X32" s="17">
        <f>'16'!C37</f>
        <v>430</v>
      </c>
      <c r="Y32" s="17">
        <f>'17'!C37</f>
        <v>478</v>
      </c>
      <c r="Z32" s="17">
        <f>'18'!C37</f>
        <v>494</v>
      </c>
      <c r="AA32" s="17">
        <f>'19'!C37</f>
        <v>523</v>
      </c>
      <c r="AB32" s="17">
        <f>'20'!C37</f>
        <v>480</v>
      </c>
      <c r="AC32" s="17">
        <f>'21'!C37</f>
        <v>449</v>
      </c>
      <c r="AD32" s="17">
        <f>'22'!C37</f>
        <v>523</v>
      </c>
    </row>
    <row r="33" spans="1:30" ht="15.75" customHeight="1">
      <c r="A33" s="203">
        <v>209</v>
      </c>
      <c r="B33" s="204" t="s">
        <v>242</v>
      </c>
      <c r="C33" s="205">
        <f>'95'!B52+C429+C456</f>
        <v>440</v>
      </c>
      <c r="D33" s="205">
        <f>'96'!B48+D429+D456</f>
        <v>475</v>
      </c>
      <c r="E33" s="205">
        <f>'97'!B48+E429+E456</f>
        <v>528</v>
      </c>
      <c r="F33" s="205">
        <f>'98'!B52+F429+F456</f>
        <v>459</v>
      </c>
      <c r="G33" s="303">
        <f>'99'!B56+G429+G456</f>
        <v>407</v>
      </c>
      <c r="H33" s="317">
        <f>H87+SUM(H132:H133)+SUM(H135:H137)</f>
        <v>507</v>
      </c>
      <c r="I33" s="206">
        <f>I186+SUM(I231:I232)+SUM(I234:I236)</f>
        <v>537</v>
      </c>
      <c r="J33" s="206">
        <f t="shared" ref="J33:K33" si="74">J186+SUM(J231:J232)+SUM(J234:J236)</f>
        <v>577</v>
      </c>
      <c r="K33" s="206">
        <f t="shared" si="74"/>
        <v>592</v>
      </c>
      <c r="L33" s="206">
        <f>L285+SUM(L332:L333)+SUM(L335:L337)</f>
        <v>573</v>
      </c>
      <c r="M33" s="206">
        <f>M376</f>
        <v>580</v>
      </c>
      <c r="N33" s="26">
        <f>'06'!C38</f>
        <v>565</v>
      </c>
      <c r="O33" s="17">
        <f>'07'!C38</f>
        <v>596</v>
      </c>
      <c r="P33" s="17">
        <f>'08'!C38</f>
        <v>610</v>
      </c>
      <c r="Q33" s="17">
        <f>'09'!C38</f>
        <v>653</v>
      </c>
      <c r="R33" s="17">
        <f>'10'!C38</f>
        <v>576</v>
      </c>
      <c r="S33" s="17">
        <f>'11'!C38</f>
        <v>543</v>
      </c>
      <c r="T33" s="17">
        <f>'12'!C38</f>
        <v>515</v>
      </c>
      <c r="U33" s="17">
        <f>'13'!C38</f>
        <v>518</v>
      </c>
      <c r="V33" s="17">
        <f>'14'!C38</f>
        <v>521</v>
      </c>
      <c r="W33" s="17">
        <f>'15'!C38</f>
        <v>528</v>
      </c>
      <c r="X33" s="17">
        <f>'16'!C38</f>
        <v>576</v>
      </c>
      <c r="Y33" s="17">
        <f>'17'!C38</f>
        <v>706</v>
      </c>
      <c r="Z33" s="17">
        <f>'18'!C38</f>
        <v>741</v>
      </c>
      <c r="AA33" s="17">
        <f>'19'!C38</f>
        <v>828</v>
      </c>
      <c r="AB33" s="17">
        <f>'20'!C38</f>
        <v>807</v>
      </c>
      <c r="AC33" s="17">
        <f>'21'!C38</f>
        <v>837</v>
      </c>
      <c r="AD33" s="17">
        <f>'22'!C38</f>
        <v>972</v>
      </c>
    </row>
    <row r="34" spans="1:30" ht="15.75" customHeight="1">
      <c r="A34" s="100">
        <v>210</v>
      </c>
      <c r="B34" s="105" t="s">
        <v>14</v>
      </c>
      <c r="C34" s="32">
        <f>'95'!B26</f>
        <v>2070</v>
      </c>
      <c r="D34" s="32">
        <f>'96'!B24</f>
        <v>2221</v>
      </c>
      <c r="E34" s="32">
        <f>'97'!B24</f>
        <v>2311</v>
      </c>
      <c r="F34" s="32">
        <f>'98'!B26</f>
        <v>2303</v>
      </c>
      <c r="G34" s="32">
        <f>'99'!B28</f>
        <v>2327</v>
      </c>
      <c r="H34" s="171">
        <f>H88</f>
        <v>2309</v>
      </c>
      <c r="I34" s="171">
        <f>I187</f>
        <v>2326</v>
      </c>
      <c r="J34" s="171">
        <f t="shared" ref="J34:K34" si="75">J187</f>
        <v>2293</v>
      </c>
      <c r="K34" s="171">
        <f t="shared" si="75"/>
        <v>2263</v>
      </c>
      <c r="L34" s="171">
        <f>L286</f>
        <v>2292</v>
      </c>
      <c r="M34" s="171">
        <f>M377</f>
        <v>2289</v>
      </c>
      <c r="N34" s="26">
        <f>'06'!C39</f>
        <v>2314</v>
      </c>
      <c r="O34" s="17">
        <f>'07'!C39</f>
        <v>2375</v>
      </c>
      <c r="P34" s="17">
        <f>'08'!C39</f>
        <v>2490</v>
      </c>
      <c r="Q34" s="17">
        <f>'09'!C39</f>
        <v>2476</v>
      </c>
      <c r="R34" s="17">
        <f>'10'!C39</f>
        <v>2474</v>
      </c>
      <c r="S34" s="17">
        <f>'11'!C39</f>
        <v>2487</v>
      </c>
      <c r="T34" s="17">
        <f>'12'!C39</f>
        <v>2512</v>
      </c>
      <c r="U34" s="17">
        <f>'13'!C39</f>
        <v>2464</v>
      </c>
      <c r="V34" s="17">
        <f>'14'!C39</f>
        <v>2523</v>
      </c>
      <c r="W34" s="17">
        <f>'15'!C39</f>
        <v>2534</v>
      </c>
      <c r="X34" s="17">
        <f>'16'!C39</f>
        <v>2567</v>
      </c>
      <c r="Y34" s="17">
        <f>'17'!C39</f>
        <v>2619</v>
      </c>
      <c r="Z34" s="17">
        <f>'18'!C39</f>
        <v>2740</v>
      </c>
      <c r="AA34" s="17">
        <f>'19'!C39</f>
        <v>3003</v>
      </c>
      <c r="AB34" s="17">
        <f>'20'!C39</f>
        <v>3006</v>
      </c>
      <c r="AC34" s="17">
        <f>'21'!C39</f>
        <v>3048</v>
      </c>
      <c r="AD34" s="17">
        <f>'22'!C39</f>
        <v>3313</v>
      </c>
    </row>
    <row r="35" spans="1:30" ht="15.75" customHeight="1">
      <c r="A35" s="100">
        <v>212</v>
      </c>
      <c r="B35" s="105" t="s">
        <v>243</v>
      </c>
      <c r="C35" s="32">
        <f>'95'!B42</f>
        <v>288</v>
      </c>
      <c r="D35" s="32">
        <f>'96'!B39</f>
        <v>291</v>
      </c>
      <c r="E35" s="32">
        <f>'97'!B39</f>
        <v>307</v>
      </c>
      <c r="F35" s="32">
        <f>'98'!B42</f>
        <v>350</v>
      </c>
      <c r="G35" s="32">
        <f>'99'!B49</f>
        <v>338</v>
      </c>
      <c r="H35" s="171">
        <f>H90</f>
        <v>334</v>
      </c>
      <c r="I35" s="171">
        <f>I189</f>
        <v>325</v>
      </c>
      <c r="J35" s="171">
        <f t="shared" ref="J35:K35" si="76">J189</f>
        <v>326</v>
      </c>
      <c r="K35" s="171">
        <f t="shared" si="76"/>
        <v>322</v>
      </c>
      <c r="L35" s="171">
        <f>L288</f>
        <v>323</v>
      </c>
      <c r="M35" s="171">
        <f>M378</f>
        <v>322</v>
      </c>
      <c r="N35" s="26">
        <f>'06'!C40</f>
        <v>303</v>
      </c>
      <c r="O35" s="17">
        <f>'07'!C40</f>
        <v>305</v>
      </c>
      <c r="P35" s="17">
        <f>'08'!C40</f>
        <v>327</v>
      </c>
      <c r="Q35" s="17">
        <f>'09'!C40</f>
        <v>324</v>
      </c>
      <c r="R35" s="17">
        <f>'10'!C40</f>
        <v>318</v>
      </c>
      <c r="S35" s="17">
        <f>'11'!C40</f>
        <v>305</v>
      </c>
      <c r="T35" s="17">
        <f>'12'!C40</f>
        <v>320</v>
      </c>
      <c r="U35" s="17">
        <f>'13'!C40</f>
        <v>321</v>
      </c>
      <c r="V35" s="17">
        <f>'14'!C40</f>
        <v>345</v>
      </c>
      <c r="W35" s="17">
        <f>'15'!C40</f>
        <v>327</v>
      </c>
      <c r="X35" s="17">
        <f>'16'!C40</f>
        <v>358</v>
      </c>
      <c r="Y35" s="17">
        <f>'17'!C40</f>
        <v>341</v>
      </c>
      <c r="Z35" s="17">
        <f>'18'!C40</f>
        <v>370</v>
      </c>
      <c r="AA35" s="17">
        <f>'19'!C40</f>
        <v>409</v>
      </c>
      <c r="AB35" s="17">
        <f>'20'!C40</f>
        <v>413</v>
      </c>
      <c r="AC35" s="17">
        <f>'21'!C40</f>
        <v>416</v>
      </c>
      <c r="AD35" s="17">
        <f>'22'!C40</f>
        <v>458</v>
      </c>
    </row>
    <row r="36" spans="1:30" ht="15.75" customHeight="1">
      <c r="A36" s="203">
        <v>213</v>
      </c>
      <c r="B36" s="204" t="s">
        <v>244</v>
      </c>
      <c r="C36" s="205">
        <f>'95'!B27+C439</f>
        <v>543</v>
      </c>
      <c r="D36" s="205">
        <f>'96'!B25+D439</f>
        <v>529</v>
      </c>
      <c r="E36" s="205">
        <f>'97'!B25+E439</f>
        <v>542</v>
      </c>
      <c r="F36" s="205">
        <f>'98'!B27+F439</f>
        <v>572</v>
      </c>
      <c r="G36" s="205">
        <f>'99'!B33+G439</f>
        <v>570</v>
      </c>
      <c r="H36" s="206">
        <f>H91+H108</f>
        <v>546</v>
      </c>
      <c r="I36" s="206">
        <f>I190+I207</f>
        <v>562</v>
      </c>
      <c r="J36" s="206">
        <f t="shared" ref="J36:K36" si="77">J190+J207</f>
        <v>545</v>
      </c>
      <c r="K36" s="206">
        <f t="shared" si="77"/>
        <v>549</v>
      </c>
      <c r="L36" s="206">
        <f>L289+L308</f>
        <v>516</v>
      </c>
      <c r="M36" s="206">
        <f>M379</f>
        <v>558</v>
      </c>
      <c r="N36" s="26">
        <f>'06'!C41</f>
        <v>525</v>
      </c>
      <c r="O36" s="17">
        <f>'07'!C41</f>
        <v>512</v>
      </c>
      <c r="P36" s="17">
        <f>'08'!C41</f>
        <v>503</v>
      </c>
      <c r="Q36" s="17">
        <f>'09'!C41</f>
        <v>447</v>
      </c>
      <c r="R36" s="17">
        <f>'10'!C41</f>
        <v>425</v>
      </c>
      <c r="S36" s="17">
        <f>'11'!C41</f>
        <v>409</v>
      </c>
      <c r="T36" s="17">
        <f>'12'!C41</f>
        <v>416</v>
      </c>
      <c r="U36" s="17">
        <f>'13'!C41</f>
        <v>419</v>
      </c>
      <c r="V36" s="17">
        <f>'14'!C41</f>
        <v>422</v>
      </c>
      <c r="W36" s="17">
        <f>'15'!C41</f>
        <v>417</v>
      </c>
      <c r="X36" s="17">
        <f>'16'!C41</f>
        <v>416</v>
      </c>
      <c r="Y36" s="17">
        <f>'17'!C41</f>
        <v>460</v>
      </c>
      <c r="Z36" s="17">
        <f>'18'!C41</f>
        <v>576</v>
      </c>
      <c r="AA36" s="17">
        <f>'19'!C41</f>
        <v>708</v>
      </c>
      <c r="AB36" s="17">
        <f>'20'!C41</f>
        <v>699</v>
      </c>
      <c r="AC36" s="17">
        <f>'21'!C41</f>
        <v>550</v>
      </c>
      <c r="AD36" s="17">
        <f>'22'!C41</f>
        <v>633</v>
      </c>
    </row>
    <row r="37" spans="1:30" ht="15.75" customHeight="1">
      <c r="A37" s="100">
        <v>214</v>
      </c>
      <c r="B37" s="105" t="s">
        <v>245</v>
      </c>
      <c r="C37" s="32">
        <f>'95'!B18</f>
        <v>3446</v>
      </c>
      <c r="D37" s="32">
        <f>'96'!B17</f>
        <v>3458</v>
      </c>
      <c r="E37" s="32">
        <f>'97'!B17</f>
        <v>3499</v>
      </c>
      <c r="F37" s="32">
        <f>'98'!B18</f>
        <v>3533</v>
      </c>
      <c r="G37" s="32">
        <f>'99'!B21</f>
        <v>3497</v>
      </c>
      <c r="H37" s="171">
        <f>H92</f>
        <v>3450</v>
      </c>
      <c r="I37" s="171">
        <f>I191</f>
        <v>3495</v>
      </c>
      <c r="J37" s="171">
        <f t="shared" ref="J37:K37" si="78">J191</f>
        <v>3442</v>
      </c>
      <c r="K37" s="171">
        <f t="shared" si="78"/>
        <v>3416</v>
      </c>
      <c r="L37" s="171">
        <f>L290</f>
        <v>3382</v>
      </c>
      <c r="M37" s="171">
        <f>M380</f>
        <v>3459</v>
      </c>
      <c r="N37" s="26">
        <f>'06'!C42</f>
        <v>3349</v>
      </c>
      <c r="O37" s="17">
        <f>'07'!C42</f>
        <v>3332</v>
      </c>
      <c r="P37" s="17">
        <f>'08'!C42</f>
        <v>3265</v>
      </c>
      <c r="Q37" s="17">
        <f>'09'!C42</f>
        <v>3292</v>
      </c>
      <c r="R37" s="17">
        <f>'10'!C42</f>
        <v>3228</v>
      </c>
      <c r="S37" s="17">
        <f>'11'!C42</f>
        <v>3191</v>
      </c>
      <c r="T37" s="17">
        <f>'12'!C42</f>
        <v>3150</v>
      </c>
      <c r="U37" s="17">
        <f>'13'!C42</f>
        <v>3032</v>
      </c>
      <c r="V37" s="17">
        <f>'14'!C42</f>
        <v>2971</v>
      </c>
      <c r="W37" s="17">
        <f>'15'!C42</f>
        <v>2935</v>
      </c>
      <c r="X37" s="17">
        <f>'16'!C42</f>
        <v>2971</v>
      </c>
      <c r="Y37" s="17">
        <f>'17'!C42</f>
        <v>3090</v>
      </c>
      <c r="Z37" s="17">
        <f>'18'!C42</f>
        <v>3067</v>
      </c>
      <c r="AA37" s="17">
        <f>'19'!C42</f>
        <v>3181</v>
      </c>
      <c r="AB37" s="17">
        <f>'20'!C42</f>
        <v>3142</v>
      </c>
      <c r="AC37" s="17">
        <f>'21'!C42</f>
        <v>3068</v>
      </c>
      <c r="AD37" s="17">
        <f>'22'!C42</f>
        <v>3300</v>
      </c>
    </row>
    <row r="38" spans="1:30" ht="15.75" customHeight="1">
      <c r="A38" s="203">
        <v>215</v>
      </c>
      <c r="B38" s="204" t="s">
        <v>246</v>
      </c>
      <c r="C38" s="205">
        <f>'95'!B28+C418</f>
        <v>708</v>
      </c>
      <c r="D38" s="205">
        <f>'96'!B26+D418</f>
        <v>756</v>
      </c>
      <c r="E38" s="205">
        <f>'97'!B26+E418</f>
        <v>778</v>
      </c>
      <c r="F38" s="205">
        <f>'98'!B28+F418</f>
        <v>816</v>
      </c>
      <c r="G38" s="205">
        <f>'99'!B34+G418</f>
        <v>794</v>
      </c>
      <c r="H38" s="206">
        <f>H93+H101</f>
        <v>742</v>
      </c>
      <c r="I38" s="206">
        <f>I192+I200</f>
        <v>758</v>
      </c>
      <c r="J38" s="206">
        <f t="shared" ref="J38:K38" si="79">J192+J200</f>
        <v>743</v>
      </c>
      <c r="K38" s="206">
        <f t="shared" si="79"/>
        <v>716</v>
      </c>
      <c r="L38" s="206">
        <f>L291+L301</f>
        <v>824</v>
      </c>
      <c r="M38" s="206">
        <f t="shared" ref="M38:M44" si="80">M381</f>
        <v>848</v>
      </c>
      <c r="N38" s="26">
        <f>'06'!C43</f>
        <v>911</v>
      </c>
      <c r="O38" s="17">
        <f>'07'!C43</f>
        <v>902</v>
      </c>
      <c r="P38" s="17">
        <f>'08'!C43</f>
        <v>978</v>
      </c>
      <c r="Q38" s="17">
        <f>'09'!C43</f>
        <v>954</v>
      </c>
      <c r="R38" s="17">
        <f>'10'!C43</f>
        <v>934</v>
      </c>
      <c r="S38" s="17">
        <f>'11'!C43</f>
        <v>958</v>
      </c>
      <c r="T38" s="17">
        <f>'12'!C43</f>
        <v>983</v>
      </c>
      <c r="U38" s="17">
        <f>'13'!C43</f>
        <v>984</v>
      </c>
      <c r="V38" s="17">
        <f>'14'!C43</f>
        <v>1015</v>
      </c>
      <c r="W38" s="17">
        <f>'15'!C43</f>
        <v>1148</v>
      </c>
      <c r="X38" s="17">
        <f>'16'!C43</f>
        <v>1184</v>
      </c>
      <c r="Y38" s="17">
        <f>'17'!C43</f>
        <v>1316</v>
      </c>
      <c r="Z38" s="17">
        <f>'18'!C43</f>
        <v>1603</v>
      </c>
      <c r="AA38" s="17">
        <f>'19'!C43</f>
        <v>1859</v>
      </c>
      <c r="AB38" s="17">
        <f>'20'!C43</f>
        <v>1991</v>
      </c>
      <c r="AC38" s="17">
        <f>'21'!C43</f>
        <v>1957</v>
      </c>
      <c r="AD38" s="17">
        <f>'22'!C43</f>
        <v>2300</v>
      </c>
    </row>
    <row r="39" spans="1:30" ht="15.75" customHeight="1">
      <c r="A39" s="100">
        <v>216</v>
      </c>
      <c r="B39" s="105" t="s">
        <v>247</v>
      </c>
      <c r="C39" s="32">
        <f>'95'!B29</f>
        <v>1292</v>
      </c>
      <c r="D39" s="32">
        <f>'96'!B27</f>
        <v>1328</v>
      </c>
      <c r="E39" s="32">
        <f>'97'!B27</f>
        <v>1327</v>
      </c>
      <c r="F39" s="32">
        <f>'98'!B29</f>
        <v>1314</v>
      </c>
      <c r="G39" s="32">
        <f>'99'!B29</f>
        <v>1279</v>
      </c>
      <c r="H39" s="171">
        <f t="shared" ref="H39:H44" si="81">H94</f>
        <v>1243</v>
      </c>
      <c r="I39" s="171">
        <f t="shared" ref="I39:K39" si="82">I193</f>
        <v>1216</v>
      </c>
      <c r="J39" s="171">
        <f t="shared" si="82"/>
        <v>1239</v>
      </c>
      <c r="K39" s="171">
        <f t="shared" si="82"/>
        <v>1159</v>
      </c>
      <c r="L39" s="171">
        <f t="shared" ref="L39:L44" si="83">L292</f>
        <v>1134</v>
      </c>
      <c r="M39" s="171">
        <f t="shared" si="80"/>
        <v>1114</v>
      </c>
      <c r="N39" s="26">
        <f>'06'!C44</f>
        <v>1064</v>
      </c>
      <c r="O39" s="17">
        <f>'07'!C44</f>
        <v>1105</v>
      </c>
      <c r="P39" s="17">
        <f>'08'!C44</f>
        <v>1109</v>
      </c>
      <c r="Q39" s="17">
        <f>'09'!C44</f>
        <v>1115</v>
      </c>
      <c r="R39" s="17">
        <f>'10'!C44</f>
        <v>1070</v>
      </c>
      <c r="S39" s="17">
        <f>'11'!C44</f>
        <v>1062</v>
      </c>
      <c r="T39" s="17">
        <f>'12'!C44</f>
        <v>1102</v>
      </c>
      <c r="U39" s="17">
        <f>'13'!C44</f>
        <v>1056</v>
      </c>
      <c r="V39" s="17">
        <f>'14'!C44</f>
        <v>1064</v>
      </c>
      <c r="W39" s="17">
        <f>'15'!C44</f>
        <v>1073</v>
      </c>
      <c r="X39" s="17">
        <f>'16'!C44</f>
        <v>1091</v>
      </c>
      <c r="Y39" s="17">
        <f>'17'!C44</f>
        <v>1111</v>
      </c>
      <c r="Z39" s="17">
        <f>'18'!C44</f>
        <v>1134</v>
      </c>
      <c r="AA39" s="17">
        <f>'19'!C44</f>
        <v>1228</v>
      </c>
      <c r="AB39" s="17">
        <f>'20'!C44</f>
        <v>1205</v>
      </c>
      <c r="AC39" s="17">
        <f>'21'!C44</f>
        <v>1166</v>
      </c>
      <c r="AD39" s="17">
        <f>'22'!C44</f>
        <v>1360</v>
      </c>
    </row>
    <row r="40" spans="1:30" ht="15.75" customHeight="1">
      <c r="A40" s="100">
        <v>217</v>
      </c>
      <c r="B40" s="105" t="s">
        <v>248</v>
      </c>
      <c r="C40" s="32">
        <f>'95'!B19</f>
        <v>1667</v>
      </c>
      <c r="D40" s="32">
        <f>'96'!B18</f>
        <v>1660</v>
      </c>
      <c r="E40" s="32">
        <f>'97'!B18</f>
        <v>1684</v>
      </c>
      <c r="F40" s="32">
        <f>'98'!B19</f>
        <v>1704</v>
      </c>
      <c r="G40" s="32">
        <f>'99'!B22</f>
        <v>1699</v>
      </c>
      <c r="H40" s="171">
        <f t="shared" si="81"/>
        <v>1658</v>
      </c>
      <c r="I40" s="171">
        <f t="shared" ref="I40:K40" si="84">I194</f>
        <v>1656</v>
      </c>
      <c r="J40" s="171">
        <f t="shared" si="84"/>
        <v>1654</v>
      </c>
      <c r="K40" s="171">
        <f t="shared" si="84"/>
        <v>1607</v>
      </c>
      <c r="L40" s="171">
        <f t="shared" si="83"/>
        <v>1511</v>
      </c>
      <c r="M40" s="171">
        <f t="shared" si="80"/>
        <v>1448</v>
      </c>
      <c r="N40" s="26">
        <f>'06'!C45</f>
        <v>1426</v>
      </c>
      <c r="O40" s="17">
        <f>'07'!C45</f>
        <v>1327</v>
      </c>
      <c r="P40" s="17">
        <f>'08'!C45</f>
        <v>1309</v>
      </c>
      <c r="Q40" s="17">
        <f>'09'!C45</f>
        <v>1279</v>
      </c>
      <c r="R40" s="17">
        <f>'10'!C45</f>
        <v>1234</v>
      </c>
      <c r="S40" s="17">
        <f>'11'!C45</f>
        <v>1212</v>
      </c>
      <c r="T40" s="17">
        <f>'12'!C45</f>
        <v>1279</v>
      </c>
      <c r="U40" s="17">
        <f>'13'!C45</f>
        <v>1245</v>
      </c>
      <c r="V40" s="17">
        <f>'14'!C45</f>
        <v>1231</v>
      </c>
      <c r="W40" s="17">
        <f>'15'!C45</f>
        <v>1228</v>
      </c>
      <c r="X40" s="17">
        <f>'16'!C45</f>
        <v>1216</v>
      </c>
      <c r="Y40" s="17">
        <f>'17'!C45</f>
        <v>1282</v>
      </c>
      <c r="Z40" s="17">
        <f>'18'!C45</f>
        <v>1278</v>
      </c>
      <c r="AA40" s="17">
        <f>'19'!C45</f>
        <v>1401</v>
      </c>
      <c r="AB40" s="17">
        <f>'20'!C45</f>
        <v>1439</v>
      </c>
      <c r="AC40" s="17">
        <f>'21'!C45</f>
        <v>1442</v>
      </c>
      <c r="AD40" s="17">
        <f>'22'!C45</f>
        <v>1662</v>
      </c>
    </row>
    <row r="41" spans="1:30" ht="15.75" customHeight="1">
      <c r="A41" s="100">
        <v>218</v>
      </c>
      <c r="B41" s="105" t="s">
        <v>249</v>
      </c>
      <c r="C41" s="32">
        <f>'95'!B30</f>
        <v>487</v>
      </c>
      <c r="D41" s="32">
        <f>'96'!B28</f>
        <v>482</v>
      </c>
      <c r="E41" s="32">
        <f>'97'!B28</f>
        <v>544</v>
      </c>
      <c r="F41" s="32">
        <f>'98'!B30</f>
        <v>567</v>
      </c>
      <c r="G41" s="32">
        <f>'99'!B35</f>
        <v>531</v>
      </c>
      <c r="H41" s="171">
        <f t="shared" si="81"/>
        <v>521</v>
      </c>
      <c r="I41" s="171">
        <f t="shared" ref="I41:K41" si="85">I195</f>
        <v>599</v>
      </c>
      <c r="J41" s="171">
        <f t="shared" si="85"/>
        <v>596</v>
      </c>
      <c r="K41" s="171">
        <f t="shared" si="85"/>
        <v>635</v>
      </c>
      <c r="L41" s="171">
        <f t="shared" si="83"/>
        <v>621</v>
      </c>
      <c r="M41" s="171">
        <f t="shared" si="80"/>
        <v>708</v>
      </c>
      <c r="N41" s="26">
        <f>'06'!C46</f>
        <v>694</v>
      </c>
      <c r="O41" s="17">
        <f>'07'!C46</f>
        <v>672</v>
      </c>
      <c r="P41" s="17">
        <f>'08'!C46</f>
        <v>716</v>
      </c>
      <c r="Q41" s="17">
        <f>'09'!C46</f>
        <v>681</v>
      </c>
      <c r="R41" s="17">
        <f>'10'!C46</f>
        <v>624</v>
      </c>
      <c r="S41" s="17">
        <f>'11'!C46</f>
        <v>621</v>
      </c>
      <c r="T41" s="17">
        <f>'12'!C46</f>
        <v>618</v>
      </c>
      <c r="U41" s="17">
        <f>'13'!C46</f>
        <v>631</v>
      </c>
      <c r="V41" s="17">
        <f>'14'!C46</f>
        <v>576</v>
      </c>
      <c r="W41" s="17">
        <f>'15'!C46</f>
        <v>574</v>
      </c>
      <c r="X41" s="17">
        <f>'16'!C46</f>
        <v>631</v>
      </c>
      <c r="Y41" s="17">
        <f>'17'!C46</f>
        <v>710</v>
      </c>
      <c r="Z41" s="17">
        <f>'18'!C46</f>
        <v>827</v>
      </c>
      <c r="AA41" s="17">
        <f>'19'!C46</f>
        <v>932</v>
      </c>
      <c r="AB41" s="17">
        <f>'20'!C46</f>
        <v>911</v>
      </c>
      <c r="AC41" s="17">
        <f>'21'!C46</f>
        <v>993</v>
      </c>
      <c r="AD41" s="17">
        <f>'22'!C46</f>
        <v>1158</v>
      </c>
    </row>
    <row r="42" spans="1:30" ht="15.75" customHeight="1">
      <c r="A42" s="100">
        <v>219</v>
      </c>
      <c r="B42" s="105" t="s">
        <v>250</v>
      </c>
      <c r="C42" s="32">
        <f>'95'!B20</f>
        <v>941</v>
      </c>
      <c r="D42" s="32">
        <f>'96'!B19</f>
        <v>976</v>
      </c>
      <c r="E42" s="32">
        <f>'97'!B19</f>
        <v>973</v>
      </c>
      <c r="F42" s="32">
        <f>'98'!B20</f>
        <v>1020</v>
      </c>
      <c r="G42" s="32">
        <f>'99'!B23</f>
        <v>978</v>
      </c>
      <c r="H42" s="171">
        <f t="shared" si="81"/>
        <v>962</v>
      </c>
      <c r="I42" s="171">
        <f t="shared" ref="I42:K42" si="86">I196</f>
        <v>1023</v>
      </c>
      <c r="J42" s="171">
        <f t="shared" si="86"/>
        <v>1031</v>
      </c>
      <c r="K42" s="171">
        <f t="shared" si="86"/>
        <v>1064</v>
      </c>
      <c r="L42" s="171">
        <f t="shared" si="83"/>
        <v>989</v>
      </c>
      <c r="M42" s="171">
        <f t="shared" si="80"/>
        <v>934</v>
      </c>
      <c r="N42" s="26">
        <f>'06'!C47</f>
        <v>941</v>
      </c>
      <c r="O42" s="17">
        <f>'07'!C47</f>
        <v>913</v>
      </c>
      <c r="P42" s="17">
        <f>'08'!C47</f>
        <v>957</v>
      </c>
      <c r="Q42" s="17">
        <f>'09'!C47</f>
        <v>956</v>
      </c>
      <c r="R42" s="17">
        <f>'10'!C47</f>
        <v>1000</v>
      </c>
      <c r="S42" s="17">
        <f>'11'!C47</f>
        <v>975</v>
      </c>
      <c r="T42" s="17">
        <f>'12'!C47</f>
        <v>1023</v>
      </c>
      <c r="U42" s="17">
        <f>'13'!C47</f>
        <v>1037</v>
      </c>
      <c r="V42" s="17">
        <f>'14'!C47</f>
        <v>1009</v>
      </c>
      <c r="W42" s="17">
        <f>'15'!C47</f>
        <v>1058</v>
      </c>
      <c r="X42" s="17">
        <f>'16'!C47</f>
        <v>1080</v>
      </c>
      <c r="Y42" s="17">
        <f>'17'!C47</f>
        <v>1118</v>
      </c>
      <c r="Z42" s="17">
        <f>'18'!C47</f>
        <v>1103</v>
      </c>
      <c r="AA42" s="17">
        <f>'19'!C47</f>
        <v>1190</v>
      </c>
      <c r="AB42" s="17">
        <f>'20'!C47</f>
        <v>1216</v>
      </c>
      <c r="AC42" s="17">
        <f>'21'!C47</f>
        <v>1146</v>
      </c>
      <c r="AD42" s="17">
        <f>'22'!C47</f>
        <v>1203</v>
      </c>
    </row>
    <row r="43" spans="1:30" ht="15.75" customHeight="1">
      <c r="A43" s="100">
        <v>220</v>
      </c>
      <c r="B43" s="105" t="s">
        <v>251</v>
      </c>
      <c r="C43" s="32">
        <f>'95'!B31</f>
        <v>621</v>
      </c>
      <c r="D43" s="32">
        <f>'96'!B29</f>
        <v>633</v>
      </c>
      <c r="E43" s="32">
        <f>'97'!B29</f>
        <v>694</v>
      </c>
      <c r="F43" s="32">
        <f>'98'!B31</f>
        <v>728</v>
      </c>
      <c r="G43" s="32">
        <f>'99'!B36</f>
        <v>714</v>
      </c>
      <c r="H43" s="171">
        <f t="shared" si="81"/>
        <v>696</v>
      </c>
      <c r="I43" s="171">
        <f t="shared" ref="I43:K43" si="87">I197</f>
        <v>840</v>
      </c>
      <c r="J43" s="171">
        <f t="shared" si="87"/>
        <v>870</v>
      </c>
      <c r="K43" s="171">
        <f t="shared" si="87"/>
        <v>924</v>
      </c>
      <c r="L43" s="171">
        <f t="shared" si="83"/>
        <v>933</v>
      </c>
      <c r="M43" s="171">
        <f t="shared" si="80"/>
        <v>983</v>
      </c>
      <c r="N43" s="26">
        <f>'06'!C48</f>
        <v>979</v>
      </c>
      <c r="O43" s="17">
        <f>'07'!C48</f>
        <v>969</v>
      </c>
      <c r="P43" s="17">
        <f>'08'!C48</f>
        <v>941</v>
      </c>
      <c r="Q43" s="17">
        <f>'09'!C48</f>
        <v>863</v>
      </c>
      <c r="R43" s="17">
        <f>'10'!C48</f>
        <v>771</v>
      </c>
      <c r="S43" s="17">
        <f>'11'!C48</f>
        <v>797</v>
      </c>
      <c r="T43" s="17">
        <f>'12'!C48</f>
        <v>822</v>
      </c>
      <c r="U43" s="17">
        <f>'13'!C48</f>
        <v>775</v>
      </c>
      <c r="V43" s="17">
        <f>'14'!C48</f>
        <v>785</v>
      </c>
      <c r="W43" s="17">
        <f>'15'!C48</f>
        <v>768</v>
      </c>
      <c r="X43" s="17">
        <f>'16'!C48</f>
        <v>865</v>
      </c>
      <c r="Y43" s="17">
        <f>'17'!C48</f>
        <v>931</v>
      </c>
      <c r="Z43" s="17">
        <f>'18'!C48</f>
        <v>1204</v>
      </c>
      <c r="AA43" s="17">
        <f>'19'!C48</f>
        <v>1344</v>
      </c>
      <c r="AB43" s="17">
        <f>'20'!C48</f>
        <v>1331</v>
      </c>
      <c r="AC43" s="17">
        <f>'21'!C48</f>
        <v>1197</v>
      </c>
      <c r="AD43" s="17">
        <f>'22'!C48</f>
        <v>1386</v>
      </c>
    </row>
    <row r="44" spans="1:30" ht="15.75" customHeight="1">
      <c r="A44" s="100">
        <v>221</v>
      </c>
      <c r="B44" s="105" t="s">
        <v>473</v>
      </c>
      <c r="C44" s="303">
        <f>C434</f>
        <v>290</v>
      </c>
      <c r="D44" s="303">
        <f t="shared" ref="D44:G44" si="88">D434</f>
        <v>303</v>
      </c>
      <c r="E44" s="303">
        <f t="shared" si="88"/>
        <v>324</v>
      </c>
      <c r="F44" s="303">
        <f t="shared" si="88"/>
        <v>374</v>
      </c>
      <c r="G44" s="303">
        <f t="shared" si="88"/>
        <v>559</v>
      </c>
      <c r="H44" s="171">
        <f t="shared" si="81"/>
        <v>426</v>
      </c>
      <c r="I44" s="171">
        <f t="shared" ref="I44:K44" si="89">I198</f>
        <v>506</v>
      </c>
      <c r="J44" s="171">
        <f t="shared" si="89"/>
        <v>510</v>
      </c>
      <c r="K44" s="171">
        <f t="shared" si="89"/>
        <v>496</v>
      </c>
      <c r="L44" s="171">
        <f t="shared" si="83"/>
        <v>549</v>
      </c>
      <c r="M44" s="171">
        <f t="shared" si="80"/>
        <v>581</v>
      </c>
      <c r="N44" s="26">
        <f>'06'!C49</f>
        <v>535</v>
      </c>
      <c r="O44" s="17">
        <f>'07'!C49</f>
        <v>523</v>
      </c>
      <c r="P44" s="17">
        <f>'08'!C49</f>
        <v>528</v>
      </c>
      <c r="Q44" s="17">
        <f>'09'!C49</f>
        <v>555</v>
      </c>
      <c r="R44" s="17">
        <f>'10'!C49</f>
        <v>558</v>
      </c>
      <c r="S44" s="17">
        <f>'11'!C49</f>
        <v>542</v>
      </c>
      <c r="T44" s="17">
        <f>'12'!C49</f>
        <v>558</v>
      </c>
      <c r="U44" s="17">
        <f>'13'!C49</f>
        <v>538</v>
      </c>
      <c r="V44" s="17">
        <f>'14'!C49</f>
        <v>481</v>
      </c>
      <c r="W44" s="17">
        <f>'15'!C49</f>
        <v>491</v>
      </c>
      <c r="X44" s="17">
        <f>'16'!C49</f>
        <v>541</v>
      </c>
      <c r="Y44" s="17">
        <f>'17'!C49</f>
        <v>634</v>
      </c>
      <c r="Z44" s="17">
        <f>'18'!C49</f>
        <v>781</v>
      </c>
      <c r="AA44" s="17">
        <f>'19'!C49</f>
        <v>870</v>
      </c>
      <c r="AB44" s="17">
        <f>'20'!C49</f>
        <v>899</v>
      </c>
      <c r="AC44" s="17">
        <f>'21'!C49</f>
        <v>902</v>
      </c>
      <c r="AD44" s="17">
        <f>'22'!C49</f>
        <v>1037</v>
      </c>
    </row>
    <row r="45" spans="1:30" ht="15.75" customHeight="1">
      <c r="A45" s="203">
        <v>222</v>
      </c>
      <c r="B45" s="204" t="s">
        <v>253</v>
      </c>
      <c r="C45" s="303">
        <f>C431</f>
        <v>83</v>
      </c>
      <c r="D45" s="303">
        <f t="shared" ref="D45:G45" si="90">D431</f>
        <v>87</v>
      </c>
      <c r="E45" s="303">
        <f t="shared" si="90"/>
        <v>104</v>
      </c>
      <c r="F45" s="303">
        <f t="shared" si="90"/>
        <v>105</v>
      </c>
      <c r="G45" s="303">
        <f t="shared" si="90"/>
        <v>99</v>
      </c>
      <c r="H45" s="206">
        <f>SUM(H142:H145)</f>
        <v>87</v>
      </c>
      <c r="I45" s="206">
        <f>SUM(I241:I244)</f>
        <v>83</v>
      </c>
      <c r="J45" s="206">
        <f t="shared" ref="J45:K45" si="91">SUM(J241:J244)</f>
        <v>72</v>
      </c>
      <c r="K45" s="206">
        <f t="shared" si="91"/>
        <v>71</v>
      </c>
      <c r="L45" s="206">
        <f>L298</f>
        <v>86</v>
      </c>
      <c r="M45" s="206">
        <f>M388</f>
        <v>85</v>
      </c>
      <c r="N45" s="26">
        <f>'06'!C50</f>
        <v>104</v>
      </c>
      <c r="O45" s="17">
        <f>'07'!C50</f>
        <v>121</v>
      </c>
      <c r="P45" s="17">
        <f>'08'!C50</f>
        <v>121</v>
      </c>
      <c r="Q45" s="17">
        <f>'09'!C50</f>
        <v>107</v>
      </c>
      <c r="R45" s="17">
        <f>'10'!C50</f>
        <v>103</v>
      </c>
      <c r="S45" s="17">
        <f>'11'!C50</f>
        <v>105</v>
      </c>
      <c r="T45" s="17">
        <f>'12'!C50</f>
        <v>102</v>
      </c>
      <c r="U45" s="17">
        <f>'13'!C50</f>
        <v>110</v>
      </c>
      <c r="V45" s="17">
        <f>'14'!C50</f>
        <v>107</v>
      </c>
      <c r="W45" s="17">
        <f>'15'!C50</f>
        <v>104</v>
      </c>
      <c r="X45" s="17">
        <f>'16'!C50</f>
        <v>112</v>
      </c>
      <c r="Y45" s="17">
        <f>'17'!C50</f>
        <v>113</v>
      </c>
      <c r="Z45" s="17">
        <f>'18'!C50</f>
        <v>117</v>
      </c>
      <c r="AA45" s="17">
        <f>'19'!C50</f>
        <v>113</v>
      </c>
      <c r="AB45" s="17">
        <f>'20'!C50</f>
        <v>115</v>
      </c>
      <c r="AC45" s="17">
        <f>'21'!C50</f>
        <v>127</v>
      </c>
      <c r="AD45" s="17">
        <f>'22'!C50</f>
        <v>128</v>
      </c>
    </row>
    <row r="46" spans="1:30" ht="15.75" customHeight="1">
      <c r="A46" s="203">
        <v>223</v>
      </c>
      <c r="B46" s="204" t="s">
        <v>254</v>
      </c>
      <c r="C46" s="303">
        <f>C433</f>
        <v>376</v>
      </c>
      <c r="D46" s="303">
        <f t="shared" ref="D46:G46" si="92">D433</f>
        <v>445</v>
      </c>
      <c r="E46" s="303">
        <f t="shared" si="92"/>
        <v>501</v>
      </c>
      <c r="F46" s="303">
        <f t="shared" si="92"/>
        <v>498</v>
      </c>
      <c r="G46" s="303">
        <f t="shared" si="92"/>
        <v>423</v>
      </c>
      <c r="H46" s="206">
        <f>SUM(H150:H155)</f>
        <v>643</v>
      </c>
      <c r="I46" s="206">
        <f>SUM(I249:I254)</f>
        <v>683</v>
      </c>
      <c r="J46" s="206">
        <f t="shared" ref="J46:K46" si="93">SUM(J249:J254)</f>
        <v>637</v>
      </c>
      <c r="K46" s="206">
        <f t="shared" si="93"/>
        <v>618</v>
      </c>
      <c r="L46" s="206">
        <f>L299</f>
        <v>652</v>
      </c>
      <c r="M46" s="206">
        <f t="shared" ref="M46" si="94">M389</f>
        <v>792</v>
      </c>
      <c r="N46" s="26">
        <f>'06'!C51</f>
        <v>767</v>
      </c>
      <c r="O46" s="17">
        <f>'07'!C51</f>
        <v>739</v>
      </c>
      <c r="P46" s="17">
        <f>'08'!C51</f>
        <v>718</v>
      </c>
      <c r="Q46" s="17">
        <f>'09'!C51</f>
        <v>654</v>
      </c>
      <c r="R46" s="17">
        <f>'10'!C51</f>
        <v>646</v>
      </c>
      <c r="S46" s="17">
        <f>'11'!C51</f>
        <v>671</v>
      </c>
      <c r="T46" s="17">
        <f>'12'!C51</f>
        <v>668</v>
      </c>
      <c r="U46" s="17">
        <f>'13'!C51</f>
        <v>645</v>
      </c>
      <c r="V46" s="17">
        <f>'14'!C51</f>
        <v>686</v>
      </c>
      <c r="W46" s="17">
        <f>'15'!C51</f>
        <v>713</v>
      </c>
      <c r="X46" s="17">
        <f>'16'!C51</f>
        <v>782</v>
      </c>
      <c r="Y46" s="17">
        <f>'17'!C51</f>
        <v>838</v>
      </c>
      <c r="Z46" s="17">
        <f>'18'!C51</f>
        <v>947</v>
      </c>
      <c r="AA46" s="17">
        <f>'19'!C51</f>
        <v>1009</v>
      </c>
      <c r="AB46" s="17">
        <f>'20'!C51</f>
        <v>965</v>
      </c>
      <c r="AC46" s="17">
        <f>'21'!C51</f>
        <v>908</v>
      </c>
      <c r="AD46" s="17">
        <f>'22'!C51</f>
        <v>1098</v>
      </c>
    </row>
    <row r="47" spans="1:30" ht="15.75" customHeight="1">
      <c r="A47" s="203">
        <v>224</v>
      </c>
      <c r="B47" s="204" t="s">
        <v>255</v>
      </c>
      <c r="C47" s="303">
        <f>C436</f>
        <v>151</v>
      </c>
      <c r="D47" s="303">
        <f t="shared" ref="D47:G47" si="95">D436</f>
        <v>132</v>
      </c>
      <c r="E47" s="303">
        <f t="shared" si="95"/>
        <v>125</v>
      </c>
      <c r="F47" s="303">
        <f t="shared" si="95"/>
        <v>130</v>
      </c>
      <c r="G47" s="303">
        <f t="shared" si="95"/>
        <v>139</v>
      </c>
      <c r="H47" s="206">
        <f>SUM(H162:H165)</f>
        <v>141</v>
      </c>
      <c r="I47" s="206">
        <f>SUM(I261:I264)</f>
        <v>156</v>
      </c>
      <c r="J47" s="206">
        <f t="shared" ref="J47:K47" si="96">SUM(J261:J264)</f>
        <v>149</v>
      </c>
      <c r="K47" s="206">
        <f t="shared" si="96"/>
        <v>152</v>
      </c>
      <c r="L47" s="206">
        <f>SUM(L352:L355)</f>
        <v>143</v>
      </c>
      <c r="M47" s="206">
        <f>M390</f>
        <v>149</v>
      </c>
      <c r="N47" s="26">
        <f>'06'!C52</f>
        <v>166</v>
      </c>
      <c r="O47" s="17">
        <f>'07'!C52</f>
        <v>184</v>
      </c>
      <c r="P47" s="17">
        <f>'08'!C52</f>
        <v>185</v>
      </c>
      <c r="Q47" s="17">
        <f>'09'!C52</f>
        <v>212</v>
      </c>
      <c r="R47" s="17">
        <f>'10'!C52</f>
        <v>202</v>
      </c>
      <c r="S47" s="17">
        <f>'11'!C52</f>
        <v>220</v>
      </c>
      <c r="T47" s="17">
        <f>'12'!C52</f>
        <v>227</v>
      </c>
      <c r="U47" s="17">
        <f>'13'!C52</f>
        <v>243</v>
      </c>
      <c r="V47" s="17">
        <f>'14'!C52</f>
        <v>258</v>
      </c>
      <c r="W47" s="17">
        <f>'15'!C52</f>
        <v>288</v>
      </c>
      <c r="X47" s="17">
        <f>'16'!C52</f>
        <v>335</v>
      </c>
      <c r="Y47" s="17">
        <f>'17'!C52</f>
        <v>350</v>
      </c>
      <c r="Z47" s="17">
        <f>'18'!C52</f>
        <v>384</v>
      </c>
      <c r="AA47" s="17">
        <f>'19'!C52</f>
        <v>503</v>
      </c>
      <c r="AB47" s="17">
        <f>'20'!C52</f>
        <v>514</v>
      </c>
      <c r="AC47" s="17">
        <f>'21'!C52</f>
        <v>548</v>
      </c>
      <c r="AD47" s="17">
        <f>'22'!C52</f>
        <v>656</v>
      </c>
    </row>
    <row r="48" spans="1:30" ht="15.75" customHeight="1">
      <c r="A48" s="203">
        <v>225</v>
      </c>
      <c r="B48" s="204" t="s">
        <v>256</v>
      </c>
      <c r="C48" s="303">
        <f>C432</f>
        <v>139</v>
      </c>
      <c r="D48" s="303">
        <f t="shared" ref="D48:G48" si="97">D432</f>
        <v>137</v>
      </c>
      <c r="E48" s="303">
        <f t="shared" si="97"/>
        <v>149</v>
      </c>
      <c r="F48" s="303">
        <f t="shared" si="97"/>
        <v>174</v>
      </c>
      <c r="G48" s="303">
        <f t="shared" si="97"/>
        <v>212</v>
      </c>
      <c r="H48" s="206">
        <f>SUM(H146:H149)</f>
        <v>275</v>
      </c>
      <c r="I48" s="206">
        <f>SUM(I245:I248)</f>
        <v>322</v>
      </c>
      <c r="J48" s="206">
        <f t="shared" ref="J48:K48" si="98">SUM(J245:J248)</f>
        <v>312</v>
      </c>
      <c r="K48" s="206">
        <f t="shared" si="98"/>
        <v>314</v>
      </c>
      <c r="L48" s="206">
        <f>SUM(L342:L345)</f>
        <v>349</v>
      </c>
      <c r="M48" s="206">
        <f t="shared" ref="M48:M50" si="99">M391</f>
        <v>365</v>
      </c>
      <c r="N48" s="26">
        <f>'06'!C53</f>
        <v>340</v>
      </c>
      <c r="O48" s="17">
        <f>'07'!C53</f>
        <v>305</v>
      </c>
      <c r="P48" s="17">
        <f>'08'!C53</f>
        <v>271</v>
      </c>
      <c r="Q48" s="17">
        <f>'09'!C53</f>
        <v>212</v>
      </c>
      <c r="R48" s="17">
        <f>'10'!C53</f>
        <v>201</v>
      </c>
      <c r="S48" s="17">
        <f>'11'!C53</f>
        <v>194</v>
      </c>
      <c r="T48" s="17">
        <f>'12'!C53</f>
        <v>215</v>
      </c>
      <c r="U48" s="17">
        <f>'13'!C53</f>
        <v>201</v>
      </c>
      <c r="V48" s="17">
        <f>'14'!C53</f>
        <v>185</v>
      </c>
      <c r="W48" s="17">
        <f>'15'!C53</f>
        <v>218</v>
      </c>
      <c r="X48" s="17">
        <f>'16'!C53</f>
        <v>249</v>
      </c>
      <c r="Y48" s="17">
        <f>'17'!C53</f>
        <v>276</v>
      </c>
      <c r="Z48" s="17">
        <f>'18'!C53</f>
        <v>332</v>
      </c>
      <c r="AA48" s="17">
        <f>'19'!C53</f>
        <v>349</v>
      </c>
      <c r="AB48" s="17">
        <f>'20'!C53</f>
        <v>357</v>
      </c>
      <c r="AC48" s="17">
        <f>'21'!C53</f>
        <v>351</v>
      </c>
      <c r="AD48" s="17">
        <f>'22'!C53</f>
        <v>417</v>
      </c>
    </row>
    <row r="49" spans="1:30" ht="15.75" customHeight="1">
      <c r="A49" s="203">
        <v>226</v>
      </c>
      <c r="B49" s="204" t="s">
        <v>257</v>
      </c>
      <c r="C49" s="200">
        <f>C463</f>
        <v>187</v>
      </c>
      <c r="D49" s="200">
        <f t="shared" ref="D49:G49" si="100">D463</f>
        <v>198</v>
      </c>
      <c r="E49" s="200">
        <f t="shared" si="100"/>
        <v>152</v>
      </c>
      <c r="F49" s="200">
        <f t="shared" si="100"/>
        <v>142</v>
      </c>
      <c r="G49" s="303">
        <f t="shared" si="100"/>
        <v>161</v>
      </c>
      <c r="H49" s="317">
        <f>SUM(H156:H159)+H161</f>
        <v>216</v>
      </c>
      <c r="I49" s="206">
        <f>SUM(I255:I258)+I260</f>
        <v>193</v>
      </c>
      <c r="J49" s="206">
        <f t="shared" ref="J49:K49" si="101">SUM(J255:J258)+J260</f>
        <v>195</v>
      </c>
      <c r="K49" s="206">
        <f t="shared" si="101"/>
        <v>196</v>
      </c>
      <c r="L49" s="206">
        <f>SUM(L346:L349)+L351</f>
        <v>197</v>
      </c>
      <c r="M49" s="206">
        <f t="shared" si="99"/>
        <v>208</v>
      </c>
      <c r="N49" s="26">
        <f>'06'!C54</f>
        <v>216</v>
      </c>
      <c r="O49" s="17">
        <f>'07'!C54</f>
        <v>215</v>
      </c>
      <c r="P49" s="17">
        <f>'08'!C54</f>
        <v>231</v>
      </c>
      <c r="Q49" s="17">
        <f>'09'!C54</f>
        <v>230</v>
      </c>
      <c r="R49" s="17">
        <f>'10'!C54</f>
        <v>226</v>
      </c>
      <c r="S49" s="17">
        <f>'11'!C54</f>
        <v>222</v>
      </c>
      <c r="T49" s="17">
        <f>'12'!C54</f>
        <v>220</v>
      </c>
      <c r="U49" s="17">
        <f>'13'!C54</f>
        <v>204</v>
      </c>
      <c r="V49" s="17">
        <f>'14'!C54</f>
        <v>196</v>
      </c>
      <c r="W49" s="17">
        <f>'15'!C54</f>
        <v>225</v>
      </c>
      <c r="X49" s="17">
        <f>'16'!C54</f>
        <v>241</v>
      </c>
      <c r="Y49" s="17">
        <f>'17'!C54</f>
        <v>317</v>
      </c>
      <c r="Z49" s="17">
        <f>'18'!C54</f>
        <v>318</v>
      </c>
      <c r="AA49" s="17">
        <f>'19'!C54</f>
        <v>395</v>
      </c>
      <c r="AB49" s="17">
        <f>'20'!C54</f>
        <v>412</v>
      </c>
      <c r="AC49" s="17">
        <f>'21'!C54</f>
        <v>394</v>
      </c>
      <c r="AD49" s="17">
        <f>'22'!C54</f>
        <v>521</v>
      </c>
    </row>
    <row r="50" spans="1:30" ht="15.75" customHeight="1">
      <c r="A50" s="203">
        <v>227</v>
      </c>
      <c r="B50" s="204" t="s">
        <v>258</v>
      </c>
      <c r="C50" s="200">
        <f>C453</f>
        <v>194</v>
      </c>
      <c r="D50" s="200">
        <f t="shared" ref="D50:G50" si="102">D453</f>
        <v>194</v>
      </c>
      <c r="E50" s="200">
        <f t="shared" si="102"/>
        <v>178</v>
      </c>
      <c r="F50" s="200">
        <f t="shared" si="102"/>
        <v>168</v>
      </c>
      <c r="G50" s="200">
        <f t="shared" si="102"/>
        <v>156</v>
      </c>
      <c r="H50" s="206">
        <f>H127+SUM(H129:H131)</f>
        <v>138</v>
      </c>
      <c r="I50" s="206">
        <f>I226+SUM(I228:I230)</f>
        <v>171</v>
      </c>
      <c r="J50" s="206">
        <f t="shared" ref="J50:K50" si="103">J226+SUM(J228:J230)</f>
        <v>172</v>
      </c>
      <c r="K50" s="206">
        <f t="shared" si="103"/>
        <v>194</v>
      </c>
      <c r="L50" s="206">
        <f>L327+SUM(L329:L331)</f>
        <v>218</v>
      </c>
      <c r="M50" s="206">
        <f t="shared" si="99"/>
        <v>239</v>
      </c>
      <c r="N50" s="26">
        <f>'06'!C55</f>
        <v>262</v>
      </c>
      <c r="O50" s="17">
        <f>'07'!C55</f>
        <v>256</v>
      </c>
      <c r="P50" s="17">
        <f>'08'!C55</f>
        <v>252</v>
      </c>
      <c r="Q50" s="17">
        <f>'09'!C55</f>
        <v>246</v>
      </c>
      <c r="R50" s="17">
        <f>'10'!C55</f>
        <v>238</v>
      </c>
      <c r="S50" s="17">
        <f>'11'!C55</f>
        <v>236</v>
      </c>
      <c r="T50" s="17">
        <f>'12'!C55</f>
        <v>191</v>
      </c>
      <c r="U50" s="17">
        <f>'13'!C55</f>
        <v>183</v>
      </c>
      <c r="V50" s="17">
        <f>'14'!C55</f>
        <v>181</v>
      </c>
      <c r="W50" s="17">
        <f>'15'!C55</f>
        <v>176</v>
      </c>
      <c r="X50" s="17">
        <f>'16'!C55</f>
        <v>188</v>
      </c>
      <c r="Y50" s="17">
        <f>'17'!C55</f>
        <v>192</v>
      </c>
      <c r="Z50" s="17">
        <f>'18'!C55</f>
        <v>242</v>
      </c>
      <c r="AA50" s="17">
        <f>'19'!C55</f>
        <v>267</v>
      </c>
      <c r="AB50" s="17">
        <f>'20'!C55</f>
        <v>287</v>
      </c>
      <c r="AC50" s="17">
        <f>'21'!C55</f>
        <v>296</v>
      </c>
      <c r="AD50" s="17">
        <f>'22'!C55</f>
        <v>346</v>
      </c>
    </row>
    <row r="51" spans="1:30" ht="15.75" customHeight="1">
      <c r="A51" s="203">
        <v>228</v>
      </c>
      <c r="B51" s="204" t="s">
        <v>411</v>
      </c>
      <c r="C51" s="303">
        <f>C419</f>
        <v>320</v>
      </c>
      <c r="D51" s="303">
        <f t="shared" ref="D51:G51" si="104">D419</f>
        <v>349</v>
      </c>
      <c r="E51" s="303">
        <f t="shared" si="104"/>
        <v>379</v>
      </c>
      <c r="F51" s="303">
        <f t="shared" si="104"/>
        <v>346</v>
      </c>
      <c r="G51" s="303">
        <f t="shared" si="104"/>
        <v>338</v>
      </c>
      <c r="H51" s="206">
        <f>SUM(H102:H104)</f>
        <v>349</v>
      </c>
      <c r="I51" s="206">
        <f>SUM(I201:I203)</f>
        <v>350</v>
      </c>
      <c r="J51" s="206">
        <f t="shared" ref="J51:K51" si="105">SUM(J201:J203)</f>
        <v>310</v>
      </c>
      <c r="K51" s="206">
        <f t="shared" si="105"/>
        <v>311</v>
      </c>
      <c r="L51" s="206">
        <f>SUM(L302:L304)</f>
        <v>291</v>
      </c>
      <c r="M51" s="206">
        <f>SUM(M396:M398)</f>
        <v>316</v>
      </c>
      <c r="N51" s="26">
        <f>'06'!C56</f>
        <v>317</v>
      </c>
      <c r="O51" s="17">
        <f>'07'!C56</f>
        <v>372</v>
      </c>
      <c r="P51" s="17">
        <f>'08'!C56</f>
        <v>399</v>
      </c>
      <c r="Q51" s="17">
        <f>'09'!C56</f>
        <v>442</v>
      </c>
      <c r="R51" s="17">
        <f>'10'!C56</f>
        <v>415</v>
      </c>
      <c r="S51" s="17">
        <f>'11'!C56</f>
        <v>503</v>
      </c>
      <c r="T51" s="17">
        <f>'12'!C56</f>
        <v>541</v>
      </c>
      <c r="U51" s="17">
        <f>'13'!C56</f>
        <v>524</v>
      </c>
      <c r="V51" s="17">
        <f>'14'!C56</f>
        <v>570</v>
      </c>
      <c r="W51" s="17">
        <f>'15'!C56</f>
        <v>704</v>
      </c>
      <c r="X51" s="17">
        <f>'16'!C56</f>
        <v>954</v>
      </c>
      <c r="Y51" s="17">
        <f>'17'!C56</f>
        <v>1180</v>
      </c>
      <c r="Z51" s="17">
        <f>'18'!C56</f>
        <v>1322</v>
      </c>
      <c r="AA51" s="17">
        <f>'19'!C56</f>
        <v>1705</v>
      </c>
      <c r="AB51" s="17">
        <f>'20'!C56</f>
        <v>1867</v>
      </c>
      <c r="AC51" s="17">
        <f>'21'!C56</f>
        <v>1627</v>
      </c>
      <c r="AD51" s="17">
        <f>'22'!C56</f>
        <v>1617</v>
      </c>
    </row>
    <row r="52" spans="1:30" ht="15.75" customHeight="1">
      <c r="A52" s="203">
        <v>229</v>
      </c>
      <c r="B52" s="204" t="s">
        <v>259</v>
      </c>
      <c r="C52" s="205">
        <f>'95'!B41+C450</f>
        <v>391</v>
      </c>
      <c r="D52" s="205">
        <f>'96'!B38+D450</f>
        <v>438</v>
      </c>
      <c r="E52" s="205">
        <f>'97'!B38+E450</f>
        <v>425</v>
      </c>
      <c r="F52" s="205">
        <f>'98'!B41+F450</f>
        <v>425</v>
      </c>
      <c r="G52" s="205">
        <f>'99'!B48+G450</f>
        <v>408</v>
      </c>
      <c r="H52" s="206">
        <f>H89+SUM(H118:H120)</f>
        <v>403</v>
      </c>
      <c r="I52" s="206">
        <f>I188+SUM(I217:I219)</f>
        <v>425</v>
      </c>
      <c r="J52" s="206">
        <f t="shared" ref="J52:K52" si="106">J188+SUM(J217:J219)</f>
        <v>420</v>
      </c>
      <c r="K52" s="206">
        <f t="shared" si="106"/>
        <v>406</v>
      </c>
      <c r="L52" s="206">
        <f>L287+SUM(L318:L320)</f>
        <v>386</v>
      </c>
      <c r="M52" s="206">
        <f>M394</f>
        <v>393</v>
      </c>
      <c r="N52" s="26">
        <f>'06'!C57</f>
        <v>423</v>
      </c>
      <c r="O52" s="17">
        <f>'07'!C57</f>
        <v>416</v>
      </c>
      <c r="P52" s="17">
        <f>'08'!C57</f>
        <v>444</v>
      </c>
      <c r="Q52" s="17">
        <f>'09'!C57</f>
        <v>421</v>
      </c>
      <c r="R52" s="17">
        <f>'10'!C57</f>
        <v>420</v>
      </c>
      <c r="S52" s="17">
        <f>'11'!C57</f>
        <v>430</v>
      </c>
      <c r="T52" s="17">
        <f>'12'!C57</f>
        <v>420</v>
      </c>
      <c r="U52" s="17">
        <f>'13'!C57</f>
        <v>422</v>
      </c>
      <c r="V52" s="17">
        <f>'14'!C57</f>
        <v>425</v>
      </c>
      <c r="W52" s="17">
        <f>'15'!C57</f>
        <v>423</v>
      </c>
      <c r="X52" s="17">
        <f>'16'!C57</f>
        <v>454</v>
      </c>
      <c r="Y52" s="17">
        <f>'17'!C57</f>
        <v>501</v>
      </c>
      <c r="Z52" s="17">
        <f>'18'!C57</f>
        <v>562</v>
      </c>
      <c r="AA52" s="17">
        <f>'19'!C57</f>
        <v>674</v>
      </c>
      <c r="AB52" s="17">
        <f>'20'!C57</f>
        <v>688</v>
      </c>
      <c r="AC52" s="17">
        <f>'21'!C57</f>
        <v>752</v>
      </c>
      <c r="AD52" s="17">
        <f>'22'!C57</f>
        <v>920</v>
      </c>
    </row>
    <row r="53" spans="1:30" ht="15.75" customHeight="1">
      <c r="A53" s="100">
        <v>301</v>
      </c>
      <c r="B53" s="105" t="s">
        <v>261</v>
      </c>
      <c r="C53" s="303">
        <f>C417</f>
        <v>108</v>
      </c>
      <c r="D53" s="303">
        <f t="shared" ref="D53:G53" si="107">D417</f>
        <v>105</v>
      </c>
      <c r="E53" s="303">
        <f t="shared" si="107"/>
        <v>105</v>
      </c>
      <c r="F53" s="303">
        <f t="shared" si="107"/>
        <v>118</v>
      </c>
      <c r="G53" s="303">
        <f t="shared" si="107"/>
        <v>113</v>
      </c>
      <c r="H53" s="171">
        <f>H100</f>
        <v>121</v>
      </c>
      <c r="I53" s="171">
        <f>I199</f>
        <v>105</v>
      </c>
      <c r="J53" s="171">
        <f t="shared" ref="J53:K53" si="108">J199</f>
        <v>107</v>
      </c>
      <c r="K53" s="171">
        <f t="shared" si="108"/>
        <v>99</v>
      </c>
      <c r="L53" s="171">
        <f>L300</f>
        <v>107</v>
      </c>
      <c r="M53" s="171">
        <f>M395</f>
        <v>117</v>
      </c>
      <c r="N53" s="26">
        <f>'06'!C58</f>
        <v>118</v>
      </c>
      <c r="O53" s="17">
        <f>'07'!C58</f>
        <v>163</v>
      </c>
      <c r="P53" s="17">
        <f>'08'!C58</f>
        <v>170</v>
      </c>
      <c r="Q53" s="17">
        <f>'09'!C58</f>
        <v>168</v>
      </c>
      <c r="R53" s="17">
        <f>'10'!C58</f>
        <v>189</v>
      </c>
      <c r="S53" s="17">
        <f>'11'!C58</f>
        <v>169</v>
      </c>
      <c r="T53" s="17">
        <f>'12'!C58</f>
        <v>162</v>
      </c>
      <c r="U53" s="17">
        <f>'13'!C58</f>
        <v>157</v>
      </c>
      <c r="V53" s="17">
        <f>'14'!C58</f>
        <v>150</v>
      </c>
      <c r="W53" s="17">
        <f>'15'!C58</f>
        <v>159</v>
      </c>
      <c r="X53" s="17">
        <f>'16'!C58</f>
        <v>162</v>
      </c>
      <c r="Y53" s="17">
        <f>'17'!C58</f>
        <v>169</v>
      </c>
      <c r="Z53" s="17">
        <f>'18'!C58</f>
        <v>195</v>
      </c>
      <c r="AA53" s="17">
        <f>'19'!C58</f>
        <v>200</v>
      </c>
      <c r="AB53" s="17">
        <f>'20'!C58</f>
        <v>215</v>
      </c>
      <c r="AC53" s="17">
        <f>'21'!C58</f>
        <v>197</v>
      </c>
      <c r="AD53" s="17">
        <f>'22'!C58</f>
        <v>222</v>
      </c>
    </row>
    <row r="54" spans="1:30" ht="15.75" customHeight="1">
      <c r="A54" s="203">
        <v>365</v>
      </c>
      <c r="B54" s="204" t="s">
        <v>265</v>
      </c>
      <c r="C54" s="200">
        <f>C440</f>
        <v>104</v>
      </c>
      <c r="D54" s="200">
        <f t="shared" ref="D54:G54" si="109">D440</f>
        <v>100</v>
      </c>
      <c r="E54" s="200">
        <f t="shared" si="109"/>
        <v>97</v>
      </c>
      <c r="F54" s="200">
        <f t="shared" si="109"/>
        <v>86</v>
      </c>
      <c r="G54" s="200">
        <f t="shared" si="109"/>
        <v>78</v>
      </c>
      <c r="H54" s="206">
        <f>SUM(H105:H107)</f>
        <v>96</v>
      </c>
      <c r="I54" s="206">
        <f>SUM(I204:I206)</f>
        <v>105</v>
      </c>
      <c r="J54" s="206">
        <f t="shared" ref="J54:K54" si="110">SUM(J204:J206)</f>
        <v>109</v>
      </c>
      <c r="K54" s="206">
        <f t="shared" si="110"/>
        <v>117</v>
      </c>
      <c r="L54" s="206">
        <f>SUM(L305:L307)</f>
        <v>111</v>
      </c>
      <c r="M54" s="206">
        <f>M399</f>
        <v>118</v>
      </c>
      <c r="N54" s="26">
        <f>'06'!C59</f>
        <v>133</v>
      </c>
      <c r="O54" s="17">
        <f>'07'!C59</f>
        <v>128</v>
      </c>
      <c r="P54" s="17">
        <f>'08'!C59</f>
        <v>133</v>
      </c>
      <c r="Q54" s="17">
        <f>'09'!C59</f>
        <v>122</v>
      </c>
      <c r="R54" s="17">
        <f>'10'!C59</f>
        <v>143</v>
      </c>
      <c r="S54" s="17">
        <f>'11'!C59</f>
        <v>141</v>
      </c>
      <c r="T54" s="17">
        <f>'12'!C59</f>
        <v>147</v>
      </c>
      <c r="U54" s="17">
        <f>'13'!C59</f>
        <v>159</v>
      </c>
      <c r="V54" s="17">
        <f>'14'!C59</f>
        <v>169</v>
      </c>
      <c r="W54" s="17">
        <f>'15'!C59</f>
        <v>179</v>
      </c>
      <c r="X54" s="17">
        <f>'16'!C59</f>
        <v>179</v>
      </c>
      <c r="Y54" s="17">
        <f>'17'!C59</f>
        <v>192</v>
      </c>
      <c r="Z54" s="17">
        <f>'18'!C59</f>
        <v>214</v>
      </c>
      <c r="AA54" s="17">
        <f>'19'!C59</f>
        <v>281</v>
      </c>
      <c r="AB54" s="17">
        <f>'20'!C59</f>
        <v>302</v>
      </c>
      <c r="AC54" s="17">
        <f>'21'!C59</f>
        <v>304</v>
      </c>
      <c r="AD54" s="17">
        <f>'22'!C59</f>
        <v>373</v>
      </c>
    </row>
    <row r="55" spans="1:30" ht="15.75" customHeight="1">
      <c r="A55" s="100">
        <v>381</v>
      </c>
      <c r="B55" s="105" t="s">
        <v>266</v>
      </c>
      <c r="C55" s="200">
        <f>C442</f>
        <v>173</v>
      </c>
      <c r="D55" s="200">
        <f t="shared" ref="D55:G55" si="111">D442</f>
        <v>190</v>
      </c>
      <c r="E55" s="200">
        <f t="shared" si="111"/>
        <v>213</v>
      </c>
      <c r="F55" s="200">
        <f t="shared" si="111"/>
        <v>201</v>
      </c>
      <c r="G55" s="200">
        <f t="shared" si="111"/>
        <v>197</v>
      </c>
      <c r="H55" s="171">
        <f>H109</f>
        <v>191</v>
      </c>
      <c r="I55" s="171">
        <f>I208</f>
        <v>226</v>
      </c>
      <c r="J55" s="171">
        <f t="shared" ref="J55:K55" si="112">J208</f>
        <v>207</v>
      </c>
      <c r="K55" s="171">
        <f t="shared" si="112"/>
        <v>208</v>
      </c>
      <c r="L55" s="171">
        <f>L309</f>
        <v>196</v>
      </c>
      <c r="M55" s="171">
        <f>M400</f>
        <v>194</v>
      </c>
      <c r="N55" s="26">
        <f>'06'!C60</f>
        <v>211</v>
      </c>
      <c r="O55" s="17">
        <f>'07'!C60</f>
        <v>224</v>
      </c>
      <c r="P55" s="17">
        <f>'08'!C60</f>
        <v>225</v>
      </c>
      <c r="Q55" s="17">
        <f>'09'!C60</f>
        <v>205</v>
      </c>
      <c r="R55" s="17">
        <f>'10'!C60</f>
        <v>208</v>
      </c>
      <c r="S55" s="17">
        <f>'11'!C60</f>
        <v>219</v>
      </c>
      <c r="T55" s="17">
        <f>'12'!C60</f>
        <v>231</v>
      </c>
      <c r="U55" s="17">
        <f>'13'!C60</f>
        <v>252</v>
      </c>
      <c r="V55" s="17">
        <f>'14'!C60</f>
        <v>288</v>
      </c>
      <c r="W55" s="17">
        <f>'15'!C60</f>
        <v>329</v>
      </c>
      <c r="X55" s="17">
        <f>'16'!C60</f>
        <v>350</v>
      </c>
      <c r="Y55" s="17">
        <f>'17'!C60</f>
        <v>380</v>
      </c>
      <c r="Z55" s="17">
        <f>'18'!C60</f>
        <v>451</v>
      </c>
      <c r="AA55" s="17">
        <f>'19'!C60</f>
        <v>545</v>
      </c>
      <c r="AB55" s="17">
        <f>'20'!C60</f>
        <v>522</v>
      </c>
      <c r="AC55" s="17">
        <f>'21'!C60</f>
        <v>490</v>
      </c>
      <c r="AD55" s="17">
        <f>'22'!C60</f>
        <v>535</v>
      </c>
    </row>
    <row r="56" spans="1:30" ht="15.75" customHeight="1">
      <c r="A56" s="100">
        <v>382</v>
      </c>
      <c r="B56" s="105" t="s">
        <v>267</v>
      </c>
      <c r="C56" s="200">
        <f>C443</f>
        <v>260</v>
      </c>
      <c r="D56" s="200">
        <f t="shared" ref="D56:G56" si="113">D443</f>
        <v>285</v>
      </c>
      <c r="E56" s="200">
        <f t="shared" si="113"/>
        <v>321</v>
      </c>
      <c r="F56" s="200">
        <f t="shared" si="113"/>
        <v>301</v>
      </c>
      <c r="G56" s="200">
        <f t="shared" si="113"/>
        <v>297</v>
      </c>
      <c r="H56" s="171">
        <f>H110</f>
        <v>299</v>
      </c>
      <c r="I56" s="171">
        <f>I209</f>
        <v>327</v>
      </c>
      <c r="J56" s="171">
        <f t="shared" ref="J56:K56" si="114">J209</f>
        <v>312</v>
      </c>
      <c r="K56" s="171">
        <f t="shared" si="114"/>
        <v>309</v>
      </c>
      <c r="L56" s="171">
        <f>L310</f>
        <v>316</v>
      </c>
      <c r="M56" s="171">
        <f>M401</f>
        <v>349</v>
      </c>
      <c r="N56" s="26">
        <f>'06'!C61</f>
        <v>392</v>
      </c>
      <c r="O56" s="17">
        <f>'07'!C61</f>
        <v>411</v>
      </c>
      <c r="P56" s="17">
        <f>'08'!C61</f>
        <v>404</v>
      </c>
      <c r="Q56" s="17">
        <f>'09'!C61</f>
        <v>412</v>
      </c>
      <c r="R56" s="17">
        <f>'10'!C61</f>
        <v>400</v>
      </c>
      <c r="S56" s="17">
        <f>'11'!C61</f>
        <v>409</v>
      </c>
      <c r="T56" s="17">
        <f>'12'!C61</f>
        <v>393</v>
      </c>
      <c r="U56" s="17">
        <f>'13'!C61</f>
        <v>405</v>
      </c>
      <c r="V56" s="17">
        <f>'14'!C61</f>
        <v>412</v>
      </c>
      <c r="W56" s="17">
        <f>'15'!C61</f>
        <v>384</v>
      </c>
      <c r="X56" s="17">
        <f>'16'!C61</f>
        <v>417</v>
      </c>
      <c r="Y56" s="17">
        <f>'17'!C61</f>
        <v>428</v>
      </c>
      <c r="Z56" s="17">
        <f>'18'!C61</f>
        <v>431</v>
      </c>
      <c r="AA56" s="17">
        <f>'19'!C61</f>
        <v>515</v>
      </c>
      <c r="AB56" s="17">
        <f>'20'!C61</f>
        <v>510</v>
      </c>
      <c r="AC56" s="17">
        <f>'21'!C61</f>
        <v>482</v>
      </c>
      <c r="AD56" s="17">
        <f>'22'!C61</f>
        <v>494</v>
      </c>
    </row>
    <row r="57" spans="1:30" ht="15.75" customHeight="1">
      <c r="A57" s="100">
        <v>442</v>
      </c>
      <c r="B57" s="105" t="s">
        <v>270</v>
      </c>
      <c r="C57" s="200">
        <f>C445</f>
        <v>73</v>
      </c>
      <c r="D57" s="200">
        <f t="shared" ref="D57:G57" si="115">D445</f>
        <v>72</v>
      </c>
      <c r="E57" s="200">
        <f t="shared" si="115"/>
        <v>69</v>
      </c>
      <c r="F57" s="200">
        <f t="shared" si="115"/>
        <v>77</v>
      </c>
      <c r="G57" s="303">
        <f t="shared" si="115"/>
        <v>81</v>
      </c>
      <c r="H57" s="171">
        <f>H114</f>
        <v>58</v>
      </c>
      <c r="I57" s="171">
        <f>I213</f>
        <v>70</v>
      </c>
      <c r="J57" s="171">
        <f t="shared" ref="J57:K57" si="116">J213</f>
        <v>41</v>
      </c>
      <c r="K57" s="171">
        <f t="shared" si="116"/>
        <v>35</v>
      </c>
      <c r="L57" s="171">
        <f>L314</f>
        <v>42</v>
      </c>
      <c r="M57" s="171">
        <f>M404</f>
        <v>56</v>
      </c>
      <c r="N57" s="26">
        <f>'06'!C62</f>
        <v>85</v>
      </c>
      <c r="O57" s="17">
        <f>'07'!C62</f>
        <v>80</v>
      </c>
      <c r="P57" s="17">
        <f>'08'!C62</f>
        <v>93</v>
      </c>
      <c r="Q57" s="17">
        <f>'09'!C62</f>
        <v>80</v>
      </c>
      <c r="R57" s="17">
        <f>'10'!C62</f>
        <v>72</v>
      </c>
      <c r="S57" s="17">
        <f>'11'!C62</f>
        <v>70</v>
      </c>
      <c r="T57" s="17">
        <f>'12'!C62</f>
        <v>72</v>
      </c>
      <c r="U57" s="17">
        <f>'13'!C62</f>
        <v>76</v>
      </c>
      <c r="V57" s="17">
        <f>'14'!C62</f>
        <v>79</v>
      </c>
      <c r="W57" s="17">
        <f>'15'!C62</f>
        <v>99</v>
      </c>
      <c r="X57" s="17">
        <f>'16'!C62</f>
        <v>105</v>
      </c>
      <c r="Y57" s="17">
        <f>'17'!C62</f>
        <v>110</v>
      </c>
      <c r="Z57" s="17">
        <f>'18'!C62</f>
        <v>116</v>
      </c>
      <c r="AA57" s="17">
        <f>'19'!C62</f>
        <v>148</v>
      </c>
      <c r="AB57" s="17">
        <f>'20'!C62</f>
        <v>147</v>
      </c>
      <c r="AC57" s="17">
        <f>'21'!C62</f>
        <v>134</v>
      </c>
      <c r="AD57" s="17">
        <f>'22'!C62</f>
        <v>143</v>
      </c>
    </row>
    <row r="58" spans="1:30" ht="15.75" customHeight="1">
      <c r="A58" s="100">
        <v>443</v>
      </c>
      <c r="B58" s="105" t="s">
        <v>271</v>
      </c>
      <c r="C58" s="200">
        <f t="shared" ref="C58:G59" si="117">C446</f>
        <v>97</v>
      </c>
      <c r="D58" s="200">
        <f t="shared" si="117"/>
        <v>95</v>
      </c>
      <c r="E58" s="200">
        <f t="shared" si="117"/>
        <v>91</v>
      </c>
      <c r="F58" s="200">
        <f t="shared" si="117"/>
        <v>101</v>
      </c>
      <c r="G58" s="303">
        <f t="shared" si="117"/>
        <v>107</v>
      </c>
      <c r="H58" s="171">
        <f>H115</f>
        <v>220</v>
      </c>
      <c r="I58" s="171">
        <f>I214</f>
        <v>306</v>
      </c>
      <c r="J58" s="171">
        <f t="shared" ref="J58:K58" si="118">J214</f>
        <v>355</v>
      </c>
      <c r="K58" s="171">
        <f t="shared" si="118"/>
        <v>390</v>
      </c>
      <c r="L58" s="171">
        <f>L315</f>
        <v>430</v>
      </c>
      <c r="M58" s="171">
        <f>M405</f>
        <v>465</v>
      </c>
      <c r="N58" s="26">
        <f>'06'!C63</f>
        <v>463</v>
      </c>
      <c r="O58" s="17">
        <f>'07'!C63</f>
        <v>467</v>
      </c>
      <c r="P58" s="17">
        <f>'08'!C63</f>
        <v>470</v>
      </c>
      <c r="Q58" s="17">
        <f>'09'!C63</f>
        <v>443</v>
      </c>
      <c r="R58" s="17">
        <f>'10'!C63</f>
        <v>416</v>
      </c>
      <c r="S58" s="17">
        <f>'11'!C63</f>
        <v>367</v>
      </c>
      <c r="T58" s="17">
        <f>'12'!C63</f>
        <v>328</v>
      </c>
      <c r="U58" s="17">
        <f>'13'!C63</f>
        <v>333</v>
      </c>
      <c r="V58" s="17">
        <f>'14'!C63</f>
        <v>327</v>
      </c>
      <c r="W58" s="17">
        <f>'15'!C63</f>
        <v>354</v>
      </c>
      <c r="X58" s="17">
        <f>'16'!C63</f>
        <v>427</v>
      </c>
      <c r="Y58" s="17">
        <f>'17'!C63</f>
        <v>462</v>
      </c>
      <c r="Z58" s="17">
        <f>'18'!C63</f>
        <v>553</v>
      </c>
      <c r="AA58" s="17">
        <f>'19'!C63</f>
        <v>567</v>
      </c>
      <c r="AB58" s="17">
        <f>'20'!C63</f>
        <v>475</v>
      </c>
      <c r="AC58" s="17">
        <f>'21'!C63</f>
        <v>381</v>
      </c>
      <c r="AD58" s="17">
        <f>'22'!C63</f>
        <v>421</v>
      </c>
    </row>
    <row r="59" spans="1:30" ht="15.75" customHeight="1">
      <c r="A59" s="203">
        <v>446</v>
      </c>
      <c r="B59" s="204" t="s">
        <v>273</v>
      </c>
      <c r="C59" s="200">
        <f t="shared" si="117"/>
        <v>67</v>
      </c>
      <c r="D59" s="200">
        <f t="shared" si="117"/>
        <v>65</v>
      </c>
      <c r="E59" s="200">
        <f t="shared" si="117"/>
        <v>63</v>
      </c>
      <c r="F59" s="200">
        <f t="shared" si="117"/>
        <v>70</v>
      </c>
      <c r="G59" s="303">
        <f t="shared" si="117"/>
        <v>75</v>
      </c>
      <c r="H59" s="317">
        <f>H113+H117</f>
        <v>32</v>
      </c>
      <c r="I59" s="206">
        <f>I212+I216</f>
        <v>35</v>
      </c>
      <c r="J59" s="206">
        <f t="shared" ref="J59:K59" si="119">J212+J216</f>
        <v>33</v>
      </c>
      <c r="K59" s="206">
        <f t="shared" si="119"/>
        <v>36</v>
      </c>
      <c r="L59" s="206">
        <f>L313+L317</f>
        <v>39</v>
      </c>
      <c r="M59" s="206">
        <f>M407</f>
        <v>38</v>
      </c>
      <c r="N59" s="26">
        <f>'06'!C64</f>
        <v>28</v>
      </c>
      <c r="O59" s="17">
        <f>'07'!C64</f>
        <v>29</v>
      </c>
      <c r="P59" s="17">
        <f>'08'!C64</f>
        <v>28</v>
      </c>
      <c r="Q59" s="17">
        <f>'09'!C64</f>
        <v>29</v>
      </c>
      <c r="R59" s="17">
        <f>'10'!C64</f>
        <v>23</v>
      </c>
      <c r="S59" s="17">
        <f>'11'!C64</f>
        <v>23</v>
      </c>
      <c r="T59" s="17">
        <f>'12'!C64</f>
        <v>22</v>
      </c>
      <c r="U59" s="17">
        <f>'13'!C64</f>
        <v>28</v>
      </c>
      <c r="V59" s="17">
        <f>'14'!C64</f>
        <v>27</v>
      </c>
      <c r="W59" s="17">
        <f>'15'!C64</f>
        <v>31</v>
      </c>
      <c r="X59" s="17">
        <f>'16'!C64</f>
        <v>36</v>
      </c>
      <c r="Y59" s="17">
        <f>'17'!C64</f>
        <v>43</v>
      </c>
      <c r="Z59" s="17">
        <f>'18'!C64</f>
        <v>51</v>
      </c>
      <c r="AA59" s="17">
        <f>'19'!C64</f>
        <v>63</v>
      </c>
      <c r="AB59" s="17">
        <f>'20'!C64</f>
        <v>71</v>
      </c>
      <c r="AC59" s="17">
        <f>'21'!C64</f>
        <v>75</v>
      </c>
      <c r="AD59" s="17">
        <f>'22'!C64</f>
        <v>95</v>
      </c>
    </row>
    <row r="60" spans="1:30" ht="15.75" customHeight="1">
      <c r="A60" s="100">
        <v>464</v>
      </c>
      <c r="B60" s="105" t="s">
        <v>274</v>
      </c>
      <c r="C60" s="200">
        <f>C449</f>
        <v>175</v>
      </c>
      <c r="D60" s="200">
        <f t="shared" ref="D60:G60" si="120">D449</f>
        <v>179</v>
      </c>
      <c r="E60" s="200">
        <f t="shared" si="120"/>
        <v>174</v>
      </c>
      <c r="F60" s="200">
        <f t="shared" si="120"/>
        <v>178</v>
      </c>
      <c r="G60" s="303">
        <f t="shared" si="120"/>
        <v>169</v>
      </c>
      <c r="H60" s="317">
        <f>H121</f>
        <v>193</v>
      </c>
      <c r="I60" s="171">
        <f>I220</f>
        <v>207</v>
      </c>
      <c r="J60" s="171">
        <f t="shared" ref="J60:K60" si="121">J220</f>
        <v>205</v>
      </c>
      <c r="K60" s="171">
        <f t="shared" si="121"/>
        <v>202</v>
      </c>
      <c r="L60" s="171">
        <f>L321</f>
        <v>196</v>
      </c>
      <c r="M60" s="171">
        <f>M408</f>
        <v>189</v>
      </c>
      <c r="N60" s="26">
        <f>'06'!C65</f>
        <v>184</v>
      </c>
      <c r="O60" s="17">
        <f>'07'!C65</f>
        <v>175</v>
      </c>
      <c r="P60" s="17">
        <f>'08'!C65</f>
        <v>181</v>
      </c>
      <c r="Q60" s="17">
        <f>'09'!C65</f>
        <v>187</v>
      </c>
      <c r="R60" s="17">
        <f>'10'!C65</f>
        <v>194</v>
      </c>
      <c r="S60" s="17">
        <f>'11'!C65</f>
        <v>200</v>
      </c>
      <c r="T60" s="17">
        <f>'12'!C65</f>
        <v>209</v>
      </c>
      <c r="U60" s="17">
        <f>'13'!C65</f>
        <v>213</v>
      </c>
      <c r="V60" s="17">
        <f>'14'!C65</f>
        <v>216</v>
      </c>
      <c r="W60" s="17">
        <f>'15'!C65</f>
        <v>217</v>
      </c>
      <c r="X60" s="17">
        <f>'16'!C65</f>
        <v>233</v>
      </c>
      <c r="Y60" s="17">
        <f>'17'!C65</f>
        <v>243</v>
      </c>
      <c r="Z60" s="17">
        <f>'18'!C65</f>
        <v>241</v>
      </c>
      <c r="AA60" s="17">
        <f>'19'!C65</f>
        <v>246</v>
      </c>
      <c r="AB60" s="17">
        <f>'20'!C65</f>
        <v>256</v>
      </c>
      <c r="AC60" s="17">
        <f>'21'!C65</f>
        <v>259</v>
      </c>
      <c r="AD60" s="17">
        <f>'22'!C65</f>
        <v>309</v>
      </c>
    </row>
    <row r="61" spans="1:30" ht="15.75" customHeight="1">
      <c r="A61" s="100">
        <v>481</v>
      </c>
      <c r="B61" s="105" t="s">
        <v>275</v>
      </c>
      <c r="C61" s="303">
        <f>C425</f>
        <v>81</v>
      </c>
      <c r="D61" s="303">
        <f t="shared" ref="D61:G61" si="122">D425</f>
        <v>86</v>
      </c>
      <c r="E61" s="303">
        <f t="shared" si="122"/>
        <v>83</v>
      </c>
      <c r="F61" s="303">
        <f t="shared" si="122"/>
        <v>81</v>
      </c>
      <c r="G61" s="303">
        <f t="shared" si="122"/>
        <v>101</v>
      </c>
      <c r="H61" s="171">
        <f>H122</f>
        <v>109</v>
      </c>
      <c r="I61" s="171">
        <f>I221</f>
        <v>134</v>
      </c>
      <c r="J61" s="171">
        <f t="shared" ref="J61:K61" si="123">J221</f>
        <v>128</v>
      </c>
      <c r="K61" s="171">
        <f t="shared" si="123"/>
        <v>131</v>
      </c>
      <c r="L61" s="171">
        <f>L322</f>
        <v>139</v>
      </c>
      <c r="M61" s="171">
        <f>M409</f>
        <v>134</v>
      </c>
      <c r="N61" s="26">
        <f>'06'!C66</f>
        <v>134</v>
      </c>
      <c r="O61" s="17">
        <f>'07'!C66</f>
        <v>141</v>
      </c>
      <c r="P61" s="17">
        <f>'08'!C66</f>
        <v>140</v>
      </c>
      <c r="Q61" s="17">
        <f>'09'!C66</f>
        <v>129</v>
      </c>
      <c r="R61" s="17">
        <f>'10'!C66</f>
        <v>123</v>
      </c>
      <c r="S61" s="17">
        <f>'11'!C66</f>
        <v>105</v>
      </c>
      <c r="T61" s="17">
        <f>'12'!C66</f>
        <v>109</v>
      </c>
      <c r="U61" s="17">
        <f>'13'!C66</f>
        <v>98</v>
      </c>
      <c r="V61" s="17">
        <f>'14'!C66</f>
        <v>99</v>
      </c>
      <c r="W61" s="17">
        <f>'15'!C66</f>
        <v>96</v>
      </c>
      <c r="X61" s="17">
        <f>'16'!C66</f>
        <v>110</v>
      </c>
      <c r="Y61" s="17">
        <f>'17'!C66</f>
        <v>118</v>
      </c>
      <c r="Z61" s="17">
        <f>'18'!C66</f>
        <v>131</v>
      </c>
      <c r="AA61" s="17">
        <f>'19'!C66</f>
        <v>148</v>
      </c>
      <c r="AB61" s="17">
        <f>'20'!C66</f>
        <v>169</v>
      </c>
      <c r="AC61" s="17">
        <f>'21'!C66</f>
        <v>185</v>
      </c>
      <c r="AD61" s="17">
        <f>'22'!C66</f>
        <v>220</v>
      </c>
    </row>
    <row r="62" spans="1:30" ht="15.75" customHeight="1">
      <c r="A62" s="203">
        <v>501</v>
      </c>
      <c r="B62" s="204" t="s">
        <v>276</v>
      </c>
      <c r="C62" s="303">
        <f>C426</f>
        <v>74</v>
      </c>
      <c r="D62" s="303">
        <f t="shared" ref="D62:G62" si="124">D426</f>
        <v>66</v>
      </c>
      <c r="E62" s="303">
        <f t="shared" si="124"/>
        <v>46</v>
      </c>
      <c r="F62" s="303">
        <f t="shared" si="124"/>
        <v>55</v>
      </c>
      <c r="G62" s="303">
        <f t="shared" si="124"/>
        <v>58</v>
      </c>
      <c r="H62" s="206">
        <f>SUM(H123:H126)</f>
        <v>65</v>
      </c>
      <c r="I62" s="206">
        <f>SUM(I222:I225)</f>
        <v>78</v>
      </c>
      <c r="J62" s="206">
        <f t="shared" ref="J62:K62" si="125">SUM(J222:J225)</f>
        <v>75</v>
      </c>
      <c r="K62" s="206">
        <f t="shared" si="125"/>
        <v>77</v>
      </c>
      <c r="L62" s="206">
        <f>SUM(L323:L326)</f>
        <v>83</v>
      </c>
      <c r="M62" s="206">
        <f>M410</f>
        <v>100</v>
      </c>
      <c r="N62" s="26">
        <f>'06'!C67</f>
        <v>115</v>
      </c>
      <c r="O62" s="17">
        <f>'07'!C67</f>
        <v>133</v>
      </c>
      <c r="P62" s="17">
        <f>'08'!C67</f>
        <v>123</v>
      </c>
      <c r="Q62" s="17">
        <f>'09'!C67</f>
        <v>110</v>
      </c>
      <c r="R62" s="17">
        <f>'10'!C67</f>
        <v>105</v>
      </c>
      <c r="S62" s="17">
        <f>'11'!C67</f>
        <v>112</v>
      </c>
      <c r="T62" s="17">
        <f>'12'!C67</f>
        <v>103</v>
      </c>
      <c r="U62" s="17">
        <f>'13'!C67</f>
        <v>90</v>
      </c>
      <c r="V62" s="17">
        <f>'14'!C67</f>
        <v>91</v>
      </c>
      <c r="W62" s="17">
        <f>'15'!C67</f>
        <v>97</v>
      </c>
      <c r="X62" s="17">
        <f>'16'!C67</f>
        <v>101</v>
      </c>
      <c r="Y62" s="17">
        <f>'17'!C67</f>
        <v>109</v>
      </c>
      <c r="Z62" s="17">
        <f>'18'!C67</f>
        <v>123</v>
      </c>
      <c r="AA62" s="17">
        <f>'19'!C67</f>
        <v>162</v>
      </c>
      <c r="AB62" s="17">
        <f>'20'!C67</f>
        <v>183</v>
      </c>
      <c r="AC62" s="17">
        <f>'21'!C67</f>
        <v>158</v>
      </c>
      <c r="AD62" s="17">
        <f>'22'!C67</f>
        <v>226</v>
      </c>
    </row>
    <row r="63" spans="1:30" ht="15.75" customHeight="1">
      <c r="A63" s="203">
        <v>585</v>
      </c>
      <c r="B63" s="204" t="s">
        <v>278</v>
      </c>
      <c r="C63" s="200">
        <f>C455+C460</f>
        <v>113</v>
      </c>
      <c r="D63" s="200">
        <f t="shared" ref="D63:G63" si="126">D455+D460</f>
        <v>120</v>
      </c>
      <c r="E63" s="200">
        <f t="shared" si="126"/>
        <v>116</v>
      </c>
      <c r="F63" s="200">
        <f t="shared" si="126"/>
        <v>125</v>
      </c>
      <c r="G63" s="303">
        <f t="shared" si="126"/>
        <v>115</v>
      </c>
      <c r="H63" s="317">
        <f>H134+H138+H140</f>
        <v>54</v>
      </c>
      <c r="I63" s="206">
        <f>I233+I237+I239</f>
        <v>64</v>
      </c>
      <c r="J63" s="206">
        <f t="shared" ref="J63:K63" si="127">J233+J237+J239</f>
        <v>71</v>
      </c>
      <c r="K63" s="206">
        <f t="shared" si="127"/>
        <v>83</v>
      </c>
      <c r="L63" s="206">
        <f>L334+L338+L340</f>
        <v>84</v>
      </c>
      <c r="M63" s="206">
        <f>時系列推計WS!M412</f>
        <v>95</v>
      </c>
      <c r="N63" s="26">
        <f>'06'!C68</f>
        <v>95</v>
      </c>
      <c r="O63" s="17">
        <f>'07'!C68</f>
        <v>117</v>
      </c>
      <c r="P63" s="17">
        <f>'08'!C68</f>
        <v>113</v>
      </c>
      <c r="Q63" s="17">
        <f>'09'!C68</f>
        <v>129</v>
      </c>
      <c r="R63" s="17">
        <f>'10'!C68</f>
        <v>117</v>
      </c>
      <c r="S63" s="17">
        <f>'11'!C68</f>
        <v>111</v>
      </c>
      <c r="T63" s="17">
        <f>'12'!C68</f>
        <v>112</v>
      </c>
      <c r="U63" s="17">
        <f>'13'!C68</f>
        <v>106</v>
      </c>
      <c r="V63" s="17">
        <f>'14'!C68</f>
        <v>105</v>
      </c>
      <c r="W63" s="17">
        <f>'15'!C68</f>
        <v>115</v>
      </c>
      <c r="X63" s="17">
        <f>'16'!C68</f>
        <v>115</v>
      </c>
      <c r="Y63" s="17">
        <f>'17'!C68</f>
        <v>133</v>
      </c>
      <c r="Z63" s="17">
        <f>'18'!C68</f>
        <v>140</v>
      </c>
      <c r="AA63" s="17">
        <f>'19'!C68</f>
        <v>141</v>
      </c>
      <c r="AB63" s="17">
        <f>'20'!C68</f>
        <v>123</v>
      </c>
      <c r="AC63" s="17">
        <f>'21'!C68</f>
        <v>104</v>
      </c>
      <c r="AD63" s="17">
        <f>'22'!C68</f>
        <v>151</v>
      </c>
    </row>
    <row r="64" spans="1:30" ht="15.75" customHeight="1">
      <c r="A64" s="207">
        <v>586</v>
      </c>
      <c r="B64" s="208" t="s">
        <v>279</v>
      </c>
      <c r="C64" s="201">
        <f>C458+C459</f>
        <v>43</v>
      </c>
      <c r="D64" s="201">
        <f t="shared" ref="D64:G64" si="128">D458+D459</f>
        <v>48</v>
      </c>
      <c r="E64" s="201">
        <f t="shared" si="128"/>
        <v>45</v>
      </c>
      <c r="F64" s="201">
        <f t="shared" si="128"/>
        <v>43</v>
      </c>
      <c r="G64" s="201">
        <f t="shared" si="128"/>
        <v>38</v>
      </c>
      <c r="H64" s="209">
        <f>H139+H141</f>
        <v>50</v>
      </c>
      <c r="I64" s="209">
        <f>I238+I240</f>
        <v>65</v>
      </c>
      <c r="J64" s="209">
        <f t="shared" ref="J64:K64" si="129">J238+J240</f>
        <v>53</v>
      </c>
      <c r="K64" s="209">
        <f t="shared" si="129"/>
        <v>52</v>
      </c>
      <c r="L64" s="209">
        <f>L339+L341</f>
        <v>61</v>
      </c>
      <c r="M64" s="209">
        <f>時系列推計WS!M413</f>
        <v>82</v>
      </c>
      <c r="N64" s="28">
        <f>'06'!C69</f>
        <v>94</v>
      </c>
      <c r="O64" s="18">
        <f>'07'!C69</f>
        <v>90</v>
      </c>
      <c r="P64" s="18">
        <f>'08'!C69</f>
        <v>99</v>
      </c>
      <c r="Q64" s="18">
        <f>'09'!C69</f>
        <v>83</v>
      </c>
      <c r="R64" s="18">
        <f>'10'!C69</f>
        <v>78</v>
      </c>
      <c r="S64" s="18">
        <f>'11'!C69</f>
        <v>77</v>
      </c>
      <c r="T64" s="18">
        <f>'12'!C69</f>
        <v>98</v>
      </c>
      <c r="U64" s="18">
        <f>'13'!C69</f>
        <v>100</v>
      </c>
      <c r="V64" s="18">
        <f>'14'!C69</f>
        <v>105</v>
      </c>
      <c r="W64" s="18">
        <f>'15'!C69</f>
        <v>98</v>
      </c>
      <c r="X64" s="18">
        <f>'16'!C69</f>
        <v>115</v>
      </c>
      <c r="Y64" s="18">
        <f>'17'!C69</f>
        <v>116</v>
      </c>
      <c r="Z64" s="18">
        <f>'18'!C69</f>
        <v>129</v>
      </c>
      <c r="AA64" s="18">
        <f>'19'!C69</f>
        <v>141</v>
      </c>
      <c r="AB64" s="18">
        <f>'20'!C69</f>
        <v>141</v>
      </c>
      <c r="AC64" s="18">
        <f>'21'!C69</f>
        <v>110</v>
      </c>
      <c r="AD64" s="18">
        <f>'22'!C69</f>
        <v>140</v>
      </c>
    </row>
    <row r="65" spans="1:30" ht="15.75" customHeight="1">
      <c r="A65" s="326"/>
      <c r="B65" s="326" t="s">
        <v>773</v>
      </c>
      <c r="C65" s="327" t="s">
        <v>772</v>
      </c>
      <c r="D65" s="327" t="s">
        <v>772</v>
      </c>
      <c r="E65" s="327" t="s">
        <v>772</v>
      </c>
      <c r="F65" s="327" t="s">
        <v>772</v>
      </c>
      <c r="G65" s="327" t="s">
        <v>772</v>
      </c>
      <c r="H65" s="358"/>
      <c r="I65" s="358"/>
      <c r="J65" s="358"/>
      <c r="K65" s="358"/>
      <c r="L65" s="358"/>
      <c r="M65" s="358"/>
      <c r="N65" s="26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5.75" customHeight="1">
      <c r="A66" s="326"/>
      <c r="B66" s="326"/>
      <c r="C66" s="357" t="s">
        <v>774</v>
      </c>
      <c r="D66" s="357" t="s">
        <v>774</v>
      </c>
      <c r="E66" s="357" t="s">
        <v>774</v>
      </c>
      <c r="F66" s="357" t="s">
        <v>774</v>
      </c>
      <c r="G66" s="357" t="s">
        <v>774</v>
      </c>
      <c r="H66" s="358"/>
      <c r="I66" s="358"/>
      <c r="J66" s="358"/>
      <c r="K66" s="358"/>
      <c r="L66" s="358"/>
      <c r="M66" s="358"/>
      <c r="N66" s="26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>
      <c r="C67" s="16">
        <f>C3-'95'!B8</f>
        <v>0</v>
      </c>
      <c r="D67" s="16">
        <f>D3-'96'!B8</f>
        <v>0</v>
      </c>
      <c r="E67" s="16">
        <f>E3-'97'!B8</f>
        <v>0</v>
      </c>
      <c r="F67" s="16">
        <f>F3-'98'!B8</f>
        <v>0</v>
      </c>
      <c r="G67" s="16">
        <f>G3-'99'!B10</f>
        <v>0</v>
      </c>
      <c r="H67" s="192">
        <f>H3-'00'!D11</f>
        <v>0</v>
      </c>
      <c r="I67" s="192">
        <f>I3-'01'!E9</f>
        <v>0</v>
      </c>
      <c r="J67" s="192">
        <f>J3-'02'!E9</f>
        <v>0</v>
      </c>
      <c r="K67" s="192">
        <f>K3-'03'!E9</f>
        <v>0</v>
      </c>
      <c r="L67" s="192">
        <f>L3-'04'!E9</f>
        <v>0</v>
      </c>
      <c r="M67" s="192">
        <f>M3-'05'!D9</f>
        <v>0</v>
      </c>
    </row>
    <row r="68" spans="1:30" hidden="1"/>
    <row r="69" spans="1:30" hidden="1">
      <c r="A69" s="100">
        <v>100</v>
      </c>
      <c r="B69" s="100" t="s">
        <v>223</v>
      </c>
      <c r="C69" s="25">
        <f>SUM(C70:C78)</f>
        <v>42947</v>
      </c>
      <c r="D69" s="25">
        <f t="shared" ref="D69:G69" si="130">SUM(D70:D78)</f>
        <v>41900</v>
      </c>
      <c r="E69" s="25">
        <f t="shared" si="130"/>
        <v>41839</v>
      </c>
      <c r="F69" s="25">
        <f t="shared" si="130"/>
        <v>42230</v>
      </c>
      <c r="G69" s="25">
        <f t="shared" si="130"/>
        <v>42339</v>
      </c>
      <c r="H69" s="16">
        <f>'00'!D23</f>
        <v>43082</v>
      </c>
    </row>
    <row r="70" spans="1:30" hidden="1">
      <c r="A70" s="100">
        <v>101</v>
      </c>
      <c r="B70" s="100" t="s">
        <v>286</v>
      </c>
      <c r="C70" s="210">
        <v>3805</v>
      </c>
      <c r="D70" s="210">
        <v>3855</v>
      </c>
      <c r="E70" s="210">
        <v>4184</v>
      </c>
      <c r="F70" s="210">
        <v>4552</v>
      </c>
      <c r="G70" s="210">
        <v>4592</v>
      </c>
      <c r="H70" s="20">
        <f>'00'!D24</f>
        <v>4766</v>
      </c>
    </row>
    <row r="71" spans="1:30" hidden="1">
      <c r="A71" s="100">
        <v>102</v>
      </c>
      <c r="B71" s="100" t="s">
        <v>287</v>
      </c>
      <c r="C71" s="211">
        <v>3456</v>
      </c>
      <c r="D71" s="211">
        <v>3189</v>
      </c>
      <c r="E71" s="211">
        <v>3243</v>
      </c>
      <c r="F71" s="211">
        <v>3423</v>
      </c>
      <c r="G71" s="211">
        <v>3534</v>
      </c>
      <c r="H71" s="17">
        <f>'00'!D25</f>
        <v>3632</v>
      </c>
    </row>
    <row r="72" spans="1:30" hidden="1">
      <c r="A72" s="100">
        <v>105</v>
      </c>
      <c r="B72" s="100" t="s">
        <v>288</v>
      </c>
      <c r="C72" s="211">
        <v>2921</v>
      </c>
      <c r="D72" s="211">
        <v>2793</v>
      </c>
      <c r="E72" s="211">
        <v>2819</v>
      </c>
      <c r="F72" s="211">
        <v>2972</v>
      </c>
      <c r="G72" s="211">
        <v>3065</v>
      </c>
      <c r="H72" s="17">
        <f>'00'!D26</f>
        <v>3315</v>
      </c>
    </row>
    <row r="73" spans="1:30" hidden="1">
      <c r="A73" s="100">
        <v>106</v>
      </c>
      <c r="B73" s="100" t="s">
        <v>289</v>
      </c>
      <c r="C73" s="211">
        <v>10077</v>
      </c>
      <c r="D73" s="211">
        <v>9301</v>
      </c>
      <c r="E73" s="211">
        <v>9067</v>
      </c>
      <c r="F73" s="211">
        <v>8795</v>
      </c>
      <c r="G73" s="211">
        <v>8562</v>
      </c>
      <c r="H73" s="17">
        <f>'00'!D27</f>
        <v>8397</v>
      </c>
    </row>
    <row r="74" spans="1:30" hidden="1">
      <c r="A74" s="100">
        <v>107</v>
      </c>
      <c r="B74" s="100" t="s">
        <v>290</v>
      </c>
      <c r="C74" s="211">
        <v>5273</v>
      </c>
      <c r="D74" s="211">
        <v>5179</v>
      </c>
      <c r="E74" s="211">
        <v>5150</v>
      </c>
      <c r="F74" s="211">
        <v>5053</v>
      </c>
      <c r="G74" s="211">
        <v>5091</v>
      </c>
      <c r="H74" s="17">
        <f>'00'!D28</f>
        <v>5021</v>
      </c>
    </row>
    <row r="75" spans="1:30" hidden="1">
      <c r="A75" s="100">
        <v>108</v>
      </c>
      <c r="B75" s="100" t="s">
        <v>291</v>
      </c>
      <c r="C75" s="211">
        <v>2914</v>
      </c>
      <c r="D75" s="211">
        <v>3014</v>
      </c>
      <c r="E75" s="211">
        <v>3020</v>
      </c>
      <c r="F75" s="211">
        <v>2942</v>
      </c>
      <c r="G75" s="211">
        <v>2994</v>
      </c>
      <c r="H75" s="17">
        <f>'00'!D29</f>
        <v>2920</v>
      </c>
    </row>
    <row r="76" spans="1:30" hidden="1">
      <c r="A76" s="100">
        <v>109</v>
      </c>
      <c r="B76" s="100" t="s">
        <v>292</v>
      </c>
      <c r="C76" s="211">
        <v>2506</v>
      </c>
      <c r="D76" s="211">
        <v>2637</v>
      </c>
      <c r="E76" s="211">
        <v>2590</v>
      </c>
      <c r="F76" s="211">
        <v>2567</v>
      </c>
      <c r="G76" s="211">
        <v>2444</v>
      </c>
      <c r="H76" s="17">
        <f>'00'!D30</f>
        <v>2297</v>
      </c>
    </row>
    <row r="77" spans="1:30" hidden="1">
      <c r="A77" s="100">
        <v>110</v>
      </c>
      <c r="B77" s="100" t="s">
        <v>293</v>
      </c>
      <c r="C77" s="211">
        <v>10159</v>
      </c>
      <c r="D77" s="211">
        <v>9765</v>
      </c>
      <c r="E77" s="211">
        <v>9422</v>
      </c>
      <c r="F77" s="211">
        <v>9419</v>
      </c>
      <c r="G77" s="211">
        <v>9532</v>
      </c>
      <c r="H77" s="17">
        <f>'00'!D31</f>
        <v>10223</v>
      </c>
      <c r="I77" s="4" t="s">
        <v>486</v>
      </c>
    </row>
    <row r="78" spans="1:30" hidden="1">
      <c r="A78" s="100">
        <v>111</v>
      </c>
      <c r="B78" s="100" t="s">
        <v>294</v>
      </c>
      <c r="C78" s="212">
        <v>1836</v>
      </c>
      <c r="D78" s="212">
        <v>2167</v>
      </c>
      <c r="E78" s="212">
        <v>2344</v>
      </c>
      <c r="F78" s="212">
        <v>2507</v>
      </c>
      <c r="G78" s="212">
        <v>2525</v>
      </c>
      <c r="H78" s="18">
        <f>'00'!D32</f>
        <v>2511</v>
      </c>
    </row>
    <row r="79" spans="1:30" hidden="1">
      <c r="A79" s="100">
        <v>201</v>
      </c>
      <c r="B79" s="100" t="s">
        <v>233</v>
      </c>
      <c r="C79" s="100"/>
      <c r="D79" s="100"/>
      <c r="E79" s="100"/>
      <c r="F79" s="100"/>
      <c r="G79" s="100"/>
      <c r="H79" s="16">
        <f>'00'!D33</f>
        <v>10417</v>
      </c>
    </row>
    <row r="80" spans="1:30" hidden="1">
      <c r="A80" s="100">
        <v>202</v>
      </c>
      <c r="B80" s="100" t="s">
        <v>295</v>
      </c>
      <c r="C80" s="100"/>
      <c r="D80" s="100"/>
      <c r="E80" s="100"/>
      <c r="F80" s="100"/>
      <c r="G80" s="100"/>
      <c r="H80" s="16">
        <f>'00'!D34</f>
        <v>12901</v>
      </c>
    </row>
    <row r="81" spans="1:8" hidden="1">
      <c r="A81" s="100">
        <v>203</v>
      </c>
      <c r="B81" s="100" t="s">
        <v>296</v>
      </c>
      <c r="C81" s="100"/>
      <c r="D81" s="100"/>
      <c r="E81" s="100"/>
      <c r="F81" s="100"/>
      <c r="G81" s="100"/>
      <c r="H81" s="16">
        <f>'00'!D35</f>
        <v>3247</v>
      </c>
    </row>
    <row r="82" spans="1:8" hidden="1">
      <c r="A82" s="100">
        <v>204</v>
      </c>
      <c r="B82" s="100" t="s">
        <v>297</v>
      </c>
      <c r="C82" s="100"/>
      <c r="D82" s="100"/>
      <c r="E82" s="100"/>
      <c r="F82" s="100"/>
      <c r="G82" s="100"/>
      <c r="H82" s="16">
        <f>'00'!D36</f>
        <v>6750</v>
      </c>
    </row>
    <row r="83" spans="1:8" hidden="1">
      <c r="A83" s="100">
        <v>205</v>
      </c>
      <c r="B83" s="100" t="s">
        <v>298</v>
      </c>
      <c r="C83" s="100"/>
      <c r="D83" s="100"/>
      <c r="E83" s="100"/>
      <c r="F83" s="100"/>
      <c r="G83" s="100"/>
      <c r="H83" s="16">
        <f>'00'!D37</f>
        <v>167</v>
      </c>
    </row>
    <row r="84" spans="1:8" hidden="1">
      <c r="A84" s="100">
        <v>206</v>
      </c>
      <c r="B84" s="100" t="s">
        <v>299</v>
      </c>
      <c r="C84" s="100"/>
      <c r="D84" s="100"/>
      <c r="E84" s="100"/>
      <c r="F84" s="100"/>
      <c r="G84" s="100"/>
      <c r="H84" s="16">
        <f>'00'!D38</f>
        <v>1713</v>
      </c>
    </row>
    <row r="85" spans="1:8" hidden="1">
      <c r="A85" s="100">
        <v>207</v>
      </c>
      <c r="B85" s="100" t="s">
        <v>300</v>
      </c>
      <c r="C85" s="100"/>
      <c r="D85" s="100"/>
      <c r="E85" s="100"/>
      <c r="F85" s="100"/>
      <c r="G85" s="100"/>
      <c r="H85" s="16">
        <f>'00'!D39</f>
        <v>3603</v>
      </c>
    </row>
    <row r="86" spans="1:8" hidden="1">
      <c r="A86" s="100">
        <v>208</v>
      </c>
      <c r="B86" s="100" t="s">
        <v>301</v>
      </c>
      <c r="C86" s="100"/>
      <c r="D86" s="100"/>
      <c r="E86" s="100"/>
      <c r="F86" s="100"/>
      <c r="G86" s="100"/>
      <c r="H86" s="16">
        <f>'00'!D40</f>
        <v>418</v>
      </c>
    </row>
    <row r="87" spans="1:8" hidden="1">
      <c r="A87" s="100">
        <v>209</v>
      </c>
      <c r="B87" s="100" t="s">
        <v>302</v>
      </c>
      <c r="C87" s="100"/>
      <c r="D87" s="100"/>
      <c r="E87" s="100"/>
      <c r="F87" s="100"/>
      <c r="G87" s="100"/>
      <c r="H87" s="16">
        <f>'00'!D41</f>
        <v>317</v>
      </c>
    </row>
    <row r="88" spans="1:8" hidden="1">
      <c r="A88" s="100">
        <v>210</v>
      </c>
      <c r="B88" s="100" t="s">
        <v>303</v>
      </c>
      <c r="C88" s="100"/>
      <c r="D88" s="100"/>
      <c r="E88" s="100"/>
      <c r="F88" s="100"/>
      <c r="G88" s="100"/>
      <c r="H88" s="16">
        <f>'00'!D42</f>
        <v>2309</v>
      </c>
    </row>
    <row r="89" spans="1:8" hidden="1">
      <c r="A89" s="100">
        <v>211</v>
      </c>
      <c r="B89" s="100" t="s">
        <v>304</v>
      </c>
      <c r="C89" s="100"/>
      <c r="D89" s="100"/>
      <c r="E89" s="100"/>
      <c r="F89" s="100"/>
      <c r="G89" s="100"/>
      <c r="H89" s="16">
        <f>'00'!D43</f>
        <v>188</v>
      </c>
    </row>
    <row r="90" spans="1:8" hidden="1">
      <c r="A90" s="100">
        <v>212</v>
      </c>
      <c r="B90" s="100" t="s">
        <v>305</v>
      </c>
      <c r="C90" s="100"/>
      <c r="D90" s="100"/>
      <c r="E90" s="100"/>
      <c r="F90" s="100"/>
      <c r="G90" s="100"/>
      <c r="H90" s="16">
        <f>'00'!D44</f>
        <v>334</v>
      </c>
    </row>
    <row r="91" spans="1:8" hidden="1">
      <c r="A91" s="100">
        <v>213</v>
      </c>
      <c r="B91" s="100" t="s">
        <v>306</v>
      </c>
      <c r="C91" s="100"/>
      <c r="D91" s="100"/>
      <c r="E91" s="100"/>
      <c r="F91" s="100"/>
      <c r="G91" s="100"/>
      <c r="H91" s="16">
        <f>'00'!D45</f>
        <v>530</v>
      </c>
    </row>
    <row r="92" spans="1:8" hidden="1">
      <c r="A92" s="100">
        <v>214</v>
      </c>
      <c r="B92" s="100" t="s">
        <v>307</v>
      </c>
      <c r="C92" s="100"/>
      <c r="D92" s="100"/>
      <c r="E92" s="100"/>
      <c r="F92" s="100"/>
      <c r="G92" s="100"/>
      <c r="H92" s="16">
        <f>'00'!D46</f>
        <v>3450</v>
      </c>
    </row>
    <row r="93" spans="1:8" hidden="1">
      <c r="A93" s="100">
        <v>215</v>
      </c>
      <c r="B93" s="100" t="s">
        <v>308</v>
      </c>
      <c r="C93" s="100"/>
      <c r="D93" s="100"/>
      <c r="E93" s="100"/>
      <c r="F93" s="100"/>
      <c r="G93" s="100"/>
      <c r="H93" s="16">
        <f>'00'!D47</f>
        <v>657</v>
      </c>
    </row>
    <row r="94" spans="1:8" hidden="1">
      <c r="A94" s="100">
        <v>216</v>
      </c>
      <c r="B94" s="100" t="s">
        <v>309</v>
      </c>
      <c r="C94" s="100"/>
      <c r="D94" s="100"/>
      <c r="E94" s="100"/>
      <c r="F94" s="100"/>
      <c r="G94" s="100"/>
      <c r="H94" s="16">
        <f>'00'!D48</f>
        <v>1243</v>
      </c>
    </row>
    <row r="95" spans="1:8" hidden="1">
      <c r="A95" s="100">
        <v>217</v>
      </c>
      <c r="B95" s="100" t="s">
        <v>310</v>
      </c>
      <c r="C95" s="100"/>
      <c r="D95" s="100"/>
      <c r="E95" s="100"/>
      <c r="F95" s="100"/>
      <c r="G95" s="100"/>
      <c r="H95" s="16">
        <f>'00'!D49</f>
        <v>1658</v>
      </c>
    </row>
    <row r="96" spans="1:8" hidden="1">
      <c r="A96" s="100">
        <v>218</v>
      </c>
      <c r="B96" s="100" t="s">
        <v>311</v>
      </c>
      <c r="C96" s="100"/>
      <c r="D96" s="100"/>
      <c r="E96" s="100"/>
      <c r="F96" s="100"/>
      <c r="G96" s="100"/>
      <c r="H96" s="16">
        <f>'00'!D50</f>
        <v>521</v>
      </c>
    </row>
    <row r="97" spans="1:8" hidden="1">
      <c r="A97" s="100">
        <v>219</v>
      </c>
      <c r="B97" s="100" t="s">
        <v>312</v>
      </c>
      <c r="C97" s="100"/>
      <c r="D97" s="100"/>
      <c r="E97" s="100"/>
      <c r="F97" s="100"/>
      <c r="G97" s="100"/>
      <c r="H97" s="16">
        <f>'00'!D51</f>
        <v>962</v>
      </c>
    </row>
    <row r="98" spans="1:8" hidden="1">
      <c r="A98" s="100">
        <v>220</v>
      </c>
      <c r="B98" s="100" t="s">
        <v>313</v>
      </c>
      <c r="C98" s="100"/>
      <c r="D98" s="100"/>
      <c r="E98" s="100"/>
      <c r="F98" s="100"/>
      <c r="G98" s="100"/>
      <c r="H98" s="16">
        <f>'00'!D52</f>
        <v>696</v>
      </c>
    </row>
    <row r="99" spans="1:8" hidden="1">
      <c r="A99" s="100">
        <v>221</v>
      </c>
      <c r="B99" s="100" t="s">
        <v>314</v>
      </c>
      <c r="C99" s="100"/>
      <c r="D99" s="100"/>
      <c r="E99" s="100"/>
      <c r="F99" s="100"/>
      <c r="G99" s="100"/>
      <c r="H99" s="16">
        <f>'00'!D53</f>
        <v>426</v>
      </c>
    </row>
    <row r="100" spans="1:8" hidden="1">
      <c r="A100" s="100">
        <v>301</v>
      </c>
      <c r="B100" s="100" t="s">
        <v>260</v>
      </c>
      <c r="C100" s="100"/>
      <c r="D100" s="100"/>
      <c r="E100" s="100"/>
      <c r="F100" s="100"/>
      <c r="G100" s="100"/>
      <c r="H100" s="16">
        <f>'00'!D54</f>
        <v>121</v>
      </c>
    </row>
    <row r="101" spans="1:8" hidden="1">
      <c r="A101" s="100">
        <v>321</v>
      </c>
      <c r="B101" s="100" t="s">
        <v>317</v>
      </c>
      <c r="C101" s="100"/>
      <c r="D101" s="100"/>
      <c r="E101" s="100"/>
      <c r="F101" s="100"/>
      <c r="G101" s="100"/>
      <c r="H101" s="16">
        <f>'00'!D55</f>
        <v>85</v>
      </c>
    </row>
    <row r="102" spans="1:8" hidden="1">
      <c r="A102" s="100">
        <v>341</v>
      </c>
      <c r="B102" s="100" t="s">
        <v>318</v>
      </c>
      <c r="C102" s="100"/>
      <c r="D102" s="100"/>
      <c r="E102" s="100"/>
      <c r="F102" s="100"/>
      <c r="G102" s="100"/>
      <c r="H102" s="16">
        <f>'00'!D56</f>
        <v>225</v>
      </c>
    </row>
    <row r="103" spans="1:8" hidden="1">
      <c r="A103" s="100">
        <v>342</v>
      </c>
      <c r="B103" s="100" t="s">
        <v>319</v>
      </c>
      <c r="C103" s="100"/>
      <c r="D103" s="100"/>
      <c r="E103" s="100"/>
      <c r="F103" s="100"/>
      <c r="G103" s="100"/>
      <c r="H103" s="16">
        <f>'00'!D57</f>
        <v>52</v>
      </c>
    </row>
    <row r="104" spans="1:8" hidden="1">
      <c r="A104" s="100">
        <v>343</v>
      </c>
      <c r="B104" s="100" t="s">
        <v>320</v>
      </c>
      <c r="C104" s="100"/>
      <c r="D104" s="100"/>
      <c r="E104" s="100"/>
      <c r="F104" s="100"/>
      <c r="G104" s="100"/>
      <c r="H104" s="16">
        <f>'00'!D58</f>
        <v>72</v>
      </c>
    </row>
    <row r="105" spans="1:8" hidden="1">
      <c r="A105" s="100">
        <v>361</v>
      </c>
      <c r="B105" s="100" t="s">
        <v>321</v>
      </c>
      <c r="C105" s="100"/>
      <c r="D105" s="100"/>
      <c r="E105" s="100"/>
      <c r="F105" s="100"/>
      <c r="G105" s="100"/>
      <c r="H105" s="16">
        <f>'00'!D59</f>
        <v>66</v>
      </c>
    </row>
    <row r="106" spans="1:8" hidden="1">
      <c r="A106" s="100">
        <v>362</v>
      </c>
      <c r="B106" s="100" t="s">
        <v>322</v>
      </c>
      <c r="C106" s="100"/>
      <c r="D106" s="100"/>
      <c r="E106" s="100"/>
      <c r="F106" s="100"/>
      <c r="G106" s="100"/>
      <c r="H106" s="16">
        <f>'00'!D60</f>
        <v>10</v>
      </c>
    </row>
    <row r="107" spans="1:8" hidden="1">
      <c r="A107" s="100">
        <v>363</v>
      </c>
      <c r="B107" s="100" t="s">
        <v>323</v>
      </c>
      <c r="C107" s="100"/>
      <c r="D107" s="100"/>
      <c r="E107" s="100"/>
      <c r="F107" s="100"/>
      <c r="G107" s="100"/>
      <c r="H107" s="16">
        <f>'00'!D61</f>
        <v>20</v>
      </c>
    </row>
    <row r="108" spans="1:8" hidden="1">
      <c r="A108" s="100">
        <v>364</v>
      </c>
      <c r="B108" s="100" t="s">
        <v>324</v>
      </c>
      <c r="C108" s="100"/>
      <c r="D108" s="100"/>
      <c r="E108" s="100"/>
      <c r="F108" s="100"/>
      <c r="G108" s="100"/>
      <c r="H108" s="16">
        <f>'00'!D62</f>
        <v>16</v>
      </c>
    </row>
    <row r="109" spans="1:8" hidden="1">
      <c r="A109" s="100">
        <v>381</v>
      </c>
      <c r="B109" s="100" t="s">
        <v>325</v>
      </c>
      <c r="C109" s="100"/>
      <c r="D109" s="100"/>
      <c r="E109" s="100"/>
      <c r="F109" s="100"/>
      <c r="G109" s="100"/>
      <c r="H109" s="16">
        <f>'00'!D63</f>
        <v>191</v>
      </c>
    </row>
    <row r="110" spans="1:8" hidden="1">
      <c r="A110" s="100">
        <v>382</v>
      </c>
      <c r="B110" s="100" t="s">
        <v>326</v>
      </c>
      <c r="C110" s="100"/>
      <c r="D110" s="100"/>
      <c r="E110" s="100"/>
      <c r="F110" s="100"/>
      <c r="G110" s="100"/>
      <c r="H110" s="16">
        <f>'00'!D64</f>
        <v>299</v>
      </c>
    </row>
    <row r="111" spans="1:8" hidden="1">
      <c r="A111" s="100">
        <v>421</v>
      </c>
      <c r="B111" s="100" t="s">
        <v>327</v>
      </c>
      <c r="C111" s="100"/>
      <c r="D111" s="100"/>
      <c r="E111" s="100"/>
      <c r="F111" s="100"/>
      <c r="G111" s="100"/>
      <c r="H111" s="16">
        <f>'00'!D65</f>
        <v>44</v>
      </c>
    </row>
    <row r="112" spans="1:8" hidden="1">
      <c r="A112" s="100">
        <v>422</v>
      </c>
      <c r="B112" s="100" t="s">
        <v>328</v>
      </c>
      <c r="C112" s="100"/>
      <c r="D112" s="100"/>
      <c r="E112" s="100"/>
      <c r="F112" s="100"/>
      <c r="G112" s="100"/>
      <c r="H112" s="16">
        <f>'00'!D66</f>
        <v>72</v>
      </c>
    </row>
    <row r="113" spans="1:8" hidden="1">
      <c r="A113" s="100">
        <v>441</v>
      </c>
      <c r="B113" s="100" t="s">
        <v>329</v>
      </c>
      <c r="C113" s="100"/>
      <c r="D113" s="100"/>
      <c r="E113" s="100"/>
      <c r="F113" s="100"/>
      <c r="G113" s="100"/>
      <c r="H113" s="16">
        <f>'00'!D67</f>
        <v>21</v>
      </c>
    </row>
    <row r="114" spans="1:8" hidden="1">
      <c r="A114" s="100">
        <v>442</v>
      </c>
      <c r="B114" s="100" t="s">
        <v>330</v>
      </c>
      <c r="C114" s="100"/>
      <c r="D114" s="100"/>
      <c r="E114" s="100"/>
      <c r="F114" s="100"/>
      <c r="G114" s="100"/>
      <c r="H114" s="16">
        <f>'00'!D68</f>
        <v>58</v>
      </c>
    </row>
    <row r="115" spans="1:8" hidden="1">
      <c r="A115" s="100">
        <v>443</v>
      </c>
      <c r="B115" s="100" t="s">
        <v>331</v>
      </c>
      <c r="C115" s="100"/>
      <c r="D115" s="100"/>
      <c r="E115" s="100"/>
      <c r="F115" s="100"/>
      <c r="G115" s="100"/>
      <c r="H115" s="16">
        <f>'00'!D69</f>
        <v>220</v>
      </c>
    </row>
    <row r="116" spans="1:8" hidden="1">
      <c r="A116" s="100">
        <v>444</v>
      </c>
      <c r="B116" s="100" t="s">
        <v>332</v>
      </c>
      <c r="C116" s="100"/>
      <c r="D116" s="100"/>
      <c r="E116" s="100"/>
      <c r="F116" s="100"/>
      <c r="G116" s="100"/>
      <c r="H116" s="16">
        <f>'00'!D70</f>
        <v>147</v>
      </c>
    </row>
    <row r="117" spans="1:8" hidden="1">
      <c r="A117" s="100">
        <v>445</v>
      </c>
      <c r="B117" s="100" t="s">
        <v>333</v>
      </c>
      <c r="C117" s="100"/>
      <c r="D117" s="100"/>
      <c r="E117" s="100"/>
      <c r="F117" s="100"/>
      <c r="G117" s="100"/>
      <c r="H117" s="16">
        <f>'00'!D71</f>
        <v>11</v>
      </c>
    </row>
    <row r="118" spans="1:8" hidden="1">
      <c r="A118" s="100">
        <v>461</v>
      </c>
      <c r="B118" s="100" t="s">
        <v>334</v>
      </c>
      <c r="C118" s="100"/>
      <c r="D118" s="100"/>
      <c r="E118" s="100"/>
      <c r="F118" s="100"/>
      <c r="G118" s="100"/>
      <c r="H118" s="16">
        <f>'00'!D72</f>
        <v>67</v>
      </c>
    </row>
    <row r="119" spans="1:8" hidden="1">
      <c r="A119" s="100">
        <v>462</v>
      </c>
      <c r="B119" s="100" t="s">
        <v>335</v>
      </c>
      <c r="C119" s="100"/>
      <c r="D119" s="100"/>
      <c r="E119" s="100"/>
      <c r="F119" s="100"/>
      <c r="G119" s="100"/>
      <c r="H119" s="16">
        <f>'00'!D73</f>
        <v>58</v>
      </c>
    </row>
    <row r="120" spans="1:8" hidden="1">
      <c r="A120" s="100">
        <v>463</v>
      </c>
      <c r="B120" s="100" t="s">
        <v>336</v>
      </c>
      <c r="C120" s="100"/>
      <c r="D120" s="100"/>
      <c r="E120" s="100"/>
      <c r="F120" s="100"/>
      <c r="G120" s="100"/>
      <c r="H120" s="16">
        <f>'00'!D74</f>
        <v>90</v>
      </c>
    </row>
    <row r="121" spans="1:8" hidden="1">
      <c r="A121" s="100">
        <v>464</v>
      </c>
      <c r="B121" s="100" t="s">
        <v>337</v>
      </c>
      <c r="C121" s="100"/>
      <c r="D121" s="100"/>
      <c r="E121" s="100"/>
      <c r="F121" s="100"/>
      <c r="G121" s="100"/>
      <c r="H121" s="16">
        <f>'00'!D75</f>
        <v>193</v>
      </c>
    </row>
    <row r="122" spans="1:8" hidden="1">
      <c r="A122" s="100">
        <v>481</v>
      </c>
      <c r="B122" s="100" t="s">
        <v>338</v>
      </c>
      <c r="C122" s="100"/>
      <c r="D122" s="100"/>
      <c r="E122" s="100"/>
      <c r="F122" s="100"/>
      <c r="G122" s="100"/>
      <c r="H122" s="16">
        <f>'00'!D76</f>
        <v>109</v>
      </c>
    </row>
    <row r="123" spans="1:8" hidden="1">
      <c r="A123" s="100">
        <v>501</v>
      </c>
      <c r="B123" s="100" t="s">
        <v>339</v>
      </c>
      <c r="C123" s="100"/>
      <c r="D123" s="100"/>
      <c r="E123" s="100"/>
      <c r="F123" s="100"/>
      <c r="G123" s="100"/>
      <c r="H123" s="16">
        <f>'00'!D77</f>
        <v>48</v>
      </c>
    </row>
    <row r="124" spans="1:8" hidden="1">
      <c r="A124" s="100">
        <v>502</v>
      </c>
      <c r="B124" s="100" t="s">
        <v>340</v>
      </c>
      <c r="C124" s="100"/>
      <c r="D124" s="100"/>
      <c r="E124" s="100"/>
      <c r="F124" s="100"/>
      <c r="G124" s="100"/>
      <c r="H124" s="16">
        <f>'00'!D78</f>
        <v>9</v>
      </c>
    </row>
    <row r="125" spans="1:8" hidden="1">
      <c r="A125" s="100">
        <v>503</v>
      </c>
      <c r="B125" s="100" t="s">
        <v>341</v>
      </c>
      <c r="C125" s="100"/>
      <c r="D125" s="100"/>
      <c r="E125" s="100"/>
      <c r="F125" s="100"/>
      <c r="G125" s="100"/>
      <c r="H125" s="16">
        <f>'00'!D79</f>
        <v>6</v>
      </c>
    </row>
    <row r="126" spans="1:8" hidden="1">
      <c r="A126" s="100">
        <v>504</v>
      </c>
      <c r="B126" s="100" t="s">
        <v>342</v>
      </c>
      <c r="C126" s="100"/>
      <c r="D126" s="100"/>
      <c r="E126" s="100"/>
      <c r="F126" s="100"/>
      <c r="G126" s="100"/>
      <c r="H126" s="16">
        <f>'00'!D80</f>
        <v>2</v>
      </c>
    </row>
    <row r="127" spans="1:8" hidden="1">
      <c r="A127" s="100">
        <v>521</v>
      </c>
      <c r="B127" s="100" t="s">
        <v>343</v>
      </c>
      <c r="C127" s="100"/>
      <c r="D127" s="100"/>
      <c r="E127" s="100"/>
      <c r="F127" s="100"/>
      <c r="G127" s="100"/>
      <c r="H127" s="16">
        <f>'00'!D81</f>
        <v>83</v>
      </c>
    </row>
    <row r="128" spans="1:8" hidden="1">
      <c r="A128" s="100">
        <v>522</v>
      </c>
      <c r="B128" s="100" t="s">
        <v>344</v>
      </c>
      <c r="C128" s="100"/>
      <c r="D128" s="100"/>
      <c r="E128" s="100"/>
      <c r="F128" s="100"/>
      <c r="G128" s="100"/>
      <c r="H128" s="16">
        <f>'00'!D82</f>
        <v>33</v>
      </c>
    </row>
    <row r="129" spans="1:8" hidden="1">
      <c r="A129" s="100">
        <v>523</v>
      </c>
      <c r="B129" s="100" t="s">
        <v>345</v>
      </c>
      <c r="C129" s="100"/>
      <c r="D129" s="100"/>
      <c r="E129" s="100"/>
      <c r="F129" s="100"/>
      <c r="G129" s="100"/>
      <c r="H129" s="16">
        <f>'00'!D83</f>
        <v>28</v>
      </c>
    </row>
    <row r="130" spans="1:8" hidden="1">
      <c r="A130" s="100">
        <v>524</v>
      </c>
      <c r="B130" s="100" t="s">
        <v>346</v>
      </c>
      <c r="C130" s="100"/>
      <c r="D130" s="100"/>
      <c r="E130" s="100"/>
      <c r="F130" s="100"/>
      <c r="G130" s="100"/>
      <c r="H130" s="16">
        <f>'00'!D84</f>
        <v>15</v>
      </c>
    </row>
    <row r="131" spans="1:8" hidden="1">
      <c r="A131" s="100">
        <v>525</v>
      </c>
      <c r="B131" s="100" t="s">
        <v>347</v>
      </c>
      <c r="C131" s="100"/>
      <c r="D131" s="100"/>
      <c r="E131" s="100"/>
      <c r="F131" s="100"/>
      <c r="G131" s="100"/>
      <c r="H131" s="16">
        <f>'00'!D85</f>
        <v>12</v>
      </c>
    </row>
    <row r="132" spans="1:8" hidden="1">
      <c r="A132" s="100">
        <v>541</v>
      </c>
      <c r="B132" s="100" t="s">
        <v>348</v>
      </c>
      <c r="C132" s="100"/>
      <c r="D132" s="100"/>
      <c r="E132" s="100"/>
      <c r="F132" s="100"/>
      <c r="G132" s="100"/>
      <c r="H132" s="16">
        <f>'00'!D86</f>
        <v>24</v>
      </c>
    </row>
    <row r="133" spans="1:8" hidden="1">
      <c r="A133" s="100">
        <v>542</v>
      </c>
      <c r="B133" s="100" t="s">
        <v>349</v>
      </c>
      <c r="C133" s="100"/>
      <c r="D133" s="100"/>
      <c r="E133" s="100"/>
      <c r="F133" s="100"/>
      <c r="G133" s="100"/>
      <c r="H133" s="16">
        <f>'00'!D87</f>
        <v>10</v>
      </c>
    </row>
    <row r="134" spans="1:8" hidden="1">
      <c r="A134" s="100">
        <v>543</v>
      </c>
      <c r="B134" s="100" t="s">
        <v>350</v>
      </c>
      <c r="C134" s="100"/>
      <c r="D134" s="100"/>
      <c r="E134" s="100"/>
      <c r="F134" s="100"/>
      <c r="G134" s="100"/>
      <c r="H134" s="16">
        <f>'00'!D88</f>
        <v>42</v>
      </c>
    </row>
    <row r="135" spans="1:8" hidden="1">
      <c r="A135" s="100">
        <v>544</v>
      </c>
      <c r="B135" s="100" t="s">
        <v>351</v>
      </c>
      <c r="C135" s="100"/>
      <c r="D135" s="100"/>
      <c r="E135" s="100"/>
      <c r="F135" s="100"/>
      <c r="G135" s="100"/>
      <c r="H135" s="16">
        <f>'00'!D89</f>
        <v>99</v>
      </c>
    </row>
    <row r="136" spans="1:8" hidden="1">
      <c r="A136" s="100">
        <v>561</v>
      </c>
      <c r="B136" s="100" t="s">
        <v>352</v>
      </c>
      <c r="C136" s="100"/>
      <c r="D136" s="100"/>
      <c r="E136" s="100"/>
      <c r="F136" s="100"/>
      <c r="G136" s="100"/>
      <c r="H136" s="16">
        <f>'00'!D90</f>
        <v>30</v>
      </c>
    </row>
    <row r="137" spans="1:8" hidden="1">
      <c r="A137" s="100">
        <v>562</v>
      </c>
      <c r="B137" s="100" t="s">
        <v>353</v>
      </c>
      <c r="C137" s="100"/>
      <c r="D137" s="100"/>
      <c r="E137" s="100"/>
      <c r="F137" s="100"/>
      <c r="G137" s="100"/>
      <c r="H137" s="16">
        <f>'00'!D91</f>
        <v>27</v>
      </c>
    </row>
    <row r="138" spans="1:8" hidden="1">
      <c r="A138" s="100">
        <v>581</v>
      </c>
      <c r="B138" s="100" t="s">
        <v>354</v>
      </c>
      <c r="C138" s="100"/>
      <c r="D138" s="100"/>
      <c r="E138" s="100"/>
      <c r="F138" s="100"/>
      <c r="G138" s="100"/>
      <c r="H138" s="16">
        <f>'00'!D92</f>
        <v>9</v>
      </c>
    </row>
    <row r="139" spans="1:8" hidden="1">
      <c r="A139" s="100">
        <v>582</v>
      </c>
      <c r="B139" s="100" t="s">
        <v>355</v>
      </c>
      <c r="C139" s="100"/>
      <c r="D139" s="100"/>
      <c r="E139" s="100"/>
      <c r="F139" s="100"/>
      <c r="G139" s="100"/>
      <c r="H139" s="16">
        <f>'00'!D93</f>
        <v>34</v>
      </c>
    </row>
    <row r="140" spans="1:8" hidden="1">
      <c r="A140" s="100">
        <v>583</v>
      </c>
      <c r="B140" s="100" t="s">
        <v>356</v>
      </c>
      <c r="C140" s="100"/>
      <c r="D140" s="100"/>
      <c r="E140" s="100"/>
      <c r="F140" s="100"/>
      <c r="G140" s="100"/>
      <c r="H140" s="16">
        <f>'00'!D94</f>
        <v>3</v>
      </c>
    </row>
    <row r="141" spans="1:8" hidden="1">
      <c r="A141" s="100">
        <v>584</v>
      </c>
      <c r="B141" s="100" t="s">
        <v>357</v>
      </c>
      <c r="C141" s="100"/>
      <c r="D141" s="100"/>
      <c r="E141" s="100"/>
      <c r="F141" s="100"/>
      <c r="G141" s="100"/>
      <c r="H141" s="16">
        <f>'00'!D95</f>
        <v>16</v>
      </c>
    </row>
    <row r="142" spans="1:8" hidden="1">
      <c r="A142" s="100">
        <v>601</v>
      </c>
      <c r="B142" s="100" t="s">
        <v>374</v>
      </c>
      <c r="C142" s="100"/>
      <c r="D142" s="100"/>
      <c r="E142" s="100"/>
      <c r="F142" s="100"/>
      <c r="G142" s="100"/>
      <c r="H142" s="16">
        <f>'00'!D96</f>
        <v>43</v>
      </c>
    </row>
    <row r="143" spans="1:8" hidden="1">
      <c r="A143" s="100">
        <v>602</v>
      </c>
      <c r="B143" s="100" t="s">
        <v>375</v>
      </c>
      <c r="C143" s="100"/>
      <c r="D143" s="100"/>
      <c r="E143" s="100"/>
      <c r="F143" s="100"/>
      <c r="G143" s="100"/>
      <c r="H143" s="16">
        <f>'00'!D97</f>
        <v>28</v>
      </c>
    </row>
    <row r="144" spans="1:8" hidden="1">
      <c r="A144" s="100">
        <v>603</v>
      </c>
      <c r="B144" s="100" t="s">
        <v>376</v>
      </c>
      <c r="C144" s="100"/>
      <c r="D144" s="100"/>
      <c r="E144" s="100"/>
      <c r="F144" s="100"/>
      <c r="G144" s="100"/>
      <c r="H144" s="16">
        <f>'00'!D98</f>
        <v>9</v>
      </c>
    </row>
    <row r="145" spans="1:8" hidden="1">
      <c r="A145" s="100">
        <v>604</v>
      </c>
      <c r="B145" s="100" t="s">
        <v>377</v>
      </c>
      <c r="C145" s="100"/>
      <c r="D145" s="100"/>
      <c r="E145" s="100"/>
      <c r="F145" s="100"/>
      <c r="G145" s="100"/>
      <c r="H145" s="16">
        <f>'00'!D99</f>
        <v>7</v>
      </c>
    </row>
    <row r="146" spans="1:8" hidden="1">
      <c r="A146" s="100">
        <v>621</v>
      </c>
      <c r="B146" s="100" t="s">
        <v>358</v>
      </c>
      <c r="C146" s="100"/>
      <c r="D146" s="100"/>
      <c r="E146" s="100"/>
      <c r="F146" s="100"/>
      <c r="G146" s="100"/>
      <c r="H146" s="16">
        <f>'00'!D100</f>
        <v>44</v>
      </c>
    </row>
    <row r="147" spans="1:8" hidden="1">
      <c r="A147" s="100">
        <v>622</v>
      </c>
      <c r="B147" s="100" t="s">
        <v>359</v>
      </c>
      <c r="C147" s="100"/>
      <c r="D147" s="100"/>
      <c r="E147" s="100"/>
      <c r="F147" s="100"/>
      <c r="G147" s="100"/>
      <c r="H147" s="16">
        <f>'00'!D101</f>
        <v>131</v>
      </c>
    </row>
    <row r="148" spans="1:8" hidden="1">
      <c r="A148" s="100">
        <v>623</v>
      </c>
      <c r="B148" s="100" t="s">
        <v>360</v>
      </c>
      <c r="C148" s="100"/>
      <c r="D148" s="100"/>
      <c r="E148" s="100"/>
      <c r="F148" s="100"/>
      <c r="G148" s="100"/>
      <c r="H148" s="16">
        <f>'00'!D102</f>
        <v>37</v>
      </c>
    </row>
    <row r="149" spans="1:8" hidden="1">
      <c r="A149" s="100">
        <v>624</v>
      </c>
      <c r="B149" s="100" t="s">
        <v>361</v>
      </c>
      <c r="C149" s="100"/>
      <c r="D149" s="100"/>
      <c r="E149" s="100"/>
      <c r="F149" s="100"/>
      <c r="G149" s="100"/>
      <c r="H149" s="16">
        <f>'00'!D103</f>
        <v>63</v>
      </c>
    </row>
    <row r="150" spans="1:8" hidden="1">
      <c r="A150" s="100">
        <v>641</v>
      </c>
      <c r="B150" s="100" t="s">
        <v>378</v>
      </c>
      <c r="C150" s="100"/>
      <c r="D150" s="100"/>
      <c r="E150" s="100"/>
      <c r="F150" s="100"/>
      <c r="G150" s="100"/>
      <c r="H150" s="16">
        <f>'00'!D104</f>
        <v>123</v>
      </c>
    </row>
    <row r="151" spans="1:8" hidden="1">
      <c r="A151" s="100">
        <v>642</v>
      </c>
      <c r="B151" s="100" t="s">
        <v>379</v>
      </c>
      <c r="C151" s="100"/>
      <c r="D151" s="100"/>
      <c r="E151" s="100"/>
      <c r="F151" s="100"/>
      <c r="G151" s="100"/>
      <c r="H151" s="16">
        <f>'00'!D105</f>
        <v>237</v>
      </c>
    </row>
    <row r="152" spans="1:8" hidden="1">
      <c r="A152" s="100">
        <v>643</v>
      </c>
      <c r="B152" s="100" t="s">
        <v>380</v>
      </c>
      <c r="C152" s="100"/>
      <c r="D152" s="100"/>
      <c r="E152" s="100"/>
      <c r="F152" s="100"/>
      <c r="G152" s="100"/>
      <c r="H152" s="16">
        <f>'00'!D106</f>
        <v>44</v>
      </c>
    </row>
    <row r="153" spans="1:8" hidden="1">
      <c r="A153" s="100">
        <v>644</v>
      </c>
      <c r="B153" s="100" t="s">
        <v>381</v>
      </c>
      <c r="C153" s="100"/>
      <c r="D153" s="100"/>
      <c r="E153" s="100"/>
      <c r="F153" s="100"/>
      <c r="G153" s="100"/>
      <c r="H153" s="16">
        <f>'00'!D107</f>
        <v>82</v>
      </c>
    </row>
    <row r="154" spans="1:8" hidden="1">
      <c r="A154" s="100">
        <v>645</v>
      </c>
      <c r="B154" s="100" t="s">
        <v>382</v>
      </c>
      <c r="C154" s="100"/>
      <c r="D154" s="100"/>
      <c r="E154" s="100"/>
      <c r="F154" s="100"/>
      <c r="G154" s="100"/>
      <c r="H154" s="16">
        <f>'00'!D108</f>
        <v>90</v>
      </c>
    </row>
    <row r="155" spans="1:8" hidden="1">
      <c r="A155" s="100">
        <v>646</v>
      </c>
      <c r="B155" s="100" t="s">
        <v>383</v>
      </c>
      <c r="C155" s="100"/>
      <c r="D155" s="100"/>
      <c r="E155" s="100"/>
      <c r="F155" s="100"/>
      <c r="G155" s="100"/>
      <c r="H155" s="16">
        <f>'00'!D109</f>
        <v>67</v>
      </c>
    </row>
    <row r="156" spans="1:8" hidden="1">
      <c r="A156" s="100">
        <v>681</v>
      </c>
      <c r="B156" s="100" t="s">
        <v>362</v>
      </c>
      <c r="C156" s="100"/>
      <c r="D156" s="100"/>
      <c r="E156" s="100"/>
      <c r="F156" s="100"/>
      <c r="G156" s="100"/>
      <c r="H156" s="16">
        <f>'00'!D110</f>
        <v>51</v>
      </c>
    </row>
    <row r="157" spans="1:8" hidden="1">
      <c r="A157" s="100">
        <v>682</v>
      </c>
      <c r="B157" s="100" t="s">
        <v>363</v>
      </c>
      <c r="C157" s="100"/>
      <c r="D157" s="100"/>
      <c r="E157" s="100"/>
      <c r="F157" s="100"/>
      <c r="G157" s="100"/>
      <c r="H157" s="16">
        <f>'00'!D111</f>
        <v>57</v>
      </c>
    </row>
    <row r="158" spans="1:8" hidden="1">
      <c r="A158" s="100">
        <v>683</v>
      </c>
      <c r="B158" s="100" t="s">
        <v>364</v>
      </c>
      <c r="C158" s="100"/>
      <c r="D158" s="100"/>
      <c r="E158" s="100"/>
      <c r="F158" s="100"/>
      <c r="G158" s="100"/>
      <c r="H158" s="16">
        <f>'00'!D112</f>
        <v>20</v>
      </c>
    </row>
    <row r="159" spans="1:8" hidden="1">
      <c r="A159" s="100">
        <v>684</v>
      </c>
      <c r="B159" s="100" t="s">
        <v>365</v>
      </c>
      <c r="C159" s="100"/>
      <c r="D159" s="100"/>
      <c r="E159" s="100"/>
      <c r="F159" s="100"/>
      <c r="G159" s="100"/>
      <c r="H159" s="16">
        <f>'00'!D113</f>
        <v>18</v>
      </c>
    </row>
    <row r="160" spans="1:8" hidden="1">
      <c r="A160" s="100">
        <v>685</v>
      </c>
      <c r="B160" s="100" t="s">
        <v>366</v>
      </c>
      <c r="C160" s="100"/>
      <c r="D160" s="100"/>
      <c r="E160" s="100"/>
      <c r="F160" s="100"/>
      <c r="G160" s="100"/>
      <c r="H160" s="16">
        <f>'00'!D114</f>
        <v>25</v>
      </c>
    </row>
    <row r="161" spans="1:11" hidden="1">
      <c r="A161" s="100">
        <v>686</v>
      </c>
      <c r="B161" s="100" t="s">
        <v>367</v>
      </c>
      <c r="C161" s="100"/>
      <c r="D161" s="100"/>
      <c r="E161" s="100"/>
      <c r="F161" s="100"/>
      <c r="G161" s="100"/>
      <c r="H161" s="16">
        <f>'00'!D115</f>
        <v>70</v>
      </c>
    </row>
    <row r="162" spans="1:11" hidden="1">
      <c r="A162" s="100">
        <v>701</v>
      </c>
      <c r="B162" s="100" t="s">
        <v>368</v>
      </c>
      <c r="C162" s="100"/>
      <c r="D162" s="100"/>
      <c r="E162" s="100"/>
      <c r="F162" s="100"/>
      <c r="G162" s="100"/>
      <c r="H162" s="16">
        <f>'00'!D116</f>
        <v>14</v>
      </c>
    </row>
    <row r="163" spans="1:11" hidden="1">
      <c r="A163" s="100">
        <v>702</v>
      </c>
      <c r="B163" s="100" t="s">
        <v>369</v>
      </c>
      <c r="C163" s="100"/>
      <c r="D163" s="100"/>
      <c r="E163" s="100"/>
      <c r="F163" s="100"/>
      <c r="G163" s="100"/>
      <c r="H163" s="16">
        <f>'00'!D117</f>
        <v>59</v>
      </c>
    </row>
    <row r="164" spans="1:11" hidden="1">
      <c r="A164" s="100">
        <v>703</v>
      </c>
      <c r="B164" s="100" t="s">
        <v>370</v>
      </c>
      <c r="C164" s="100"/>
      <c r="D164" s="100"/>
      <c r="E164" s="100"/>
      <c r="F164" s="100"/>
      <c r="G164" s="100"/>
      <c r="H164" s="16">
        <f>'00'!D118</f>
        <v>33</v>
      </c>
    </row>
    <row r="165" spans="1:11" hidden="1">
      <c r="A165" s="100">
        <v>704</v>
      </c>
      <c r="B165" s="100" t="s">
        <v>371</v>
      </c>
      <c r="C165" s="100"/>
      <c r="D165" s="100"/>
      <c r="E165" s="100"/>
      <c r="F165" s="100"/>
      <c r="G165" s="100"/>
      <c r="H165" s="18">
        <f>'00'!D119</f>
        <v>35</v>
      </c>
    </row>
    <row r="166" spans="1:11" hidden="1">
      <c r="A166" s="100"/>
      <c r="B166" s="100"/>
      <c r="C166" s="100"/>
      <c r="D166" s="100"/>
      <c r="E166" s="100"/>
      <c r="F166" s="100"/>
      <c r="G166" s="100"/>
      <c r="H166" s="16"/>
    </row>
    <row r="167" spans="1:11" hidden="1"/>
    <row r="168" spans="1:11" hidden="1">
      <c r="A168" s="100">
        <v>100</v>
      </c>
      <c r="B168" s="124" t="s">
        <v>223</v>
      </c>
      <c r="C168" s="124"/>
      <c r="D168" s="124"/>
      <c r="E168" s="124"/>
      <c r="F168" s="124"/>
      <c r="G168" s="124"/>
      <c r="I168" s="16">
        <f>'01'!E21</f>
        <v>44082</v>
      </c>
      <c r="J168" s="16">
        <f>'02'!E21</f>
        <v>44743</v>
      </c>
      <c r="K168" s="16">
        <f>'03'!E21</f>
        <v>44852</v>
      </c>
    </row>
    <row r="169" spans="1:11" hidden="1">
      <c r="A169" s="100">
        <v>101</v>
      </c>
      <c r="B169" s="117" t="s">
        <v>286</v>
      </c>
      <c r="C169" s="117"/>
      <c r="D169" s="117"/>
      <c r="E169" s="117"/>
      <c r="F169" s="117"/>
      <c r="G169" s="117"/>
      <c r="I169" s="20">
        <f>'01'!E22</f>
        <v>5055</v>
      </c>
      <c r="J169" s="20">
        <f>'02'!E22</f>
        <v>5105</v>
      </c>
      <c r="K169" s="20">
        <f>'03'!E22</f>
        <v>5025</v>
      </c>
    </row>
    <row r="170" spans="1:11" hidden="1">
      <c r="A170" s="100">
        <v>102</v>
      </c>
      <c r="B170" s="117" t="s">
        <v>287</v>
      </c>
      <c r="C170" s="117"/>
      <c r="D170" s="117"/>
      <c r="E170" s="117"/>
      <c r="F170" s="117"/>
      <c r="G170" s="117"/>
      <c r="I170" s="17">
        <f>'01'!E23</f>
        <v>3761</v>
      </c>
      <c r="J170" s="17">
        <f>'02'!E23</f>
        <v>3813</v>
      </c>
      <c r="K170" s="17">
        <f>'03'!E23</f>
        <v>3859</v>
      </c>
    </row>
    <row r="171" spans="1:11" hidden="1">
      <c r="A171" s="100">
        <v>105</v>
      </c>
      <c r="B171" s="117" t="s">
        <v>288</v>
      </c>
      <c r="C171" s="117"/>
      <c r="D171" s="117"/>
      <c r="E171" s="117"/>
      <c r="F171" s="117"/>
      <c r="G171" s="117"/>
      <c r="I171" s="17">
        <f>'01'!E24</f>
        <v>3517</v>
      </c>
      <c r="J171" s="17">
        <f>'02'!E24</f>
        <v>3773</v>
      </c>
      <c r="K171" s="17">
        <f>'03'!E24</f>
        <v>3989</v>
      </c>
    </row>
    <row r="172" spans="1:11" hidden="1">
      <c r="A172" s="100">
        <v>106</v>
      </c>
      <c r="B172" s="117" t="s">
        <v>289</v>
      </c>
      <c r="C172" s="117"/>
      <c r="D172" s="117"/>
      <c r="E172" s="117"/>
      <c r="F172" s="117"/>
      <c r="G172" s="117"/>
      <c r="I172" s="17">
        <f>'01'!E25</f>
        <v>8345</v>
      </c>
      <c r="J172" s="17">
        <f>'02'!E25</f>
        <v>8251</v>
      </c>
      <c r="K172" s="17">
        <f>'03'!E25</f>
        <v>8123</v>
      </c>
    </row>
    <row r="173" spans="1:11" hidden="1">
      <c r="A173" s="100">
        <v>107</v>
      </c>
      <c r="B173" s="117" t="s">
        <v>290</v>
      </c>
      <c r="C173" s="117"/>
      <c r="D173" s="117"/>
      <c r="E173" s="117"/>
      <c r="F173" s="117"/>
      <c r="G173" s="117"/>
      <c r="I173" s="17">
        <f>'01'!E26</f>
        <v>4970</v>
      </c>
      <c r="J173" s="17">
        <f>'02'!E26</f>
        <v>4878</v>
      </c>
      <c r="K173" s="17">
        <f>'03'!E26</f>
        <v>4795</v>
      </c>
    </row>
    <row r="174" spans="1:11" hidden="1">
      <c r="A174" s="100">
        <v>108</v>
      </c>
      <c r="B174" s="117" t="s">
        <v>291</v>
      </c>
      <c r="C174" s="117"/>
      <c r="D174" s="117"/>
      <c r="E174" s="117"/>
      <c r="F174" s="117"/>
      <c r="G174" s="117"/>
      <c r="I174" s="17">
        <f>'01'!E27</f>
        <v>2937</v>
      </c>
      <c r="J174" s="17">
        <f>'02'!E27</f>
        <v>2988</v>
      </c>
      <c r="K174" s="17">
        <f>'03'!E27</f>
        <v>2985</v>
      </c>
    </row>
    <row r="175" spans="1:11" hidden="1">
      <c r="A175" s="100">
        <v>109</v>
      </c>
      <c r="B175" s="117" t="s">
        <v>292</v>
      </c>
      <c r="C175" s="117"/>
      <c r="D175" s="117"/>
      <c r="E175" s="117"/>
      <c r="F175" s="117"/>
      <c r="G175" s="117"/>
      <c r="I175" s="17">
        <f>'01'!E28</f>
        <v>2252</v>
      </c>
      <c r="J175" s="17">
        <f>'02'!E28</f>
        <v>2230</v>
      </c>
      <c r="K175" s="17">
        <f>'03'!E28</f>
        <v>2153</v>
      </c>
    </row>
    <row r="176" spans="1:11" hidden="1">
      <c r="A176" s="100">
        <v>110</v>
      </c>
      <c r="B176" s="117" t="s">
        <v>293</v>
      </c>
      <c r="C176" s="117"/>
      <c r="D176" s="117"/>
      <c r="E176" s="117"/>
      <c r="F176" s="117"/>
      <c r="G176" s="117"/>
      <c r="I176" s="17">
        <f>'01'!E29</f>
        <v>10709</v>
      </c>
      <c r="J176" s="17">
        <f>'02'!E29</f>
        <v>11158</v>
      </c>
      <c r="K176" s="17">
        <f>'03'!E29</f>
        <v>11440</v>
      </c>
    </row>
    <row r="177" spans="1:11" hidden="1">
      <c r="A177" s="100">
        <v>111</v>
      </c>
      <c r="B177" s="117" t="s">
        <v>294</v>
      </c>
      <c r="C177" s="117"/>
      <c r="D177" s="117"/>
      <c r="E177" s="117"/>
      <c r="F177" s="117"/>
      <c r="G177" s="117"/>
      <c r="I177" s="18">
        <f>'01'!E30</f>
        <v>2536</v>
      </c>
      <c r="J177" s="18">
        <f>'02'!E30</f>
        <v>2547</v>
      </c>
      <c r="K177" s="18">
        <f>'03'!E30</f>
        <v>2483</v>
      </c>
    </row>
    <row r="178" spans="1:11" hidden="1">
      <c r="A178" s="100">
        <v>201</v>
      </c>
      <c r="B178" s="124" t="s">
        <v>233</v>
      </c>
      <c r="C178" s="124"/>
      <c r="D178" s="124"/>
      <c r="E178" s="124"/>
      <c r="F178" s="124"/>
      <c r="G178" s="124"/>
      <c r="I178" s="16">
        <f>'01'!E31</f>
        <v>10675</v>
      </c>
      <c r="J178" s="16">
        <f>'02'!E31</f>
        <v>10716</v>
      </c>
      <c r="K178" s="16">
        <f>'03'!E31</f>
        <v>10847</v>
      </c>
    </row>
    <row r="179" spans="1:11" hidden="1">
      <c r="A179" s="100">
        <v>202</v>
      </c>
      <c r="B179" s="124" t="s">
        <v>295</v>
      </c>
      <c r="C179" s="124"/>
      <c r="D179" s="124"/>
      <c r="E179" s="124"/>
      <c r="F179" s="124"/>
      <c r="G179" s="124"/>
      <c r="I179" s="16">
        <f>'01'!E32</f>
        <v>12955</v>
      </c>
      <c r="J179" s="16">
        <f>'02'!E32</f>
        <v>12973</v>
      </c>
      <c r="K179" s="16">
        <f>'03'!E32</f>
        <v>12981</v>
      </c>
    </row>
    <row r="180" spans="1:11" hidden="1">
      <c r="A180" s="100">
        <v>203</v>
      </c>
      <c r="B180" s="124" t="s">
        <v>296</v>
      </c>
      <c r="C180" s="124"/>
      <c r="D180" s="124"/>
      <c r="E180" s="124"/>
      <c r="F180" s="124"/>
      <c r="G180" s="124"/>
      <c r="I180" s="16">
        <f>'01'!E33</f>
        <v>3220</v>
      </c>
      <c r="J180" s="16">
        <f>'02'!E33</f>
        <v>3148</v>
      </c>
      <c r="K180" s="16">
        <f>'03'!E33</f>
        <v>3070</v>
      </c>
    </row>
    <row r="181" spans="1:11" hidden="1">
      <c r="A181" s="100">
        <v>204</v>
      </c>
      <c r="B181" s="124" t="s">
        <v>297</v>
      </c>
      <c r="C181" s="124"/>
      <c r="D181" s="124"/>
      <c r="E181" s="124"/>
      <c r="F181" s="124"/>
      <c r="G181" s="124"/>
      <c r="I181" s="16">
        <f>'01'!E34</f>
        <v>6770</v>
      </c>
      <c r="J181" s="16">
        <f>'02'!E34</f>
        <v>6847</v>
      </c>
      <c r="K181" s="16">
        <f>'03'!E34</f>
        <v>6895</v>
      </c>
    </row>
    <row r="182" spans="1:11" hidden="1">
      <c r="A182" s="100">
        <v>205</v>
      </c>
      <c r="B182" s="124" t="s">
        <v>298</v>
      </c>
      <c r="C182" s="124"/>
      <c r="D182" s="124"/>
      <c r="E182" s="124"/>
      <c r="F182" s="124"/>
      <c r="G182" s="124"/>
      <c r="I182" s="16">
        <f>'01'!E35</f>
        <v>177</v>
      </c>
      <c r="J182" s="16">
        <f>'02'!E35</f>
        <v>201</v>
      </c>
      <c r="K182" s="16">
        <f>'03'!E35</f>
        <v>187</v>
      </c>
    </row>
    <row r="183" spans="1:11" hidden="1">
      <c r="A183" s="100">
        <v>206</v>
      </c>
      <c r="B183" s="124" t="s">
        <v>299</v>
      </c>
      <c r="C183" s="124"/>
      <c r="D183" s="124"/>
      <c r="E183" s="124"/>
      <c r="F183" s="124"/>
      <c r="G183" s="124"/>
      <c r="I183" s="16">
        <f>'01'!E36</f>
        <v>1749</v>
      </c>
      <c r="J183" s="16">
        <f>'02'!E36</f>
        <v>1797</v>
      </c>
      <c r="K183" s="16">
        <f>'03'!E36</f>
        <v>1818</v>
      </c>
    </row>
    <row r="184" spans="1:11" hidden="1">
      <c r="A184" s="100">
        <v>207</v>
      </c>
      <c r="B184" s="124" t="s">
        <v>300</v>
      </c>
      <c r="C184" s="124"/>
      <c r="D184" s="124"/>
      <c r="E184" s="124"/>
      <c r="F184" s="124"/>
      <c r="G184" s="124"/>
      <c r="I184" s="16">
        <f>'01'!E37</f>
        <v>3601</v>
      </c>
      <c r="J184" s="16">
        <f>'02'!E37</f>
        <v>3546</v>
      </c>
      <c r="K184" s="16">
        <f>'03'!E37</f>
        <v>3510</v>
      </c>
    </row>
    <row r="185" spans="1:11" hidden="1">
      <c r="A185" s="100">
        <v>208</v>
      </c>
      <c r="B185" s="124" t="s">
        <v>301</v>
      </c>
      <c r="C185" s="124"/>
      <c r="D185" s="124"/>
      <c r="E185" s="124"/>
      <c r="F185" s="124"/>
      <c r="G185" s="124"/>
      <c r="I185" s="16">
        <f>'01'!E38</f>
        <v>404</v>
      </c>
      <c r="J185" s="16">
        <f>'02'!E38</f>
        <v>411</v>
      </c>
      <c r="K185" s="16">
        <f>'03'!E38</f>
        <v>391</v>
      </c>
    </row>
    <row r="186" spans="1:11" hidden="1">
      <c r="A186" s="100">
        <v>209</v>
      </c>
      <c r="B186" s="124" t="s">
        <v>302</v>
      </c>
      <c r="C186" s="124"/>
      <c r="D186" s="124"/>
      <c r="E186" s="124"/>
      <c r="F186" s="124"/>
      <c r="G186" s="124"/>
      <c r="I186" s="16">
        <f>'01'!E39</f>
        <v>327</v>
      </c>
      <c r="J186" s="16">
        <f>'02'!E39</f>
        <v>355</v>
      </c>
      <c r="K186" s="16">
        <f>'03'!E39</f>
        <v>364</v>
      </c>
    </row>
    <row r="187" spans="1:11" hidden="1">
      <c r="A187" s="100">
        <v>210</v>
      </c>
      <c r="B187" s="124" t="s">
        <v>303</v>
      </c>
      <c r="C187" s="124"/>
      <c r="D187" s="124"/>
      <c r="E187" s="124"/>
      <c r="F187" s="124"/>
      <c r="G187" s="124"/>
      <c r="I187" s="16">
        <f>'01'!E40</f>
        <v>2326</v>
      </c>
      <c r="J187" s="16">
        <f>'02'!E40</f>
        <v>2293</v>
      </c>
      <c r="K187" s="16">
        <f>'03'!E40</f>
        <v>2263</v>
      </c>
    </row>
    <row r="188" spans="1:11" hidden="1">
      <c r="A188" s="100">
        <v>211</v>
      </c>
      <c r="B188" s="124" t="s">
        <v>304</v>
      </c>
      <c r="C188" s="124"/>
      <c r="D188" s="124"/>
      <c r="E188" s="124"/>
      <c r="F188" s="124"/>
      <c r="G188" s="124"/>
      <c r="I188" s="16">
        <f>'01'!E41</f>
        <v>196</v>
      </c>
      <c r="J188" s="16">
        <f>'02'!E41</f>
        <v>199</v>
      </c>
      <c r="K188" s="16">
        <f>'03'!E41</f>
        <v>178</v>
      </c>
    </row>
    <row r="189" spans="1:11" hidden="1">
      <c r="A189" s="100">
        <v>212</v>
      </c>
      <c r="B189" s="124" t="s">
        <v>305</v>
      </c>
      <c r="C189" s="124"/>
      <c r="D189" s="124"/>
      <c r="E189" s="124"/>
      <c r="F189" s="124"/>
      <c r="G189" s="124"/>
      <c r="I189" s="16">
        <f>'01'!E42</f>
        <v>325</v>
      </c>
      <c r="J189" s="16">
        <f>'02'!E42</f>
        <v>326</v>
      </c>
      <c r="K189" s="16">
        <f>'03'!E42</f>
        <v>322</v>
      </c>
    </row>
    <row r="190" spans="1:11" hidden="1">
      <c r="A190" s="100">
        <v>213</v>
      </c>
      <c r="B190" s="124" t="s">
        <v>306</v>
      </c>
      <c r="C190" s="124"/>
      <c r="D190" s="124"/>
      <c r="E190" s="124"/>
      <c r="F190" s="124"/>
      <c r="G190" s="124"/>
      <c r="I190" s="16">
        <f>'01'!E43</f>
        <v>544</v>
      </c>
      <c r="J190" s="16">
        <f>'02'!E43</f>
        <v>525</v>
      </c>
      <c r="K190" s="16">
        <f>'03'!E43</f>
        <v>524</v>
      </c>
    </row>
    <row r="191" spans="1:11" hidden="1">
      <c r="A191" s="100">
        <v>214</v>
      </c>
      <c r="B191" s="124" t="s">
        <v>307</v>
      </c>
      <c r="C191" s="124"/>
      <c r="D191" s="124"/>
      <c r="E191" s="124"/>
      <c r="F191" s="124"/>
      <c r="G191" s="124"/>
      <c r="I191" s="16">
        <f>'01'!E44</f>
        <v>3495</v>
      </c>
      <c r="J191" s="16">
        <f>'02'!E44</f>
        <v>3442</v>
      </c>
      <c r="K191" s="16">
        <f>'03'!E44</f>
        <v>3416</v>
      </c>
    </row>
    <row r="192" spans="1:11" hidden="1">
      <c r="A192" s="100">
        <v>215</v>
      </c>
      <c r="B192" s="124" t="s">
        <v>308</v>
      </c>
      <c r="C192" s="124"/>
      <c r="D192" s="124"/>
      <c r="E192" s="124"/>
      <c r="F192" s="124"/>
      <c r="G192" s="124"/>
      <c r="I192" s="16">
        <f>'01'!E45</f>
        <v>666</v>
      </c>
      <c r="J192" s="16">
        <f>'02'!E45</f>
        <v>641</v>
      </c>
      <c r="K192" s="16">
        <f>'03'!E45</f>
        <v>616</v>
      </c>
    </row>
    <row r="193" spans="1:11" hidden="1">
      <c r="A193" s="100">
        <v>216</v>
      </c>
      <c r="B193" s="124" t="s">
        <v>309</v>
      </c>
      <c r="C193" s="124"/>
      <c r="D193" s="124"/>
      <c r="E193" s="124"/>
      <c r="F193" s="124"/>
      <c r="G193" s="124"/>
      <c r="I193" s="16">
        <f>'01'!E46</f>
        <v>1216</v>
      </c>
      <c r="J193" s="16">
        <f>'02'!E46</f>
        <v>1239</v>
      </c>
      <c r="K193" s="16">
        <f>'03'!E46</f>
        <v>1159</v>
      </c>
    </row>
    <row r="194" spans="1:11" hidden="1">
      <c r="A194" s="100">
        <v>217</v>
      </c>
      <c r="B194" s="124" t="s">
        <v>310</v>
      </c>
      <c r="C194" s="124"/>
      <c r="D194" s="124"/>
      <c r="E194" s="124"/>
      <c r="F194" s="124"/>
      <c r="G194" s="124"/>
      <c r="I194" s="16">
        <f>'01'!E47</f>
        <v>1656</v>
      </c>
      <c r="J194" s="16">
        <f>'02'!E47</f>
        <v>1654</v>
      </c>
      <c r="K194" s="16">
        <f>'03'!E47</f>
        <v>1607</v>
      </c>
    </row>
    <row r="195" spans="1:11" hidden="1">
      <c r="A195" s="100">
        <v>218</v>
      </c>
      <c r="B195" s="124" t="s">
        <v>311</v>
      </c>
      <c r="C195" s="124"/>
      <c r="D195" s="124"/>
      <c r="E195" s="124"/>
      <c r="F195" s="124"/>
      <c r="G195" s="124"/>
      <c r="I195" s="16">
        <f>'01'!E48</f>
        <v>599</v>
      </c>
      <c r="J195" s="16">
        <f>'02'!E48</f>
        <v>596</v>
      </c>
      <c r="K195" s="16">
        <f>'03'!E48</f>
        <v>635</v>
      </c>
    </row>
    <row r="196" spans="1:11" hidden="1">
      <c r="A196" s="100">
        <v>219</v>
      </c>
      <c r="B196" s="124" t="s">
        <v>312</v>
      </c>
      <c r="C196" s="124"/>
      <c r="D196" s="124"/>
      <c r="E196" s="124"/>
      <c r="F196" s="124"/>
      <c r="G196" s="124"/>
      <c r="I196" s="16">
        <f>'01'!E49</f>
        <v>1023</v>
      </c>
      <c r="J196" s="16">
        <f>'02'!E49</f>
        <v>1031</v>
      </c>
      <c r="K196" s="16">
        <f>'03'!E49</f>
        <v>1064</v>
      </c>
    </row>
    <row r="197" spans="1:11" hidden="1">
      <c r="A197" s="100">
        <v>220</v>
      </c>
      <c r="B197" s="124" t="s">
        <v>313</v>
      </c>
      <c r="C197" s="124"/>
      <c r="D197" s="124"/>
      <c r="E197" s="124"/>
      <c r="F197" s="124"/>
      <c r="G197" s="124"/>
      <c r="I197" s="16">
        <f>'01'!E50</f>
        <v>840</v>
      </c>
      <c r="J197" s="16">
        <f>'02'!E50</f>
        <v>870</v>
      </c>
      <c r="K197" s="16">
        <f>'03'!E50</f>
        <v>924</v>
      </c>
    </row>
    <row r="198" spans="1:11" hidden="1">
      <c r="A198" s="100">
        <v>221</v>
      </c>
      <c r="B198" s="124" t="s">
        <v>314</v>
      </c>
      <c r="C198" s="124"/>
      <c r="D198" s="124"/>
      <c r="E198" s="124"/>
      <c r="F198" s="124"/>
      <c r="G198" s="124"/>
      <c r="I198" s="16">
        <f>'01'!E51</f>
        <v>506</v>
      </c>
      <c r="J198" s="16">
        <f>'02'!E51</f>
        <v>510</v>
      </c>
      <c r="K198" s="16">
        <f>'03'!E51</f>
        <v>496</v>
      </c>
    </row>
    <row r="199" spans="1:11" hidden="1">
      <c r="A199" s="100">
        <v>301</v>
      </c>
      <c r="B199" s="124" t="s">
        <v>260</v>
      </c>
      <c r="C199" s="124"/>
      <c r="D199" s="124"/>
      <c r="E199" s="124"/>
      <c r="F199" s="124"/>
      <c r="G199" s="124"/>
      <c r="I199" s="16">
        <f>'01'!E52</f>
        <v>105</v>
      </c>
      <c r="J199" s="16">
        <f>'02'!E52</f>
        <v>107</v>
      </c>
      <c r="K199" s="16">
        <f>'03'!E52</f>
        <v>99</v>
      </c>
    </row>
    <row r="200" spans="1:11" hidden="1">
      <c r="A200" s="100">
        <v>321</v>
      </c>
      <c r="B200" s="124" t="s">
        <v>317</v>
      </c>
      <c r="C200" s="124"/>
      <c r="D200" s="124"/>
      <c r="E200" s="124"/>
      <c r="F200" s="124"/>
      <c r="G200" s="124"/>
      <c r="I200" s="16">
        <f>'01'!E53</f>
        <v>92</v>
      </c>
      <c r="J200" s="16">
        <f>'02'!E53</f>
        <v>102</v>
      </c>
      <c r="K200" s="16">
        <f>'03'!E53</f>
        <v>100</v>
      </c>
    </row>
    <row r="201" spans="1:11" hidden="1">
      <c r="A201" s="100">
        <v>341</v>
      </c>
      <c r="B201" s="124" t="s">
        <v>318</v>
      </c>
      <c r="C201" s="124"/>
      <c r="D201" s="124"/>
      <c r="E201" s="124"/>
      <c r="F201" s="124"/>
      <c r="G201" s="124"/>
      <c r="I201" s="16">
        <f>'01'!E54</f>
        <v>229</v>
      </c>
      <c r="J201" s="16">
        <f>'02'!E54</f>
        <v>203</v>
      </c>
      <c r="K201" s="16">
        <f>'03'!E54</f>
        <v>214</v>
      </c>
    </row>
    <row r="202" spans="1:11" hidden="1">
      <c r="A202" s="100">
        <v>342</v>
      </c>
      <c r="B202" s="124" t="s">
        <v>319</v>
      </c>
      <c r="C202" s="124"/>
      <c r="D202" s="124"/>
      <c r="E202" s="124"/>
      <c r="F202" s="124"/>
      <c r="G202" s="124"/>
      <c r="I202" s="16">
        <f>'01'!E55</f>
        <v>60</v>
      </c>
      <c r="J202" s="16">
        <f>'02'!E55</f>
        <v>55</v>
      </c>
      <c r="K202" s="16">
        <f>'03'!E55</f>
        <v>53</v>
      </c>
    </row>
    <row r="203" spans="1:11" hidden="1">
      <c r="A203" s="100">
        <v>343</v>
      </c>
      <c r="B203" s="124" t="s">
        <v>320</v>
      </c>
      <c r="C203" s="124"/>
      <c r="D203" s="124"/>
      <c r="E203" s="124"/>
      <c r="F203" s="124"/>
      <c r="G203" s="124"/>
      <c r="I203" s="16">
        <f>'01'!E56</f>
        <v>61</v>
      </c>
      <c r="J203" s="16">
        <f>'02'!E56</f>
        <v>52</v>
      </c>
      <c r="K203" s="16">
        <f>'03'!E56</f>
        <v>44</v>
      </c>
    </row>
    <row r="204" spans="1:11" hidden="1">
      <c r="A204" s="100">
        <v>361</v>
      </c>
      <c r="B204" s="124" t="s">
        <v>321</v>
      </c>
      <c r="C204" s="124"/>
      <c r="D204" s="124"/>
      <c r="E204" s="124"/>
      <c r="F204" s="124"/>
      <c r="G204" s="124"/>
      <c r="I204" s="16">
        <f>'01'!E57</f>
        <v>59</v>
      </c>
      <c r="J204" s="16">
        <f>'02'!E57</f>
        <v>59</v>
      </c>
      <c r="K204" s="16">
        <f>'03'!E57</f>
        <v>65</v>
      </c>
    </row>
    <row r="205" spans="1:11" hidden="1">
      <c r="A205" s="100">
        <v>362</v>
      </c>
      <c r="B205" s="124" t="s">
        <v>322</v>
      </c>
      <c r="C205" s="124"/>
      <c r="D205" s="124"/>
      <c r="E205" s="124"/>
      <c r="F205" s="124"/>
      <c r="G205" s="124"/>
      <c r="I205" s="16">
        <f>'01'!E58</f>
        <v>22</v>
      </c>
      <c r="J205" s="16">
        <f>'02'!E58</f>
        <v>31</v>
      </c>
      <c r="K205" s="16">
        <f>'03'!E58</f>
        <v>35</v>
      </c>
    </row>
    <row r="206" spans="1:11" hidden="1">
      <c r="A206" s="100">
        <v>363</v>
      </c>
      <c r="B206" s="124" t="s">
        <v>323</v>
      </c>
      <c r="C206" s="124"/>
      <c r="D206" s="124"/>
      <c r="E206" s="124"/>
      <c r="F206" s="124"/>
      <c r="G206" s="124"/>
      <c r="I206" s="16">
        <f>'01'!E59</f>
        <v>24</v>
      </c>
      <c r="J206" s="16">
        <f>'02'!E59</f>
        <v>19</v>
      </c>
      <c r="K206" s="16">
        <f>'03'!E59</f>
        <v>17</v>
      </c>
    </row>
    <row r="207" spans="1:11" hidden="1">
      <c r="A207" s="100">
        <v>364</v>
      </c>
      <c r="B207" s="124" t="s">
        <v>324</v>
      </c>
      <c r="C207" s="124"/>
      <c r="D207" s="124"/>
      <c r="E207" s="124"/>
      <c r="F207" s="124"/>
      <c r="G207" s="124"/>
      <c r="I207" s="16">
        <f>'01'!E60</f>
        <v>18</v>
      </c>
      <c r="J207" s="16">
        <f>'02'!E60</f>
        <v>20</v>
      </c>
      <c r="K207" s="16">
        <f>'03'!E60</f>
        <v>25</v>
      </c>
    </row>
    <row r="208" spans="1:11" hidden="1">
      <c r="A208" s="100">
        <v>381</v>
      </c>
      <c r="B208" s="124" t="s">
        <v>325</v>
      </c>
      <c r="C208" s="124"/>
      <c r="D208" s="124"/>
      <c r="E208" s="124"/>
      <c r="F208" s="124"/>
      <c r="G208" s="124"/>
      <c r="I208" s="16">
        <f>'01'!E61</f>
        <v>226</v>
      </c>
      <c r="J208" s="16">
        <f>'02'!E61</f>
        <v>207</v>
      </c>
      <c r="K208" s="16">
        <f>'03'!E61</f>
        <v>208</v>
      </c>
    </row>
    <row r="209" spans="1:11" hidden="1">
      <c r="A209" s="100">
        <v>382</v>
      </c>
      <c r="B209" s="124" t="s">
        <v>326</v>
      </c>
      <c r="C209" s="124"/>
      <c r="D209" s="124"/>
      <c r="E209" s="124"/>
      <c r="F209" s="124"/>
      <c r="G209" s="124"/>
      <c r="I209" s="16">
        <f>'01'!E62</f>
        <v>327</v>
      </c>
      <c r="J209" s="16">
        <f>'02'!E62</f>
        <v>312</v>
      </c>
      <c r="K209" s="16">
        <f>'03'!E62</f>
        <v>309</v>
      </c>
    </row>
    <row r="210" spans="1:11" hidden="1">
      <c r="A210" s="100">
        <v>421</v>
      </c>
      <c r="B210" s="124" t="s">
        <v>327</v>
      </c>
      <c r="C210" s="124"/>
      <c r="D210" s="124"/>
      <c r="E210" s="124"/>
      <c r="F210" s="124"/>
      <c r="G210" s="124"/>
      <c r="I210" s="16">
        <f>'01'!E63</f>
        <v>46</v>
      </c>
      <c r="J210" s="16">
        <f>'02'!E63</f>
        <v>42</v>
      </c>
      <c r="K210" s="16">
        <f>'03'!E63</f>
        <v>44</v>
      </c>
    </row>
    <row r="211" spans="1:11" hidden="1">
      <c r="A211" s="100">
        <v>422</v>
      </c>
      <c r="B211" s="124" t="s">
        <v>328</v>
      </c>
      <c r="C211" s="124"/>
      <c r="D211" s="124"/>
      <c r="E211" s="124"/>
      <c r="F211" s="124"/>
      <c r="G211" s="124"/>
      <c r="I211" s="16">
        <f>'01'!E64</f>
        <v>83</v>
      </c>
      <c r="J211" s="16">
        <f>'02'!E64</f>
        <v>90</v>
      </c>
      <c r="K211" s="16">
        <f>'03'!E64</f>
        <v>111</v>
      </c>
    </row>
    <row r="212" spans="1:11" hidden="1">
      <c r="A212" s="100">
        <v>441</v>
      </c>
      <c r="B212" s="124" t="s">
        <v>329</v>
      </c>
      <c r="C212" s="124"/>
      <c r="D212" s="124"/>
      <c r="E212" s="124"/>
      <c r="F212" s="124"/>
      <c r="G212" s="124"/>
      <c r="I212" s="16">
        <f>'01'!E65</f>
        <v>26</v>
      </c>
      <c r="J212" s="16">
        <f>'02'!E65</f>
        <v>23</v>
      </c>
      <c r="K212" s="16">
        <f>'03'!E65</f>
        <v>22</v>
      </c>
    </row>
    <row r="213" spans="1:11" hidden="1">
      <c r="A213" s="100">
        <v>442</v>
      </c>
      <c r="B213" s="124" t="s">
        <v>330</v>
      </c>
      <c r="C213" s="124"/>
      <c r="D213" s="124"/>
      <c r="E213" s="124"/>
      <c r="F213" s="124"/>
      <c r="G213" s="124"/>
      <c r="I213" s="16">
        <f>'01'!E66</f>
        <v>70</v>
      </c>
      <c r="J213" s="16">
        <f>'02'!E66</f>
        <v>41</v>
      </c>
      <c r="K213" s="16">
        <f>'03'!E66</f>
        <v>35</v>
      </c>
    </row>
    <row r="214" spans="1:11" hidden="1">
      <c r="A214" s="100">
        <v>443</v>
      </c>
      <c r="B214" s="124" t="s">
        <v>331</v>
      </c>
      <c r="C214" s="124"/>
      <c r="D214" s="124"/>
      <c r="E214" s="124"/>
      <c r="F214" s="124"/>
      <c r="G214" s="124"/>
      <c r="I214" s="16">
        <f>'01'!E67</f>
        <v>306</v>
      </c>
      <c r="J214" s="16">
        <f>'02'!E67</f>
        <v>355</v>
      </c>
      <c r="K214" s="16">
        <f>'03'!E67</f>
        <v>390</v>
      </c>
    </row>
    <row r="215" spans="1:11" hidden="1">
      <c r="A215" s="100">
        <v>444</v>
      </c>
      <c r="B215" s="124" t="s">
        <v>332</v>
      </c>
      <c r="C215" s="124"/>
      <c r="D215" s="124"/>
      <c r="E215" s="124"/>
      <c r="F215" s="124"/>
      <c r="G215" s="124"/>
      <c r="I215" s="16">
        <f>'01'!E68</f>
        <v>159</v>
      </c>
      <c r="J215" s="16">
        <f>'02'!E68</f>
        <v>155</v>
      </c>
      <c r="K215" s="16">
        <f>'03'!E68</f>
        <v>174</v>
      </c>
    </row>
    <row r="216" spans="1:11" hidden="1">
      <c r="A216" s="100">
        <v>445</v>
      </c>
      <c r="B216" s="124" t="s">
        <v>333</v>
      </c>
      <c r="C216" s="124"/>
      <c r="D216" s="124"/>
      <c r="E216" s="124"/>
      <c r="F216" s="124"/>
      <c r="G216" s="124"/>
      <c r="I216" s="16">
        <f>'01'!E69</f>
        <v>9</v>
      </c>
      <c r="J216" s="16">
        <f>'02'!E69</f>
        <v>10</v>
      </c>
      <c r="K216" s="16">
        <f>'03'!E69</f>
        <v>14</v>
      </c>
    </row>
    <row r="217" spans="1:11" hidden="1">
      <c r="A217" s="100">
        <v>461</v>
      </c>
      <c r="B217" s="124" t="s">
        <v>334</v>
      </c>
      <c r="C217" s="124"/>
      <c r="D217" s="124"/>
      <c r="E217" s="124"/>
      <c r="F217" s="124"/>
      <c r="G217" s="124"/>
      <c r="I217" s="16">
        <f>'01'!E70</f>
        <v>77</v>
      </c>
      <c r="J217" s="16">
        <f>'02'!E70</f>
        <v>63</v>
      </c>
      <c r="K217" s="16">
        <f>'03'!E70</f>
        <v>76</v>
      </c>
    </row>
    <row r="218" spans="1:11" hidden="1">
      <c r="A218" s="100">
        <v>462</v>
      </c>
      <c r="B218" s="124" t="s">
        <v>335</v>
      </c>
      <c r="C218" s="124"/>
      <c r="D218" s="124"/>
      <c r="E218" s="124"/>
      <c r="F218" s="124"/>
      <c r="G218" s="124"/>
      <c r="I218" s="16">
        <f>'01'!E71</f>
        <v>61</v>
      </c>
      <c r="J218" s="16">
        <f>'02'!E71</f>
        <v>58</v>
      </c>
      <c r="K218" s="16">
        <f>'03'!E71</f>
        <v>57</v>
      </c>
    </row>
    <row r="219" spans="1:11" hidden="1">
      <c r="A219" s="100">
        <v>463</v>
      </c>
      <c r="B219" s="124" t="s">
        <v>336</v>
      </c>
      <c r="C219" s="124"/>
      <c r="D219" s="124"/>
      <c r="E219" s="124"/>
      <c r="F219" s="124"/>
      <c r="G219" s="124"/>
      <c r="I219" s="16">
        <f>'01'!E72</f>
        <v>91</v>
      </c>
      <c r="J219" s="16">
        <f>'02'!E72</f>
        <v>100</v>
      </c>
      <c r="K219" s="16">
        <f>'03'!E72</f>
        <v>95</v>
      </c>
    </row>
    <row r="220" spans="1:11" hidden="1">
      <c r="A220" s="100">
        <v>464</v>
      </c>
      <c r="B220" s="124" t="s">
        <v>337</v>
      </c>
      <c r="C220" s="124"/>
      <c r="D220" s="124"/>
      <c r="E220" s="124"/>
      <c r="F220" s="124"/>
      <c r="G220" s="124"/>
      <c r="I220" s="16">
        <f>'01'!E73</f>
        <v>207</v>
      </c>
      <c r="J220" s="16">
        <f>'02'!E73</f>
        <v>205</v>
      </c>
      <c r="K220" s="16">
        <f>'03'!E73</f>
        <v>202</v>
      </c>
    </row>
    <row r="221" spans="1:11" hidden="1">
      <c r="A221" s="100">
        <v>481</v>
      </c>
      <c r="B221" s="124" t="s">
        <v>338</v>
      </c>
      <c r="C221" s="124"/>
      <c r="D221" s="124"/>
      <c r="E221" s="124"/>
      <c r="F221" s="124"/>
      <c r="G221" s="124"/>
      <c r="I221" s="16">
        <f>'01'!E74</f>
        <v>134</v>
      </c>
      <c r="J221" s="16">
        <f>'02'!E74</f>
        <v>128</v>
      </c>
      <c r="K221" s="16">
        <f>'03'!E74</f>
        <v>131</v>
      </c>
    </row>
    <row r="222" spans="1:11" hidden="1">
      <c r="A222" s="100">
        <v>501</v>
      </c>
      <c r="B222" s="124" t="s">
        <v>339</v>
      </c>
      <c r="C222" s="124"/>
      <c r="D222" s="124"/>
      <c r="E222" s="124"/>
      <c r="F222" s="124"/>
      <c r="G222" s="124"/>
      <c r="I222" s="16">
        <f>'01'!E75</f>
        <v>52</v>
      </c>
      <c r="J222" s="16">
        <f>'02'!E75</f>
        <v>53</v>
      </c>
      <c r="K222" s="16">
        <f>'03'!E75</f>
        <v>46</v>
      </c>
    </row>
    <row r="223" spans="1:11" hidden="1">
      <c r="A223" s="100">
        <v>502</v>
      </c>
      <c r="B223" s="124" t="s">
        <v>340</v>
      </c>
      <c r="C223" s="124"/>
      <c r="D223" s="124"/>
      <c r="E223" s="124"/>
      <c r="F223" s="124"/>
      <c r="G223" s="124"/>
      <c r="I223" s="16">
        <f>'01'!E76</f>
        <v>16</v>
      </c>
      <c r="J223" s="16">
        <f>'02'!E76</f>
        <v>15</v>
      </c>
      <c r="K223" s="16">
        <f>'03'!E76</f>
        <v>21</v>
      </c>
    </row>
    <row r="224" spans="1:11" hidden="1">
      <c r="A224" s="100">
        <v>503</v>
      </c>
      <c r="B224" s="124" t="s">
        <v>341</v>
      </c>
      <c r="C224" s="124"/>
      <c r="D224" s="124"/>
      <c r="E224" s="124"/>
      <c r="F224" s="124"/>
      <c r="G224" s="124"/>
      <c r="I224" s="16">
        <f>'01'!E77</f>
        <v>9</v>
      </c>
      <c r="J224" s="16">
        <f>'02'!E77</f>
        <v>5</v>
      </c>
      <c r="K224" s="16">
        <f>'03'!E77</f>
        <v>8</v>
      </c>
    </row>
    <row r="225" spans="1:11" hidden="1">
      <c r="A225" s="100">
        <v>504</v>
      </c>
      <c r="B225" s="124" t="s">
        <v>342</v>
      </c>
      <c r="C225" s="124"/>
      <c r="D225" s="124"/>
      <c r="E225" s="124"/>
      <c r="F225" s="124"/>
      <c r="G225" s="124"/>
      <c r="I225" s="16">
        <f>'01'!E78</f>
        <v>1</v>
      </c>
      <c r="J225" s="16">
        <f>'02'!E78</f>
        <v>2</v>
      </c>
      <c r="K225" s="16">
        <f>'03'!E78</f>
        <v>2</v>
      </c>
    </row>
    <row r="226" spans="1:11" hidden="1">
      <c r="A226" s="100">
        <v>521</v>
      </c>
      <c r="B226" s="124" t="s">
        <v>343</v>
      </c>
      <c r="C226" s="124"/>
      <c r="D226" s="124"/>
      <c r="E226" s="124"/>
      <c r="F226" s="124"/>
      <c r="G226" s="124"/>
      <c r="I226" s="16">
        <f>'01'!E79</f>
        <v>101</v>
      </c>
      <c r="J226" s="16">
        <f>'02'!E79</f>
        <v>92</v>
      </c>
      <c r="K226" s="16">
        <f>'03'!E79</f>
        <v>113</v>
      </c>
    </row>
    <row r="227" spans="1:11" hidden="1">
      <c r="A227" s="100">
        <v>522</v>
      </c>
      <c r="B227" s="124" t="s">
        <v>344</v>
      </c>
      <c r="C227" s="124"/>
      <c r="D227" s="124"/>
      <c r="E227" s="124"/>
      <c r="F227" s="124"/>
      <c r="G227" s="124"/>
      <c r="I227" s="16">
        <f>'01'!E80</f>
        <v>33</v>
      </c>
      <c r="J227" s="16">
        <f>'02'!E80</f>
        <v>34</v>
      </c>
      <c r="K227" s="16">
        <f>'03'!E80</f>
        <v>42</v>
      </c>
    </row>
    <row r="228" spans="1:11" hidden="1">
      <c r="A228" s="100">
        <v>523</v>
      </c>
      <c r="B228" s="124" t="s">
        <v>345</v>
      </c>
      <c r="C228" s="124"/>
      <c r="D228" s="124"/>
      <c r="E228" s="124"/>
      <c r="F228" s="124"/>
      <c r="G228" s="124"/>
      <c r="I228" s="16">
        <f>'01'!E81</f>
        <v>33</v>
      </c>
      <c r="J228" s="16">
        <f>'02'!E81</f>
        <v>36</v>
      </c>
      <c r="K228" s="16">
        <f>'03'!E81</f>
        <v>40</v>
      </c>
    </row>
    <row r="229" spans="1:11" hidden="1">
      <c r="A229" s="100">
        <v>524</v>
      </c>
      <c r="B229" s="124" t="s">
        <v>346</v>
      </c>
      <c r="C229" s="124"/>
      <c r="D229" s="124"/>
      <c r="E229" s="124"/>
      <c r="F229" s="124"/>
      <c r="G229" s="124"/>
      <c r="I229" s="16">
        <f>'01'!E82</f>
        <v>22</v>
      </c>
      <c r="J229" s="16">
        <f>'02'!E82</f>
        <v>28</v>
      </c>
      <c r="K229" s="16">
        <f>'03'!E82</f>
        <v>28</v>
      </c>
    </row>
    <row r="230" spans="1:11" hidden="1">
      <c r="A230" s="100">
        <v>525</v>
      </c>
      <c r="B230" s="124" t="s">
        <v>347</v>
      </c>
      <c r="C230" s="124"/>
      <c r="D230" s="124"/>
      <c r="E230" s="124"/>
      <c r="F230" s="124"/>
      <c r="G230" s="124"/>
      <c r="I230" s="16">
        <f>'01'!E83</f>
        <v>15</v>
      </c>
      <c r="J230" s="16">
        <f>'02'!E83</f>
        <v>16</v>
      </c>
      <c r="K230" s="16">
        <f>'03'!E83</f>
        <v>13</v>
      </c>
    </row>
    <row r="231" spans="1:11" hidden="1">
      <c r="A231" s="100">
        <v>541</v>
      </c>
      <c r="B231" s="124" t="s">
        <v>348</v>
      </c>
      <c r="C231" s="124"/>
      <c r="D231" s="124"/>
      <c r="E231" s="124"/>
      <c r="F231" s="124"/>
      <c r="G231" s="124"/>
      <c r="I231" s="16">
        <f>'01'!E84</f>
        <v>23</v>
      </c>
      <c r="J231" s="16">
        <f>'02'!E84</f>
        <v>19</v>
      </c>
      <c r="K231" s="16">
        <f>'03'!E84</f>
        <v>22</v>
      </c>
    </row>
    <row r="232" spans="1:11" hidden="1">
      <c r="A232" s="100">
        <v>542</v>
      </c>
      <c r="B232" s="124" t="s">
        <v>349</v>
      </c>
      <c r="C232" s="124"/>
      <c r="D232" s="124"/>
      <c r="E232" s="124"/>
      <c r="F232" s="124"/>
      <c r="G232" s="124"/>
      <c r="I232" s="16">
        <f>'01'!E85</f>
        <v>10</v>
      </c>
      <c r="J232" s="16">
        <f>'02'!E85</f>
        <v>11</v>
      </c>
      <c r="K232" s="16">
        <f>'03'!E85</f>
        <v>12</v>
      </c>
    </row>
    <row r="233" spans="1:11" hidden="1">
      <c r="A233" s="100">
        <v>543</v>
      </c>
      <c r="B233" s="124" t="s">
        <v>350</v>
      </c>
      <c r="C233" s="124"/>
      <c r="D233" s="124"/>
      <c r="E233" s="124"/>
      <c r="F233" s="124"/>
      <c r="G233" s="124"/>
      <c r="I233" s="16">
        <f>'01'!E86</f>
        <v>49</v>
      </c>
      <c r="J233" s="16">
        <f>'02'!E86</f>
        <v>55</v>
      </c>
      <c r="K233" s="16">
        <f>'03'!E86</f>
        <v>60</v>
      </c>
    </row>
    <row r="234" spans="1:11" hidden="1">
      <c r="A234" s="100">
        <v>544</v>
      </c>
      <c r="B234" s="124" t="s">
        <v>351</v>
      </c>
      <c r="C234" s="124"/>
      <c r="D234" s="124"/>
      <c r="E234" s="124"/>
      <c r="F234" s="124"/>
      <c r="G234" s="124"/>
      <c r="I234" s="16">
        <f>'01'!E87</f>
        <v>112</v>
      </c>
      <c r="J234" s="16">
        <f>'02'!E87</f>
        <v>121</v>
      </c>
      <c r="K234" s="16">
        <f>'03'!E87</f>
        <v>122</v>
      </c>
    </row>
    <row r="235" spans="1:11" hidden="1">
      <c r="A235" s="100">
        <v>561</v>
      </c>
      <c r="B235" s="124" t="s">
        <v>352</v>
      </c>
      <c r="C235" s="124"/>
      <c r="D235" s="124"/>
      <c r="E235" s="124"/>
      <c r="F235" s="124"/>
      <c r="G235" s="124"/>
      <c r="I235" s="16">
        <f>'01'!E88</f>
        <v>35</v>
      </c>
      <c r="J235" s="16">
        <f>'02'!E88</f>
        <v>39</v>
      </c>
      <c r="K235" s="16">
        <f>'03'!E88</f>
        <v>35</v>
      </c>
    </row>
    <row r="236" spans="1:11" hidden="1">
      <c r="A236" s="100">
        <v>562</v>
      </c>
      <c r="B236" s="124" t="s">
        <v>353</v>
      </c>
      <c r="C236" s="124"/>
      <c r="D236" s="124"/>
      <c r="E236" s="124"/>
      <c r="F236" s="124"/>
      <c r="G236" s="124"/>
      <c r="I236" s="16">
        <f>'01'!E89</f>
        <v>30</v>
      </c>
      <c r="J236" s="16">
        <f>'02'!E89</f>
        <v>32</v>
      </c>
      <c r="K236" s="16">
        <f>'03'!E89</f>
        <v>37</v>
      </c>
    </row>
    <row r="237" spans="1:11" hidden="1">
      <c r="A237" s="100">
        <v>581</v>
      </c>
      <c r="B237" s="124" t="s">
        <v>354</v>
      </c>
      <c r="C237" s="124"/>
      <c r="D237" s="124"/>
      <c r="E237" s="124"/>
      <c r="F237" s="124"/>
      <c r="G237" s="124"/>
      <c r="I237" s="16">
        <f>'01'!E90</f>
        <v>11</v>
      </c>
      <c r="J237" s="16">
        <f>'02'!E90</f>
        <v>13</v>
      </c>
      <c r="K237" s="16">
        <f>'03'!E90</f>
        <v>21</v>
      </c>
    </row>
    <row r="238" spans="1:11" hidden="1">
      <c r="A238" s="100">
        <v>582</v>
      </c>
      <c r="B238" s="124" t="s">
        <v>355</v>
      </c>
      <c r="C238" s="124"/>
      <c r="D238" s="124"/>
      <c r="E238" s="124"/>
      <c r="F238" s="124"/>
      <c r="G238" s="124"/>
      <c r="I238" s="16">
        <f>'01'!E91</f>
        <v>46</v>
      </c>
      <c r="J238" s="16">
        <f>'02'!E91</f>
        <v>33</v>
      </c>
      <c r="K238" s="16">
        <f>'03'!E91</f>
        <v>41</v>
      </c>
    </row>
    <row r="239" spans="1:11" hidden="1">
      <c r="A239" s="100">
        <v>583</v>
      </c>
      <c r="B239" s="124" t="s">
        <v>356</v>
      </c>
      <c r="C239" s="124"/>
      <c r="D239" s="124"/>
      <c r="E239" s="124"/>
      <c r="F239" s="124"/>
      <c r="G239" s="124"/>
      <c r="I239" s="16">
        <f>'01'!E92</f>
        <v>4</v>
      </c>
      <c r="J239" s="16">
        <f>'02'!E92</f>
        <v>3</v>
      </c>
      <c r="K239" s="16">
        <f>'03'!E92</f>
        <v>2</v>
      </c>
    </row>
    <row r="240" spans="1:11" hidden="1">
      <c r="A240" s="100">
        <v>584</v>
      </c>
      <c r="B240" s="124" t="s">
        <v>357</v>
      </c>
      <c r="C240" s="124"/>
      <c r="D240" s="124"/>
      <c r="E240" s="124"/>
      <c r="F240" s="124"/>
      <c r="G240" s="124"/>
      <c r="I240" s="16">
        <f>'01'!E93</f>
        <v>19</v>
      </c>
      <c r="J240" s="16">
        <f>'02'!E93</f>
        <v>20</v>
      </c>
      <c r="K240" s="16">
        <f>'03'!E93</f>
        <v>11</v>
      </c>
    </row>
    <row r="241" spans="1:11" hidden="1">
      <c r="A241" s="100">
        <v>601</v>
      </c>
      <c r="B241" s="124" t="s">
        <v>374</v>
      </c>
      <c r="C241" s="124"/>
      <c r="D241" s="124"/>
      <c r="E241" s="124"/>
      <c r="F241" s="124"/>
      <c r="G241" s="124"/>
      <c r="I241" s="16">
        <f>'01'!E94</f>
        <v>44</v>
      </c>
      <c r="J241" s="16">
        <f>'02'!E94</f>
        <v>47</v>
      </c>
      <c r="K241" s="16">
        <f>'03'!E94</f>
        <v>42</v>
      </c>
    </row>
    <row r="242" spans="1:11" hidden="1">
      <c r="A242" s="100">
        <v>602</v>
      </c>
      <c r="B242" s="124" t="s">
        <v>375</v>
      </c>
      <c r="C242" s="124"/>
      <c r="D242" s="124"/>
      <c r="E242" s="124"/>
      <c r="F242" s="124"/>
      <c r="G242" s="124"/>
      <c r="I242" s="16">
        <f>'01'!E95</f>
        <v>17</v>
      </c>
      <c r="J242" s="16">
        <f>'02'!E95</f>
        <v>8</v>
      </c>
      <c r="K242" s="16">
        <f>'03'!E95</f>
        <v>6</v>
      </c>
    </row>
    <row r="243" spans="1:11" hidden="1">
      <c r="A243" s="100">
        <v>603</v>
      </c>
      <c r="B243" s="124" t="s">
        <v>376</v>
      </c>
      <c r="C243" s="124"/>
      <c r="D243" s="124"/>
      <c r="E243" s="124"/>
      <c r="F243" s="124"/>
      <c r="G243" s="124"/>
      <c r="I243" s="16">
        <f>'01'!E96</f>
        <v>14</v>
      </c>
      <c r="J243" s="16">
        <f>'02'!E96</f>
        <v>10</v>
      </c>
      <c r="K243" s="16">
        <f>'03'!E96</f>
        <v>17</v>
      </c>
    </row>
    <row r="244" spans="1:11" hidden="1">
      <c r="A244" s="100">
        <v>604</v>
      </c>
      <c r="B244" s="124" t="s">
        <v>377</v>
      </c>
      <c r="C244" s="124"/>
      <c r="D244" s="124"/>
      <c r="E244" s="124"/>
      <c r="F244" s="124"/>
      <c r="G244" s="124"/>
      <c r="I244" s="16">
        <f>'01'!E97</f>
        <v>8</v>
      </c>
      <c r="J244" s="16">
        <f>'02'!E97</f>
        <v>7</v>
      </c>
      <c r="K244" s="16">
        <f>'03'!E97</f>
        <v>6</v>
      </c>
    </row>
    <row r="245" spans="1:11" hidden="1">
      <c r="A245" s="100">
        <v>621</v>
      </c>
      <c r="B245" s="124" t="s">
        <v>358</v>
      </c>
      <c r="C245" s="124"/>
      <c r="D245" s="124"/>
      <c r="E245" s="124"/>
      <c r="F245" s="124"/>
      <c r="G245" s="124"/>
      <c r="I245" s="16">
        <f>'01'!E98</f>
        <v>37</v>
      </c>
      <c r="J245" s="16">
        <f>'02'!E98</f>
        <v>32</v>
      </c>
      <c r="K245" s="16">
        <f>'03'!E98</f>
        <v>28</v>
      </c>
    </row>
    <row r="246" spans="1:11" hidden="1">
      <c r="A246" s="100">
        <v>622</v>
      </c>
      <c r="B246" s="124" t="s">
        <v>359</v>
      </c>
      <c r="C246" s="124"/>
      <c r="D246" s="124"/>
      <c r="E246" s="124"/>
      <c r="F246" s="124"/>
      <c r="G246" s="124"/>
      <c r="I246" s="16">
        <f>'01'!E99</f>
        <v>145</v>
      </c>
      <c r="J246" s="16">
        <f>'02'!E99</f>
        <v>131</v>
      </c>
      <c r="K246" s="16">
        <f>'03'!E99</f>
        <v>146</v>
      </c>
    </row>
    <row r="247" spans="1:11" hidden="1">
      <c r="A247" s="100">
        <v>623</v>
      </c>
      <c r="B247" s="124" t="s">
        <v>360</v>
      </c>
      <c r="C247" s="124"/>
      <c r="D247" s="124"/>
      <c r="E247" s="124"/>
      <c r="F247" s="124"/>
      <c r="G247" s="124"/>
      <c r="I247" s="16">
        <f>'01'!E100</f>
        <v>45</v>
      </c>
      <c r="J247" s="16">
        <f>'02'!E100</f>
        <v>39</v>
      </c>
      <c r="K247" s="16">
        <f>'03'!E100</f>
        <v>36</v>
      </c>
    </row>
    <row r="248" spans="1:11" hidden="1">
      <c r="A248" s="100">
        <v>624</v>
      </c>
      <c r="B248" s="124" t="s">
        <v>361</v>
      </c>
      <c r="C248" s="124"/>
      <c r="D248" s="124"/>
      <c r="E248" s="124"/>
      <c r="F248" s="124"/>
      <c r="G248" s="124"/>
      <c r="I248" s="16">
        <f>'01'!E101</f>
        <v>95</v>
      </c>
      <c r="J248" s="16">
        <f>'02'!E101</f>
        <v>110</v>
      </c>
      <c r="K248" s="16">
        <f>'03'!E101</f>
        <v>104</v>
      </c>
    </row>
    <row r="249" spans="1:11" hidden="1">
      <c r="A249" s="100">
        <v>641</v>
      </c>
      <c r="B249" s="124" t="s">
        <v>378</v>
      </c>
      <c r="C249" s="124"/>
      <c r="D249" s="124"/>
      <c r="E249" s="124"/>
      <c r="F249" s="124"/>
      <c r="G249" s="124"/>
      <c r="I249" s="16">
        <f>'01'!E102</f>
        <v>151</v>
      </c>
      <c r="J249" s="16">
        <f>'02'!E102</f>
        <v>133</v>
      </c>
      <c r="K249" s="16">
        <f>'03'!E102</f>
        <v>120</v>
      </c>
    </row>
    <row r="250" spans="1:11" hidden="1">
      <c r="A250" s="100">
        <v>642</v>
      </c>
      <c r="B250" s="124" t="s">
        <v>379</v>
      </c>
      <c r="C250" s="124"/>
      <c r="D250" s="124"/>
      <c r="E250" s="124"/>
      <c r="F250" s="124"/>
      <c r="G250" s="124"/>
      <c r="I250" s="16">
        <f>'01'!E103</f>
        <v>203</v>
      </c>
      <c r="J250" s="16">
        <f>'02'!E103</f>
        <v>186</v>
      </c>
      <c r="K250" s="16">
        <f>'03'!E103</f>
        <v>159</v>
      </c>
    </row>
    <row r="251" spans="1:11" hidden="1">
      <c r="A251" s="100">
        <v>643</v>
      </c>
      <c r="B251" s="124" t="s">
        <v>380</v>
      </c>
      <c r="C251" s="124"/>
      <c r="D251" s="124"/>
      <c r="E251" s="124"/>
      <c r="F251" s="124"/>
      <c r="G251" s="124"/>
      <c r="I251" s="16">
        <f>'01'!E104</f>
        <v>43</v>
      </c>
      <c r="J251" s="16">
        <f>'02'!E104</f>
        <v>50</v>
      </c>
      <c r="K251" s="16">
        <f>'03'!E104</f>
        <v>54</v>
      </c>
    </row>
    <row r="252" spans="1:11" hidden="1">
      <c r="A252" s="100">
        <v>644</v>
      </c>
      <c r="B252" s="124" t="s">
        <v>381</v>
      </c>
      <c r="C252" s="124"/>
      <c r="D252" s="124"/>
      <c r="E252" s="124"/>
      <c r="F252" s="124"/>
      <c r="G252" s="124"/>
      <c r="I252" s="16">
        <f>'01'!E105</f>
        <v>87</v>
      </c>
      <c r="J252" s="16">
        <f>'02'!E105</f>
        <v>88</v>
      </c>
      <c r="K252" s="16">
        <f>'03'!E105</f>
        <v>104</v>
      </c>
    </row>
    <row r="253" spans="1:11" hidden="1">
      <c r="A253" s="100">
        <v>645</v>
      </c>
      <c r="B253" s="124" t="s">
        <v>382</v>
      </c>
      <c r="C253" s="124"/>
      <c r="D253" s="124"/>
      <c r="E253" s="124"/>
      <c r="F253" s="124"/>
      <c r="G253" s="124"/>
      <c r="I253" s="16">
        <f>'01'!E106</f>
        <v>124</v>
      </c>
      <c r="J253" s="16">
        <f>'02'!E106</f>
        <v>108</v>
      </c>
      <c r="K253" s="16">
        <f>'03'!E106</f>
        <v>102</v>
      </c>
    </row>
    <row r="254" spans="1:11" hidden="1">
      <c r="A254" s="100">
        <v>646</v>
      </c>
      <c r="B254" s="124" t="s">
        <v>383</v>
      </c>
      <c r="C254" s="124"/>
      <c r="D254" s="124"/>
      <c r="E254" s="124"/>
      <c r="F254" s="124"/>
      <c r="G254" s="124"/>
      <c r="I254" s="16">
        <f>'01'!E107</f>
        <v>75</v>
      </c>
      <c r="J254" s="16">
        <f>'02'!E107</f>
        <v>72</v>
      </c>
      <c r="K254" s="16">
        <f>'03'!E107</f>
        <v>79</v>
      </c>
    </row>
    <row r="255" spans="1:11" hidden="1">
      <c r="A255" s="100">
        <v>681</v>
      </c>
      <c r="B255" s="124" t="s">
        <v>362</v>
      </c>
      <c r="C255" s="124"/>
      <c r="D255" s="124"/>
      <c r="E255" s="124"/>
      <c r="F255" s="124"/>
      <c r="G255" s="124"/>
      <c r="I255" s="16">
        <f>'01'!E108</f>
        <v>55</v>
      </c>
      <c r="J255" s="16">
        <f>'02'!E108</f>
        <v>60</v>
      </c>
      <c r="K255" s="16">
        <f>'03'!E108</f>
        <v>62</v>
      </c>
    </row>
    <row r="256" spans="1:11" hidden="1">
      <c r="A256" s="100">
        <v>682</v>
      </c>
      <c r="B256" s="124" t="s">
        <v>363</v>
      </c>
      <c r="C256" s="124"/>
      <c r="D256" s="124"/>
      <c r="E256" s="124"/>
      <c r="F256" s="124"/>
      <c r="G256" s="124"/>
      <c r="I256" s="16">
        <f>'01'!E109</f>
        <v>45</v>
      </c>
      <c r="J256" s="16">
        <f>'02'!E109</f>
        <v>36</v>
      </c>
      <c r="K256" s="16">
        <f>'03'!E109</f>
        <v>41</v>
      </c>
    </row>
    <row r="257" spans="1:12" hidden="1">
      <c r="A257" s="100">
        <v>683</v>
      </c>
      <c r="B257" s="124" t="s">
        <v>364</v>
      </c>
      <c r="C257" s="124"/>
      <c r="D257" s="124"/>
      <c r="E257" s="124"/>
      <c r="F257" s="124"/>
      <c r="G257" s="124"/>
      <c r="I257" s="16">
        <f>'01'!E110</f>
        <v>19</v>
      </c>
      <c r="J257" s="16">
        <f>'02'!E110</f>
        <v>22</v>
      </c>
      <c r="K257" s="16">
        <f>'03'!E110</f>
        <v>22</v>
      </c>
    </row>
    <row r="258" spans="1:12" hidden="1">
      <c r="A258" s="100">
        <v>684</v>
      </c>
      <c r="B258" s="124" t="s">
        <v>365</v>
      </c>
      <c r="C258" s="124"/>
      <c r="D258" s="124"/>
      <c r="E258" s="124"/>
      <c r="F258" s="124"/>
      <c r="G258" s="124"/>
      <c r="I258" s="16">
        <f>'01'!E111</f>
        <v>24</v>
      </c>
      <c r="J258" s="16">
        <f>'02'!E111</f>
        <v>27</v>
      </c>
      <c r="K258" s="16">
        <f>'03'!E111</f>
        <v>23</v>
      </c>
    </row>
    <row r="259" spans="1:12" hidden="1">
      <c r="A259" s="100">
        <v>685</v>
      </c>
      <c r="B259" s="124" t="s">
        <v>366</v>
      </c>
      <c r="C259" s="124"/>
      <c r="D259" s="124"/>
      <c r="E259" s="124"/>
      <c r="F259" s="124"/>
      <c r="G259" s="124"/>
      <c r="I259" s="16">
        <f>'01'!E112</f>
        <v>29</v>
      </c>
      <c r="J259" s="16">
        <f>'02'!E112</f>
        <v>37</v>
      </c>
      <c r="K259" s="16">
        <f>'03'!E112</f>
        <v>55</v>
      </c>
    </row>
    <row r="260" spans="1:12" hidden="1">
      <c r="A260" s="100">
        <v>686</v>
      </c>
      <c r="B260" s="124" t="s">
        <v>367</v>
      </c>
      <c r="C260" s="124"/>
      <c r="D260" s="124"/>
      <c r="E260" s="124"/>
      <c r="F260" s="124"/>
      <c r="G260" s="124"/>
      <c r="I260" s="16">
        <f>'01'!E113</f>
        <v>50</v>
      </c>
      <c r="J260" s="16">
        <f>'02'!E113</f>
        <v>50</v>
      </c>
      <c r="K260" s="16">
        <f>'03'!E113</f>
        <v>48</v>
      </c>
    </row>
    <row r="261" spans="1:12" hidden="1">
      <c r="A261" s="100">
        <v>701</v>
      </c>
      <c r="B261" s="124" t="s">
        <v>368</v>
      </c>
      <c r="C261" s="124"/>
      <c r="D261" s="124"/>
      <c r="E261" s="124"/>
      <c r="F261" s="124"/>
      <c r="G261" s="124"/>
      <c r="I261" s="16">
        <f>'01'!E114</f>
        <v>16</v>
      </c>
      <c r="J261" s="16">
        <f>'02'!E114</f>
        <v>18</v>
      </c>
      <c r="K261" s="16">
        <f>'03'!E114</f>
        <v>19</v>
      </c>
    </row>
    <row r="262" spans="1:12" hidden="1">
      <c r="A262" s="100">
        <v>702</v>
      </c>
      <c r="B262" s="124" t="s">
        <v>369</v>
      </c>
      <c r="C262" s="124"/>
      <c r="D262" s="124"/>
      <c r="E262" s="124"/>
      <c r="F262" s="124"/>
      <c r="G262" s="124"/>
      <c r="I262" s="16">
        <f>'01'!E115</f>
        <v>58</v>
      </c>
      <c r="J262" s="16">
        <f>'02'!E115</f>
        <v>60</v>
      </c>
      <c r="K262" s="16">
        <f>'03'!E115</f>
        <v>62</v>
      </c>
    </row>
    <row r="263" spans="1:12" hidden="1">
      <c r="A263" s="100">
        <v>703</v>
      </c>
      <c r="B263" s="124" t="s">
        <v>370</v>
      </c>
      <c r="C263" s="124"/>
      <c r="D263" s="124"/>
      <c r="E263" s="124"/>
      <c r="F263" s="124"/>
      <c r="G263" s="124"/>
      <c r="I263" s="16">
        <f>'01'!E116</f>
        <v>35</v>
      </c>
      <c r="J263" s="16">
        <f>'02'!E116</f>
        <v>34</v>
      </c>
      <c r="K263" s="16">
        <f>'03'!E116</f>
        <v>33</v>
      </c>
    </row>
    <row r="264" spans="1:12" hidden="1">
      <c r="A264" s="100">
        <v>704</v>
      </c>
      <c r="B264" s="124" t="s">
        <v>371</v>
      </c>
      <c r="C264" s="124"/>
      <c r="D264" s="124"/>
      <c r="E264" s="124"/>
      <c r="F264" s="124"/>
      <c r="G264" s="124"/>
      <c r="I264" s="18">
        <f>'01'!E117</f>
        <v>47</v>
      </c>
      <c r="J264" s="18">
        <f>'02'!E117</f>
        <v>37</v>
      </c>
      <c r="K264" s="18">
        <f>'03'!E117</f>
        <v>38</v>
      </c>
    </row>
    <row r="265" spans="1:12" hidden="1"/>
    <row r="266" spans="1:12" hidden="1"/>
    <row r="267" spans="1:12" hidden="1">
      <c r="A267" s="100">
        <v>100</v>
      </c>
      <c r="B267" s="124" t="s">
        <v>223</v>
      </c>
      <c r="C267" s="124"/>
      <c r="D267" s="124"/>
      <c r="E267" s="124"/>
      <c r="F267" s="124"/>
      <c r="G267" s="124"/>
      <c r="L267" s="16">
        <f>'04'!E21</f>
        <v>44276</v>
      </c>
    </row>
    <row r="268" spans="1:12" hidden="1">
      <c r="A268" s="100">
        <v>101</v>
      </c>
      <c r="B268" s="117" t="s">
        <v>286</v>
      </c>
      <c r="C268" s="117"/>
      <c r="D268" s="117"/>
      <c r="E268" s="117"/>
      <c r="F268" s="117"/>
      <c r="G268" s="117"/>
      <c r="L268" s="20">
        <f>'04'!E22</f>
        <v>5037</v>
      </c>
    </row>
    <row r="269" spans="1:12" hidden="1">
      <c r="A269" s="100">
        <v>102</v>
      </c>
      <c r="B269" s="117" t="s">
        <v>287</v>
      </c>
      <c r="C269" s="117"/>
      <c r="D269" s="117"/>
      <c r="E269" s="117"/>
      <c r="F269" s="117"/>
      <c r="G269" s="117"/>
      <c r="L269" s="17">
        <f>'04'!E23</f>
        <v>3811</v>
      </c>
    </row>
    <row r="270" spans="1:12" hidden="1">
      <c r="A270" s="100">
        <v>105</v>
      </c>
      <c r="B270" s="117" t="s">
        <v>288</v>
      </c>
      <c r="C270" s="117"/>
      <c r="D270" s="117"/>
      <c r="E270" s="117"/>
      <c r="F270" s="117"/>
      <c r="G270" s="117"/>
      <c r="L270" s="17">
        <f>'04'!E24</f>
        <v>3910</v>
      </c>
    </row>
    <row r="271" spans="1:12" hidden="1">
      <c r="A271" s="100">
        <v>106</v>
      </c>
      <c r="B271" s="117" t="s">
        <v>289</v>
      </c>
      <c r="C271" s="117"/>
      <c r="D271" s="117"/>
      <c r="E271" s="117"/>
      <c r="F271" s="117"/>
      <c r="G271" s="117"/>
      <c r="L271" s="17">
        <f>'04'!E25</f>
        <v>8018</v>
      </c>
    </row>
    <row r="272" spans="1:12" hidden="1">
      <c r="A272" s="100">
        <v>107</v>
      </c>
      <c r="B272" s="117" t="s">
        <v>290</v>
      </c>
      <c r="C272" s="117"/>
      <c r="D272" s="117"/>
      <c r="E272" s="117"/>
      <c r="F272" s="117"/>
      <c r="G272" s="117"/>
      <c r="L272" s="17">
        <f>'04'!E26</f>
        <v>4679</v>
      </c>
    </row>
    <row r="273" spans="1:12" hidden="1">
      <c r="A273" s="100">
        <v>108</v>
      </c>
      <c r="B273" s="117" t="s">
        <v>291</v>
      </c>
      <c r="C273" s="117"/>
      <c r="D273" s="117"/>
      <c r="E273" s="117"/>
      <c r="F273" s="117"/>
      <c r="G273" s="117"/>
      <c r="L273" s="17">
        <f>'04'!E27</f>
        <v>2904</v>
      </c>
    </row>
    <row r="274" spans="1:12" hidden="1">
      <c r="A274" s="100">
        <v>109</v>
      </c>
      <c r="B274" s="117" t="s">
        <v>292</v>
      </c>
      <c r="C274" s="117"/>
      <c r="D274" s="117"/>
      <c r="E274" s="117"/>
      <c r="F274" s="117"/>
      <c r="G274" s="117"/>
      <c r="L274" s="17">
        <f>'04'!E28</f>
        <v>2143</v>
      </c>
    </row>
    <row r="275" spans="1:12" hidden="1">
      <c r="A275" s="100">
        <v>110</v>
      </c>
      <c r="B275" s="117" t="s">
        <v>293</v>
      </c>
      <c r="C275" s="117"/>
      <c r="D275" s="117"/>
      <c r="E275" s="117"/>
      <c r="F275" s="117"/>
      <c r="G275" s="117"/>
      <c r="L275" s="17">
        <f>'04'!E29</f>
        <v>11361</v>
      </c>
    </row>
    <row r="276" spans="1:12" hidden="1">
      <c r="A276" s="100">
        <v>111</v>
      </c>
      <c r="B276" s="117" t="s">
        <v>294</v>
      </c>
      <c r="C276" s="117"/>
      <c r="D276" s="117"/>
      <c r="E276" s="117"/>
      <c r="F276" s="117"/>
      <c r="G276" s="117"/>
      <c r="L276" s="18">
        <f>'04'!E30</f>
        <v>2413</v>
      </c>
    </row>
    <row r="277" spans="1:12" hidden="1">
      <c r="A277" s="100">
        <v>201</v>
      </c>
      <c r="B277" s="124" t="s">
        <v>233</v>
      </c>
      <c r="C277" s="124"/>
      <c r="D277" s="124"/>
      <c r="E277" s="124"/>
      <c r="F277" s="124"/>
      <c r="G277" s="124"/>
      <c r="L277" s="16">
        <f>'04'!E31</f>
        <v>10828</v>
      </c>
    </row>
    <row r="278" spans="1:12" hidden="1">
      <c r="A278" s="100">
        <v>202</v>
      </c>
      <c r="B278" s="124" t="s">
        <v>295</v>
      </c>
      <c r="C278" s="124"/>
      <c r="D278" s="124"/>
      <c r="E278" s="124"/>
      <c r="F278" s="124"/>
      <c r="G278" s="124"/>
      <c r="L278" s="16">
        <f>'04'!E32</f>
        <v>12848</v>
      </c>
    </row>
    <row r="279" spans="1:12" hidden="1">
      <c r="A279" s="100">
        <v>203</v>
      </c>
      <c r="B279" s="124" t="s">
        <v>296</v>
      </c>
      <c r="C279" s="124"/>
      <c r="D279" s="124"/>
      <c r="E279" s="124"/>
      <c r="F279" s="124"/>
      <c r="G279" s="124"/>
      <c r="L279" s="16">
        <f>'04'!E33</f>
        <v>3058</v>
      </c>
    </row>
    <row r="280" spans="1:12" hidden="1">
      <c r="A280" s="100">
        <v>204</v>
      </c>
      <c r="B280" s="124" t="s">
        <v>297</v>
      </c>
      <c r="C280" s="124"/>
      <c r="D280" s="124"/>
      <c r="E280" s="124"/>
      <c r="F280" s="124"/>
      <c r="G280" s="124"/>
      <c r="L280" s="16">
        <f>'04'!E34</f>
        <v>6792</v>
      </c>
    </row>
    <row r="281" spans="1:12" hidden="1">
      <c r="A281" s="100">
        <v>205</v>
      </c>
      <c r="B281" s="124" t="s">
        <v>298</v>
      </c>
      <c r="C281" s="124"/>
      <c r="D281" s="124"/>
      <c r="E281" s="124"/>
      <c r="F281" s="124"/>
      <c r="G281" s="124"/>
      <c r="L281" s="16">
        <f>'04'!E35</f>
        <v>200</v>
      </c>
    </row>
    <row r="282" spans="1:12" hidden="1">
      <c r="A282" s="100">
        <v>206</v>
      </c>
      <c r="B282" s="124" t="s">
        <v>299</v>
      </c>
      <c r="C282" s="124"/>
      <c r="D282" s="124"/>
      <c r="E282" s="124"/>
      <c r="F282" s="124"/>
      <c r="G282" s="124"/>
      <c r="L282" s="16">
        <f>'04'!E36</f>
        <v>1777</v>
      </c>
    </row>
    <row r="283" spans="1:12" hidden="1">
      <c r="A283" s="100">
        <v>207</v>
      </c>
      <c r="B283" s="124" t="s">
        <v>300</v>
      </c>
      <c r="C283" s="124"/>
      <c r="D283" s="124"/>
      <c r="E283" s="124"/>
      <c r="F283" s="124"/>
      <c r="G283" s="124"/>
      <c r="L283" s="16">
        <f>'04'!E37</f>
        <v>3474</v>
      </c>
    </row>
    <row r="284" spans="1:12" hidden="1">
      <c r="A284" s="100">
        <v>208</v>
      </c>
      <c r="B284" s="124" t="s">
        <v>301</v>
      </c>
      <c r="C284" s="124"/>
      <c r="D284" s="124"/>
      <c r="E284" s="124"/>
      <c r="F284" s="124"/>
      <c r="G284" s="124"/>
      <c r="L284" s="16">
        <f>'04'!E38</f>
        <v>411</v>
      </c>
    </row>
    <row r="285" spans="1:12" hidden="1">
      <c r="A285" s="100">
        <v>209</v>
      </c>
      <c r="B285" s="124" t="s">
        <v>302</v>
      </c>
      <c r="C285" s="124"/>
      <c r="D285" s="124"/>
      <c r="E285" s="124"/>
      <c r="F285" s="124"/>
      <c r="G285" s="124"/>
      <c r="L285" s="16">
        <f>'04'!E39</f>
        <v>329</v>
      </c>
    </row>
    <row r="286" spans="1:12" hidden="1">
      <c r="A286" s="100">
        <v>210</v>
      </c>
      <c r="B286" s="124" t="s">
        <v>303</v>
      </c>
      <c r="C286" s="124"/>
      <c r="D286" s="124"/>
      <c r="E286" s="124"/>
      <c r="F286" s="124"/>
      <c r="G286" s="124"/>
      <c r="L286" s="16">
        <f>'04'!E40</f>
        <v>2292</v>
      </c>
    </row>
    <row r="287" spans="1:12" hidden="1">
      <c r="A287" s="100">
        <v>211</v>
      </c>
      <c r="B287" s="124" t="s">
        <v>304</v>
      </c>
      <c r="C287" s="124"/>
      <c r="D287" s="124"/>
      <c r="E287" s="124"/>
      <c r="F287" s="124"/>
      <c r="G287" s="124"/>
      <c r="L287" s="16">
        <f>'04'!E41</f>
        <v>164</v>
      </c>
    </row>
    <row r="288" spans="1:12" hidden="1">
      <c r="A288" s="100">
        <v>212</v>
      </c>
      <c r="B288" s="124" t="s">
        <v>305</v>
      </c>
      <c r="C288" s="124"/>
      <c r="D288" s="124"/>
      <c r="E288" s="124"/>
      <c r="F288" s="124"/>
      <c r="G288" s="124"/>
      <c r="L288" s="16">
        <f>'04'!E42</f>
        <v>323</v>
      </c>
    </row>
    <row r="289" spans="1:12" hidden="1">
      <c r="A289" s="100">
        <v>213</v>
      </c>
      <c r="B289" s="124" t="s">
        <v>306</v>
      </c>
      <c r="C289" s="124"/>
      <c r="D289" s="124"/>
      <c r="E289" s="124"/>
      <c r="F289" s="124"/>
      <c r="G289" s="124"/>
      <c r="L289" s="16">
        <f>'04'!E43</f>
        <v>495</v>
      </c>
    </row>
    <row r="290" spans="1:12" hidden="1">
      <c r="A290" s="100">
        <v>214</v>
      </c>
      <c r="B290" s="124" t="s">
        <v>307</v>
      </c>
      <c r="C290" s="124"/>
      <c r="D290" s="124"/>
      <c r="E290" s="124"/>
      <c r="F290" s="124"/>
      <c r="G290" s="124"/>
      <c r="L290" s="16">
        <f>'04'!E44</f>
        <v>3382</v>
      </c>
    </row>
    <row r="291" spans="1:12" hidden="1">
      <c r="A291" s="100">
        <v>215</v>
      </c>
      <c r="B291" s="124" t="s">
        <v>308</v>
      </c>
      <c r="C291" s="124"/>
      <c r="D291" s="124"/>
      <c r="E291" s="124"/>
      <c r="F291" s="124"/>
      <c r="G291" s="124"/>
      <c r="L291" s="16">
        <f>'04'!E45</f>
        <v>737</v>
      </c>
    </row>
    <row r="292" spans="1:12" hidden="1">
      <c r="A292" s="100">
        <v>216</v>
      </c>
      <c r="B292" s="124" t="s">
        <v>309</v>
      </c>
      <c r="C292" s="124"/>
      <c r="D292" s="124"/>
      <c r="E292" s="124"/>
      <c r="F292" s="124"/>
      <c r="G292" s="124"/>
      <c r="L292" s="16">
        <f>'04'!E46</f>
        <v>1134</v>
      </c>
    </row>
    <row r="293" spans="1:12" hidden="1">
      <c r="A293" s="100">
        <v>217</v>
      </c>
      <c r="B293" s="124" t="s">
        <v>310</v>
      </c>
      <c r="C293" s="124"/>
      <c r="D293" s="124"/>
      <c r="E293" s="124"/>
      <c r="F293" s="124"/>
      <c r="G293" s="124"/>
      <c r="L293" s="16">
        <f>'04'!E47</f>
        <v>1511</v>
      </c>
    </row>
    <row r="294" spans="1:12" hidden="1">
      <c r="A294" s="100">
        <v>218</v>
      </c>
      <c r="B294" s="124" t="s">
        <v>311</v>
      </c>
      <c r="C294" s="124"/>
      <c r="D294" s="124"/>
      <c r="E294" s="124"/>
      <c r="F294" s="124"/>
      <c r="G294" s="124"/>
      <c r="L294" s="16">
        <f>'04'!E48</f>
        <v>621</v>
      </c>
    </row>
    <row r="295" spans="1:12" hidden="1">
      <c r="A295" s="100">
        <v>219</v>
      </c>
      <c r="B295" s="124" t="s">
        <v>312</v>
      </c>
      <c r="C295" s="124"/>
      <c r="D295" s="124"/>
      <c r="E295" s="124"/>
      <c r="F295" s="124"/>
      <c r="G295" s="124"/>
      <c r="L295" s="16">
        <f>'04'!E49</f>
        <v>989</v>
      </c>
    </row>
    <row r="296" spans="1:12" hidden="1">
      <c r="A296" s="100">
        <v>220</v>
      </c>
      <c r="B296" s="124" t="s">
        <v>313</v>
      </c>
      <c r="C296" s="124"/>
      <c r="D296" s="124"/>
      <c r="E296" s="124"/>
      <c r="F296" s="124"/>
      <c r="G296" s="124"/>
      <c r="L296" s="16">
        <f>'04'!E50</f>
        <v>933</v>
      </c>
    </row>
    <row r="297" spans="1:12" hidden="1">
      <c r="A297" s="100">
        <v>221</v>
      </c>
      <c r="B297" s="124" t="s">
        <v>314</v>
      </c>
      <c r="C297" s="124"/>
      <c r="D297" s="124"/>
      <c r="E297" s="124"/>
      <c r="F297" s="124"/>
      <c r="G297" s="124"/>
      <c r="L297" s="16">
        <f>'04'!E51</f>
        <v>549</v>
      </c>
    </row>
    <row r="298" spans="1:12" hidden="1">
      <c r="A298" s="190">
        <v>222</v>
      </c>
      <c r="B298" s="191" t="s">
        <v>315</v>
      </c>
      <c r="C298" s="191"/>
      <c r="D298" s="191"/>
      <c r="E298" s="191"/>
      <c r="F298" s="191"/>
      <c r="G298" s="191"/>
      <c r="L298" s="16">
        <f>'04'!E52</f>
        <v>86</v>
      </c>
    </row>
    <row r="299" spans="1:12" hidden="1">
      <c r="A299" s="190">
        <v>223</v>
      </c>
      <c r="B299" s="191" t="s">
        <v>316</v>
      </c>
      <c r="C299" s="191"/>
      <c r="D299" s="191"/>
      <c r="E299" s="191"/>
      <c r="F299" s="191"/>
      <c r="G299" s="191"/>
      <c r="L299" s="16">
        <f>'04'!E53</f>
        <v>652</v>
      </c>
    </row>
    <row r="300" spans="1:12" hidden="1">
      <c r="A300" s="100">
        <v>301</v>
      </c>
      <c r="B300" s="124" t="s">
        <v>260</v>
      </c>
      <c r="C300" s="124"/>
      <c r="D300" s="124"/>
      <c r="E300" s="124"/>
      <c r="F300" s="124"/>
      <c r="G300" s="124"/>
      <c r="L300" s="16">
        <f>'04'!E54</f>
        <v>107</v>
      </c>
    </row>
    <row r="301" spans="1:12" hidden="1">
      <c r="A301" s="100">
        <v>321</v>
      </c>
      <c r="B301" s="124" t="s">
        <v>317</v>
      </c>
      <c r="C301" s="124"/>
      <c r="D301" s="124"/>
      <c r="E301" s="124"/>
      <c r="F301" s="124"/>
      <c r="G301" s="124"/>
      <c r="L301" s="16">
        <f>'04'!E55</f>
        <v>87</v>
      </c>
    </row>
    <row r="302" spans="1:12" hidden="1">
      <c r="A302" s="100">
        <v>341</v>
      </c>
      <c r="B302" s="124" t="s">
        <v>318</v>
      </c>
      <c r="C302" s="124"/>
      <c r="D302" s="124"/>
      <c r="E302" s="124"/>
      <c r="F302" s="124"/>
      <c r="G302" s="124"/>
      <c r="L302" s="16">
        <f>'04'!E56</f>
        <v>195</v>
      </c>
    </row>
    <row r="303" spans="1:12" hidden="1">
      <c r="A303" s="100">
        <v>342</v>
      </c>
      <c r="B303" s="124" t="s">
        <v>319</v>
      </c>
      <c r="C303" s="124"/>
      <c r="D303" s="124"/>
      <c r="E303" s="124"/>
      <c r="F303" s="124"/>
      <c r="G303" s="124"/>
      <c r="L303" s="16">
        <f>'04'!E57</f>
        <v>55</v>
      </c>
    </row>
    <row r="304" spans="1:12" hidden="1">
      <c r="A304" s="100">
        <v>343</v>
      </c>
      <c r="B304" s="124" t="s">
        <v>320</v>
      </c>
      <c r="C304" s="124"/>
      <c r="D304" s="124"/>
      <c r="E304" s="124"/>
      <c r="F304" s="124"/>
      <c r="G304" s="124"/>
      <c r="L304" s="16">
        <f>'04'!E58</f>
        <v>41</v>
      </c>
    </row>
    <row r="305" spans="1:12" hidden="1">
      <c r="A305" s="100">
        <v>361</v>
      </c>
      <c r="B305" s="124" t="s">
        <v>321</v>
      </c>
      <c r="C305" s="124"/>
      <c r="D305" s="124"/>
      <c r="E305" s="124"/>
      <c r="F305" s="124"/>
      <c r="G305" s="124"/>
      <c r="L305" s="16">
        <f>'04'!E59</f>
        <v>56</v>
      </c>
    </row>
    <row r="306" spans="1:12" hidden="1">
      <c r="A306" s="100">
        <v>362</v>
      </c>
      <c r="B306" s="124" t="s">
        <v>322</v>
      </c>
      <c r="C306" s="124"/>
      <c r="D306" s="124"/>
      <c r="E306" s="124"/>
      <c r="F306" s="124"/>
      <c r="G306" s="124"/>
      <c r="L306" s="16">
        <f>'04'!E60</f>
        <v>40</v>
      </c>
    </row>
    <row r="307" spans="1:12" hidden="1">
      <c r="A307" s="100">
        <v>363</v>
      </c>
      <c r="B307" s="124" t="s">
        <v>323</v>
      </c>
      <c r="C307" s="124"/>
      <c r="D307" s="124"/>
      <c r="E307" s="124"/>
      <c r="F307" s="124"/>
      <c r="G307" s="124"/>
      <c r="L307" s="16">
        <f>'04'!E61</f>
        <v>15</v>
      </c>
    </row>
    <row r="308" spans="1:12" hidden="1">
      <c r="A308" s="100">
        <v>364</v>
      </c>
      <c r="B308" s="124" t="s">
        <v>324</v>
      </c>
      <c r="C308" s="124"/>
      <c r="D308" s="124"/>
      <c r="E308" s="124"/>
      <c r="F308" s="124"/>
      <c r="G308" s="124"/>
      <c r="L308" s="16">
        <f>'04'!E62</f>
        <v>21</v>
      </c>
    </row>
    <row r="309" spans="1:12" hidden="1">
      <c r="A309" s="100">
        <v>381</v>
      </c>
      <c r="B309" s="124" t="s">
        <v>325</v>
      </c>
      <c r="C309" s="124"/>
      <c r="D309" s="124"/>
      <c r="E309" s="124"/>
      <c r="F309" s="124"/>
      <c r="G309" s="124"/>
      <c r="L309" s="16">
        <f>'04'!E63</f>
        <v>196</v>
      </c>
    </row>
    <row r="310" spans="1:12" hidden="1">
      <c r="A310" s="100">
        <v>382</v>
      </c>
      <c r="B310" s="124" t="s">
        <v>326</v>
      </c>
      <c r="C310" s="124"/>
      <c r="D310" s="124"/>
      <c r="E310" s="124"/>
      <c r="F310" s="124"/>
      <c r="G310" s="124"/>
      <c r="L310" s="16">
        <f>'04'!E64</f>
        <v>316</v>
      </c>
    </row>
    <row r="311" spans="1:12" hidden="1">
      <c r="A311" s="100">
        <v>421</v>
      </c>
      <c r="B311" s="124" t="s">
        <v>327</v>
      </c>
      <c r="C311" s="124"/>
      <c r="D311" s="124"/>
      <c r="E311" s="124"/>
      <c r="F311" s="124"/>
      <c r="G311" s="124"/>
      <c r="L311" s="16">
        <f>'04'!E65</f>
        <v>41</v>
      </c>
    </row>
    <row r="312" spans="1:12" hidden="1">
      <c r="A312" s="100">
        <v>422</v>
      </c>
      <c r="B312" s="124" t="s">
        <v>328</v>
      </c>
      <c r="C312" s="124"/>
      <c r="D312" s="124"/>
      <c r="E312" s="124"/>
      <c r="F312" s="124"/>
      <c r="G312" s="124"/>
      <c r="L312" s="16">
        <f>'04'!E66</f>
        <v>112</v>
      </c>
    </row>
    <row r="313" spans="1:12" hidden="1">
      <c r="A313" s="100">
        <v>441</v>
      </c>
      <c r="B313" s="124" t="s">
        <v>329</v>
      </c>
      <c r="C313" s="124"/>
      <c r="D313" s="124"/>
      <c r="E313" s="124"/>
      <c r="F313" s="124"/>
      <c r="G313" s="124"/>
      <c r="L313" s="16">
        <f>'04'!E67</f>
        <v>24</v>
      </c>
    </row>
    <row r="314" spans="1:12" hidden="1">
      <c r="A314" s="100">
        <v>442</v>
      </c>
      <c r="B314" s="124" t="s">
        <v>330</v>
      </c>
      <c r="C314" s="124"/>
      <c r="D314" s="124"/>
      <c r="E314" s="124"/>
      <c r="F314" s="124"/>
      <c r="G314" s="124"/>
      <c r="L314" s="16">
        <f>'04'!E68</f>
        <v>42</v>
      </c>
    </row>
    <row r="315" spans="1:12" hidden="1">
      <c r="A315" s="100">
        <v>443</v>
      </c>
      <c r="B315" s="124" t="s">
        <v>331</v>
      </c>
      <c r="C315" s="124"/>
      <c r="D315" s="124"/>
      <c r="E315" s="124"/>
      <c r="F315" s="124"/>
      <c r="G315" s="124"/>
      <c r="L315" s="16">
        <f>'04'!E69</f>
        <v>430</v>
      </c>
    </row>
    <row r="316" spans="1:12" hidden="1">
      <c r="A316" s="100">
        <v>444</v>
      </c>
      <c r="B316" s="124" t="s">
        <v>332</v>
      </c>
      <c r="C316" s="124"/>
      <c r="D316" s="124"/>
      <c r="E316" s="124"/>
      <c r="F316" s="124"/>
      <c r="G316" s="124"/>
      <c r="L316" s="16">
        <f>'04'!E70</f>
        <v>182</v>
      </c>
    </row>
    <row r="317" spans="1:12" hidden="1">
      <c r="A317" s="100">
        <v>445</v>
      </c>
      <c r="B317" s="124" t="s">
        <v>333</v>
      </c>
      <c r="C317" s="124"/>
      <c r="D317" s="124"/>
      <c r="E317" s="124"/>
      <c r="F317" s="124"/>
      <c r="G317" s="124"/>
      <c r="L317" s="16">
        <f>'04'!E71</f>
        <v>15</v>
      </c>
    </row>
    <row r="318" spans="1:12" hidden="1">
      <c r="A318" s="100">
        <v>461</v>
      </c>
      <c r="B318" s="124" t="s">
        <v>334</v>
      </c>
      <c r="C318" s="124"/>
      <c r="D318" s="124"/>
      <c r="E318" s="124"/>
      <c r="F318" s="124"/>
      <c r="G318" s="124"/>
      <c r="L318" s="16">
        <f>'04'!E72</f>
        <v>77</v>
      </c>
    </row>
    <row r="319" spans="1:12" hidden="1">
      <c r="A319" s="100">
        <v>462</v>
      </c>
      <c r="B319" s="124" t="s">
        <v>335</v>
      </c>
      <c r="C319" s="124"/>
      <c r="D319" s="124"/>
      <c r="E319" s="124"/>
      <c r="F319" s="124"/>
      <c r="G319" s="124"/>
      <c r="L319" s="16">
        <f>'04'!E73</f>
        <v>52</v>
      </c>
    </row>
    <row r="320" spans="1:12" hidden="1">
      <c r="A320" s="100">
        <v>463</v>
      </c>
      <c r="B320" s="124" t="s">
        <v>336</v>
      </c>
      <c r="C320" s="124"/>
      <c r="D320" s="124"/>
      <c r="E320" s="124"/>
      <c r="F320" s="124"/>
      <c r="G320" s="124"/>
      <c r="L320" s="16">
        <f>'04'!E74</f>
        <v>93</v>
      </c>
    </row>
    <row r="321" spans="1:12" hidden="1">
      <c r="A321" s="100">
        <v>464</v>
      </c>
      <c r="B321" s="124" t="s">
        <v>337</v>
      </c>
      <c r="C321" s="124"/>
      <c r="D321" s="124"/>
      <c r="E321" s="124"/>
      <c r="F321" s="124"/>
      <c r="G321" s="124"/>
      <c r="L321" s="16">
        <f>'04'!E75</f>
        <v>196</v>
      </c>
    </row>
    <row r="322" spans="1:12" hidden="1">
      <c r="A322" s="100">
        <v>481</v>
      </c>
      <c r="B322" s="124" t="s">
        <v>338</v>
      </c>
      <c r="C322" s="124"/>
      <c r="D322" s="124"/>
      <c r="E322" s="124"/>
      <c r="F322" s="124"/>
      <c r="G322" s="124"/>
      <c r="L322" s="16">
        <f>'04'!E76</f>
        <v>139</v>
      </c>
    </row>
    <row r="323" spans="1:12" hidden="1">
      <c r="A323" s="100">
        <v>501</v>
      </c>
      <c r="B323" s="124" t="s">
        <v>339</v>
      </c>
      <c r="C323" s="124"/>
      <c r="D323" s="124"/>
      <c r="E323" s="124"/>
      <c r="F323" s="124"/>
      <c r="G323" s="124"/>
      <c r="L323" s="16">
        <f>'04'!E77</f>
        <v>54</v>
      </c>
    </row>
    <row r="324" spans="1:12" hidden="1">
      <c r="A324" s="100">
        <v>502</v>
      </c>
      <c r="B324" s="124" t="s">
        <v>340</v>
      </c>
      <c r="C324" s="124"/>
      <c r="D324" s="124"/>
      <c r="E324" s="124"/>
      <c r="F324" s="124"/>
      <c r="G324" s="124"/>
      <c r="L324" s="16">
        <f>'04'!E78</f>
        <v>16</v>
      </c>
    </row>
    <row r="325" spans="1:12" hidden="1">
      <c r="A325" s="100">
        <v>503</v>
      </c>
      <c r="B325" s="124" t="s">
        <v>341</v>
      </c>
      <c r="C325" s="124"/>
      <c r="D325" s="124"/>
      <c r="E325" s="124"/>
      <c r="F325" s="124"/>
      <c r="G325" s="124"/>
      <c r="L325" s="16">
        <f>'04'!E79</f>
        <v>12</v>
      </c>
    </row>
    <row r="326" spans="1:12" hidden="1">
      <c r="A326" s="100">
        <v>504</v>
      </c>
      <c r="B326" s="124" t="s">
        <v>342</v>
      </c>
      <c r="C326" s="124"/>
      <c r="D326" s="124"/>
      <c r="E326" s="124"/>
      <c r="F326" s="124"/>
      <c r="G326" s="124"/>
      <c r="L326" s="16">
        <f>'04'!E80</f>
        <v>1</v>
      </c>
    </row>
    <row r="327" spans="1:12" hidden="1">
      <c r="A327" s="100">
        <v>521</v>
      </c>
      <c r="B327" s="124" t="s">
        <v>343</v>
      </c>
      <c r="C327" s="124"/>
      <c r="D327" s="124"/>
      <c r="E327" s="124"/>
      <c r="F327" s="124"/>
      <c r="G327" s="124"/>
      <c r="L327" s="16">
        <f>'04'!E81</f>
        <v>127</v>
      </c>
    </row>
    <row r="328" spans="1:12" hidden="1">
      <c r="A328" s="100">
        <v>522</v>
      </c>
      <c r="B328" s="124" t="s">
        <v>344</v>
      </c>
      <c r="C328" s="124"/>
      <c r="D328" s="124"/>
      <c r="E328" s="124"/>
      <c r="F328" s="124"/>
      <c r="G328" s="124"/>
      <c r="L328" s="16">
        <f>'04'!E82</f>
        <v>39</v>
      </c>
    </row>
    <row r="329" spans="1:12" hidden="1">
      <c r="A329" s="100">
        <v>523</v>
      </c>
      <c r="B329" s="124" t="s">
        <v>345</v>
      </c>
      <c r="C329" s="124"/>
      <c r="D329" s="124"/>
      <c r="E329" s="124"/>
      <c r="F329" s="124"/>
      <c r="G329" s="124"/>
      <c r="L329" s="16">
        <f>'04'!E83</f>
        <v>51</v>
      </c>
    </row>
    <row r="330" spans="1:12" hidden="1">
      <c r="A330" s="100">
        <v>524</v>
      </c>
      <c r="B330" s="124" t="s">
        <v>346</v>
      </c>
      <c r="C330" s="124"/>
      <c r="D330" s="124"/>
      <c r="E330" s="124"/>
      <c r="F330" s="124"/>
      <c r="G330" s="124"/>
      <c r="L330" s="16">
        <f>'04'!E84</f>
        <v>27</v>
      </c>
    </row>
    <row r="331" spans="1:12" hidden="1">
      <c r="A331" s="100">
        <v>525</v>
      </c>
      <c r="B331" s="124" t="s">
        <v>347</v>
      </c>
      <c r="C331" s="124"/>
      <c r="D331" s="124"/>
      <c r="E331" s="124"/>
      <c r="F331" s="124"/>
      <c r="G331" s="124"/>
      <c r="L331" s="16">
        <f>'04'!E85</f>
        <v>13</v>
      </c>
    </row>
    <row r="332" spans="1:12" hidden="1">
      <c r="A332" s="100">
        <v>541</v>
      </c>
      <c r="B332" s="124" t="s">
        <v>348</v>
      </c>
      <c r="C332" s="124"/>
      <c r="D332" s="124"/>
      <c r="E332" s="124"/>
      <c r="F332" s="124"/>
      <c r="G332" s="124"/>
      <c r="L332" s="16">
        <f>'04'!E86</f>
        <v>24</v>
      </c>
    </row>
    <row r="333" spans="1:12" hidden="1">
      <c r="A333" s="100">
        <v>542</v>
      </c>
      <c r="B333" s="124" t="s">
        <v>349</v>
      </c>
      <c r="C333" s="124"/>
      <c r="D333" s="124"/>
      <c r="E333" s="124"/>
      <c r="F333" s="124"/>
      <c r="G333" s="124"/>
      <c r="L333" s="16">
        <f>'04'!E87</f>
        <v>7</v>
      </c>
    </row>
    <row r="334" spans="1:12" hidden="1">
      <c r="A334" s="100">
        <v>543</v>
      </c>
      <c r="B334" s="124" t="s">
        <v>350</v>
      </c>
      <c r="C334" s="124"/>
      <c r="D334" s="124"/>
      <c r="E334" s="124"/>
      <c r="F334" s="124"/>
      <c r="G334" s="124"/>
      <c r="L334" s="16">
        <f>'04'!E88</f>
        <v>61</v>
      </c>
    </row>
    <row r="335" spans="1:12" hidden="1">
      <c r="A335" s="100">
        <v>544</v>
      </c>
      <c r="B335" s="124" t="s">
        <v>351</v>
      </c>
      <c r="C335" s="124"/>
      <c r="D335" s="124"/>
      <c r="E335" s="124"/>
      <c r="F335" s="124"/>
      <c r="G335" s="124"/>
      <c r="L335" s="16">
        <f>'04'!E89</f>
        <v>129</v>
      </c>
    </row>
    <row r="336" spans="1:12" hidden="1">
      <c r="A336" s="100">
        <v>561</v>
      </c>
      <c r="B336" s="124" t="s">
        <v>352</v>
      </c>
      <c r="C336" s="124"/>
      <c r="D336" s="124"/>
      <c r="E336" s="124"/>
      <c r="F336" s="124"/>
      <c r="G336" s="124"/>
      <c r="L336" s="16">
        <f>'04'!E90</f>
        <v>42</v>
      </c>
    </row>
    <row r="337" spans="1:12" hidden="1">
      <c r="A337" s="100">
        <v>562</v>
      </c>
      <c r="B337" s="124" t="s">
        <v>353</v>
      </c>
      <c r="C337" s="124"/>
      <c r="D337" s="124"/>
      <c r="E337" s="124"/>
      <c r="F337" s="124"/>
      <c r="G337" s="124"/>
      <c r="L337" s="16">
        <f>'04'!E91</f>
        <v>42</v>
      </c>
    </row>
    <row r="338" spans="1:12" hidden="1">
      <c r="A338" s="100">
        <v>581</v>
      </c>
      <c r="B338" s="124" t="s">
        <v>354</v>
      </c>
      <c r="C338" s="124"/>
      <c r="D338" s="124"/>
      <c r="E338" s="124"/>
      <c r="F338" s="124"/>
      <c r="G338" s="124"/>
      <c r="L338" s="16">
        <f>'04'!E92</f>
        <v>21</v>
      </c>
    </row>
    <row r="339" spans="1:12" hidden="1">
      <c r="A339" s="100">
        <v>582</v>
      </c>
      <c r="B339" s="124" t="s">
        <v>355</v>
      </c>
      <c r="C339" s="124"/>
      <c r="D339" s="124"/>
      <c r="E339" s="124"/>
      <c r="F339" s="124"/>
      <c r="G339" s="124"/>
      <c r="L339" s="16">
        <f>'04'!E93</f>
        <v>48</v>
      </c>
    </row>
    <row r="340" spans="1:12" hidden="1">
      <c r="A340" s="100">
        <v>583</v>
      </c>
      <c r="B340" s="124" t="s">
        <v>356</v>
      </c>
      <c r="C340" s="124"/>
      <c r="D340" s="124"/>
      <c r="E340" s="124"/>
      <c r="F340" s="124"/>
      <c r="G340" s="124"/>
      <c r="L340" s="16">
        <f>'04'!E94</f>
        <v>2</v>
      </c>
    </row>
    <row r="341" spans="1:12" hidden="1">
      <c r="A341" s="100">
        <v>584</v>
      </c>
      <c r="B341" s="124" t="s">
        <v>357</v>
      </c>
      <c r="C341" s="124"/>
      <c r="D341" s="124"/>
      <c r="E341" s="124"/>
      <c r="F341" s="124"/>
      <c r="G341" s="124"/>
      <c r="L341" s="16">
        <f>'04'!E95</f>
        <v>13</v>
      </c>
    </row>
    <row r="342" spans="1:12" hidden="1">
      <c r="A342" s="100">
        <v>621</v>
      </c>
      <c r="B342" s="124" t="s">
        <v>358</v>
      </c>
      <c r="C342" s="124"/>
      <c r="D342" s="124"/>
      <c r="E342" s="124"/>
      <c r="F342" s="124"/>
      <c r="G342" s="124"/>
      <c r="L342" s="16">
        <f>'04'!E96</f>
        <v>23</v>
      </c>
    </row>
    <row r="343" spans="1:12" hidden="1">
      <c r="A343" s="100">
        <v>622</v>
      </c>
      <c r="B343" s="124" t="s">
        <v>359</v>
      </c>
      <c r="C343" s="124"/>
      <c r="D343" s="124"/>
      <c r="E343" s="124"/>
      <c r="F343" s="124"/>
      <c r="G343" s="124"/>
      <c r="L343" s="16">
        <f>'04'!E97</f>
        <v>174</v>
      </c>
    </row>
    <row r="344" spans="1:12" hidden="1">
      <c r="A344" s="100">
        <v>623</v>
      </c>
      <c r="B344" s="124" t="s">
        <v>360</v>
      </c>
      <c r="C344" s="124"/>
      <c r="D344" s="124"/>
      <c r="E344" s="124"/>
      <c r="F344" s="124"/>
      <c r="G344" s="124"/>
      <c r="L344" s="16">
        <f>'04'!E98</f>
        <v>37</v>
      </c>
    </row>
    <row r="345" spans="1:12" hidden="1">
      <c r="A345" s="100">
        <v>624</v>
      </c>
      <c r="B345" s="124" t="s">
        <v>361</v>
      </c>
      <c r="C345" s="124"/>
      <c r="D345" s="124"/>
      <c r="E345" s="124"/>
      <c r="F345" s="124"/>
      <c r="G345" s="124"/>
      <c r="L345" s="16">
        <f>'04'!E99</f>
        <v>115</v>
      </c>
    </row>
    <row r="346" spans="1:12" hidden="1">
      <c r="A346" s="100">
        <v>681</v>
      </c>
      <c r="B346" s="124" t="s">
        <v>362</v>
      </c>
      <c r="C346" s="124"/>
      <c r="D346" s="124"/>
      <c r="E346" s="124"/>
      <c r="F346" s="124"/>
      <c r="G346" s="124"/>
      <c r="L346" s="16">
        <f>'04'!E100</f>
        <v>67</v>
      </c>
    </row>
    <row r="347" spans="1:12" hidden="1">
      <c r="A347" s="100">
        <v>682</v>
      </c>
      <c r="B347" s="124" t="s">
        <v>363</v>
      </c>
      <c r="C347" s="124"/>
      <c r="D347" s="124"/>
      <c r="E347" s="124"/>
      <c r="F347" s="124"/>
      <c r="G347" s="124"/>
      <c r="L347" s="16">
        <f>'04'!E101</f>
        <v>35</v>
      </c>
    </row>
    <row r="348" spans="1:12" hidden="1">
      <c r="A348" s="100">
        <v>683</v>
      </c>
      <c r="B348" s="124" t="s">
        <v>364</v>
      </c>
      <c r="C348" s="124"/>
      <c r="D348" s="124"/>
      <c r="E348" s="124"/>
      <c r="F348" s="124"/>
      <c r="G348" s="124"/>
      <c r="L348" s="16">
        <f>'04'!E102</f>
        <v>22</v>
      </c>
    </row>
    <row r="349" spans="1:12" hidden="1">
      <c r="A349" s="100">
        <v>684</v>
      </c>
      <c r="B349" s="124" t="s">
        <v>365</v>
      </c>
      <c r="C349" s="124"/>
      <c r="D349" s="124"/>
      <c r="E349" s="124"/>
      <c r="F349" s="124"/>
      <c r="G349" s="124"/>
      <c r="L349" s="16">
        <f>'04'!E103</f>
        <v>25</v>
      </c>
    </row>
    <row r="350" spans="1:12" hidden="1">
      <c r="A350" s="100">
        <v>685</v>
      </c>
      <c r="B350" s="124" t="s">
        <v>366</v>
      </c>
      <c r="C350" s="124"/>
      <c r="D350" s="124"/>
      <c r="E350" s="124"/>
      <c r="F350" s="124"/>
      <c r="G350" s="124"/>
      <c r="L350" s="16">
        <f>'04'!E104</f>
        <v>54</v>
      </c>
    </row>
    <row r="351" spans="1:12" hidden="1">
      <c r="A351" s="100">
        <v>686</v>
      </c>
      <c r="B351" s="124" t="s">
        <v>367</v>
      </c>
      <c r="C351" s="124"/>
      <c r="D351" s="124"/>
      <c r="E351" s="124"/>
      <c r="F351" s="124"/>
      <c r="G351" s="124"/>
      <c r="L351" s="16">
        <f>'04'!E105</f>
        <v>48</v>
      </c>
    </row>
    <row r="352" spans="1:12" hidden="1">
      <c r="A352" s="100">
        <v>701</v>
      </c>
      <c r="B352" s="124" t="s">
        <v>368</v>
      </c>
      <c r="C352" s="124"/>
      <c r="D352" s="124"/>
      <c r="E352" s="124"/>
      <c r="F352" s="124"/>
      <c r="G352" s="124"/>
      <c r="L352" s="16">
        <f>'04'!E106</f>
        <v>15</v>
      </c>
    </row>
    <row r="353" spans="1:13" hidden="1">
      <c r="A353" s="100">
        <v>702</v>
      </c>
      <c r="B353" s="124" t="s">
        <v>369</v>
      </c>
      <c r="C353" s="124"/>
      <c r="D353" s="124"/>
      <c r="E353" s="124"/>
      <c r="F353" s="124"/>
      <c r="G353" s="124"/>
      <c r="L353" s="16">
        <f>'04'!E107</f>
        <v>60</v>
      </c>
    </row>
    <row r="354" spans="1:13" hidden="1">
      <c r="A354" s="100">
        <v>703</v>
      </c>
      <c r="B354" s="124" t="s">
        <v>370</v>
      </c>
      <c r="C354" s="124"/>
      <c r="D354" s="124"/>
      <c r="E354" s="124"/>
      <c r="F354" s="124"/>
      <c r="G354" s="124"/>
      <c r="L354" s="16">
        <f>'04'!E108</f>
        <v>28</v>
      </c>
    </row>
    <row r="355" spans="1:13" hidden="1">
      <c r="A355" s="100">
        <v>704</v>
      </c>
      <c r="B355" s="124" t="s">
        <v>371</v>
      </c>
      <c r="C355" s="124"/>
      <c r="D355" s="124"/>
      <c r="E355" s="124"/>
      <c r="F355" s="124"/>
      <c r="G355" s="124"/>
      <c r="L355" s="18">
        <f>'04'!E109</f>
        <v>40</v>
      </c>
    </row>
    <row r="356" spans="1:13" hidden="1"/>
    <row r="357" spans="1:13" hidden="1"/>
    <row r="358" spans="1:13" hidden="1">
      <c r="A358" s="100">
        <v>100</v>
      </c>
      <c r="B358" s="124" t="s">
        <v>223</v>
      </c>
      <c r="C358" s="124"/>
      <c r="D358" s="124"/>
      <c r="E358" s="124"/>
      <c r="F358" s="124"/>
      <c r="G358" s="124"/>
      <c r="M358" s="16">
        <f>'05'!D21</f>
        <v>44650</v>
      </c>
    </row>
    <row r="359" spans="1:13" hidden="1">
      <c r="A359" s="100">
        <v>101</v>
      </c>
      <c r="B359" s="117" t="s">
        <v>224</v>
      </c>
      <c r="C359" s="117"/>
      <c r="D359" s="117"/>
      <c r="E359" s="117"/>
      <c r="F359" s="117"/>
      <c r="G359" s="117"/>
      <c r="M359" s="20">
        <f>'05'!D22</f>
        <v>5350</v>
      </c>
    </row>
    <row r="360" spans="1:13" hidden="1">
      <c r="A360" s="100">
        <v>102</v>
      </c>
      <c r="B360" s="117" t="s">
        <v>225</v>
      </c>
      <c r="C360" s="117"/>
      <c r="D360" s="117"/>
      <c r="E360" s="117"/>
      <c r="F360" s="117"/>
      <c r="G360" s="117"/>
      <c r="M360" s="17">
        <f>'05'!D23</f>
        <v>3819</v>
      </c>
    </row>
    <row r="361" spans="1:13" hidden="1">
      <c r="A361" s="100">
        <v>105</v>
      </c>
      <c r="B361" s="117" t="s">
        <v>226</v>
      </c>
      <c r="C361" s="117"/>
      <c r="D361" s="117"/>
      <c r="E361" s="117"/>
      <c r="F361" s="117"/>
      <c r="G361" s="117"/>
      <c r="M361" s="17">
        <f>'05'!D24</f>
        <v>3945</v>
      </c>
    </row>
    <row r="362" spans="1:13" hidden="1">
      <c r="A362" s="100">
        <v>106</v>
      </c>
      <c r="B362" s="117" t="s">
        <v>227</v>
      </c>
      <c r="C362" s="117"/>
      <c r="D362" s="117"/>
      <c r="E362" s="117"/>
      <c r="F362" s="117"/>
      <c r="G362" s="117"/>
      <c r="M362" s="17">
        <f>'05'!D25</f>
        <v>7853</v>
      </c>
    </row>
    <row r="363" spans="1:13" hidden="1">
      <c r="A363" s="100">
        <v>107</v>
      </c>
      <c r="B363" s="117" t="s">
        <v>228</v>
      </c>
      <c r="C363" s="117"/>
      <c r="D363" s="117"/>
      <c r="E363" s="117"/>
      <c r="F363" s="117"/>
      <c r="G363" s="117"/>
      <c r="M363" s="17">
        <f>'05'!D26</f>
        <v>4605</v>
      </c>
    </row>
    <row r="364" spans="1:13" hidden="1">
      <c r="A364" s="100">
        <v>108</v>
      </c>
      <c r="B364" s="117" t="s">
        <v>229</v>
      </c>
      <c r="C364" s="117"/>
      <c r="D364" s="117"/>
      <c r="E364" s="117"/>
      <c r="F364" s="117"/>
      <c r="G364" s="117"/>
      <c r="M364" s="17">
        <f>'05'!D27</f>
        <v>2895</v>
      </c>
    </row>
    <row r="365" spans="1:13" hidden="1">
      <c r="A365" s="100">
        <v>109</v>
      </c>
      <c r="B365" s="117" t="s">
        <v>230</v>
      </c>
      <c r="C365" s="117"/>
      <c r="D365" s="117"/>
      <c r="E365" s="117"/>
      <c r="F365" s="117"/>
      <c r="G365" s="117"/>
      <c r="M365" s="17">
        <f>'05'!D28</f>
        <v>2170</v>
      </c>
    </row>
    <row r="366" spans="1:13" hidden="1">
      <c r="A366" s="100">
        <v>110</v>
      </c>
      <c r="B366" s="117" t="s">
        <v>231</v>
      </c>
      <c r="C366" s="117"/>
      <c r="D366" s="117"/>
      <c r="E366" s="117"/>
      <c r="F366" s="117"/>
      <c r="G366" s="117"/>
      <c r="M366" s="17">
        <f>'05'!D29</f>
        <v>11615</v>
      </c>
    </row>
    <row r="367" spans="1:13" hidden="1">
      <c r="A367" s="100">
        <v>111</v>
      </c>
      <c r="B367" s="117" t="s">
        <v>232</v>
      </c>
      <c r="C367" s="117"/>
      <c r="D367" s="117"/>
      <c r="E367" s="117"/>
      <c r="F367" s="117"/>
      <c r="G367" s="117"/>
      <c r="M367" s="18">
        <f>'05'!D30</f>
        <v>2398</v>
      </c>
    </row>
    <row r="368" spans="1:13" hidden="1">
      <c r="A368" s="100">
        <v>201</v>
      </c>
      <c r="B368" s="124" t="s">
        <v>234</v>
      </c>
      <c r="C368" s="124"/>
      <c r="D368" s="124"/>
      <c r="E368" s="124"/>
      <c r="F368" s="124"/>
      <c r="G368" s="124"/>
      <c r="M368" s="16">
        <f>'05'!D31</f>
        <v>10922</v>
      </c>
    </row>
    <row r="369" spans="1:13" hidden="1">
      <c r="A369" s="100">
        <v>202</v>
      </c>
      <c r="B369" s="124" t="s">
        <v>235</v>
      </c>
      <c r="C369" s="124"/>
      <c r="D369" s="124"/>
      <c r="E369" s="124"/>
      <c r="F369" s="124"/>
      <c r="G369" s="124"/>
      <c r="M369" s="16">
        <f>'05'!D32</f>
        <v>12718</v>
      </c>
    </row>
    <row r="370" spans="1:13" hidden="1">
      <c r="A370" s="100">
        <v>203</v>
      </c>
      <c r="B370" s="124" t="s">
        <v>236</v>
      </c>
      <c r="C370" s="124"/>
      <c r="D370" s="124"/>
      <c r="E370" s="124"/>
      <c r="F370" s="124"/>
      <c r="G370" s="124"/>
      <c r="M370" s="16">
        <f>'05'!D33</f>
        <v>3086</v>
      </c>
    </row>
    <row r="371" spans="1:13" hidden="1">
      <c r="A371" s="100">
        <v>204</v>
      </c>
      <c r="B371" s="124" t="s">
        <v>237</v>
      </c>
      <c r="C371" s="124"/>
      <c r="D371" s="124"/>
      <c r="E371" s="124"/>
      <c r="F371" s="124"/>
      <c r="G371" s="124"/>
      <c r="M371" s="16">
        <f>'05'!D34</f>
        <v>6879</v>
      </c>
    </row>
    <row r="372" spans="1:13" hidden="1">
      <c r="A372" s="100">
        <v>205</v>
      </c>
      <c r="B372" s="124" t="s">
        <v>238</v>
      </c>
      <c r="C372" s="124"/>
      <c r="D372" s="124"/>
      <c r="E372" s="124"/>
      <c r="F372" s="124"/>
      <c r="G372" s="124"/>
      <c r="M372" s="16">
        <f>'05'!D35</f>
        <v>190</v>
      </c>
    </row>
    <row r="373" spans="1:13" hidden="1">
      <c r="A373" s="100">
        <v>206</v>
      </c>
      <c r="B373" s="124" t="s">
        <v>239</v>
      </c>
      <c r="C373" s="124"/>
      <c r="D373" s="124"/>
      <c r="E373" s="124"/>
      <c r="F373" s="124"/>
      <c r="G373" s="124"/>
      <c r="M373" s="16">
        <f>'05'!D36</f>
        <v>1826</v>
      </c>
    </row>
    <row r="374" spans="1:13" hidden="1">
      <c r="A374" s="100">
        <v>207</v>
      </c>
      <c r="B374" s="124" t="s">
        <v>240</v>
      </c>
      <c r="C374" s="124"/>
      <c r="D374" s="124"/>
      <c r="E374" s="124"/>
      <c r="F374" s="124"/>
      <c r="G374" s="124"/>
      <c r="M374" s="16">
        <f>'05'!D37</f>
        <v>3473</v>
      </c>
    </row>
    <row r="375" spans="1:13" hidden="1">
      <c r="A375" s="100">
        <v>208</v>
      </c>
      <c r="B375" s="124" t="s">
        <v>241</v>
      </c>
      <c r="C375" s="124"/>
      <c r="D375" s="124"/>
      <c r="E375" s="124"/>
      <c r="F375" s="124"/>
      <c r="G375" s="124"/>
      <c r="M375" s="16">
        <f>'05'!D38</f>
        <v>431</v>
      </c>
    </row>
    <row r="376" spans="1:13" hidden="1">
      <c r="A376" s="100">
        <v>209</v>
      </c>
      <c r="B376" s="124" t="s">
        <v>242</v>
      </c>
      <c r="C376" s="124"/>
      <c r="D376" s="124"/>
      <c r="E376" s="124"/>
      <c r="F376" s="124"/>
      <c r="G376" s="124"/>
      <c r="M376" s="16">
        <f>'05'!D39</f>
        <v>580</v>
      </c>
    </row>
    <row r="377" spans="1:13" hidden="1">
      <c r="A377" s="100">
        <v>210</v>
      </c>
      <c r="B377" s="124" t="s">
        <v>14</v>
      </c>
      <c r="C377" s="124"/>
      <c r="D377" s="124"/>
      <c r="E377" s="124"/>
      <c r="F377" s="124"/>
      <c r="G377" s="124"/>
      <c r="M377" s="16">
        <f>'05'!D40</f>
        <v>2289</v>
      </c>
    </row>
    <row r="378" spans="1:13" hidden="1">
      <c r="A378" s="100">
        <v>212</v>
      </c>
      <c r="B378" s="124" t="s">
        <v>243</v>
      </c>
      <c r="C378" s="124"/>
      <c r="D378" s="124"/>
      <c r="E378" s="124"/>
      <c r="F378" s="124"/>
      <c r="G378" s="124"/>
      <c r="M378" s="16">
        <f>'05'!D41</f>
        <v>322</v>
      </c>
    </row>
    <row r="379" spans="1:13" hidden="1">
      <c r="A379" s="100">
        <v>213</v>
      </c>
      <c r="B379" s="124" t="s">
        <v>244</v>
      </c>
      <c r="C379" s="124"/>
      <c r="D379" s="124"/>
      <c r="E379" s="124"/>
      <c r="F379" s="124"/>
      <c r="G379" s="124"/>
      <c r="M379" s="16">
        <f>'05'!D42</f>
        <v>558</v>
      </c>
    </row>
    <row r="380" spans="1:13" hidden="1">
      <c r="A380" s="100">
        <v>214</v>
      </c>
      <c r="B380" s="124" t="s">
        <v>245</v>
      </c>
      <c r="C380" s="124"/>
      <c r="D380" s="124"/>
      <c r="E380" s="124"/>
      <c r="F380" s="124"/>
      <c r="G380" s="124"/>
      <c r="M380" s="16">
        <f>'05'!D43</f>
        <v>3459</v>
      </c>
    </row>
    <row r="381" spans="1:13" hidden="1">
      <c r="A381" s="100">
        <v>215</v>
      </c>
      <c r="B381" s="124" t="s">
        <v>246</v>
      </c>
      <c r="C381" s="124"/>
      <c r="D381" s="124"/>
      <c r="E381" s="124"/>
      <c r="F381" s="124"/>
      <c r="G381" s="124"/>
      <c r="M381" s="16">
        <f>'05'!D44</f>
        <v>848</v>
      </c>
    </row>
    <row r="382" spans="1:13" hidden="1">
      <c r="A382" s="100">
        <v>216</v>
      </c>
      <c r="B382" s="124" t="s">
        <v>247</v>
      </c>
      <c r="C382" s="124"/>
      <c r="D382" s="124"/>
      <c r="E382" s="124"/>
      <c r="F382" s="124"/>
      <c r="G382" s="124"/>
      <c r="M382" s="16">
        <f>'05'!D45</f>
        <v>1114</v>
      </c>
    </row>
    <row r="383" spans="1:13" hidden="1">
      <c r="A383" s="100">
        <v>217</v>
      </c>
      <c r="B383" s="124" t="s">
        <v>248</v>
      </c>
      <c r="C383" s="124"/>
      <c r="D383" s="124"/>
      <c r="E383" s="124"/>
      <c r="F383" s="124"/>
      <c r="G383" s="124"/>
      <c r="M383" s="16">
        <f>'05'!D46</f>
        <v>1448</v>
      </c>
    </row>
    <row r="384" spans="1:13" hidden="1">
      <c r="A384" s="100">
        <v>218</v>
      </c>
      <c r="B384" s="124" t="s">
        <v>249</v>
      </c>
      <c r="C384" s="124"/>
      <c r="D384" s="124"/>
      <c r="E384" s="124"/>
      <c r="F384" s="124"/>
      <c r="G384" s="124"/>
      <c r="M384" s="16">
        <f>'05'!D47</f>
        <v>708</v>
      </c>
    </row>
    <row r="385" spans="1:13" hidden="1">
      <c r="A385" s="100">
        <v>219</v>
      </c>
      <c r="B385" s="124" t="s">
        <v>250</v>
      </c>
      <c r="C385" s="124"/>
      <c r="D385" s="124"/>
      <c r="E385" s="124"/>
      <c r="F385" s="124"/>
      <c r="G385" s="124"/>
      <c r="M385" s="16">
        <f>'05'!D48</f>
        <v>934</v>
      </c>
    </row>
    <row r="386" spans="1:13" hidden="1">
      <c r="A386" s="100">
        <v>220</v>
      </c>
      <c r="B386" s="124" t="s">
        <v>251</v>
      </c>
      <c r="C386" s="124"/>
      <c r="D386" s="124"/>
      <c r="E386" s="124"/>
      <c r="F386" s="124"/>
      <c r="G386" s="124"/>
      <c r="M386" s="16">
        <f>'05'!D49</f>
        <v>983</v>
      </c>
    </row>
    <row r="387" spans="1:13" hidden="1">
      <c r="A387" s="100">
        <v>221</v>
      </c>
      <c r="B387" s="124" t="s">
        <v>252</v>
      </c>
      <c r="C387" s="124"/>
      <c r="D387" s="124"/>
      <c r="E387" s="124"/>
      <c r="F387" s="124"/>
      <c r="G387" s="124"/>
      <c r="M387" s="16">
        <f>'05'!D50</f>
        <v>581</v>
      </c>
    </row>
    <row r="388" spans="1:13" hidden="1">
      <c r="A388" s="100">
        <v>222</v>
      </c>
      <c r="B388" s="124" t="s">
        <v>253</v>
      </c>
      <c r="C388" s="124"/>
      <c r="D388" s="124"/>
      <c r="E388" s="124"/>
      <c r="F388" s="124"/>
      <c r="G388" s="124"/>
      <c r="M388" s="16">
        <f>'05'!D51</f>
        <v>85</v>
      </c>
    </row>
    <row r="389" spans="1:13" hidden="1">
      <c r="A389" s="100">
        <v>223</v>
      </c>
      <c r="B389" s="124" t="s">
        <v>254</v>
      </c>
      <c r="C389" s="124"/>
      <c r="D389" s="124"/>
      <c r="E389" s="124"/>
      <c r="F389" s="124"/>
      <c r="G389" s="124"/>
      <c r="M389" s="16">
        <f>'05'!D52</f>
        <v>792</v>
      </c>
    </row>
    <row r="390" spans="1:13" hidden="1">
      <c r="A390" s="100">
        <v>224</v>
      </c>
      <c r="B390" s="124" t="s">
        <v>255</v>
      </c>
      <c r="C390" s="124"/>
      <c r="D390" s="124"/>
      <c r="E390" s="124"/>
      <c r="F390" s="124"/>
      <c r="G390" s="124"/>
      <c r="M390" s="16">
        <f>'05'!D53</f>
        <v>149</v>
      </c>
    </row>
    <row r="391" spans="1:13" hidden="1">
      <c r="A391" s="100">
        <v>225</v>
      </c>
      <c r="B391" s="124" t="s">
        <v>256</v>
      </c>
      <c r="C391" s="124"/>
      <c r="D391" s="124"/>
      <c r="E391" s="124"/>
      <c r="F391" s="124"/>
      <c r="G391" s="124"/>
      <c r="M391" s="16">
        <f>'05'!D54</f>
        <v>365</v>
      </c>
    </row>
    <row r="392" spans="1:13" hidden="1">
      <c r="A392" s="100">
        <v>226</v>
      </c>
      <c r="B392" s="124" t="s">
        <v>257</v>
      </c>
      <c r="C392" s="124"/>
      <c r="D392" s="124"/>
      <c r="E392" s="124"/>
      <c r="F392" s="124"/>
      <c r="G392" s="124"/>
      <c r="M392" s="16">
        <f>'05'!D55</f>
        <v>208</v>
      </c>
    </row>
    <row r="393" spans="1:13" hidden="1">
      <c r="A393" s="100">
        <v>227</v>
      </c>
      <c r="B393" s="124" t="s">
        <v>258</v>
      </c>
      <c r="C393" s="124"/>
      <c r="D393" s="124"/>
      <c r="E393" s="124"/>
      <c r="F393" s="124"/>
      <c r="G393" s="124"/>
      <c r="M393" s="16">
        <f>'05'!D56</f>
        <v>239</v>
      </c>
    </row>
    <row r="394" spans="1:13" hidden="1">
      <c r="A394" s="100">
        <v>229</v>
      </c>
      <c r="B394" s="124" t="s">
        <v>259</v>
      </c>
      <c r="C394" s="124"/>
      <c r="D394" s="124"/>
      <c r="E394" s="124"/>
      <c r="F394" s="124"/>
      <c r="G394" s="124"/>
      <c r="M394" s="16">
        <f>'05'!D57</f>
        <v>393</v>
      </c>
    </row>
    <row r="395" spans="1:13" hidden="1">
      <c r="A395" s="100">
        <v>301</v>
      </c>
      <c r="B395" s="124" t="s">
        <v>261</v>
      </c>
      <c r="C395" s="124"/>
      <c r="D395" s="124"/>
      <c r="E395" s="124"/>
      <c r="F395" s="124"/>
      <c r="G395" s="124"/>
      <c r="M395" s="16">
        <f>'05'!D58</f>
        <v>117</v>
      </c>
    </row>
    <row r="396" spans="1:13" hidden="1">
      <c r="A396" s="100">
        <v>341</v>
      </c>
      <c r="B396" s="124" t="s">
        <v>262</v>
      </c>
      <c r="C396" s="124"/>
      <c r="D396" s="124"/>
      <c r="E396" s="124"/>
      <c r="F396" s="124"/>
      <c r="G396" s="124"/>
      <c r="M396" s="16">
        <f>'05'!D59</f>
        <v>224</v>
      </c>
    </row>
    <row r="397" spans="1:13" hidden="1">
      <c r="A397" s="100">
        <v>342</v>
      </c>
      <c r="B397" s="124" t="s">
        <v>263</v>
      </c>
      <c r="C397" s="124"/>
      <c r="D397" s="124"/>
      <c r="E397" s="124"/>
      <c r="F397" s="124"/>
      <c r="G397" s="124"/>
      <c r="M397" s="16">
        <f>'05'!D60</f>
        <v>54</v>
      </c>
    </row>
    <row r="398" spans="1:13" hidden="1">
      <c r="A398" s="100">
        <v>343</v>
      </c>
      <c r="B398" s="124" t="s">
        <v>264</v>
      </c>
      <c r="C398" s="124"/>
      <c r="D398" s="124"/>
      <c r="E398" s="124"/>
      <c r="F398" s="124"/>
      <c r="G398" s="124"/>
      <c r="M398" s="16">
        <f>'05'!D61</f>
        <v>38</v>
      </c>
    </row>
    <row r="399" spans="1:13" hidden="1">
      <c r="A399" s="100">
        <v>365</v>
      </c>
      <c r="B399" s="124" t="s">
        <v>265</v>
      </c>
      <c r="C399" s="124"/>
      <c r="D399" s="124"/>
      <c r="E399" s="124"/>
      <c r="F399" s="124"/>
      <c r="G399" s="124"/>
      <c r="M399" s="16">
        <f>'05'!D62</f>
        <v>118</v>
      </c>
    </row>
    <row r="400" spans="1:13" hidden="1">
      <c r="A400" s="100">
        <v>381</v>
      </c>
      <c r="B400" s="124" t="s">
        <v>266</v>
      </c>
      <c r="C400" s="124"/>
      <c r="D400" s="124"/>
      <c r="E400" s="124"/>
      <c r="F400" s="124"/>
      <c r="G400" s="124"/>
      <c r="M400" s="16">
        <f>'05'!D63</f>
        <v>194</v>
      </c>
    </row>
    <row r="401" spans="1:13" hidden="1">
      <c r="A401" s="100">
        <v>382</v>
      </c>
      <c r="B401" s="124" t="s">
        <v>267</v>
      </c>
      <c r="C401" s="124"/>
      <c r="D401" s="124"/>
      <c r="E401" s="124"/>
      <c r="F401" s="124"/>
      <c r="G401" s="124"/>
      <c r="M401" s="16">
        <f>'05'!D64</f>
        <v>349</v>
      </c>
    </row>
    <row r="402" spans="1:13" hidden="1">
      <c r="A402" s="100">
        <v>421</v>
      </c>
      <c r="B402" s="124" t="s">
        <v>268</v>
      </c>
      <c r="C402" s="124"/>
      <c r="D402" s="124"/>
      <c r="E402" s="124"/>
      <c r="F402" s="124"/>
      <c r="G402" s="124"/>
      <c r="M402" s="16">
        <f>'05'!D65</f>
        <v>40</v>
      </c>
    </row>
    <row r="403" spans="1:13" hidden="1">
      <c r="A403" s="100">
        <v>422</v>
      </c>
      <c r="B403" s="124" t="s">
        <v>269</v>
      </c>
      <c r="C403" s="124"/>
      <c r="D403" s="124"/>
      <c r="E403" s="124"/>
      <c r="F403" s="124"/>
      <c r="G403" s="124"/>
      <c r="M403" s="16">
        <f>'05'!D66</f>
        <v>144</v>
      </c>
    </row>
    <row r="404" spans="1:13" hidden="1">
      <c r="A404" s="100">
        <v>442</v>
      </c>
      <c r="B404" s="124" t="s">
        <v>270</v>
      </c>
      <c r="C404" s="124"/>
      <c r="D404" s="124"/>
      <c r="E404" s="124"/>
      <c r="F404" s="124"/>
      <c r="G404" s="124"/>
      <c r="M404" s="16">
        <f>'05'!D67</f>
        <v>56</v>
      </c>
    </row>
    <row r="405" spans="1:13" hidden="1">
      <c r="A405" s="100">
        <v>443</v>
      </c>
      <c r="B405" s="124" t="s">
        <v>271</v>
      </c>
      <c r="C405" s="124"/>
      <c r="D405" s="124"/>
      <c r="E405" s="124"/>
      <c r="F405" s="124"/>
      <c r="G405" s="124"/>
      <c r="M405" s="16">
        <f>'05'!D68</f>
        <v>465</v>
      </c>
    </row>
    <row r="406" spans="1:13" hidden="1">
      <c r="A406" s="100">
        <v>444</v>
      </c>
      <c r="B406" s="124" t="s">
        <v>272</v>
      </c>
      <c r="C406" s="124"/>
      <c r="D406" s="124"/>
      <c r="E406" s="124"/>
      <c r="F406" s="124"/>
      <c r="G406" s="124"/>
      <c r="M406" s="16">
        <f>'05'!D69</f>
        <v>211</v>
      </c>
    </row>
    <row r="407" spans="1:13" hidden="1">
      <c r="A407" s="100">
        <v>446</v>
      </c>
      <c r="B407" s="124" t="s">
        <v>273</v>
      </c>
      <c r="C407" s="124"/>
      <c r="D407" s="124"/>
      <c r="E407" s="124"/>
      <c r="F407" s="124"/>
      <c r="G407" s="124"/>
      <c r="M407" s="16">
        <f>'05'!D70</f>
        <v>38</v>
      </c>
    </row>
    <row r="408" spans="1:13" hidden="1">
      <c r="A408" s="100">
        <v>464</v>
      </c>
      <c r="B408" s="124" t="s">
        <v>274</v>
      </c>
      <c r="C408" s="124"/>
      <c r="D408" s="124"/>
      <c r="E408" s="124"/>
      <c r="F408" s="124"/>
      <c r="G408" s="124"/>
      <c r="M408" s="16">
        <f>'05'!D71</f>
        <v>189</v>
      </c>
    </row>
    <row r="409" spans="1:13" hidden="1">
      <c r="A409" s="100">
        <v>481</v>
      </c>
      <c r="B409" s="124" t="s">
        <v>275</v>
      </c>
      <c r="C409" s="124"/>
      <c r="D409" s="124"/>
      <c r="E409" s="124"/>
      <c r="F409" s="124"/>
      <c r="G409" s="124"/>
      <c r="M409" s="16">
        <f>'05'!D72</f>
        <v>134</v>
      </c>
    </row>
    <row r="410" spans="1:13" hidden="1">
      <c r="A410" s="100">
        <v>501</v>
      </c>
      <c r="B410" s="124" t="s">
        <v>276</v>
      </c>
      <c r="C410" s="124"/>
      <c r="D410" s="124"/>
      <c r="E410" s="124"/>
      <c r="F410" s="124"/>
      <c r="G410" s="124"/>
      <c r="M410" s="16">
        <f>'05'!D73</f>
        <v>100</v>
      </c>
    </row>
    <row r="411" spans="1:13" hidden="1">
      <c r="A411" s="100">
        <v>522</v>
      </c>
      <c r="B411" s="124" t="s">
        <v>277</v>
      </c>
      <c r="C411" s="124"/>
      <c r="D411" s="124"/>
      <c r="E411" s="124"/>
      <c r="F411" s="124"/>
      <c r="G411" s="124"/>
      <c r="M411" s="16">
        <f>'05'!D74</f>
        <v>37</v>
      </c>
    </row>
    <row r="412" spans="1:13" hidden="1">
      <c r="A412" s="100">
        <v>585</v>
      </c>
      <c r="B412" s="124" t="s">
        <v>278</v>
      </c>
      <c r="C412" s="124"/>
      <c r="D412" s="124"/>
      <c r="E412" s="124"/>
      <c r="F412" s="124"/>
      <c r="G412" s="124"/>
      <c r="M412" s="16">
        <f>'05'!D75</f>
        <v>95</v>
      </c>
    </row>
    <row r="413" spans="1:13" hidden="1">
      <c r="A413" s="100">
        <v>586</v>
      </c>
      <c r="B413" s="124" t="s">
        <v>279</v>
      </c>
      <c r="C413" s="124"/>
      <c r="D413" s="124"/>
      <c r="E413" s="124"/>
      <c r="F413" s="124"/>
      <c r="G413" s="124"/>
      <c r="M413" s="16">
        <f>'05'!D76</f>
        <v>82</v>
      </c>
    </row>
    <row r="414" spans="1:13" hidden="1">
      <c r="A414" s="100">
        <v>685</v>
      </c>
      <c r="B414" s="124" t="s">
        <v>280</v>
      </c>
      <c r="C414" s="124"/>
      <c r="D414" s="124"/>
      <c r="E414" s="124"/>
      <c r="F414" s="124"/>
      <c r="G414" s="124"/>
      <c r="M414" s="18">
        <f>'05'!D77</f>
        <v>39</v>
      </c>
    </row>
    <row r="415" spans="1:13">
      <c r="C415" s="227">
        <f>'95'!B8</f>
        <v>97542</v>
      </c>
      <c r="D415" s="227">
        <f>'96'!B8</f>
        <v>98168</v>
      </c>
      <c r="E415" s="227">
        <f>'97'!B8</f>
        <v>99530</v>
      </c>
      <c r="F415" s="227">
        <f>'98'!B8</f>
        <v>99839</v>
      </c>
      <c r="G415" s="227">
        <f>'99'!B10</f>
        <v>99654</v>
      </c>
    </row>
    <row r="416" spans="1:13">
      <c r="B416" s="15"/>
      <c r="C416" s="5" t="s">
        <v>481</v>
      </c>
      <c r="D416" s="5" t="s">
        <v>482</v>
      </c>
      <c r="E416" s="5" t="s">
        <v>483</v>
      </c>
      <c r="F416" s="5" t="s">
        <v>484</v>
      </c>
      <c r="G416" s="5" t="s">
        <v>485</v>
      </c>
      <c r="H416" s="5" t="s">
        <v>107</v>
      </c>
      <c r="I416" s="15"/>
    </row>
    <row r="417" spans="2:12">
      <c r="B417" s="216" t="s">
        <v>170</v>
      </c>
      <c r="C417" s="217">
        <f>'95'!B21</f>
        <v>108</v>
      </c>
      <c r="D417" s="217">
        <f>'96'!B20</f>
        <v>105</v>
      </c>
      <c r="E417" s="217">
        <f>'97'!B20</f>
        <v>105</v>
      </c>
      <c r="F417" s="217">
        <f>'98'!B21</f>
        <v>118</v>
      </c>
      <c r="G417" s="217">
        <f>'99'!B24</f>
        <v>113</v>
      </c>
      <c r="H417" s="218" t="s">
        <v>487</v>
      </c>
      <c r="I417" s="15"/>
    </row>
    <row r="418" spans="2:12">
      <c r="B418" s="95" t="s">
        <v>171</v>
      </c>
      <c r="C418" s="219">
        <f>'95'!B32</f>
        <v>62</v>
      </c>
      <c r="D418" s="219">
        <f>'96'!B30</f>
        <v>75</v>
      </c>
      <c r="E418" s="219">
        <f>'97'!B30</f>
        <v>73</v>
      </c>
      <c r="F418" s="219">
        <f>'98'!B32</f>
        <v>89</v>
      </c>
      <c r="G418" s="219">
        <f>'99'!B37</f>
        <v>98</v>
      </c>
      <c r="H418" s="220" t="s">
        <v>488</v>
      </c>
    </row>
    <row r="419" spans="2:12">
      <c r="B419" s="95" t="s">
        <v>172</v>
      </c>
      <c r="C419" s="219">
        <f>'95'!B33</f>
        <v>320</v>
      </c>
      <c r="D419" s="219">
        <f>'96'!B31</f>
        <v>349</v>
      </c>
      <c r="E419" s="219">
        <f>'97'!B31</f>
        <v>379</v>
      </c>
      <c r="F419" s="219">
        <f>'98'!B33</f>
        <v>346</v>
      </c>
      <c r="G419" s="219">
        <f>'99'!B38</f>
        <v>338</v>
      </c>
      <c r="H419" s="220" t="s">
        <v>489</v>
      </c>
    </row>
    <row r="420" spans="2:12">
      <c r="B420" s="226" t="s">
        <v>173</v>
      </c>
      <c r="C420" s="227">
        <f>'95'!B34</f>
        <v>137</v>
      </c>
      <c r="D420" s="227">
        <f>'96'!B32</f>
        <v>132</v>
      </c>
      <c r="E420" s="227">
        <f>'97'!B32</f>
        <v>127</v>
      </c>
      <c r="F420" s="227">
        <f>'98'!B34</f>
        <v>113</v>
      </c>
      <c r="G420" s="227">
        <f>'99'!B39</f>
        <v>102</v>
      </c>
      <c r="H420" s="228" t="s">
        <v>490</v>
      </c>
      <c r="I420" s="228" t="s">
        <v>745</v>
      </c>
    </row>
    <row r="421" spans="2:12">
      <c r="B421" s="226" t="s">
        <v>174</v>
      </c>
      <c r="C421" s="227">
        <f>'95'!B35</f>
        <v>433</v>
      </c>
      <c r="D421" s="227">
        <f>'96'!B33</f>
        <v>475</v>
      </c>
      <c r="E421" s="227">
        <f>'97'!B33</f>
        <v>534</v>
      </c>
      <c r="F421" s="227">
        <f>'98'!B35</f>
        <v>502</v>
      </c>
      <c r="G421" s="227">
        <f>'99'!B30</f>
        <v>494</v>
      </c>
      <c r="H421" s="228" t="s">
        <v>491</v>
      </c>
      <c r="I421" s="228" t="s">
        <v>492</v>
      </c>
    </row>
    <row r="422" spans="2:12">
      <c r="B422" s="214" t="s">
        <v>177</v>
      </c>
      <c r="C422" s="221">
        <f>'95'!B43</f>
        <v>111</v>
      </c>
      <c r="D422" s="221">
        <f>'96'!B40</f>
        <v>99</v>
      </c>
      <c r="E422" s="221">
        <f>'97'!B40</f>
        <v>101</v>
      </c>
      <c r="F422" s="221">
        <f>'98'!B43</f>
        <v>106</v>
      </c>
      <c r="G422" s="221">
        <f>'99'!B43</f>
        <v>107</v>
      </c>
      <c r="H422" s="222" t="s">
        <v>493</v>
      </c>
      <c r="I422" s="215"/>
    </row>
    <row r="423" spans="2:12">
      <c r="B423" s="226" t="s">
        <v>178</v>
      </c>
      <c r="C423" s="229">
        <f>'95'!B44</f>
        <v>335</v>
      </c>
      <c r="D423" s="229">
        <f>'96'!B41</f>
        <v>329</v>
      </c>
      <c r="E423" s="229">
        <f>'97'!B41</f>
        <v>316</v>
      </c>
      <c r="F423" s="229">
        <f>'98'!B44</f>
        <v>351</v>
      </c>
      <c r="G423" s="229">
        <f>'99'!B44</f>
        <v>372</v>
      </c>
      <c r="H423" s="228" t="s">
        <v>508</v>
      </c>
      <c r="I423" s="228" t="s">
        <v>494</v>
      </c>
      <c r="J423" s="228" t="s">
        <v>495</v>
      </c>
      <c r="K423" s="228" t="s">
        <v>506</v>
      </c>
      <c r="L423" s="228" t="s">
        <v>507</v>
      </c>
    </row>
    <row r="424" spans="2:12">
      <c r="B424" s="226" t="s">
        <v>179</v>
      </c>
      <c r="C424" s="229">
        <f>'95'!B45</f>
        <v>409</v>
      </c>
      <c r="D424" s="229">
        <f>'96'!B42</f>
        <v>418</v>
      </c>
      <c r="E424" s="229">
        <f>'97'!B42</f>
        <v>406</v>
      </c>
      <c r="F424" s="229">
        <f>'98'!B45</f>
        <v>416</v>
      </c>
      <c r="G424" s="229">
        <f>'99'!B50</f>
        <v>395</v>
      </c>
      <c r="H424" s="228" t="s">
        <v>496</v>
      </c>
      <c r="I424" s="228" t="s">
        <v>497</v>
      </c>
    </row>
    <row r="425" spans="2:12">
      <c r="B425" s="95" t="s">
        <v>180</v>
      </c>
      <c r="C425" s="223">
        <f>'95'!B46</f>
        <v>81</v>
      </c>
      <c r="D425" s="223">
        <f>'96'!B43</f>
        <v>86</v>
      </c>
      <c r="E425" s="223">
        <f>'97'!B43</f>
        <v>83</v>
      </c>
      <c r="F425" s="223">
        <f>'98'!B46</f>
        <v>81</v>
      </c>
      <c r="G425" s="223">
        <f>'99'!B51</f>
        <v>101</v>
      </c>
      <c r="H425" s="220" t="s">
        <v>498</v>
      </c>
    </row>
    <row r="426" spans="2:12">
      <c r="B426" s="95" t="s">
        <v>181</v>
      </c>
      <c r="C426" s="223">
        <f>'95'!B47</f>
        <v>74</v>
      </c>
      <c r="D426" s="223">
        <f>'96'!B44</f>
        <v>66</v>
      </c>
      <c r="E426" s="223">
        <f>'97'!B44</f>
        <v>46</v>
      </c>
      <c r="F426" s="223">
        <f>'98'!B47</f>
        <v>55</v>
      </c>
      <c r="G426" s="223">
        <f>'99'!B52</f>
        <v>58</v>
      </c>
      <c r="H426" s="220" t="s">
        <v>499</v>
      </c>
    </row>
    <row r="427" spans="2:12">
      <c r="B427" s="230" t="s">
        <v>182</v>
      </c>
      <c r="C427" s="231">
        <f>'95'!B48</f>
        <v>219</v>
      </c>
      <c r="D427" s="231">
        <f>'96'!B45</f>
        <v>219</v>
      </c>
      <c r="E427" s="231">
        <f>'97'!B45</f>
        <v>201</v>
      </c>
      <c r="F427" s="231">
        <f>'98'!B48</f>
        <v>190</v>
      </c>
      <c r="G427" s="231">
        <f>'99'!B53</f>
        <v>176</v>
      </c>
      <c r="H427" s="232" t="s">
        <v>500</v>
      </c>
      <c r="I427" s="232" t="s">
        <v>509</v>
      </c>
    </row>
    <row r="428" spans="2:12">
      <c r="B428" s="226" t="s">
        <v>183</v>
      </c>
      <c r="C428" s="227">
        <f>'95'!B53</f>
        <v>158</v>
      </c>
      <c r="D428" s="227">
        <f>'96'!B49</f>
        <v>167</v>
      </c>
      <c r="E428" s="227">
        <f>'97'!B49</f>
        <v>161</v>
      </c>
      <c r="F428" s="227">
        <f>'98'!B53</f>
        <v>179</v>
      </c>
      <c r="G428" s="227">
        <f>'99'!B57</f>
        <v>166</v>
      </c>
      <c r="H428" s="228" t="s">
        <v>505</v>
      </c>
      <c r="I428" s="228" t="s">
        <v>513</v>
      </c>
    </row>
    <row r="429" spans="2:12">
      <c r="B429" s="95" t="s">
        <v>184</v>
      </c>
      <c r="C429" s="16">
        <f>'95'!B54</f>
        <v>27</v>
      </c>
      <c r="D429" s="16">
        <f>'96'!B50</f>
        <v>38</v>
      </c>
      <c r="E429" s="16">
        <f>'97'!B50</f>
        <v>47</v>
      </c>
      <c r="F429" s="16">
        <f>'98'!B54</f>
        <v>44</v>
      </c>
      <c r="G429" s="16">
        <f>'99'!B58</f>
        <v>49</v>
      </c>
      <c r="H429" s="4" t="s">
        <v>505</v>
      </c>
    </row>
    <row r="430" spans="2:12">
      <c r="B430" s="226" t="s">
        <v>185</v>
      </c>
      <c r="C430" s="227">
        <f>'95'!B55</f>
        <v>64</v>
      </c>
      <c r="D430" s="227">
        <f>'96'!B51</f>
        <v>71</v>
      </c>
      <c r="E430" s="227">
        <f>'97'!B51</f>
        <v>67</v>
      </c>
      <c r="F430" s="227">
        <f>'98'!B55</f>
        <v>64</v>
      </c>
      <c r="G430" s="227">
        <f>'99'!B59</f>
        <v>57</v>
      </c>
      <c r="H430" s="228" t="s">
        <v>514</v>
      </c>
      <c r="I430" s="228" t="s">
        <v>515</v>
      </c>
      <c r="J430" s="228" t="s">
        <v>516</v>
      </c>
      <c r="K430" s="228" t="s">
        <v>517</v>
      </c>
    </row>
    <row r="431" spans="2:12">
      <c r="B431" s="95" t="s">
        <v>186</v>
      </c>
      <c r="C431" s="219">
        <f>'95'!B56</f>
        <v>83</v>
      </c>
      <c r="D431" s="219">
        <f>'96'!B52</f>
        <v>87</v>
      </c>
      <c r="E431" s="219">
        <f>'97'!B52</f>
        <v>104</v>
      </c>
      <c r="F431" s="219">
        <f>'98'!B56</f>
        <v>105</v>
      </c>
      <c r="G431" s="219">
        <f>'99'!B60</f>
        <v>99</v>
      </c>
      <c r="H431" s="220" t="s">
        <v>503</v>
      </c>
    </row>
    <row r="432" spans="2:12">
      <c r="B432" s="95" t="s">
        <v>187</v>
      </c>
      <c r="C432" s="219">
        <f>'95'!B57</f>
        <v>139</v>
      </c>
      <c r="D432" s="219">
        <f>'96'!B53</f>
        <v>137</v>
      </c>
      <c r="E432" s="219">
        <f>'97'!B53</f>
        <v>149</v>
      </c>
      <c r="F432" s="219">
        <f>'98'!B57</f>
        <v>174</v>
      </c>
      <c r="G432" s="219">
        <f>'99'!B61</f>
        <v>212</v>
      </c>
      <c r="H432" s="220" t="s">
        <v>504</v>
      </c>
    </row>
    <row r="433" spans="2:9">
      <c r="B433" s="214" t="s">
        <v>188</v>
      </c>
      <c r="C433" s="221">
        <f>'95'!B61</f>
        <v>376</v>
      </c>
      <c r="D433" s="221">
        <f>'96'!B56</f>
        <v>445</v>
      </c>
      <c r="E433" s="221">
        <f>'97'!B56</f>
        <v>501</v>
      </c>
      <c r="F433" s="221">
        <f>'98'!B61</f>
        <v>498</v>
      </c>
      <c r="G433" s="221">
        <f>'99'!B65</f>
        <v>423</v>
      </c>
      <c r="H433" s="222" t="s">
        <v>501</v>
      </c>
      <c r="I433" s="215"/>
    </row>
    <row r="434" spans="2:9">
      <c r="B434" s="97" t="s">
        <v>189</v>
      </c>
      <c r="C434" s="224">
        <f>'95'!B62</f>
        <v>290</v>
      </c>
      <c r="D434" s="224">
        <f>'96'!B57</f>
        <v>303</v>
      </c>
      <c r="E434" s="224">
        <f>'97'!B57</f>
        <v>324</v>
      </c>
      <c r="F434" s="224">
        <f>'98'!B62</f>
        <v>374</v>
      </c>
      <c r="G434" s="224">
        <f>'99'!B64</f>
        <v>559</v>
      </c>
      <c r="H434" s="225" t="s">
        <v>502</v>
      </c>
      <c r="I434" s="38"/>
    </row>
    <row r="435" spans="2:9">
      <c r="B435" s="226" t="s">
        <v>190</v>
      </c>
      <c r="C435" s="227">
        <f>'95'!B67</f>
        <v>227</v>
      </c>
      <c r="D435" s="227">
        <f>'96'!B61</f>
        <v>240</v>
      </c>
      <c r="E435" s="227">
        <f>'97'!B61</f>
        <v>184</v>
      </c>
      <c r="F435" s="227">
        <f>'98'!B67</f>
        <v>172</v>
      </c>
      <c r="G435" s="227">
        <f>'99'!B69</f>
        <v>195</v>
      </c>
      <c r="H435" s="228" t="s">
        <v>511</v>
      </c>
      <c r="I435" s="228" t="s">
        <v>512</v>
      </c>
    </row>
    <row r="436" spans="2:9">
      <c r="B436" s="95" t="s">
        <v>191</v>
      </c>
      <c r="C436" s="16">
        <f>'95'!B68</f>
        <v>151</v>
      </c>
      <c r="D436" s="16">
        <f>'96'!B62</f>
        <v>132</v>
      </c>
      <c r="E436" s="16">
        <f>'97'!B62</f>
        <v>125</v>
      </c>
      <c r="F436" s="16">
        <f>'98'!B68</f>
        <v>130</v>
      </c>
      <c r="G436" s="16">
        <f>'99'!B70</f>
        <v>139</v>
      </c>
      <c r="H436" s="4" t="s">
        <v>510</v>
      </c>
    </row>
    <row r="437" spans="2:9">
      <c r="B437" s="15" t="s">
        <v>744</v>
      </c>
      <c r="C437" s="19">
        <f>SUM(C417:C436)</f>
        <v>3804</v>
      </c>
      <c r="D437" s="19">
        <f t="shared" ref="D437:G437" si="131">SUM(D417:D436)</f>
        <v>3973</v>
      </c>
      <c r="E437" s="19">
        <f t="shared" si="131"/>
        <v>4033</v>
      </c>
      <c r="F437" s="19">
        <f t="shared" si="131"/>
        <v>4107</v>
      </c>
      <c r="G437" s="19">
        <f t="shared" si="131"/>
        <v>4253</v>
      </c>
      <c r="H437" s="15"/>
      <c r="I437" s="15"/>
    </row>
    <row r="438" spans="2:9">
      <c r="C438" s="192"/>
    </row>
    <row r="439" spans="2:9">
      <c r="B439" s="215" t="s">
        <v>745</v>
      </c>
      <c r="C439" s="215">
        <f>ROUND(C420*$I$439,0)</f>
        <v>33</v>
      </c>
      <c r="D439" s="215">
        <f t="shared" ref="D439:G439" si="132">ROUND(D420*$I$439,0)</f>
        <v>32</v>
      </c>
      <c r="E439" s="215">
        <f t="shared" si="132"/>
        <v>30</v>
      </c>
      <c r="F439" s="215">
        <f t="shared" si="132"/>
        <v>27</v>
      </c>
      <c r="G439" s="215">
        <f t="shared" si="132"/>
        <v>24</v>
      </c>
      <c r="H439" s="20">
        <f>旧町人口!S36</f>
        <v>7950</v>
      </c>
      <c r="I439" s="305">
        <f>H439/H440</f>
        <v>0.23887503380307082</v>
      </c>
    </row>
    <row r="440" spans="2:9">
      <c r="B440" s="38" t="s">
        <v>752</v>
      </c>
      <c r="C440" s="304">
        <f>C420-C439</f>
        <v>104</v>
      </c>
      <c r="D440" s="304">
        <f t="shared" ref="D440:G440" si="133">D420-D439</f>
        <v>100</v>
      </c>
      <c r="E440" s="304">
        <f t="shared" si="133"/>
        <v>97</v>
      </c>
      <c r="F440" s="304">
        <f t="shared" si="133"/>
        <v>86</v>
      </c>
      <c r="G440" s="304">
        <f t="shared" si="133"/>
        <v>78</v>
      </c>
      <c r="H440" s="18">
        <f>H439+旧町人口!S46</f>
        <v>33281</v>
      </c>
      <c r="I440" s="306"/>
    </row>
    <row r="441" spans="2:9">
      <c r="B441" s="318"/>
      <c r="C441" s="319"/>
      <c r="D441" s="319"/>
      <c r="E441" s="319"/>
      <c r="F441" s="319"/>
      <c r="G441" s="319"/>
      <c r="H441" s="17"/>
      <c r="I441" s="308"/>
    </row>
    <row r="442" spans="2:9">
      <c r="B442" s="4" t="s">
        <v>491</v>
      </c>
      <c r="C442" s="4">
        <f>ROUND(C421*$I$442,0)</f>
        <v>173</v>
      </c>
      <c r="D442" s="4">
        <f t="shared" ref="D442:G442" si="134">ROUND(D421*$I$442,0)</f>
        <v>190</v>
      </c>
      <c r="E442" s="4">
        <f t="shared" si="134"/>
        <v>213</v>
      </c>
      <c r="F442" s="4">
        <f t="shared" si="134"/>
        <v>201</v>
      </c>
      <c r="G442" s="4">
        <f t="shared" si="134"/>
        <v>197</v>
      </c>
      <c r="H442" s="16">
        <f>SUM(H55:J55)</f>
        <v>624</v>
      </c>
      <c r="I442" s="307">
        <f>H442/H443</f>
        <v>0.39948783610755439</v>
      </c>
    </row>
    <row r="443" spans="2:9">
      <c r="B443" s="4" t="s">
        <v>753</v>
      </c>
      <c r="C443" s="192">
        <f>C421-C442</f>
        <v>260</v>
      </c>
      <c r="D443" s="192">
        <f t="shared" ref="D443:G443" si="135">D421-D442</f>
        <v>285</v>
      </c>
      <c r="E443" s="192">
        <f t="shared" si="135"/>
        <v>321</v>
      </c>
      <c r="F443" s="192">
        <f t="shared" si="135"/>
        <v>301</v>
      </c>
      <c r="G443" s="192">
        <f t="shared" si="135"/>
        <v>297</v>
      </c>
      <c r="H443" s="16">
        <f>H442+SUM(H56:J56)</f>
        <v>1562</v>
      </c>
      <c r="I443" s="307"/>
    </row>
    <row r="444" spans="2:9">
      <c r="B444" s="215" t="s">
        <v>746</v>
      </c>
      <c r="C444" s="215">
        <f>ROUND(C423*$I$444,0)</f>
        <v>98</v>
      </c>
      <c r="D444" s="215">
        <f t="shared" ref="D444:G444" si="136">ROUND(D423*$I$444,0)</f>
        <v>97</v>
      </c>
      <c r="E444" s="215">
        <f t="shared" si="136"/>
        <v>93</v>
      </c>
      <c r="F444" s="215">
        <f t="shared" si="136"/>
        <v>103</v>
      </c>
      <c r="G444" s="215">
        <f t="shared" si="136"/>
        <v>109</v>
      </c>
      <c r="H444" s="20">
        <f>旧町人口!S55</f>
        <v>19885</v>
      </c>
      <c r="I444" s="305">
        <f>H444/H447</f>
        <v>0.29337995544342643</v>
      </c>
    </row>
    <row r="445" spans="2:9">
      <c r="B445" s="4" t="s">
        <v>494</v>
      </c>
      <c r="C445" s="4">
        <f>ROUND(C423*$I$445,0)</f>
        <v>73</v>
      </c>
      <c r="D445" s="4">
        <f t="shared" ref="D445:G445" si="137">ROUND(D423*$I$445,0)</f>
        <v>72</v>
      </c>
      <c r="E445" s="4">
        <f t="shared" si="137"/>
        <v>69</v>
      </c>
      <c r="F445" s="4">
        <f t="shared" si="137"/>
        <v>77</v>
      </c>
      <c r="G445" s="4">
        <f t="shared" si="137"/>
        <v>81</v>
      </c>
      <c r="H445" s="17">
        <f>旧町人口!S57</f>
        <v>14812</v>
      </c>
      <c r="I445" s="308">
        <f>H445/H447</f>
        <v>0.21853376414523673</v>
      </c>
    </row>
    <row r="446" spans="2:9">
      <c r="B446" s="4" t="s">
        <v>495</v>
      </c>
      <c r="C446" s="4">
        <f>ROUND(C423*$I$446,0)</f>
        <v>97</v>
      </c>
      <c r="D446" s="4">
        <f t="shared" ref="D446:G446" si="138">ROUND(D423*$I$446,0)</f>
        <v>95</v>
      </c>
      <c r="E446" s="4">
        <f t="shared" si="138"/>
        <v>91</v>
      </c>
      <c r="F446" s="4">
        <f t="shared" si="138"/>
        <v>101</v>
      </c>
      <c r="G446" s="4">
        <f t="shared" si="138"/>
        <v>107</v>
      </c>
      <c r="H446" s="17">
        <f>旧町人口!S58</f>
        <v>19582</v>
      </c>
      <c r="I446" s="308">
        <f>H446/H447</f>
        <v>0.28890954425412002</v>
      </c>
    </row>
    <row r="447" spans="2:9">
      <c r="B447" s="38" t="s">
        <v>754</v>
      </c>
      <c r="C447" s="304">
        <f>C423-SUM(C444:C446)</f>
        <v>67</v>
      </c>
      <c r="D447" s="304">
        <f t="shared" ref="D447:G447" si="139">D423-SUM(D444:D446)</f>
        <v>65</v>
      </c>
      <c r="E447" s="304">
        <f t="shared" si="139"/>
        <v>63</v>
      </c>
      <c r="F447" s="304">
        <f t="shared" si="139"/>
        <v>70</v>
      </c>
      <c r="G447" s="304">
        <f t="shared" si="139"/>
        <v>75</v>
      </c>
      <c r="H447" s="18">
        <f>旧町人口!S59+SUM(H444:H446)</f>
        <v>67779</v>
      </c>
      <c r="I447" s="306"/>
    </row>
    <row r="448" spans="2:9">
      <c r="B448" s="318"/>
      <c r="C448" s="319"/>
      <c r="D448" s="319"/>
      <c r="E448" s="319"/>
      <c r="F448" s="319"/>
      <c r="G448" s="319"/>
      <c r="H448" s="17"/>
      <c r="I448" s="308"/>
    </row>
    <row r="449" spans="2:9">
      <c r="B449" s="215" t="s">
        <v>497</v>
      </c>
      <c r="C449" s="309">
        <f>ROUND(C424*$I$449,0)</f>
        <v>175</v>
      </c>
      <c r="D449" s="309">
        <f t="shared" ref="D449:G449" si="140">ROUND(D424*$I$449,0)</f>
        <v>179</v>
      </c>
      <c r="E449" s="309">
        <f t="shared" si="140"/>
        <v>174</v>
      </c>
      <c r="F449" s="309">
        <f t="shared" si="140"/>
        <v>178</v>
      </c>
      <c r="G449" s="309">
        <f t="shared" si="140"/>
        <v>169</v>
      </c>
      <c r="H449" s="20">
        <f>旧町人口!S75</f>
        <v>31960</v>
      </c>
      <c r="I449" s="305">
        <f>H449/H450</f>
        <v>0.42832062398649101</v>
      </c>
    </row>
    <row r="450" spans="2:9">
      <c r="B450" s="38" t="s">
        <v>755</v>
      </c>
      <c r="C450" s="304">
        <f>C424-C449</f>
        <v>234</v>
      </c>
      <c r="D450" s="304">
        <f t="shared" ref="D450:G450" si="141">D424-D449</f>
        <v>239</v>
      </c>
      <c r="E450" s="304">
        <f t="shared" si="141"/>
        <v>232</v>
      </c>
      <c r="F450" s="304">
        <f t="shared" si="141"/>
        <v>238</v>
      </c>
      <c r="G450" s="304">
        <f t="shared" si="141"/>
        <v>226</v>
      </c>
      <c r="H450" s="18">
        <f>SUM(旧町人口!S72:S74)+時系列推計WS!H449</f>
        <v>74617</v>
      </c>
      <c r="I450" s="306"/>
    </row>
    <row r="451" spans="2:9">
      <c r="B451" s="318"/>
      <c r="C451" s="319"/>
      <c r="D451" s="319"/>
      <c r="E451" s="319"/>
      <c r="F451" s="319"/>
      <c r="G451" s="319"/>
      <c r="H451" s="17"/>
      <c r="I451" s="308"/>
    </row>
    <row r="452" spans="2:9">
      <c r="B452" s="215" t="s">
        <v>747</v>
      </c>
      <c r="C452" s="215">
        <f>ROUND(C427*$I$452,0)</f>
        <v>25</v>
      </c>
      <c r="D452" s="215">
        <f t="shared" ref="D452:G452" si="142">ROUND(D427*$I$452,0)</f>
        <v>25</v>
      </c>
      <c r="E452" s="215">
        <f t="shared" si="142"/>
        <v>23</v>
      </c>
      <c r="F452" s="215">
        <f t="shared" si="142"/>
        <v>22</v>
      </c>
      <c r="G452" s="215">
        <f t="shared" si="142"/>
        <v>20</v>
      </c>
      <c r="H452" s="20">
        <f>旧町人口!S56</f>
        <v>5845</v>
      </c>
      <c r="I452" s="305">
        <f>H452/H453</f>
        <v>0.11392651788324724</v>
      </c>
    </row>
    <row r="453" spans="2:9">
      <c r="B453" s="38" t="s">
        <v>756</v>
      </c>
      <c r="C453" s="304">
        <f>C427-C452</f>
        <v>194</v>
      </c>
      <c r="D453" s="304">
        <f t="shared" ref="D453:G453" si="143">D427-D452</f>
        <v>194</v>
      </c>
      <c r="E453" s="304">
        <f t="shared" si="143"/>
        <v>178</v>
      </c>
      <c r="F453" s="304">
        <f t="shared" si="143"/>
        <v>168</v>
      </c>
      <c r="G453" s="304">
        <f t="shared" si="143"/>
        <v>156</v>
      </c>
      <c r="H453" s="18">
        <f>旧町人口!S65+H452</f>
        <v>51305</v>
      </c>
      <c r="I453" s="306"/>
    </row>
    <row r="454" spans="2:9">
      <c r="B454" s="318"/>
      <c r="C454" s="319"/>
      <c r="D454" s="319"/>
      <c r="E454" s="319"/>
      <c r="F454" s="319"/>
      <c r="G454" s="319"/>
      <c r="H454" s="17"/>
      <c r="I454" s="308"/>
    </row>
    <row r="455" spans="2:9">
      <c r="B455" s="4" t="s">
        <v>748</v>
      </c>
      <c r="C455" s="4">
        <f>ROUND(C428*$I$455,0)</f>
        <v>92</v>
      </c>
      <c r="D455" s="4">
        <f t="shared" ref="D455:G455" si="144">ROUND(D428*$I$455,0)</f>
        <v>97</v>
      </c>
      <c r="E455" s="4">
        <f t="shared" si="144"/>
        <v>94</v>
      </c>
      <c r="F455" s="4">
        <f t="shared" si="144"/>
        <v>104</v>
      </c>
      <c r="G455" s="4">
        <f t="shared" si="144"/>
        <v>96</v>
      </c>
      <c r="H455" s="16">
        <f>旧町人口!S101</f>
        <v>13998</v>
      </c>
      <c r="I455" s="307">
        <f>H455/H456</f>
        <v>0.58097451647713128</v>
      </c>
    </row>
    <row r="456" spans="2:9">
      <c r="B456" s="4" t="s">
        <v>757</v>
      </c>
      <c r="C456" s="192">
        <f>C428-C455</f>
        <v>66</v>
      </c>
      <c r="D456" s="192">
        <f t="shared" ref="D456:G456" si="145">D428-D455</f>
        <v>70</v>
      </c>
      <c r="E456" s="192">
        <f t="shared" si="145"/>
        <v>67</v>
      </c>
      <c r="F456" s="192">
        <f t="shared" si="145"/>
        <v>75</v>
      </c>
      <c r="G456" s="192">
        <f t="shared" si="145"/>
        <v>70</v>
      </c>
      <c r="H456" s="16">
        <f>旧町人口!S85+旧町人口!S86+H455</f>
        <v>24094</v>
      </c>
      <c r="I456" s="307"/>
    </row>
    <row r="457" spans="2:9">
      <c r="C457" s="192"/>
      <c r="D457" s="192"/>
      <c r="E457" s="192"/>
      <c r="F457" s="192"/>
      <c r="G457" s="192"/>
      <c r="H457" s="16"/>
      <c r="I457" s="307"/>
    </row>
    <row r="458" spans="2:9">
      <c r="B458" s="215" t="s">
        <v>749</v>
      </c>
      <c r="C458" s="215">
        <f>ROUND(C430*$I$458,0)</f>
        <v>26</v>
      </c>
      <c r="D458" s="215">
        <f t="shared" ref="D458:G458" si="146">ROUND(D430*$I$458,0)</f>
        <v>29</v>
      </c>
      <c r="E458" s="215">
        <f t="shared" si="146"/>
        <v>27</v>
      </c>
      <c r="F458" s="215">
        <f t="shared" si="146"/>
        <v>26</v>
      </c>
      <c r="G458" s="215">
        <f t="shared" si="146"/>
        <v>23</v>
      </c>
      <c r="H458" s="20">
        <f>旧町人口!S105</f>
        <v>11222</v>
      </c>
      <c r="I458" s="305">
        <f>H458/H460</f>
        <v>0.40259740259740262</v>
      </c>
    </row>
    <row r="459" spans="2:9">
      <c r="B459" s="4" t="s">
        <v>750</v>
      </c>
      <c r="C459" s="4">
        <f>ROUND(C430*$I$459,0)</f>
        <v>17</v>
      </c>
      <c r="D459" s="4">
        <f t="shared" ref="D459:G459" si="147">ROUND(D430*$I$459,0)</f>
        <v>19</v>
      </c>
      <c r="E459" s="4">
        <f t="shared" si="147"/>
        <v>18</v>
      </c>
      <c r="F459" s="4">
        <f t="shared" si="147"/>
        <v>17</v>
      </c>
      <c r="G459" s="4">
        <f t="shared" si="147"/>
        <v>15</v>
      </c>
      <c r="H459" s="17">
        <f>旧町人口!S106</f>
        <v>7379</v>
      </c>
      <c r="I459" s="308">
        <f>H459/H460</f>
        <v>0.26472698572146086</v>
      </c>
    </row>
    <row r="460" spans="2:9">
      <c r="B460" s="38" t="s">
        <v>758</v>
      </c>
      <c r="C460" s="304">
        <f>C430-SUM(C458:C459)</f>
        <v>21</v>
      </c>
      <c r="D460" s="304">
        <f t="shared" ref="D460:G460" si="148">D430-SUM(D458:D459)</f>
        <v>23</v>
      </c>
      <c r="E460" s="304">
        <f t="shared" si="148"/>
        <v>22</v>
      </c>
      <c r="F460" s="304">
        <f t="shared" si="148"/>
        <v>21</v>
      </c>
      <c r="G460" s="304">
        <f t="shared" si="148"/>
        <v>19</v>
      </c>
      <c r="H460" s="18">
        <f>旧町人口!S102+旧町人口!S103+H458+H459</f>
        <v>27874</v>
      </c>
      <c r="I460" s="306"/>
    </row>
    <row r="461" spans="2:9">
      <c r="B461" s="318"/>
      <c r="C461" s="319"/>
      <c r="D461" s="319"/>
      <c r="E461" s="319"/>
      <c r="F461" s="319"/>
      <c r="G461" s="319"/>
      <c r="H461" s="17"/>
      <c r="I461" s="308"/>
    </row>
    <row r="462" spans="2:9">
      <c r="B462" s="215" t="s">
        <v>751</v>
      </c>
      <c r="C462" s="215">
        <f>ROUND(C435*$I$462,0)</f>
        <v>40</v>
      </c>
      <c r="D462" s="215">
        <f t="shared" ref="D462:G462" si="149">ROUND(D435*$I$462,0)</f>
        <v>42</v>
      </c>
      <c r="E462" s="215">
        <f t="shared" si="149"/>
        <v>32</v>
      </c>
      <c r="F462" s="215">
        <f t="shared" si="149"/>
        <v>30</v>
      </c>
      <c r="G462" s="215">
        <f t="shared" si="149"/>
        <v>34</v>
      </c>
      <c r="H462" s="20">
        <f>旧町人口!S123</f>
        <v>11090</v>
      </c>
      <c r="I462" s="305">
        <f>H462/H463</f>
        <v>0.17610442404801982</v>
      </c>
    </row>
    <row r="463" spans="2:9">
      <c r="B463" s="38" t="s">
        <v>759</v>
      </c>
      <c r="C463" s="304">
        <f>C435-C462</f>
        <v>187</v>
      </c>
      <c r="D463" s="304">
        <f t="shared" ref="D463:G463" si="150">D435-D462</f>
        <v>198</v>
      </c>
      <c r="E463" s="304">
        <f t="shared" si="150"/>
        <v>152</v>
      </c>
      <c r="F463" s="304">
        <f t="shared" si="150"/>
        <v>142</v>
      </c>
      <c r="G463" s="304">
        <f t="shared" si="150"/>
        <v>161</v>
      </c>
      <c r="H463" s="18">
        <f>旧町人口!S129+時系列推計WS!H462</f>
        <v>62974</v>
      </c>
      <c r="I463" s="306"/>
    </row>
    <row r="464" spans="2:9">
      <c r="C464" s="16">
        <f>SUM(C439:C463)</f>
        <v>1982</v>
      </c>
      <c r="D464" s="16">
        <f t="shared" ref="D464:G464" si="151">SUM(D439:D463)</f>
        <v>2051</v>
      </c>
      <c r="E464" s="16">
        <f t="shared" si="151"/>
        <v>1996</v>
      </c>
      <c r="F464" s="16">
        <f t="shared" si="151"/>
        <v>1987</v>
      </c>
      <c r="G464" s="16">
        <f t="shared" si="151"/>
        <v>1957</v>
      </c>
    </row>
    <row r="466" spans="2:7">
      <c r="B466" s="4" t="s">
        <v>762</v>
      </c>
      <c r="C466" s="192">
        <f>SUM(C439:C440)-C420</f>
        <v>0</v>
      </c>
      <c r="D466" s="192">
        <f t="shared" ref="D466:G466" si="152">SUM(D439:D440)-D420</f>
        <v>0</v>
      </c>
      <c r="E466" s="192">
        <f t="shared" si="152"/>
        <v>0</v>
      </c>
      <c r="F466" s="192">
        <f t="shared" si="152"/>
        <v>0</v>
      </c>
      <c r="G466" s="192">
        <f t="shared" si="152"/>
        <v>0</v>
      </c>
    </row>
    <row r="467" spans="2:7">
      <c r="B467" s="4" t="s">
        <v>763</v>
      </c>
      <c r="C467" s="192">
        <f>SUM(C442:C443)-C421</f>
        <v>0</v>
      </c>
      <c r="D467" s="192">
        <f t="shared" ref="D467:G467" si="153">SUM(D442:D443)-D421</f>
        <v>0</v>
      </c>
      <c r="E467" s="192">
        <f t="shared" si="153"/>
        <v>0</v>
      </c>
      <c r="F467" s="192">
        <f t="shared" si="153"/>
        <v>0</v>
      </c>
      <c r="G467" s="192">
        <f t="shared" si="153"/>
        <v>0</v>
      </c>
    </row>
    <row r="468" spans="2:7">
      <c r="B468" s="4" t="s">
        <v>764</v>
      </c>
      <c r="C468" s="192">
        <f>SUM(C444:C447)-C423</f>
        <v>0</v>
      </c>
      <c r="D468" s="192">
        <f t="shared" ref="D468:G468" si="154">SUM(D444:D447)-D423</f>
        <v>0</v>
      </c>
      <c r="E468" s="192">
        <f t="shared" si="154"/>
        <v>0</v>
      </c>
      <c r="F468" s="192">
        <f t="shared" si="154"/>
        <v>0</v>
      </c>
      <c r="G468" s="192">
        <f t="shared" si="154"/>
        <v>0</v>
      </c>
    </row>
    <row r="469" spans="2:7">
      <c r="B469" s="4" t="s">
        <v>765</v>
      </c>
      <c r="C469" s="192">
        <f>SUM(C449:C450)-C424</f>
        <v>0</v>
      </c>
      <c r="D469" s="192">
        <f t="shared" ref="D469:G469" si="155">SUM(D449:D450)-D424</f>
        <v>0</v>
      </c>
      <c r="E469" s="192">
        <f t="shared" si="155"/>
        <v>0</v>
      </c>
      <c r="F469" s="192">
        <f t="shared" si="155"/>
        <v>0</v>
      </c>
      <c r="G469" s="192">
        <f t="shared" si="155"/>
        <v>0</v>
      </c>
    </row>
    <row r="470" spans="2:7">
      <c r="B470" s="4" t="s">
        <v>766</v>
      </c>
      <c r="C470" s="192">
        <f>SUM(C452:C453)-C427</f>
        <v>0</v>
      </c>
      <c r="D470" s="192">
        <f t="shared" ref="D470:G470" si="156">SUM(D452:D453)-D427</f>
        <v>0</v>
      </c>
      <c r="E470" s="192">
        <f t="shared" si="156"/>
        <v>0</v>
      </c>
      <c r="F470" s="192">
        <f t="shared" si="156"/>
        <v>0</v>
      </c>
      <c r="G470" s="192">
        <f t="shared" si="156"/>
        <v>0</v>
      </c>
    </row>
    <row r="471" spans="2:7">
      <c r="B471" s="4" t="s">
        <v>767</v>
      </c>
      <c r="C471" s="192">
        <f>SUM(C455:C456)-C428</f>
        <v>0</v>
      </c>
      <c r="D471" s="192">
        <f t="shared" ref="D471:G471" si="157">SUM(D455:D456)-D428</f>
        <v>0</v>
      </c>
      <c r="E471" s="192">
        <f t="shared" si="157"/>
        <v>0</v>
      </c>
      <c r="F471" s="192">
        <f t="shared" si="157"/>
        <v>0</v>
      </c>
      <c r="G471" s="192">
        <f t="shared" si="157"/>
        <v>0</v>
      </c>
    </row>
    <row r="472" spans="2:7">
      <c r="B472" s="4" t="s">
        <v>768</v>
      </c>
      <c r="C472" s="192">
        <f>SUM(C458:C460)-C430</f>
        <v>0</v>
      </c>
      <c r="D472" s="192">
        <f t="shared" ref="D472:G472" si="158">SUM(D458:D460)-D430</f>
        <v>0</v>
      </c>
      <c r="E472" s="192">
        <f t="shared" si="158"/>
        <v>0</v>
      </c>
      <c r="F472" s="192">
        <f t="shared" si="158"/>
        <v>0</v>
      </c>
      <c r="G472" s="192">
        <f t="shared" si="158"/>
        <v>0</v>
      </c>
    </row>
    <row r="473" spans="2:7">
      <c r="B473" s="4" t="s">
        <v>769</v>
      </c>
      <c r="C473" s="192">
        <f>SUM(C462:C463)-C435</f>
        <v>0</v>
      </c>
      <c r="D473" s="192">
        <f t="shared" ref="D473:G473" si="159">SUM(D462:D463)-D435</f>
        <v>0</v>
      </c>
      <c r="E473" s="192">
        <f t="shared" si="159"/>
        <v>0</v>
      </c>
      <c r="F473" s="192">
        <f t="shared" si="159"/>
        <v>0</v>
      </c>
      <c r="G473" s="192">
        <f t="shared" si="159"/>
        <v>0</v>
      </c>
    </row>
  </sheetData>
  <phoneticPr fontId="1"/>
  <conditionalFormatting sqref="A16:A24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51D68-73EF-462C-8B09-C0019B383E64}">
  <sheetPr>
    <tabColor theme="7" tint="0.79998168889431442"/>
  </sheetPr>
  <dimension ref="A1:AC75"/>
  <sheetViews>
    <sheetView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7.75" defaultRowHeight="13.5"/>
  <cols>
    <col min="1" max="1" width="3.75" style="100" customWidth="1"/>
    <col min="2" max="2" width="12.375" style="100" customWidth="1"/>
    <col min="3" max="6" width="10.125" style="100" customWidth="1"/>
    <col min="7" max="7" width="10.125" style="117" customWidth="1"/>
    <col min="8" max="10" width="10.125" style="100" customWidth="1"/>
    <col min="11" max="11" width="10.125" style="117" customWidth="1"/>
    <col min="12" max="12" width="10.125" style="100" customWidth="1"/>
    <col min="13" max="14" width="10.125" style="117" customWidth="1"/>
    <col min="15" max="27" width="10.125" style="100" customWidth="1"/>
    <col min="28" max="16384" width="7.75" style="100"/>
  </cols>
  <sheetData>
    <row r="1" spans="1:29" ht="16.149999999999999" customHeight="1">
      <c r="A1" s="100" t="s">
        <v>828</v>
      </c>
    </row>
    <row r="2" spans="1:29">
      <c r="N2" s="117" t="s">
        <v>402</v>
      </c>
      <c r="AA2" s="117" t="s">
        <v>402</v>
      </c>
    </row>
    <row r="3" spans="1:29" ht="27">
      <c r="A3" s="439" t="s">
        <v>403</v>
      </c>
      <c r="B3" s="440"/>
      <c r="C3" s="138" t="s">
        <v>44</v>
      </c>
      <c r="D3" s="139" t="s">
        <v>0</v>
      </c>
      <c r="E3" s="131" t="s">
        <v>429</v>
      </c>
      <c r="F3" s="131" t="s">
        <v>446</v>
      </c>
      <c r="G3" s="131" t="s">
        <v>447</v>
      </c>
      <c r="H3" s="139" t="s">
        <v>1</v>
      </c>
      <c r="I3" s="139" t="s">
        <v>193</v>
      </c>
      <c r="J3" s="139" t="s">
        <v>194</v>
      </c>
      <c r="K3" s="139" t="s">
        <v>195</v>
      </c>
      <c r="L3" s="139" t="s">
        <v>413</v>
      </c>
      <c r="M3" s="139" t="s">
        <v>157</v>
      </c>
      <c r="N3" s="149" t="s">
        <v>196</v>
      </c>
      <c r="O3" s="139" t="s">
        <v>199</v>
      </c>
      <c r="P3" s="139" t="s">
        <v>414</v>
      </c>
      <c r="Q3" s="139" t="s">
        <v>421</v>
      </c>
      <c r="R3" s="131" t="s">
        <v>198</v>
      </c>
      <c r="S3" s="131" t="s">
        <v>197</v>
      </c>
      <c r="T3" s="139" t="s">
        <v>200</v>
      </c>
      <c r="U3" s="139" t="s">
        <v>156</v>
      </c>
      <c r="V3" s="139" t="s">
        <v>201</v>
      </c>
      <c r="W3" s="131" t="s">
        <v>422</v>
      </c>
      <c r="X3" s="139" t="s">
        <v>418</v>
      </c>
      <c r="Y3" s="131" t="s">
        <v>202</v>
      </c>
      <c r="Z3" s="140" t="s">
        <v>205</v>
      </c>
      <c r="AA3" s="140" t="s">
        <v>162</v>
      </c>
    </row>
    <row r="4" spans="1:29" ht="11.25" hidden="1" customHeight="1">
      <c r="B4" s="135" t="s">
        <v>464</v>
      </c>
      <c r="C4" s="27">
        <v>101562</v>
      </c>
      <c r="D4" s="27">
        <v>22727</v>
      </c>
      <c r="E4" s="27">
        <v>1954</v>
      </c>
      <c r="F4" s="27">
        <v>41200</v>
      </c>
      <c r="G4" s="165">
        <v>3170</v>
      </c>
      <c r="H4" s="27">
        <v>4113</v>
      </c>
      <c r="I4" s="27">
        <v>2374</v>
      </c>
      <c r="J4" s="27">
        <v>11583</v>
      </c>
      <c r="K4" s="165">
        <v>829</v>
      </c>
      <c r="L4" s="27">
        <v>2262</v>
      </c>
      <c r="M4" s="165">
        <v>1488</v>
      </c>
      <c r="N4" s="165">
        <v>1037</v>
      </c>
      <c r="O4" s="165">
        <v>854</v>
      </c>
      <c r="P4" s="165">
        <v>603</v>
      </c>
      <c r="Q4" s="165">
        <v>1279</v>
      </c>
      <c r="R4" s="165">
        <v>502</v>
      </c>
      <c r="S4" s="165">
        <v>500</v>
      </c>
      <c r="T4" s="165">
        <v>335</v>
      </c>
      <c r="U4" s="165">
        <v>281</v>
      </c>
      <c r="V4" s="165">
        <v>265</v>
      </c>
      <c r="W4" s="165">
        <v>204</v>
      </c>
      <c r="X4" s="165">
        <v>208</v>
      </c>
      <c r="Y4" s="165">
        <v>177</v>
      </c>
      <c r="Z4" s="165">
        <v>3570</v>
      </c>
      <c r="AA4" s="165">
        <v>47</v>
      </c>
    </row>
    <row r="5" spans="1:29" ht="11.25" hidden="1" customHeight="1">
      <c r="B5" s="135" t="s">
        <v>458</v>
      </c>
      <c r="C5" s="27">
        <v>105613</v>
      </c>
      <c r="D5" s="27">
        <v>23153</v>
      </c>
      <c r="E5" s="27">
        <v>2080</v>
      </c>
      <c r="F5" s="27">
        <v>40384</v>
      </c>
      <c r="G5" s="165">
        <v>2991</v>
      </c>
      <c r="H5" s="27">
        <v>4434</v>
      </c>
      <c r="I5" s="27">
        <v>2483</v>
      </c>
      <c r="J5" s="27">
        <v>14772</v>
      </c>
      <c r="K5" s="165">
        <v>796</v>
      </c>
      <c r="L5" s="27">
        <v>2291</v>
      </c>
      <c r="M5" s="165">
        <v>1516</v>
      </c>
      <c r="N5" s="165">
        <v>1219</v>
      </c>
      <c r="O5" s="165">
        <v>932</v>
      </c>
      <c r="P5" s="165">
        <v>634</v>
      </c>
      <c r="Q5" s="165">
        <v>1411</v>
      </c>
      <c r="R5" s="165">
        <v>500</v>
      </c>
      <c r="S5" s="165">
        <v>488</v>
      </c>
      <c r="T5" s="165">
        <v>355</v>
      </c>
      <c r="U5" s="165">
        <v>293</v>
      </c>
      <c r="V5" s="165">
        <v>252</v>
      </c>
      <c r="W5" s="165">
        <v>234</v>
      </c>
      <c r="X5" s="165">
        <v>217</v>
      </c>
      <c r="Y5" s="165">
        <v>185</v>
      </c>
      <c r="Z5" s="165">
        <v>3948</v>
      </c>
      <c r="AA5" s="165">
        <v>45</v>
      </c>
    </row>
    <row r="6" spans="1:29" ht="11.25" hidden="1" customHeight="1">
      <c r="B6" s="135" t="s">
        <v>463</v>
      </c>
      <c r="C6" s="27">
        <v>110005</v>
      </c>
      <c r="D6" s="27">
        <v>23670</v>
      </c>
      <c r="E6" s="27">
        <v>2141</v>
      </c>
      <c r="F6" s="27">
        <v>39432</v>
      </c>
      <c r="G6" s="165">
        <v>2862</v>
      </c>
      <c r="H6" s="27">
        <v>4847</v>
      </c>
      <c r="I6" s="27">
        <v>2429</v>
      </c>
      <c r="J6" s="27">
        <v>18314</v>
      </c>
      <c r="K6" s="165">
        <v>804</v>
      </c>
      <c r="L6" s="27">
        <v>2351</v>
      </c>
      <c r="M6" s="165">
        <v>1550</v>
      </c>
      <c r="N6" s="165">
        <v>1454</v>
      </c>
      <c r="O6" s="165">
        <v>936</v>
      </c>
      <c r="P6" s="165">
        <v>650</v>
      </c>
      <c r="Q6" s="165">
        <v>1595</v>
      </c>
      <c r="R6" s="165">
        <v>497</v>
      </c>
      <c r="S6" s="165">
        <v>482</v>
      </c>
      <c r="T6" s="165">
        <v>372</v>
      </c>
      <c r="U6" s="165">
        <v>296</v>
      </c>
      <c r="V6" s="165">
        <v>272</v>
      </c>
      <c r="W6" s="165">
        <v>252</v>
      </c>
      <c r="X6" s="165">
        <v>236</v>
      </c>
      <c r="Y6" s="165">
        <v>192</v>
      </c>
      <c r="Z6" s="165">
        <v>4326</v>
      </c>
      <c r="AA6" s="165">
        <v>45</v>
      </c>
    </row>
    <row r="7" spans="1:29" ht="11.25" hidden="1" customHeight="1">
      <c r="B7" s="135" t="s">
        <v>462</v>
      </c>
      <c r="C7" s="27">
        <v>115681</v>
      </c>
      <c r="D7" s="27">
        <v>24496</v>
      </c>
      <c r="E7" s="27">
        <v>2325</v>
      </c>
      <c r="F7" s="27">
        <v>38516</v>
      </c>
      <c r="G7" s="165">
        <v>2690</v>
      </c>
      <c r="H7" s="27">
        <v>5168</v>
      </c>
      <c r="I7" s="27">
        <v>2684</v>
      </c>
      <c r="J7" s="27">
        <v>21870</v>
      </c>
      <c r="K7" s="165">
        <v>823</v>
      </c>
      <c r="L7" s="27">
        <v>2388</v>
      </c>
      <c r="M7" s="165">
        <v>1623</v>
      </c>
      <c r="N7" s="165">
        <v>1790</v>
      </c>
      <c r="O7" s="165">
        <v>1039</v>
      </c>
      <c r="P7" s="165">
        <v>703</v>
      </c>
      <c r="Q7" s="165">
        <v>1804</v>
      </c>
      <c r="R7" s="165">
        <v>498</v>
      </c>
      <c r="S7" s="165">
        <v>484</v>
      </c>
      <c r="T7" s="165">
        <v>390</v>
      </c>
      <c r="U7" s="165">
        <v>323</v>
      </c>
      <c r="V7" s="165">
        <v>279</v>
      </c>
      <c r="W7" s="165">
        <v>264</v>
      </c>
      <c r="X7" s="165">
        <v>282</v>
      </c>
      <c r="Y7" s="165">
        <v>186</v>
      </c>
      <c r="Z7" s="165">
        <v>4999</v>
      </c>
      <c r="AA7" s="165">
        <v>57</v>
      </c>
    </row>
    <row r="8" spans="1:29" ht="11.25" customHeight="1">
      <c r="B8" s="135" t="s">
        <v>465</v>
      </c>
      <c r="C8" s="166">
        <v>114806</v>
      </c>
      <c r="D8" s="166">
        <v>23258</v>
      </c>
      <c r="E8" s="166">
        <v>2075</v>
      </c>
      <c r="F8" s="166">
        <v>37451</v>
      </c>
      <c r="G8" s="167">
        <v>2608</v>
      </c>
      <c r="H8" s="166">
        <v>5127</v>
      </c>
      <c r="I8" s="166">
        <v>2673</v>
      </c>
      <c r="J8" s="166">
        <v>23429</v>
      </c>
      <c r="K8" s="167">
        <v>812</v>
      </c>
      <c r="L8" s="166">
        <v>2160</v>
      </c>
      <c r="M8" s="167">
        <v>1519</v>
      </c>
      <c r="N8" s="167">
        <v>1783</v>
      </c>
      <c r="O8" s="167">
        <v>1062</v>
      </c>
      <c r="P8" s="167">
        <v>648</v>
      </c>
      <c r="Q8" s="167">
        <v>2147</v>
      </c>
      <c r="R8" s="167">
        <v>479</v>
      </c>
      <c r="S8" s="167">
        <v>443</v>
      </c>
      <c r="T8" s="167">
        <v>372</v>
      </c>
      <c r="U8" s="167">
        <v>253</v>
      </c>
      <c r="V8" s="167">
        <v>274</v>
      </c>
      <c r="W8" s="167">
        <v>239</v>
      </c>
      <c r="X8" s="167">
        <v>303</v>
      </c>
      <c r="Y8" s="167">
        <v>179</v>
      </c>
      <c r="Z8" s="167">
        <v>5459</v>
      </c>
      <c r="AA8" s="167">
        <v>53</v>
      </c>
      <c r="AB8" s="108"/>
      <c r="AC8" s="171"/>
    </row>
    <row r="9" spans="1:29" ht="15" customHeight="1">
      <c r="B9" s="136"/>
      <c r="C9" s="168"/>
      <c r="D9" s="168"/>
      <c r="E9" s="168"/>
      <c r="F9" s="168"/>
      <c r="G9" s="169"/>
      <c r="H9" s="168"/>
      <c r="I9" s="168"/>
      <c r="J9" s="168"/>
      <c r="K9" s="169"/>
      <c r="L9" s="168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08"/>
    </row>
    <row r="10" spans="1:29" ht="15" customHeight="1">
      <c r="B10" s="105" t="s">
        <v>211</v>
      </c>
      <c r="C10" s="166">
        <v>21020</v>
      </c>
      <c r="D10" s="166">
        <v>3462</v>
      </c>
      <c r="E10" s="166">
        <v>359</v>
      </c>
      <c r="F10" s="166">
        <v>9875</v>
      </c>
      <c r="G10" s="167">
        <v>0</v>
      </c>
      <c r="H10" s="166">
        <v>803</v>
      </c>
      <c r="I10" s="166">
        <v>326</v>
      </c>
      <c r="J10" s="166">
        <v>2604</v>
      </c>
      <c r="K10" s="167">
        <v>0</v>
      </c>
      <c r="L10" s="166">
        <v>445</v>
      </c>
      <c r="M10" s="167">
        <v>0</v>
      </c>
      <c r="N10" s="167">
        <v>165</v>
      </c>
      <c r="O10" s="167">
        <v>194</v>
      </c>
      <c r="P10" s="167">
        <v>0</v>
      </c>
      <c r="Q10" s="167">
        <v>322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2465</v>
      </c>
      <c r="AA10" s="167">
        <v>0</v>
      </c>
      <c r="AB10" s="108"/>
    </row>
    <row r="11" spans="1:29" ht="15" customHeight="1">
      <c r="B11" s="105" t="s">
        <v>212</v>
      </c>
      <c r="C11" s="166">
        <v>9218</v>
      </c>
      <c r="D11" s="166">
        <v>1408</v>
      </c>
      <c r="E11" s="166">
        <v>119</v>
      </c>
      <c r="F11" s="166">
        <v>4213</v>
      </c>
      <c r="G11" s="167">
        <v>0</v>
      </c>
      <c r="H11" s="166">
        <v>320</v>
      </c>
      <c r="I11" s="166">
        <v>258</v>
      </c>
      <c r="J11" s="166">
        <v>1232</v>
      </c>
      <c r="K11" s="167">
        <v>0</v>
      </c>
      <c r="L11" s="166">
        <v>213</v>
      </c>
      <c r="M11" s="167">
        <v>0</v>
      </c>
      <c r="N11" s="167">
        <v>168</v>
      </c>
      <c r="O11" s="167">
        <v>81</v>
      </c>
      <c r="P11" s="167">
        <v>0</v>
      </c>
      <c r="Q11" s="167">
        <v>170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1036</v>
      </c>
      <c r="AA11" s="167">
        <v>0</v>
      </c>
      <c r="AB11" s="108"/>
    </row>
    <row r="12" spans="1:29" ht="15" customHeight="1">
      <c r="B12" s="105" t="s">
        <v>213</v>
      </c>
      <c r="C12" s="166">
        <v>8803</v>
      </c>
      <c r="D12" s="166">
        <v>1406</v>
      </c>
      <c r="E12" s="166">
        <v>99</v>
      </c>
      <c r="F12" s="166">
        <v>2538</v>
      </c>
      <c r="G12" s="167">
        <v>0</v>
      </c>
      <c r="H12" s="166">
        <v>779</v>
      </c>
      <c r="I12" s="166">
        <v>488</v>
      </c>
      <c r="J12" s="166">
        <v>1861</v>
      </c>
      <c r="K12" s="167">
        <v>0</v>
      </c>
      <c r="L12" s="166">
        <v>108</v>
      </c>
      <c r="M12" s="167">
        <v>0</v>
      </c>
      <c r="N12" s="167">
        <v>203</v>
      </c>
      <c r="O12" s="167">
        <v>121</v>
      </c>
      <c r="P12" s="167">
        <v>0</v>
      </c>
      <c r="Q12" s="167">
        <v>151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1049</v>
      </c>
      <c r="AA12" s="167">
        <v>0</v>
      </c>
      <c r="AB12" s="108"/>
    </row>
    <row r="13" spans="1:29" ht="15" customHeight="1">
      <c r="B13" s="105" t="s">
        <v>214</v>
      </c>
      <c r="C13" s="166">
        <v>7101</v>
      </c>
      <c r="D13" s="166">
        <v>813</v>
      </c>
      <c r="E13" s="166">
        <v>43</v>
      </c>
      <c r="F13" s="166">
        <v>590</v>
      </c>
      <c r="G13" s="167">
        <v>0</v>
      </c>
      <c r="H13" s="166">
        <v>361</v>
      </c>
      <c r="I13" s="166">
        <v>535</v>
      </c>
      <c r="J13" s="166">
        <v>3415</v>
      </c>
      <c r="K13" s="167">
        <v>0</v>
      </c>
      <c r="L13" s="166">
        <v>31</v>
      </c>
      <c r="M13" s="167">
        <v>0</v>
      </c>
      <c r="N13" s="167">
        <v>188</v>
      </c>
      <c r="O13" s="167">
        <v>82</v>
      </c>
      <c r="P13" s="167">
        <v>0</v>
      </c>
      <c r="Q13" s="167">
        <v>62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981</v>
      </c>
      <c r="AA13" s="167">
        <v>0</v>
      </c>
      <c r="AB13" s="108"/>
    </row>
    <row r="14" spans="1:29" ht="15" customHeight="1">
      <c r="B14" s="105" t="s">
        <v>215</v>
      </c>
      <c r="C14" s="166">
        <v>12284</v>
      </c>
      <c r="D14" s="166">
        <v>1621</v>
      </c>
      <c r="E14" s="166">
        <v>53</v>
      </c>
      <c r="F14" s="166">
        <v>4143</v>
      </c>
      <c r="G14" s="167">
        <v>0</v>
      </c>
      <c r="H14" s="166">
        <v>584</v>
      </c>
      <c r="I14" s="166">
        <v>103</v>
      </c>
      <c r="J14" s="166">
        <v>4093</v>
      </c>
      <c r="K14" s="167">
        <v>0</v>
      </c>
      <c r="L14" s="166">
        <v>97</v>
      </c>
      <c r="M14" s="167">
        <v>0</v>
      </c>
      <c r="N14" s="167">
        <v>241</v>
      </c>
      <c r="O14" s="167">
        <v>99</v>
      </c>
      <c r="P14" s="167">
        <v>0</v>
      </c>
      <c r="Q14" s="167">
        <v>133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1117</v>
      </c>
      <c r="AA14" s="167">
        <v>0</v>
      </c>
      <c r="AB14" s="108"/>
    </row>
    <row r="15" spans="1:29" ht="15" customHeight="1">
      <c r="B15" s="105" t="s">
        <v>216</v>
      </c>
      <c r="C15" s="166">
        <v>2476</v>
      </c>
      <c r="D15" s="166">
        <v>383</v>
      </c>
      <c r="E15" s="166">
        <v>20</v>
      </c>
      <c r="F15" s="166">
        <v>454</v>
      </c>
      <c r="G15" s="167">
        <v>0</v>
      </c>
      <c r="H15" s="166">
        <v>228</v>
      </c>
      <c r="I15" s="166">
        <v>60</v>
      </c>
      <c r="J15" s="166">
        <v>715</v>
      </c>
      <c r="K15" s="167">
        <v>0</v>
      </c>
      <c r="L15" s="166">
        <v>45</v>
      </c>
      <c r="M15" s="167">
        <v>0</v>
      </c>
      <c r="N15" s="167">
        <v>133</v>
      </c>
      <c r="O15" s="167">
        <v>64</v>
      </c>
      <c r="P15" s="167">
        <v>0</v>
      </c>
      <c r="Q15" s="167">
        <v>27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347</v>
      </c>
      <c r="AA15" s="167">
        <v>0</v>
      </c>
      <c r="AB15" s="108"/>
    </row>
    <row r="16" spans="1:29" ht="15" customHeight="1">
      <c r="B16" s="105" t="s">
        <v>218</v>
      </c>
      <c r="C16" s="166">
        <v>1543</v>
      </c>
      <c r="D16" s="166">
        <v>312</v>
      </c>
      <c r="E16" s="166">
        <v>15</v>
      </c>
      <c r="F16" s="166">
        <v>101</v>
      </c>
      <c r="G16" s="167">
        <v>0</v>
      </c>
      <c r="H16" s="166">
        <v>290</v>
      </c>
      <c r="I16" s="166">
        <v>23</v>
      </c>
      <c r="J16" s="166">
        <v>451</v>
      </c>
      <c r="K16" s="167">
        <v>0</v>
      </c>
      <c r="L16" s="166">
        <v>30</v>
      </c>
      <c r="M16" s="167">
        <v>0</v>
      </c>
      <c r="N16" s="167">
        <v>141</v>
      </c>
      <c r="O16" s="167">
        <v>35</v>
      </c>
      <c r="P16" s="167">
        <v>0</v>
      </c>
      <c r="Q16" s="167">
        <v>47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98</v>
      </c>
      <c r="AA16" s="167">
        <v>0</v>
      </c>
      <c r="AB16" s="108"/>
    </row>
    <row r="17" spans="1:28" ht="15" customHeight="1">
      <c r="B17" s="105" t="s">
        <v>220</v>
      </c>
      <c r="C17" s="166">
        <v>1864</v>
      </c>
      <c r="D17" s="166">
        <v>349</v>
      </c>
      <c r="E17" s="166">
        <v>3</v>
      </c>
      <c r="F17" s="166">
        <v>128</v>
      </c>
      <c r="G17" s="167">
        <v>0</v>
      </c>
      <c r="H17" s="166">
        <v>212</v>
      </c>
      <c r="I17" s="166">
        <v>301</v>
      </c>
      <c r="J17" s="166">
        <v>669</v>
      </c>
      <c r="K17" s="167">
        <v>0</v>
      </c>
      <c r="L17" s="166">
        <v>25</v>
      </c>
      <c r="M17" s="167">
        <v>0</v>
      </c>
      <c r="N17" s="167">
        <v>17</v>
      </c>
      <c r="O17" s="167">
        <v>24</v>
      </c>
      <c r="P17" s="167">
        <v>0</v>
      </c>
      <c r="Q17" s="167">
        <v>14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122</v>
      </c>
      <c r="AA17" s="167">
        <v>0</v>
      </c>
      <c r="AB17" s="108"/>
    </row>
    <row r="18" spans="1:28" ht="15" customHeight="1">
      <c r="B18" s="105" t="s">
        <v>222</v>
      </c>
      <c r="C18" s="166">
        <v>1282</v>
      </c>
      <c r="D18" s="166">
        <v>200</v>
      </c>
      <c r="E18" s="166">
        <v>22</v>
      </c>
      <c r="F18" s="166">
        <v>139</v>
      </c>
      <c r="G18" s="167">
        <v>0</v>
      </c>
      <c r="H18" s="166">
        <v>141</v>
      </c>
      <c r="I18" s="166">
        <v>21</v>
      </c>
      <c r="J18" s="166">
        <v>514</v>
      </c>
      <c r="K18" s="167">
        <v>0</v>
      </c>
      <c r="L18" s="166">
        <v>32</v>
      </c>
      <c r="M18" s="167">
        <v>0</v>
      </c>
      <c r="N18" s="167">
        <v>24</v>
      </c>
      <c r="O18" s="167">
        <v>33</v>
      </c>
      <c r="P18" s="167">
        <v>0</v>
      </c>
      <c r="Q18" s="167">
        <v>19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137</v>
      </c>
      <c r="AA18" s="167">
        <v>0</v>
      </c>
      <c r="AB18" s="108"/>
    </row>
    <row r="19" spans="1:28" ht="15" customHeight="1">
      <c r="B19" s="137"/>
      <c r="C19" s="168"/>
      <c r="D19" s="168"/>
      <c r="E19" s="168"/>
      <c r="F19" s="168"/>
      <c r="G19" s="169"/>
      <c r="H19" s="168"/>
      <c r="I19" s="168"/>
      <c r="J19" s="168"/>
      <c r="K19" s="169"/>
      <c r="L19" s="168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08"/>
    </row>
    <row r="20" spans="1:28" ht="15" customHeight="1">
      <c r="A20" s="100">
        <v>100</v>
      </c>
      <c r="B20" s="105" t="s">
        <v>223</v>
      </c>
      <c r="C20" s="166">
        <v>49215</v>
      </c>
      <c r="D20" s="166">
        <v>13304</v>
      </c>
      <c r="E20" s="166">
        <v>1342</v>
      </c>
      <c r="F20" s="166">
        <v>15270</v>
      </c>
      <c r="G20" s="167">
        <v>0</v>
      </c>
      <c r="H20" s="166">
        <v>1409</v>
      </c>
      <c r="I20" s="166">
        <v>558</v>
      </c>
      <c r="J20" s="166">
        <v>7875</v>
      </c>
      <c r="K20" s="167">
        <v>0</v>
      </c>
      <c r="L20" s="166">
        <v>1134</v>
      </c>
      <c r="M20" s="167">
        <v>0</v>
      </c>
      <c r="N20" s="167">
        <v>503</v>
      </c>
      <c r="O20" s="167">
        <v>329</v>
      </c>
      <c r="P20" s="167">
        <v>0</v>
      </c>
      <c r="Q20" s="167">
        <v>1202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6289</v>
      </c>
      <c r="AA20" s="167">
        <v>0</v>
      </c>
      <c r="AB20" s="108"/>
    </row>
    <row r="21" spans="1:28" ht="15" customHeight="1">
      <c r="A21" s="100">
        <v>101</v>
      </c>
      <c r="B21" s="105" t="s">
        <v>224</v>
      </c>
      <c r="C21" s="166">
        <v>6459</v>
      </c>
      <c r="D21" s="166">
        <v>1264</v>
      </c>
      <c r="E21" s="166">
        <v>158</v>
      </c>
      <c r="F21" s="166">
        <v>1275</v>
      </c>
      <c r="G21" s="167">
        <v>0</v>
      </c>
      <c r="H21" s="166">
        <v>278</v>
      </c>
      <c r="I21" s="166">
        <v>226</v>
      </c>
      <c r="J21" s="166">
        <v>1074</v>
      </c>
      <c r="K21" s="167">
        <v>0</v>
      </c>
      <c r="L21" s="166">
        <v>307</v>
      </c>
      <c r="M21" s="167">
        <v>0</v>
      </c>
      <c r="N21" s="167">
        <v>74</v>
      </c>
      <c r="O21" s="167">
        <v>37</v>
      </c>
      <c r="P21" s="167">
        <v>0</v>
      </c>
      <c r="Q21" s="167">
        <v>562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1204</v>
      </c>
      <c r="AA21" s="167">
        <v>0</v>
      </c>
      <c r="AB21" s="108"/>
    </row>
    <row r="22" spans="1:28" ht="15" customHeight="1">
      <c r="A22" s="100">
        <v>102</v>
      </c>
      <c r="B22" s="105" t="s">
        <v>225</v>
      </c>
      <c r="C22" s="166">
        <v>4420</v>
      </c>
      <c r="D22" s="166">
        <v>1290</v>
      </c>
      <c r="E22" s="166">
        <v>129</v>
      </c>
      <c r="F22" s="166">
        <v>1369</v>
      </c>
      <c r="G22" s="167">
        <v>0</v>
      </c>
      <c r="H22" s="166">
        <v>108</v>
      </c>
      <c r="I22" s="166">
        <v>31</v>
      </c>
      <c r="J22" s="166">
        <v>427</v>
      </c>
      <c r="K22" s="167">
        <v>0</v>
      </c>
      <c r="L22" s="166">
        <v>184</v>
      </c>
      <c r="M22" s="167">
        <v>0</v>
      </c>
      <c r="N22" s="167">
        <v>73</v>
      </c>
      <c r="O22" s="167">
        <v>28</v>
      </c>
      <c r="P22" s="167">
        <v>0</v>
      </c>
      <c r="Q22" s="167">
        <v>66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715</v>
      </c>
      <c r="AA22" s="167">
        <v>0</v>
      </c>
      <c r="AB22" s="108"/>
    </row>
    <row r="23" spans="1:28" ht="15" customHeight="1">
      <c r="A23" s="100">
        <v>105</v>
      </c>
      <c r="B23" s="105" t="s">
        <v>226</v>
      </c>
      <c r="C23" s="166">
        <v>6265</v>
      </c>
      <c r="D23" s="166">
        <v>1951</v>
      </c>
      <c r="E23" s="166">
        <v>88</v>
      </c>
      <c r="F23" s="166">
        <v>1281</v>
      </c>
      <c r="G23" s="167">
        <v>0</v>
      </c>
      <c r="H23" s="166">
        <v>106</v>
      </c>
      <c r="I23" s="166">
        <v>13</v>
      </c>
      <c r="J23" s="166">
        <v>2098</v>
      </c>
      <c r="K23" s="167">
        <v>0</v>
      </c>
      <c r="L23" s="166">
        <v>54</v>
      </c>
      <c r="M23" s="167">
        <v>0</v>
      </c>
      <c r="N23" s="167">
        <v>91</v>
      </c>
      <c r="O23" s="167">
        <v>29</v>
      </c>
      <c r="P23" s="167">
        <v>0</v>
      </c>
      <c r="Q23" s="167">
        <v>124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430</v>
      </c>
      <c r="AA23" s="167">
        <v>0</v>
      </c>
      <c r="AB23" s="108"/>
    </row>
    <row r="24" spans="1:28" ht="15" customHeight="1">
      <c r="A24" s="100">
        <v>106</v>
      </c>
      <c r="B24" s="105" t="s">
        <v>227</v>
      </c>
      <c r="C24" s="166">
        <v>7076</v>
      </c>
      <c r="D24" s="166">
        <v>880</v>
      </c>
      <c r="E24" s="166">
        <v>54</v>
      </c>
      <c r="F24" s="166">
        <v>3898</v>
      </c>
      <c r="G24" s="167">
        <v>0</v>
      </c>
      <c r="H24" s="166">
        <v>87</v>
      </c>
      <c r="I24" s="166">
        <v>23</v>
      </c>
      <c r="J24" s="166">
        <v>1594</v>
      </c>
      <c r="K24" s="167">
        <v>0</v>
      </c>
      <c r="L24" s="166">
        <v>32</v>
      </c>
      <c r="M24" s="167">
        <v>0</v>
      </c>
      <c r="N24" s="167">
        <v>48</v>
      </c>
      <c r="O24" s="167">
        <v>9</v>
      </c>
      <c r="P24" s="167">
        <v>0</v>
      </c>
      <c r="Q24" s="167">
        <v>19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432</v>
      </c>
      <c r="AA24" s="167">
        <v>0</v>
      </c>
      <c r="AB24" s="108"/>
    </row>
    <row r="25" spans="1:28" ht="15" customHeight="1">
      <c r="A25" s="100">
        <v>107</v>
      </c>
      <c r="B25" s="105" t="s">
        <v>228</v>
      </c>
      <c r="C25" s="166">
        <v>3549</v>
      </c>
      <c r="D25" s="166">
        <v>425</v>
      </c>
      <c r="E25" s="166">
        <v>61</v>
      </c>
      <c r="F25" s="166">
        <v>2201</v>
      </c>
      <c r="G25" s="167">
        <v>0</v>
      </c>
      <c r="H25" s="166">
        <v>81</v>
      </c>
      <c r="I25" s="166">
        <v>38</v>
      </c>
      <c r="J25" s="166">
        <v>230</v>
      </c>
      <c r="K25" s="167">
        <v>0</v>
      </c>
      <c r="L25" s="166">
        <v>77</v>
      </c>
      <c r="M25" s="167">
        <v>0</v>
      </c>
      <c r="N25" s="167">
        <v>25</v>
      </c>
      <c r="O25" s="167">
        <v>15</v>
      </c>
      <c r="P25" s="167">
        <v>0</v>
      </c>
      <c r="Q25" s="167">
        <v>26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370</v>
      </c>
      <c r="AA25" s="167">
        <v>0</v>
      </c>
      <c r="AB25" s="108"/>
    </row>
    <row r="26" spans="1:28" ht="15" customHeight="1">
      <c r="A26" s="100">
        <v>108</v>
      </c>
      <c r="B26" s="105" t="s">
        <v>229</v>
      </c>
      <c r="C26" s="166">
        <v>2748</v>
      </c>
      <c r="D26" s="166">
        <v>785</v>
      </c>
      <c r="E26" s="166">
        <v>57</v>
      </c>
      <c r="F26" s="166">
        <v>973</v>
      </c>
      <c r="G26" s="167">
        <v>0</v>
      </c>
      <c r="H26" s="166">
        <v>118</v>
      </c>
      <c r="I26" s="166">
        <v>21</v>
      </c>
      <c r="J26" s="166">
        <v>129</v>
      </c>
      <c r="K26" s="167">
        <v>0</v>
      </c>
      <c r="L26" s="166">
        <v>88</v>
      </c>
      <c r="M26" s="167">
        <v>0</v>
      </c>
      <c r="N26" s="167">
        <v>42</v>
      </c>
      <c r="O26" s="167">
        <v>43</v>
      </c>
      <c r="P26" s="167">
        <v>0</v>
      </c>
      <c r="Q26" s="167">
        <v>60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432</v>
      </c>
      <c r="AA26" s="167">
        <v>0</v>
      </c>
      <c r="AB26" s="108"/>
    </row>
    <row r="27" spans="1:28" ht="15" customHeight="1">
      <c r="A27" s="100">
        <v>109</v>
      </c>
      <c r="B27" s="105" t="s">
        <v>230</v>
      </c>
      <c r="C27" s="166">
        <v>2362</v>
      </c>
      <c r="D27" s="166">
        <v>437</v>
      </c>
      <c r="E27" s="166">
        <v>96</v>
      </c>
      <c r="F27" s="166">
        <v>919</v>
      </c>
      <c r="G27" s="167">
        <v>0</v>
      </c>
      <c r="H27" s="166">
        <v>80</v>
      </c>
      <c r="I27" s="166">
        <v>121</v>
      </c>
      <c r="J27" s="166">
        <v>250</v>
      </c>
      <c r="K27" s="167">
        <v>0</v>
      </c>
      <c r="L27" s="166">
        <v>67</v>
      </c>
      <c r="M27" s="167">
        <v>0</v>
      </c>
      <c r="N27" s="167">
        <v>30</v>
      </c>
      <c r="O27" s="167">
        <v>21</v>
      </c>
      <c r="P27" s="167">
        <v>0</v>
      </c>
      <c r="Q27" s="167">
        <v>36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305</v>
      </c>
      <c r="AA27" s="167">
        <v>0</v>
      </c>
      <c r="AB27" s="108"/>
    </row>
    <row r="28" spans="1:28" ht="15" customHeight="1">
      <c r="A28" s="100">
        <v>110</v>
      </c>
      <c r="B28" s="105" t="s">
        <v>231</v>
      </c>
      <c r="C28" s="166">
        <v>13162</v>
      </c>
      <c r="D28" s="166">
        <v>5576</v>
      </c>
      <c r="E28" s="166">
        <v>623</v>
      </c>
      <c r="F28" s="166">
        <v>2468</v>
      </c>
      <c r="G28" s="167">
        <v>0</v>
      </c>
      <c r="H28" s="166">
        <v>316</v>
      </c>
      <c r="I28" s="166">
        <v>49</v>
      </c>
      <c r="J28" s="166">
        <v>1345</v>
      </c>
      <c r="K28" s="167">
        <v>0</v>
      </c>
      <c r="L28" s="166">
        <v>277</v>
      </c>
      <c r="M28" s="167">
        <v>0</v>
      </c>
      <c r="N28" s="167">
        <v>64</v>
      </c>
      <c r="O28" s="167">
        <v>110</v>
      </c>
      <c r="P28" s="167">
        <v>0</v>
      </c>
      <c r="Q28" s="167">
        <v>283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2051</v>
      </c>
      <c r="AA28" s="167">
        <v>0</v>
      </c>
      <c r="AB28" s="108"/>
    </row>
    <row r="29" spans="1:28" ht="15" customHeight="1">
      <c r="A29" s="100">
        <v>111</v>
      </c>
      <c r="B29" s="105" t="s">
        <v>232</v>
      </c>
      <c r="C29" s="166">
        <v>3174</v>
      </c>
      <c r="D29" s="166">
        <v>696</v>
      </c>
      <c r="E29" s="166">
        <v>76</v>
      </c>
      <c r="F29" s="166">
        <v>886</v>
      </c>
      <c r="G29" s="167">
        <v>0</v>
      </c>
      <c r="H29" s="166">
        <v>235</v>
      </c>
      <c r="I29" s="166">
        <v>36</v>
      </c>
      <c r="J29" s="166">
        <v>728</v>
      </c>
      <c r="K29" s="167">
        <v>0</v>
      </c>
      <c r="L29" s="166">
        <v>48</v>
      </c>
      <c r="M29" s="167">
        <v>0</v>
      </c>
      <c r="N29" s="167">
        <v>56</v>
      </c>
      <c r="O29" s="167">
        <v>37</v>
      </c>
      <c r="P29" s="167">
        <v>0</v>
      </c>
      <c r="Q29" s="167">
        <v>26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350</v>
      </c>
      <c r="AA29" s="167">
        <v>0</v>
      </c>
      <c r="AB29" s="108"/>
    </row>
    <row r="30" spans="1:28" ht="15" customHeight="1">
      <c r="A30" s="100">
        <v>201</v>
      </c>
      <c r="B30" s="105" t="s">
        <v>234</v>
      </c>
      <c r="C30" s="166">
        <v>11591</v>
      </c>
      <c r="D30" s="166">
        <v>1358</v>
      </c>
      <c r="E30" s="166">
        <v>53</v>
      </c>
      <c r="F30" s="166">
        <v>4120</v>
      </c>
      <c r="G30" s="167">
        <v>0</v>
      </c>
      <c r="H30" s="166">
        <v>548</v>
      </c>
      <c r="I30" s="166">
        <v>93</v>
      </c>
      <c r="J30" s="166">
        <v>3852</v>
      </c>
      <c r="K30" s="167">
        <v>0</v>
      </c>
      <c r="L30" s="166">
        <v>93</v>
      </c>
      <c r="M30" s="167">
        <v>0</v>
      </c>
      <c r="N30" s="167">
        <v>216</v>
      </c>
      <c r="O30" s="167">
        <v>90</v>
      </c>
      <c r="P30" s="167">
        <v>0</v>
      </c>
      <c r="Q30" s="167">
        <v>113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1055</v>
      </c>
      <c r="AA30" s="167">
        <v>0</v>
      </c>
      <c r="AB30" s="108"/>
    </row>
    <row r="31" spans="1:28" ht="15" customHeight="1">
      <c r="A31" s="100">
        <v>202</v>
      </c>
      <c r="B31" s="105" t="s">
        <v>235</v>
      </c>
      <c r="C31" s="166">
        <v>12056</v>
      </c>
      <c r="D31" s="166">
        <v>1737</v>
      </c>
      <c r="E31" s="166">
        <v>163</v>
      </c>
      <c r="F31" s="166">
        <v>6324</v>
      </c>
      <c r="G31" s="167">
        <v>0</v>
      </c>
      <c r="H31" s="166">
        <v>465</v>
      </c>
      <c r="I31" s="166">
        <v>153</v>
      </c>
      <c r="J31" s="166">
        <v>1687</v>
      </c>
      <c r="K31" s="167">
        <v>0</v>
      </c>
      <c r="L31" s="166">
        <v>115</v>
      </c>
      <c r="M31" s="167">
        <v>0</v>
      </c>
      <c r="N31" s="167">
        <v>88</v>
      </c>
      <c r="O31" s="167">
        <v>99</v>
      </c>
      <c r="P31" s="167">
        <v>0</v>
      </c>
      <c r="Q31" s="167">
        <v>132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1093</v>
      </c>
      <c r="AA31" s="167">
        <v>0</v>
      </c>
      <c r="AB31" s="108"/>
    </row>
    <row r="32" spans="1:28" ht="15" customHeight="1">
      <c r="A32" s="100">
        <v>203</v>
      </c>
      <c r="B32" s="105" t="s">
        <v>236</v>
      </c>
      <c r="C32" s="166">
        <v>3560</v>
      </c>
      <c r="D32" s="166">
        <v>716</v>
      </c>
      <c r="E32" s="166">
        <v>53</v>
      </c>
      <c r="F32" s="166">
        <v>1063</v>
      </c>
      <c r="G32" s="167">
        <v>0</v>
      </c>
      <c r="H32" s="166">
        <v>205</v>
      </c>
      <c r="I32" s="166">
        <v>147</v>
      </c>
      <c r="J32" s="166">
        <v>698</v>
      </c>
      <c r="K32" s="167">
        <v>0</v>
      </c>
      <c r="L32" s="166">
        <v>64</v>
      </c>
      <c r="M32" s="167">
        <v>0</v>
      </c>
      <c r="N32" s="167">
        <v>67</v>
      </c>
      <c r="O32" s="167">
        <v>57</v>
      </c>
      <c r="P32" s="167">
        <v>0</v>
      </c>
      <c r="Q32" s="167">
        <v>53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437</v>
      </c>
      <c r="AA32" s="167">
        <v>0</v>
      </c>
      <c r="AB32" s="108"/>
    </row>
    <row r="33" spans="1:28" ht="15" customHeight="1">
      <c r="A33" s="100">
        <v>204</v>
      </c>
      <c r="B33" s="105" t="s">
        <v>237</v>
      </c>
      <c r="C33" s="166">
        <v>7292</v>
      </c>
      <c r="D33" s="166">
        <v>1336</v>
      </c>
      <c r="E33" s="166">
        <v>144</v>
      </c>
      <c r="F33" s="166">
        <v>3019</v>
      </c>
      <c r="G33" s="167">
        <v>0</v>
      </c>
      <c r="H33" s="166">
        <v>231</v>
      </c>
      <c r="I33" s="166">
        <v>129</v>
      </c>
      <c r="J33" s="166">
        <v>868</v>
      </c>
      <c r="K33" s="167">
        <v>0</v>
      </c>
      <c r="L33" s="166">
        <v>235</v>
      </c>
      <c r="M33" s="167">
        <v>0</v>
      </c>
      <c r="N33" s="167">
        <v>67</v>
      </c>
      <c r="O33" s="167">
        <v>70</v>
      </c>
      <c r="P33" s="167">
        <v>0</v>
      </c>
      <c r="Q33" s="167">
        <v>171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1022</v>
      </c>
      <c r="AA33" s="167">
        <v>0</v>
      </c>
      <c r="AB33" s="108"/>
    </row>
    <row r="34" spans="1:28" ht="15" customHeight="1">
      <c r="A34" s="100">
        <v>205</v>
      </c>
      <c r="B34" s="105" t="s">
        <v>238</v>
      </c>
      <c r="C34" s="166">
        <v>356</v>
      </c>
      <c r="D34" s="166">
        <v>67</v>
      </c>
      <c r="E34" s="166">
        <v>8</v>
      </c>
      <c r="F34" s="166">
        <v>47</v>
      </c>
      <c r="G34" s="167">
        <v>0</v>
      </c>
      <c r="H34" s="166">
        <v>51</v>
      </c>
      <c r="I34" s="166">
        <v>2</v>
      </c>
      <c r="J34" s="166">
        <v>119</v>
      </c>
      <c r="K34" s="167">
        <v>0</v>
      </c>
      <c r="L34" s="166">
        <v>11</v>
      </c>
      <c r="M34" s="167">
        <v>0</v>
      </c>
      <c r="N34" s="167">
        <v>3</v>
      </c>
      <c r="O34" s="167">
        <v>6</v>
      </c>
      <c r="P34" s="167">
        <v>0</v>
      </c>
      <c r="Q34" s="167">
        <v>9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33</v>
      </c>
      <c r="AA34" s="167">
        <v>0</v>
      </c>
      <c r="AB34" s="108"/>
    </row>
    <row r="35" spans="1:28" ht="15" customHeight="1">
      <c r="A35" s="100">
        <v>206</v>
      </c>
      <c r="B35" s="105" t="s">
        <v>239</v>
      </c>
      <c r="C35" s="166">
        <v>1672</v>
      </c>
      <c r="D35" s="166">
        <v>389</v>
      </c>
      <c r="E35" s="166">
        <v>52</v>
      </c>
      <c r="F35" s="166">
        <v>532</v>
      </c>
      <c r="G35" s="167">
        <v>0</v>
      </c>
      <c r="H35" s="166">
        <v>107</v>
      </c>
      <c r="I35" s="166">
        <v>44</v>
      </c>
      <c r="J35" s="166">
        <v>49</v>
      </c>
      <c r="K35" s="167">
        <v>0</v>
      </c>
      <c r="L35" s="166">
        <v>95</v>
      </c>
      <c r="M35" s="167">
        <v>0</v>
      </c>
      <c r="N35" s="167">
        <v>10</v>
      </c>
      <c r="O35" s="167">
        <v>25</v>
      </c>
      <c r="P35" s="167">
        <v>0</v>
      </c>
      <c r="Q35" s="167">
        <v>19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350</v>
      </c>
      <c r="AA35" s="167">
        <v>0</v>
      </c>
      <c r="AB35" s="108"/>
    </row>
    <row r="36" spans="1:28" ht="15" customHeight="1">
      <c r="A36" s="100">
        <v>207</v>
      </c>
      <c r="B36" s="105" t="s">
        <v>240</v>
      </c>
      <c r="C36" s="166">
        <v>3206</v>
      </c>
      <c r="D36" s="166">
        <v>528</v>
      </c>
      <c r="E36" s="166">
        <v>28</v>
      </c>
      <c r="F36" s="166">
        <v>1577</v>
      </c>
      <c r="G36" s="167">
        <v>0</v>
      </c>
      <c r="H36" s="166">
        <v>87</v>
      </c>
      <c r="I36" s="166">
        <v>76</v>
      </c>
      <c r="J36" s="166">
        <v>440</v>
      </c>
      <c r="K36" s="167">
        <v>0</v>
      </c>
      <c r="L36" s="166">
        <v>30</v>
      </c>
      <c r="M36" s="167">
        <v>0</v>
      </c>
      <c r="N36" s="167">
        <v>35</v>
      </c>
      <c r="O36" s="167">
        <v>21</v>
      </c>
      <c r="P36" s="167">
        <v>0</v>
      </c>
      <c r="Q36" s="167">
        <v>52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332</v>
      </c>
      <c r="AA36" s="167">
        <v>0</v>
      </c>
      <c r="AB36" s="108"/>
    </row>
    <row r="37" spans="1:28" ht="15" customHeight="1">
      <c r="A37" s="100">
        <v>208</v>
      </c>
      <c r="B37" s="105" t="s">
        <v>241</v>
      </c>
      <c r="C37" s="166">
        <v>480</v>
      </c>
      <c r="D37" s="166">
        <v>62</v>
      </c>
      <c r="E37" s="166">
        <v>0</v>
      </c>
      <c r="F37" s="166">
        <v>153</v>
      </c>
      <c r="G37" s="167">
        <v>0</v>
      </c>
      <c r="H37" s="166">
        <v>50</v>
      </c>
      <c r="I37" s="166">
        <v>5</v>
      </c>
      <c r="J37" s="166">
        <v>119</v>
      </c>
      <c r="K37" s="167">
        <v>0</v>
      </c>
      <c r="L37" s="166">
        <v>4</v>
      </c>
      <c r="M37" s="167">
        <v>0</v>
      </c>
      <c r="N37" s="167">
        <v>15</v>
      </c>
      <c r="O37" s="167">
        <v>5</v>
      </c>
      <c r="P37" s="167">
        <v>0</v>
      </c>
      <c r="Q37" s="167">
        <v>2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65</v>
      </c>
      <c r="AA37" s="167">
        <v>0</v>
      </c>
      <c r="AB37" s="108"/>
    </row>
    <row r="38" spans="1:28" ht="15" customHeight="1">
      <c r="A38" s="100">
        <v>209</v>
      </c>
      <c r="B38" s="105" t="s">
        <v>242</v>
      </c>
      <c r="C38" s="166">
        <v>807</v>
      </c>
      <c r="D38" s="166">
        <v>143</v>
      </c>
      <c r="E38" s="166">
        <v>12</v>
      </c>
      <c r="F38" s="166">
        <v>66</v>
      </c>
      <c r="G38" s="167">
        <v>0</v>
      </c>
      <c r="H38" s="166">
        <v>164</v>
      </c>
      <c r="I38" s="166">
        <v>5</v>
      </c>
      <c r="J38" s="166">
        <v>247</v>
      </c>
      <c r="K38" s="167">
        <v>0</v>
      </c>
      <c r="L38" s="166">
        <v>11</v>
      </c>
      <c r="M38" s="167">
        <v>0</v>
      </c>
      <c r="N38" s="167">
        <v>50</v>
      </c>
      <c r="O38" s="167">
        <v>33</v>
      </c>
      <c r="P38" s="167">
        <v>0</v>
      </c>
      <c r="Q38" s="167">
        <v>34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42</v>
      </c>
      <c r="AA38" s="167">
        <v>0</v>
      </c>
      <c r="AB38" s="108"/>
    </row>
    <row r="39" spans="1:28" ht="15" customHeight="1">
      <c r="A39" s="100">
        <v>210</v>
      </c>
      <c r="B39" s="105" t="s">
        <v>14</v>
      </c>
      <c r="C39" s="166">
        <v>3006</v>
      </c>
      <c r="D39" s="166">
        <v>450</v>
      </c>
      <c r="E39" s="166">
        <v>34</v>
      </c>
      <c r="F39" s="166">
        <v>837</v>
      </c>
      <c r="G39" s="167">
        <v>0</v>
      </c>
      <c r="H39" s="166">
        <v>317</v>
      </c>
      <c r="I39" s="166">
        <v>236</v>
      </c>
      <c r="J39" s="166">
        <v>558</v>
      </c>
      <c r="K39" s="167">
        <v>0</v>
      </c>
      <c r="L39" s="166">
        <v>27</v>
      </c>
      <c r="M39" s="167">
        <v>0</v>
      </c>
      <c r="N39" s="167">
        <v>80</v>
      </c>
      <c r="O39" s="167">
        <v>40</v>
      </c>
      <c r="P39" s="167">
        <v>0</v>
      </c>
      <c r="Q39" s="167">
        <v>84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343</v>
      </c>
      <c r="AA39" s="167">
        <v>0</v>
      </c>
      <c r="AB39" s="108"/>
    </row>
    <row r="40" spans="1:28" ht="15" customHeight="1">
      <c r="A40" s="100">
        <v>212</v>
      </c>
      <c r="B40" s="105" t="s">
        <v>243</v>
      </c>
      <c r="C40" s="166">
        <v>413</v>
      </c>
      <c r="D40" s="166">
        <v>71</v>
      </c>
      <c r="E40" s="166">
        <v>5</v>
      </c>
      <c r="F40" s="166">
        <v>100</v>
      </c>
      <c r="G40" s="167">
        <v>0</v>
      </c>
      <c r="H40" s="166">
        <v>53</v>
      </c>
      <c r="I40" s="166">
        <v>24</v>
      </c>
      <c r="J40" s="166">
        <v>90</v>
      </c>
      <c r="K40" s="167">
        <v>0</v>
      </c>
      <c r="L40" s="166">
        <v>12</v>
      </c>
      <c r="M40" s="167">
        <v>0</v>
      </c>
      <c r="N40" s="167">
        <v>7</v>
      </c>
      <c r="O40" s="167">
        <v>5</v>
      </c>
      <c r="P40" s="167">
        <v>0</v>
      </c>
      <c r="Q40" s="167">
        <v>6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40</v>
      </c>
      <c r="AA40" s="167">
        <v>0</v>
      </c>
      <c r="AB40" s="108"/>
    </row>
    <row r="41" spans="1:28" ht="15" customHeight="1">
      <c r="A41" s="100">
        <v>213</v>
      </c>
      <c r="B41" s="105" t="s">
        <v>244</v>
      </c>
      <c r="C41" s="166">
        <v>699</v>
      </c>
      <c r="D41" s="166">
        <v>63</v>
      </c>
      <c r="E41" s="166">
        <v>2</v>
      </c>
      <c r="F41" s="166">
        <v>146</v>
      </c>
      <c r="G41" s="167">
        <v>0</v>
      </c>
      <c r="H41" s="166">
        <v>56</v>
      </c>
      <c r="I41" s="166">
        <v>12</v>
      </c>
      <c r="J41" s="166">
        <v>281</v>
      </c>
      <c r="K41" s="167">
        <v>0</v>
      </c>
      <c r="L41" s="166">
        <v>6</v>
      </c>
      <c r="M41" s="167">
        <v>0</v>
      </c>
      <c r="N41" s="167">
        <v>12</v>
      </c>
      <c r="O41" s="167">
        <v>5</v>
      </c>
      <c r="P41" s="167">
        <v>0</v>
      </c>
      <c r="Q41" s="167">
        <v>16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100</v>
      </c>
      <c r="AA41" s="167">
        <v>0</v>
      </c>
      <c r="AB41" s="108"/>
    </row>
    <row r="42" spans="1:28" ht="15" customHeight="1">
      <c r="A42" s="100">
        <v>214</v>
      </c>
      <c r="B42" s="105" t="s">
        <v>245</v>
      </c>
      <c r="C42" s="166">
        <v>3142</v>
      </c>
      <c r="D42" s="166">
        <v>419</v>
      </c>
      <c r="E42" s="166">
        <v>51</v>
      </c>
      <c r="F42" s="166">
        <v>1562</v>
      </c>
      <c r="G42" s="167">
        <v>0</v>
      </c>
      <c r="H42" s="166">
        <v>116</v>
      </c>
      <c r="I42" s="166">
        <v>130</v>
      </c>
      <c r="J42" s="166">
        <v>262</v>
      </c>
      <c r="K42" s="167">
        <v>0</v>
      </c>
      <c r="L42" s="166">
        <v>82</v>
      </c>
      <c r="M42" s="167">
        <v>0</v>
      </c>
      <c r="N42" s="167">
        <v>55</v>
      </c>
      <c r="O42" s="167">
        <v>32</v>
      </c>
      <c r="P42" s="167">
        <v>0</v>
      </c>
      <c r="Q42" s="167">
        <v>47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386</v>
      </c>
      <c r="AA42" s="167">
        <v>0</v>
      </c>
      <c r="AB42" s="108"/>
    </row>
    <row r="43" spans="1:28" ht="15" customHeight="1">
      <c r="A43" s="100">
        <v>215</v>
      </c>
      <c r="B43" s="105" t="s">
        <v>246</v>
      </c>
      <c r="C43" s="166">
        <v>1991</v>
      </c>
      <c r="D43" s="166">
        <v>266</v>
      </c>
      <c r="E43" s="166">
        <v>11</v>
      </c>
      <c r="F43" s="166">
        <v>233</v>
      </c>
      <c r="G43" s="167">
        <v>0</v>
      </c>
      <c r="H43" s="166">
        <v>109</v>
      </c>
      <c r="I43" s="166">
        <v>224</v>
      </c>
      <c r="J43" s="166">
        <v>573</v>
      </c>
      <c r="K43" s="167">
        <v>0</v>
      </c>
      <c r="L43" s="166">
        <v>6</v>
      </c>
      <c r="M43" s="167">
        <v>0</v>
      </c>
      <c r="N43" s="167">
        <v>47</v>
      </c>
      <c r="O43" s="167">
        <v>45</v>
      </c>
      <c r="P43" s="167">
        <v>0</v>
      </c>
      <c r="Q43" s="167">
        <v>25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452</v>
      </c>
      <c r="AA43" s="167">
        <v>0</v>
      </c>
      <c r="AB43" s="108"/>
    </row>
    <row r="44" spans="1:28" ht="15" customHeight="1">
      <c r="A44" s="100">
        <v>216</v>
      </c>
      <c r="B44" s="105" t="s">
        <v>247</v>
      </c>
      <c r="C44" s="166">
        <v>1205</v>
      </c>
      <c r="D44" s="166">
        <v>124</v>
      </c>
      <c r="E44" s="166">
        <v>6</v>
      </c>
      <c r="F44" s="166">
        <v>506</v>
      </c>
      <c r="G44" s="167">
        <v>0</v>
      </c>
      <c r="H44" s="166">
        <v>119</v>
      </c>
      <c r="I44" s="166">
        <v>40</v>
      </c>
      <c r="J44" s="166">
        <v>199</v>
      </c>
      <c r="K44" s="167">
        <v>0</v>
      </c>
      <c r="L44" s="166">
        <v>8</v>
      </c>
      <c r="M44" s="167">
        <v>0</v>
      </c>
      <c r="N44" s="167">
        <v>21</v>
      </c>
      <c r="O44" s="167">
        <v>9</v>
      </c>
      <c r="P44" s="167">
        <v>0</v>
      </c>
      <c r="Q44" s="167">
        <v>12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161</v>
      </c>
      <c r="AA44" s="167">
        <v>0</v>
      </c>
      <c r="AB44" s="108"/>
    </row>
    <row r="45" spans="1:28" ht="15" customHeight="1">
      <c r="A45" s="100">
        <v>217</v>
      </c>
      <c r="B45" s="105" t="s">
        <v>248</v>
      </c>
      <c r="C45" s="166">
        <v>1439</v>
      </c>
      <c r="D45" s="166">
        <v>201</v>
      </c>
      <c r="E45" s="166">
        <v>12</v>
      </c>
      <c r="F45" s="166">
        <v>637</v>
      </c>
      <c r="G45" s="167">
        <v>0</v>
      </c>
      <c r="H45" s="166">
        <v>46</v>
      </c>
      <c r="I45" s="166">
        <v>19</v>
      </c>
      <c r="J45" s="166">
        <v>191</v>
      </c>
      <c r="K45" s="167">
        <v>0</v>
      </c>
      <c r="L45" s="166">
        <v>60</v>
      </c>
      <c r="M45" s="167">
        <v>0</v>
      </c>
      <c r="N45" s="167">
        <v>48</v>
      </c>
      <c r="O45" s="167">
        <v>17</v>
      </c>
      <c r="P45" s="167">
        <v>0</v>
      </c>
      <c r="Q45" s="167">
        <v>53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155</v>
      </c>
      <c r="AA45" s="167">
        <v>0</v>
      </c>
      <c r="AB45" s="108"/>
    </row>
    <row r="46" spans="1:28" ht="15" customHeight="1">
      <c r="A46" s="100">
        <v>218</v>
      </c>
      <c r="B46" s="105" t="s">
        <v>249</v>
      </c>
      <c r="C46" s="166">
        <v>911</v>
      </c>
      <c r="D46" s="166">
        <v>59</v>
      </c>
      <c r="E46" s="166">
        <v>20</v>
      </c>
      <c r="F46" s="166">
        <v>103</v>
      </c>
      <c r="G46" s="167">
        <v>0</v>
      </c>
      <c r="H46" s="166">
        <v>50</v>
      </c>
      <c r="I46" s="166">
        <v>97</v>
      </c>
      <c r="J46" s="166">
        <v>397</v>
      </c>
      <c r="K46" s="167">
        <v>0</v>
      </c>
      <c r="L46" s="166">
        <v>8</v>
      </c>
      <c r="M46" s="167">
        <v>0</v>
      </c>
      <c r="N46" s="167">
        <v>50</v>
      </c>
      <c r="O46" s="167">
        <v>5</v>
      </c>
      <c r="P46" s="167">
        <v>0</v>
      </c>
      <c r="Q46" s="167">
        <v>6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7">
        <v>116</v>
      </c>
      <c r="AA46" s="167">
        <v>0</v>
      </c>
      <c r="AB46" s="108"/>
    </row>
    <row r="47" spans="1:28" ht="15" customHeight="1">
      <c r="A47" s="100">
        <v>219</v>
      </c>
      <c r="B47" s="105" t="s">
        <v>250</v>
      </c>
      <c r="C47" s="166">
        <v>1216</v>
      </c>
      <c r="D47" s="166">
        <v>241</v>
      </c>
      <c r="E47" s="166">
        <v>26</v>
      </c>
      <c r="F47" s="166">
        <v>357</v>
      </c>
      <c r="G47" s="167">
        <v>0</v>
      </c>
      <c r="H47" s="166">
        <v>59</v>
      </c>
      <c r="I47" s="166">
        <v>27</v>
      </c>
      <c r="J47" s="166">
        <v>276</v>
      </c>
      <c r="K47" s="167">
        <v>0</v>
      </c>
      <c r="L47" s="166">
        <v>35</v>
      </c>
      <c r="M47" s="167">
        <v>0</v>
      </c>
      <c r="N47" s="167">
        <v>28</v>
      </c>
      <c r="O47" s="167">
        <v>9</v>
      </c>
      <c r="P47" s="167">
        <v>0</v>
      </c>
      <c r="Q47" s="167">
        <v>16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167">
        <v>0</v>
      </c>
      <c r="Z47" s="167">
        <v>142</v>
      </c>
      <c r="AA47" s="167">
        <v>0</v>
      </c>
      <c r="AB47" s="108"/>
    </row>
    <row r="48" spans="1:28" ht="15" customHeight="1">
      <c r="A48" s="100">
        <v>220</v>
      </c>
      <c r="B48" s="105" t="s">
        <v>251</v>
      </c>
      <c r="C48" s="166">
        <v>1331</v>
      </c>
      <c r="D48" s="166">
        <v>258</v>
      </c>
      <c r="E48" s="166">
        <v>4</v>
      </c>
      <c r="F48" s="166">
        <v>47</v>
      </c>
      <c r="G48" s="167">
        <v>0</v>
      </c>
      <c r="H48" s="166">
        <v>47</v>
      </c>
      <c r="I48" s="166">
        <v>115</v>
      </c>
      <c r="J48" s="166">
        <v>686</v>
      </c>
      <c r="K48" s="167">
        <v>0</v>
      </c>
      <c r="L48" s="166">
        <v>5</v>
      </c>
      <c r="M48" s="167">
        <v>0</v>
      </c>
      <c r="N48" s="167">
        <v>35</v>
      </c>
      <c r="O48" s="167">
        <v>21</v>
      </c>
      <c r="P48" s="167">
        <v>0</v>
      </c>
      <c r="Q48" s="167">
        <v>10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103</v>
      </c>
      <c r="AA48" s="167">
        <v>0</v>
      </c>
      <c r="AB48" s="108"/>
    </row>
    <row r="49" spans="1:28" ht="15" customHeight="1">
      <c r="A49" s="100">
        <v>221</v>
      </c>
      <c r="B49" s="170" t="s">
        <v>460</v>
      </c>
      <c r="C49" s="166">
        <v>899</v>
      </c>
      <c r="D49" s="166">
        <v>76</v>
      </c>
      <c r="E49" s="166">
        <v>2</v>
      </c>
      <c r="F49" s="166">
        <v>71</v>
      </c>
      <c r="G49" s="167">
        <v>0</v>
      </c>
      <c r="H49" s="166">
        <v>95</v>
      </c>
      <c r="I49" s="166">
        <v>219</v>
      </c>
      <c r="J49" s="166">
        <v>334</v>
      </c>
      <c r="K49" s="167">
        <v>0</v>
      </c>
      <c r="L49" s="166">
        <v>10</v>
      </c>
      <c r="M49" s="167">
        <v>0</v>
      </c>
      <c r="N49" s="167">
        <v>4</v>
      </c>
      <c r="O49" s="167">
        <v>15</v>
      </c>
      <c r="P49" s="167">
        <v>0</v>
      </c>
      <c r="Q49" s="167">
        <v>11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62</v>
      </c>
      <c r="AA49" s="167">
        <v>0</v>
      </c>
      <c r="AB49" s="108"/>
    </row>
    <row r="50" spans="1:28" ht="15" customHeight="1">
      <c r="A50" s="100">
        <v>222</v>
      </c>
      <c r="B50" s="105" t="s">
        <v>253</v>
      </c>
      <c r="C50" s="166">
        <v>115</v>
      </c>
      <c r="D50" s="166">
        <v>40</v>
      </c>
      <c r="E50" s="166">
        <v>1</v>
      </c>
      <c r="F50" s="166">
        <v>5</v>
      </c>
      <c r="G50" s="167">
        <v>0</v>
      </c>
      <c r="H50" s="166">
        <v>24</v>
      </c>
      <c r="I50" s="166">
        <v>0</v>
      </c>
      <c r="J50" s="166">
        <v>24</v>
      </c>
      <c r="K50" s="167">
        <v>0</v>
      </c>
      <c r="L50" s="166">
        <v>6</v>
      </c>
      <c r="M50" s="167">
        <v>0</v>
      </c>
      <c r="N50" s="167">
        <v>8</v>
      </c>
      <c r="O50" s="167" t="s">
        <v>410</v>
      </c>
      <c r="P50" s="167">
        <v>0</v>
      </c>
      <c r="Q50" s="166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7</v>
      </c>
      <c r="AA50" s="167">
        <v>0</v>
      </c>
      <c r="AB50" s="108"/>
    </row>
    <row r="51" spans="1:28" ht="15" customHeight="1">
      <c r="A51" s="100">
        <v>223</v>
      </c>
      <c r="B51" s="105" t="s">
        <v>254</v>
      </c>
      <c r="C51" s="166">
        <v>965</v>
      </c>
      <c r="D51" s="166">
        <v>273</v>
      </c>
      <c r="E51" s="166">
        <v>1</v>
      </c>
      <c r="F51" s="166">
        <v>57</v>
      </c>
      <c r="G51" s="167">
        <v>0</v>
      </c>
      <c r="H51" s="166">
        <v>117</v>
      </c>
      <c r="I51" s="166">
        <v>82</v>
      </c>
      <c r="J51" s="166">
        <v>335</v>
      </c>
      <c r="K51" s="167">
        <v>0</v>
      </c>
      <c r="L51" s="166">
        <v>15</v>
      </c>
      <c r="M51" s="167">
        <v>0</v>
      </c>
      <c r="N51" s="167">
        <v>13</v>
      </c>
      <c r="O51" s="167">
        <v>9</v>
      </c>
      <c r="P51" s="167">
        <v>0</v>
      </c>
      <c r="Q51" s="166">
        <v>3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60</v>
      </c>
      <c r="AA51" s="167">
        <v>0</v>
      </c>
      <c r="AB51" s="108"/>
    </row>
    <row r="52" spans="1:28" ht="15" customHeight="1">
      <c r="A52" s="100">
        <v>224</v>
      </c>
      <c r="B52" s="105" t="s">
        <v>255</v>
      </c>
      <c r="C52" s="166">
        <v>514</v>
      </c>
      <c r="D52" s="166">
        <v>77</v>
      </c>
      <c r="E52" s="166">
        <v>5</v>
      </c>
      <c r="F52" s="166">
        <v>42</v>
      </c>
      <c r="G52" s="167">
        <v>0</v>
      </c>
      <c r="H52" s="166">
        <v>42</v>
      </c>
      <c r="I52" s="166">
        <v>19</v>
      </c>
      <c r="J52" s="166">
        <v>255</v>
      </c>
      <c r="K52" s="167">
        <v>0</v>
      </c>
      <c r="L52" s="166">
        <v>10</v>
      </c>
      <c r="M52" s="167">
        <v>0</v>
      </c>
      <c r="N52" s="167">
        <v>14</v>
      </c>
      <c r="O52" s="167">
        <v>1</v>
      </c>
      <c r="P52" s="167">
        <v>0</v>
      </c>
      <c r="Q52" s="166">
        <v>2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47</v>
      </c>
      <c r="AA52" s="167">
        <v>0</v>
      </c>
      <c r="AB52" s="108"/>
    </row>
    <row r="53" spans="1:28" ht="15" customHeight="1">
      <c r="A53" s="100">
        <v>225</v>
      </c>
      <c r="B53" s="105" t="s">
        <v>256</v>
      </c>
      <c r="C53" s="166">
        <v>357</v>
      </c>
      <c r="D53" s="166">
        <v>76</v>
      </c>
      <c r="E53" s="166">
        <v>2</v>
      </c>
      <c r="F53" s="166">
        <v>16</v>
      </c>
      <c r="G53" s="167">
        <v>0</v>
      </c>
      <c r="H53" s="166">
        <v>76</v>
      </c>
      <c r="I53" s="166">
        <v>18</v>
      </c>
      <c r="J53" s="166">
        <v>107</v>
      </c>
      <c r="K53" s="167">
        <v>0</v>
      </c>
      <c r="L53" s="166">
        <v>9</v>
      </c>
      <c r="M53" s="167">
        <v>0</v>
      </c>
      <c r="N53" s="167">
        <v>21</v>
      </c>
      <c r="O53" s="167">
        <v>2</v>
      </c>
      <c r="P53" s="167">
        <v>0</v>
      </c>
      <c r="Q53" s="167">
        <v>13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17</v>
      </c>
      <c r="AA53" s="167">
        <v>0</v>
      </c>
      <c r="AB53" s="108"/>
    </row>
    <row r="54" spans="1:28" ht="15" customHeight="1">
      <c r="A54" s="100">
        <v>226</v>
      </c>
      <c r="B54" s="105" t="s">
        <v>257</v>
      </c>
      <c r="C54" s="166">
        <v>412</v>
      </c>
      <c r="D54" s="166">
        <v>56</v>
      </c>
      <c r="E54" s="166">
        <v>9</v>
      </c>
      <c r="F54" s="166">
        <v>50</v>
      </c>
      <c r="G54" s="167">
        <v>0</v>
      </c>
      <c r="H54" s="166">
        <v>48</v>
      </c>
      <c r="I54" s="166">
        <v>0</v>
      </c>
      <c r="J54" s="166">
        <v>140</v>
      </c>
      <c r="K54" s="167">
        <v>0</v>
      </c>
      <c r="L54" s="166">
        <v>11</v>
      </c>
      <c r="M54" s="167">
        <v>0</v>
      </c>
      <c r="N54" s="167">
        <v>7</v>
      </c>
      <c r="O54" s="167">
        <v>26</v>
      </c>
      <c r="P54" s="167">
        <v>0</v>
      </c>
      <c r="Q54" s="167">
        <v>8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57</v>
      </c>
      <c r="AA54" s="167">
        <v>0</v>
      </c>
      <c r="AB54" s="108"/>
    </row>
    <row r="55" spans="1:28" ht="15" customHeight="1">
      <c r="A55" s="100">
        <v>227</v>
      </c>
      <c r="B55" s="105" t="s">
        <v>258</v>
      </c>
      <c r="C55" s="166">
        <v>287</v>
      </c>
      <c r="D55" s="166">
        <v>73</v>
      </c>
      <c r="E55" s="166">
        <v>2</v>
      </c>
      <c r="F55" s="166">
        <v>18</v>
      </c>
      <c r="G55" s="167">
        <v>0</v>
      </c>
      <c r="H55" s="166">
        <v>38</v>
      </c>
      <c r="I55" s="166">
        <v>8</v>
      </c>
      <c r="J55" s="166">
        <v>92</v>
      </c>
      <c r="K55" s="167">
        <v>0</v>
      </c>
      <c r="L55" s="166">
        <v>13</v>
      </c>
      <c r="M55" s="167">
        <v>0</v>
      </c>
      <c r="N55" s="167" t="s">
        <v>410</v>
      </c>
      <c r="O55" s="167">
        <v>4</v>
      </c>
      <c r="P55" s="167">
        <v>0</v>
      </c>
      <c r="Q55" s="167">
        <v>3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36</v>
      </c>
      <c r="AA55" s="167">
        <v>0</v>
      </c>
      <c r="AB55" s="108"/>
    </row>
    <row r="56" spans="1:28" ht="15" customHeight="1">
      <c r="A56" s="100">
        <v>228</v>
      </c>
      <c r="B56" s="105" t="s">
        <v>411</v>
      </c>
      <c r="C56" s="166">
        <v>1867</v>
      </c>
      <c r="D56" s="166">
        <v>109</v>
      </c>
      <c r="E56" s="166">
        <v>5</v>
      </c>
      <c r="F56" s="166">
        <v>46</v>
      </c>
      <c r="G56" s="167">
        <v>0</v>
      </c>
      <c r="H56" s="166">
        <v>55</v>
      </c>
      <c r="I56" s="166">
        <v>82</v>
      </c>
      <c r="J56" s="166">
        <v>1315</v>
      </c>
      <c r="K56" s="167">
        <v>0</v>
      </c>
      <c r="L56" s="166">
        <v>5</v>
      </c>
      <c r="M56" s="167">
        <v>0</v>
      </c>
      <c r="N56" s="167">
        <v>36</v>
      </c>
      <c r="O56" s="167">
        <v>4</v>
      </c>
      <c r="P56" s="167">
        <v>0</v>
      </c>
      <c r="Q56" s="167">
        <v>5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205</v>
      </c>
      <c r="AA56" s="167">
        <v>0</v>
      </c>
      <c r="AB56" s="108"/>
    </row>
    <row r="57" spans="1:28" ht="15" customHeight="1">
      <c r="A57" s="100">
        <v>229</v>
      </c>
      <c r="B57" s="105" t="s">
        <v>259</v>
      </c>
      <c r="C57" s="166">
        <v>688</v>
      </c>
      <c r="D57" s="166">
        <v>117</v>
      </c>
      <c r="E57" s="166">
        <v>6</v>
      </c>
      <c r="F57" s="166">
        <v>78</v>
      </c>
      <c r="G57" s="167">
        <v>0</v>
      </c>
      <c r="H57" s="166">
        <v>36</v>
      </c>
      <c r="I57" s="166">
        <v>12</v>
      </c>
      <c r="J57" s="166">
        <v>213</v>
      </c>
      <c r="K57" s="167">
        <v>0</v>
      </c>
      <c r="L57" s="166">
        <v>14</v>
      </c>
      <c r="M57" s="167">
        <v>0</v>
      </c>
      <c r="N57" s="167">
        <v>78</v>
      </c>
      <c r="O57" s="167">
        <v>9</v>
      </c>
      <c r="P57" s="167">
        <v>0</v>
      </c>
      <c r="Q57" s="167">
        <v>12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113</v>
      </c>
      <c r="AA57" s="167">
        <v>0</v>
      </c>
      <c r="AB57" s="108"/>
    </row>
    <row r="58" spans="1:28" ht="15" customHeight="1">
      <c r="A58" s="100">
        <v>301</v>
      </c>
      <c r="B58" s="105" t="s">
        <v>261</v>
      </c>
      <c r="C58" s="166">
        <v>215</v>
      </c>
      <c r="D58" s="166">
        <v>19</v>
      </c>
      <c r="E58" s="166">
        <v>2</v>
      </c>
      <c r="F58" s="166">
        <v>80</v>
      </c>
      <c r="G58" s="167">
        <v>0</v>
      </c>
      <c r="H58" s="166">
        <v>12</v>
      </c>
      <c r="I58" s="166">
        <v>6</v>
      </c>
      <c r="J58" s="166">
        <v>63</v>
      </c>
      <c r="K58" s="167">
        <v>0</v>
      </c>
      <c r="L58" s="166">
        <v>6</v>
      </c>
      <c r="M58" s="167">
        <v>0</v>
      </c>
      <c r="N58" s="167">
        <v>2</v>
      </c>
      <c r="O58" s="167">
        <v>2</v>
      </c>
      <c r="P58" s="167">
        <v>0</v>
      </c>
      <c r="Q58" s="166">
        <v>2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21</v>
      </c>
      <c r="AA58" s="167">
        <v>0</v>
      </c>
      <c r="AB58" s="108"/>
    </row>
    <row r="59" spans="1:28" ht="15" customHeight="1">
      <c r="A59" s="100">
        <v>365</v>
      </c>
      <c r="B59" s="105" t="s">
        <v>265</v>
      </c>
      <c r="C59" s="166">
        <v>302</v>
      </c>
      <c r="D59" s="166">
        <v>58</v>
      </c>
      <c r="E59" s="166">
        <v>1</v>
      </c>
      <c r="F59" s="166">
        <v>15</v>
      </c>
      <c r="G59" s="167">
        <v>0</v>
      </c>
      <c r="H59" s="166">
        <v>44</v>
      </c>
      <c r="I59" s="166">
        <v>5</v>
      </c>
      <c r="J59" s="166">
        <v>163</v>
      </c>
      <c r="K59" s="167">
        <v>0</v>
      </c>
      <c r="L59" s="166">
        <v>1</v>
      </c>
      <c r="M59" s="167">
        <v>0</v>
      </c>
      <c r="N59" s="167">
        <v>8</v>
      </c>
      <c r="O59" s="167">
        <v>2</v>
      </c>
      <c r="P59" s="167">
        <v>0</v>
      </c>
      <c r="Q59" s="166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5</v>
      </c>
      <c r="AA59" s="167">
        <v>0</v>
      </c>
      <c r="AB59" s="108"/>
    </row>
    <row r="60" spans="1:28" ht="15" customHeight="1">
      <c r="A60" s="100">
        <v>381</v>
      </c>
      <c r="B60" s="105" t="s">
        <v>266</v>
      </c>
      <c r="C60" s="166">
        <v>522</v>
      </c>
      <c r="D60" s="166">
        <v>41</v>
      </c>
      <c r="E60" s="166">
        <v>5</v>
      </c>
      <c r="F60" s="166">
        <v>44</v>
      </c>
      <c r="G60" s="167">
        <v>0</v>
      </c>
      <c r="H60" s="166">
        <v>74</v>
      </c>
      <c r="I60" s="166">
        <v>15</v>
      </c>
      <c r="J60" s="166">
        <v>238</v>
      </c>
      <c r="K60" s="167">
        <v>0</v>
      </c>
      <c r="L60" s="166">
        <v>1</v>
      </c>
      <c r="M60" s="167">
        <v>0</v>
      </c>
      <c r="N60" s="167">
        <v>28</v>
      </c>
      <c r="O60" s="167">
        <v>14</v>
      </c>
      <c r="P60" s="167">
        <v>0</v>
      </c>
      <c r="Q60" s="167">
        <v>1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61</v>
      </c>
      <c r="AA60" s="167">
        <v>0</v>
      </c>
      <c r="AB60" s="108"/>
    </row>
    <row r="61" spans="1:28" ht="15" customHeight="1">
      <c r="A61" s="100">
        <v>382</v>
      </c>
      <c r="B61" s="105" t="s">
        <v>267</v>
      </c>
      <c r="C61" s="166">
        <v>510</v>
      </c>
      <c r="D61" s="166">
        <v>75</v>
      </c>
      <c r="E61" s="166">
        <v>1</v>
      </c>
      <c r="F61" s="166">
        <v>88</v>
      </c>
      <c r="G61" s="167">
        <v>0</v>
      </c>
      <c r="H61" s="166">
        <v>64</v>
      </c>
      <c r="I61" s="166">
        <v>50</v>
      </c>
      <c r="J61" s="166">
        <v>168</v>
      </c>
      <c r="K61" s="167">
        <v>0</v>
      </c>
      <c r="L61" s="166">
        <v>8</v>
      </c>
      <c r="M61" s="167">
        <v>0</v>
      </c>
      <c r="N61" s="167">
        <v>7</v>
      </c>
      <c r="O61" s="167">
        <v>1</v>
      </c>
      <c r="P61" s="167">
        <v>0</v>
      </c>
      <c r="Q61" s="167">
        <v>1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47</v>
      </c>
      <c r="AA61" s="167">
        <v>0</v>
      </c>
      <c r="AB61" s="108"/>
    </row>
    <row r="62" spans="1:28" ht="15" customHeight="1">
      <c r="A62" s="100">
        <v>442</v>
      </c>
      <c r="B62" s="105" t="s">
        <v>270</v>
      </c>
      <c r="C62" s="166">
        <v>147</v>
      </c>
      <c r="D62" s="166">
        <v>40</v>
      </c>
      <c r="E62" s="166">
        <v>0</v>
      </c>
      <c r="F62" s="166">
        <v>6</v>
      </c>
      <c r="G62" s="167">
        <v>0</v>
      </c>
      <c r="H62" s="166">
        <v>12</v>
      </c>
      <c r="I62" s="166">
        <v>0</v>
      </c>
      <c r="J62" s="166">
        <v>57</v>
      </c>
      <c r="K62" s="167">
        <v>0</v>
      </c>
      <c r="L62" s="166">
        <v>2</v>
      </c>
      <c r="M62" s="167">
        <v>0</v>
      </c>
      <c r="N62" s="167">
        <v>6</v>
      </c>
      <c r="O62" s="167" t="s">
        <v>410</v>
      </c>
      <c r="P62" s="167">
        <v>0</v>
      </c>
      <c r="Q62" s="166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24</v>
      </c>
      <c r="AA62" s="167">
        <v>0</v>
      </c>
      <c r="AB62" s="108"/>
    </row>
    <row r="63" spans="1:28" ht="15" customHeight="1">
      <c r="A63" s="100">
        <v>443</v>
      </c>
      <c r="B63" s="105" t="s">
        <v>271</v>
      </c>
      <c r="C63" s="166">
        <v>475</v>
      </c>
      <c r="D63" s="166">
        <v>211</v>
      </c>
      <c r="E63" s="166">
        <v>0</v>
      </c>
      <c r="F63" s="166">
        <v>14</v>
      </c>
      <c r="G63" s="167">
        <v>0</v>
      </c>
      <c r="H63" s="166">
        <v>17</v>
      </c>
      <c r="I63" s="166">
        <v>4</v>
      </c>
      <c r="J63" s="166">
        <v>155</v>
      </c>
      <c r="K63" s="167">
        <v>0</v>
      </c>
      <c r="L63" s="166">
        <v>1</v>
      </c>
      <c r="M63" s="167">
        <v>0</v>
      </c>
      <c r="N63" s="167">
        <v>19</v>
      </c>
      <c r="O63" s="167">
        <v>3</v>
      </c>
      <c r="P63" s="167">
        <v>0</v>
      </c>
      <c r="Q63" s="167">
        <v>17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34</v>
      </c>
      <c r="AA63" s="167">
        <v>0</v>
      </c>
      <c r="AB63" s="108"/>
    </row>
    <row r="64" spans="1:28" ht="15" customHeight="1">
      <c r="A64" s="100">
        <v>446</v>
      </c>
      <c r="B64" s="105" t="s">
        <v>273</v>
      </c>
      <c r="C64" s="166">
        <v>71</v>
      </c>
      <c r="D64" s="166">
        <v>12</v>
      </c>
      <c r="E64" s="166">
        <v>0</v>
      </c>
      <c r="F64" s="166">
        <v>3</v>
      </c>
      <c r="G64" s="167">
        <v>0</v>
      </c>
      <c r="H64" s="166">
        <v>7</v>
      </c>
      <c r="I64" s="166">
        <v>6</v>
      </c>
      <c r="J64" s="166">
        <v>29</v>
      </c>
      <c r="K64" s="167">
        <v>0</v>
      </c>
      <c r="L64" s="166">
        <v>1</v>
      </c>
      <c r="M64" s="167">
        <v>0</v>
      </c>
      <c r="N64" s="167" t="s">
        <v>410</v>
      </c>
      <c r="O64" s="167">
        <v>6</v>
      </c>
      <c r="P64" s="167">
        <v>0</v>
      </c>
      <c r="Q64" s="167">
        <v>3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0</v>
      </c>
      <c r="Y64" s="167">
        <v>0</v>
      </c>
      <c r="Z64" s="167">
        <v>4</v>
      </c>
      <c r="AA64" s="167">
        <v>0</v>
      </c>
      <c r="AB64" s="108"/>
    </row>
    <row r="65" spans="1:28" ht="15" customHeight="1">
      <c r="A65" s="100">
        <v>464</v>
      </c>
      <c r="B65" s="105" t="s">
        <v>274</v>
      </c>
      <c r="C65" s="166">
        <v>256</v>
      </c>
      <c r="D65" s="166">
        <v>14</v>
      </c>
      <c r="E65" s="166">
        <v>2</v>
      </c>
      <c r="F65" s="166">
        <v>60</v>
      </c>
      <c r="G65" s="167">
        <v>0</v>
      </c>
      <c r="H65" s="166">
        <v>16</v>
      </c>
      <c r="I65" s="166">
        <v>8</v>
      </c>
      <c r="J65" s="166">
        <v>90</v>
      </c>
      <c r="K65" s="167">
        <v>0</v>
      </c>
      <c r="L65" s="166">
        <v>1</v>
      </c>
      <c r="M65" s="167">
        <v>0</v>
      </c>
      <c r="N65" s="167">
        <v>22</v>
      </c>
      <c r="O65" s="167">
        <v>10</v>
      </c>
      <c r="P65" s="167">
        <v>0</v>
      </c>
      <c r="Q65" s="167">
        <v>4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29</v>
      </c>
      <c r="AA65" s="167">
        <v>0</v>
      </c>
      <c r="AB65" s="108"/>
    </row>
    <row r="66" spans="1:28" ht="15" customHeight="1">
      <c r="A66" s="100">
        <v>481</v>
      </c>
      <c r="B66" s="105" t="s">
        <v>275</v>
      </c>
      <c r="C66" s="166">
        <v>169</v>
      </c>
      <c r="D66" s="166">
        <v>21</v>
      </c>
      <c r="E66" s="167">
        <v>1</v>
      </c>
      <c r="F66" s="166">
        <v>30</v>
      </c>
      <c r="G66" s="167">
        <v>0</v>
      </c>
      <c r="H66" s="166">
        <v>30</v>
      </c>
      <c r="I66" s="167" t="s">
        <v>410</v>
      </c>
      <c r="J66" s="166">
        <v>61</v>
      </c>
      <c r="K66" s="167">
        <v>0</v>
      </c>
      <c r="L66" s="167" t="s">
        <v>410</v>
      </c>
      <c r="M66" s="167">
        <v>0</v>
      </c>
      <c r="N66" s="167">
        <v>3</v>
      </c>
      <c r="O66" s="167">
        <v>2</v>
      </c>
      <c r="P66" s="167">
        <v>0</v>
      </c>
      <c r="Q66" s="166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21</v>
      </c>
      <c r="AA66" s="167">
        <v>0</v>
      </c>
      <c r="AB66" s="108"/>
    </row>
    <row r="67" spans="1:28" ht="15" customHeight="1">
      <c r="A67" s="100">
        <v>501</v>
      </c>
      <c r="B67" s="105" t="s">
        <v>276</v>
      </c>
      <c r="C67" s="166">
        <v>183</v>
      </c>
      <c r="D67" s="166">
        <v>25</v>
      </c>
      <c r="E67" s="166">
        <v>4</v>
      </c>
      <c r="F67" s="166">
        <v>15</v>
      </c>
      <c r="G67" s="167">
        <v>0</v>
      </c>
      <c r="H67" s="166">
        <v>5</v>
      </c>
      <c r="I67" s="166">
        <v>3</v>
      </c>
      <c r="J67" s="166">
        <v>50</v>
      </c>
      <c r="K67" s="167">
        <v>0</v>
      </c>
      <c r="L67" s="166">
        <v>1</v>
      </c>
      <c r="M67" s="167">
        <v>0</v>
      </c>
      <c r="N67" s="167">
        <v>8</v>
      </c>
      <c r="O67" s="167">
        <v>29</v>
      </c>
      <c r="P67" s="167">
        <v>0</v>
      </c>
      <c r="Q67" s="166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0</v>
      </c>
      <c r="Y67" s="167">
        <v>0</v>
      </c>
      <c r="Z67" s="167">
        <v>43</v>
      </c>
      <c r="AA67" s="167">
        <v>0</v>
      </c>
      <c r="AB67" s="108"/>
    </row>
    <row r="68" spans="1:28" ht="15" customHeight="1">
      <c r="A68" s="100">
        <v>585</v>
      </c>
      <c r="B68" s="105" t="s">
        <v>278</v>
      </c>
      <c r="C68" s="166">
        <v>123</v>
      </c>
      <c r="D68" s="166">
        <v>13</v>
      </c>
      <c r="E68" s="166">
        <v>0</v>
      </c>
      <c r="F68" s="166">
        <v>7</v>
      </c>
      <c r="G68" s="167">
        <v>0</v>
      </c>
      <c r="H68" s="166">
        <v>24</v>
      </c>
      <c r="I68" s="166">
        <v>0</v>
      </c>
      <c r="J68" s="166">
        <v>44</v>
      </c>
      <c r="K68" s="167">
        <v>0</v>
      </c>
      <c r="L68" s="166">
        <v>3</v>
      </c>
      <c r="M68" s="167">
        <v>0</v>
      </c>
      <c r="N68" s="167">
        <v>20</v>
      </c>
      <c r="O68" s="167" t="s">
        <v>410</v>
      </c>
      <c r="P68" s="167">
        <v>0</v>
      </c>
      <c r="Q68" s="166">
        <v>0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12</v>
      </c>
      <c r="AA68" s="167">
        <v>0</v>
      </c>
      <c r="AB68" s="108"/>
    </row>
    <row r="69" spans="1:28" ht="15" customHeight="1">
      <c r="A69" s="100">
        <v>586</v>
      </c>
      <c r="B69" s="105" t="s">
        <v>279</v>
      </c>
      <c r="C69" s="166">
        <v>141</v>
      </c>
      <c r="D69" s="166">
        <v>40</v>
      </c>
      <c r="E69" s="166">
        <v>0</v>
      </c>
      <c r="F69" s="166">
        <v>7</v>
      </c>
      <c r="G69" s="167">
        <v>0</v>
      </c>
      <c r="H69" s="166">
        <v>2</v>
      </c>
      <c r="I69" s="166">
        <v>0</v>
      </c>
      <c r="J69" s="166">
        <v>29</v>
      </c>
      <c r="K69" s="167">
        <v>0</v>
      </c>
      <c r="L69" s="166">
        <v>1</v>
      </c>
      <c r="M69" s="167">
        <v>0</v>
      </c>
      <c r="N69" s="167">
        <v>42</v>
      </c>
      <c r="O69" s="167" t="s">
        <v>410</v>
      </c>
      <c r="P69" s="167">
        <v>0</v>
      </c>
      <c r="Q69" s="166">
        <v>0</v>
      </c>
      <c r="R69" s="167">
        <v>0</v>
      </c>
      <c r="S69" s="167">
        <v>0</v>
      </c>
      <c r="T69" s="167">
        <v>0</v>
      </c>
      <c r="U69" s="167">
        <v>0</v>
      </c>
      <c r="V69" s="167">
        <v>0</v>
      </c>
      <c r="W69" s="167">
        <v>0</v>
      </c>
      <c r="X69" s="167">
        <v>0</v>
      </c>
      <c r="Y69" s="167">
        <v>0</v>
      </c>
      <c r="Z69" s="167">
        <v>20</v>
      </c>
      <c r="AA69" s="167">
        <v>0</v>
      </c>
      <c r="AB69" s="108"/>
    </row>
    <row r="70" spans="1:28" ht="15" customHeight="1">
      <c r="A70" s="104"/>
      <c r="B70" s="125"/>
      <c r="C70" s="145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08"/>
    </row>
    <row r="71" spans="1:28" ht="15" customHeight="1">
      <c r="B71" s="100" t="s">
        <v>436</v>
      </c>
      <c r="C71" s="108"/>
      <c r="D71" s="108"/>
      <c r="E71" s="108"/>
      <c r="F71" s="108"/>
      <c r="G71" s="144"/>
      <c r="H71" s="108"/>
      <c r="I71" s="108"/>
      <c r="J71" s="108"/>
      <c r="K71" s="144"/>
      <c r="L71" s="108"/>
      <c r="M71" s="144"/>
      <c r="N71" s="144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</row>
    <row r="72" spans="1:28">
      <c r="C72" s="108"/>
      <c r="D72" s="108"/>
      <c r="E72" s="108"/>
      <c r="F72" s="108"/>
      <c r="G72" s="144"/>
      <c r="H72" s="108"/>
      <c r="I72" s="108"/>
      <c r="J72" s="108"/>
      <c r="K72" s="144"/>
      <c r="L72" s="108"/>
      <c r="M72" s="144"/>
      <c r="N72" s="144"/>
      <c r="O72" s="108"/>
      <c r="P72" s="144"/>
      <c r="Q72" s="144"/>
      <c r="R72" s="144"/>
      <c r="S72" s="108"/>
      <c r="T72" s="108"/>
      <c r="U72" s="108"/>
      <c r="V72" s="108"/>
      <c r="W72" s="144"/>
      <c r="X72" s="108"/>
      <c r="Y72" s="108"/>
      <c r="Z72" s="108"/>
      <c r="AA72" s="108"/>
      <c r="AB72" s="108"/>
    </row>
    <row r="73" spans="1:28">
      <c r="C73" s="108"/>
      <c r="D73" s="108"/>
      <c r="E73" s="108"/>
      <c r="F73" s="108"/>
      <c r="G73" s="144"/>
      <c r="H73" s="108"/>
      <c r="I73" s="108"/>
      <c r="J73" s="108"/>
      <c r="K73" s="144"/>
      <c r="L73" s="108"/>
      <c r="M73" s="144"/>
      <c r="N73" s="144"/>
      <c r="O73" s="108"/>
      <c r="P73" s="144"/>
      <c r="Q73" s="144"/>
      <c r="R73" s="144"/>
      <c r="S73" s="108"/>
      <c r="T73" s="108"/>
      <c r="U73" s="108"/>
      <c r="V73" s="108"/>
      <c r="W73" s="144"/>
      <c r="X73" s="108"/>
      <c r="Y73" s="108"/>
      <c r="Z73" s="108"/>
      <c r="AA73" s="108"/>
      <c r="AB73" s="108"/>
    </row>
    <row r="74" spans="1:28">
      <c r="C74" s="108"/>
      <c r="D74" s="108"/>
      <c r="E74" s="108"/>
      <c r="F74" s="108"/>
      <c r="G74" s="144"/>
      <c r="H74" s="108"/>
      <c r="I74" s="108"/>
      <c r="J74" s="108"/>
      <c r="K74" s="144"/>
      <c r="L74" s="108"/>
      <c r="M74" s="144"/>
      <c r="N74" s="144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</row>
    <row r="75" spans="1:28">
      <c r="C75" s="108"/>
      <c r="D75" s="108"/>
      <c r="E75" s="108"/>
      <c r="F75" s="108"/>
      <c r="G75" s="144"/>
      <c r="H75" s="108"/>
      <c r="I75" s="108"/>
      <c r="J75" s="108"/>
      <c r="K75" s="144"/>
      <c r="L75" s="108"/>
      <c r="M75" s="144"/>
      <c r="N75" s="144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</row>
  </sheetData>
  <mergeCells count="1">
    <mergeCell ref="A3:B3"/>
  </mergeCells>
  <phoneticPr fontId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FAAFD-FD95-49B3-89B5-D04238C1B0B3}">
  <sheetPr>
    <tabColor theme="7" tint="0.79998168889431442"/>
  </sheetPr>
  <dimension ref="A1:AA74"/>
  <sheetViews>
    <sheetView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7.75" defaultRowHeight="13.5"/>
  <cols>
    <col min="1" max="1" width="3.75" style="172" customWidth="1"/>
    <col min="2" max="2" width="11.875" style="172" customWidth="1"/>
    <col min="3" max="6" width="10.125" style="172" customWidth="1"/>
    <col min="7" max="7" width="10.125" style="173" customWidth="1"/>
    <col min="8" max="10" width="10.125" style="172" customWidth="1"/>
    <col min="11" max="11" width="10.125" style="173" customWidth="1"/>
    <col min="12" max="12" width="10.125" style="172" customWidth="1"/>
    <col min="13" max="14" width="10.125" style="173" customWidth="1"/>
    <col min="15" max="27" width="10.125" style="172" customWidth="1"/>
    <col min="28" max="16384" width="7.75" style="172"/>
  </cols>
  <sheetData>
    <row r="1" spans="1:27" ht="16.149999999999999" customHeight="1">
      <c r="A1" s="172" t="s">
        <v>829</v>
      </c>
    </row>
    <row r="2" spans="1:27">
      <c r="N2" s="173" t="s">
        <v>402</v>
      </c>
      <c r="AA2" s="173" t="s">
        <v>402</v>
      </c>
    </row>
    <row r="3" spans="1:27" ht="27">
      <c r="A3" s="450" t="s">
        <v>403</v>
      </c>
      <c r="B3" s="451"/>
      <c r="C3" s="174" t="s">
        <v>44</v>
      </c>
      <c r="D3" s="175" t="s">
        <v>0</v>
      </c>
      <c r="E3" s="176" t="s">
        <v>429</v>
      </c>
      <c r="F3" s="176" t="s">
        <v>446</v>
      </c>
      <c r="G3" s="176" t="s">
        <v>447</v>
      </c>
      <c r="H3" s="175" t="s">
        <v>1</v>
      </c>
      <c r="I3" s="175" t="s">
        <v>193</v>
      </c>
      <c r="J3" s="175" t="s">
        <v>194</v>
      </c>
      <c r="K3" s="175" t="s">
        <v>195</v>
      </c>
      <c r="L3" s="175" t="s">
        <v>413</v>
      </c>
      <c r="M3" s="175" t="s">
        <v>157</v>
      </c>
      <c r="N3" s="177" t="s">
        <v>196</v>
      </c>
      <c r="O3" s="175" t="s">
        <v>199</v>
      </c>
      <c r="P3" s="175" t="s">
        <v>414</v>
      </c>
      <c r="Q3" s="175" t="s">
        <v>421</v>
      </c>
      <c r="R3" s="176" t="s">
        <v>198</v>
      </c>
      <c r="S3" s="176" t="s">
        <v>197</v>
      </c>
      <c r="T3" s="175" t="s">
        <v>200</v>
      </c>
      <c r="U3" s="175" t="s">
        <v>156</v>
      </c>
      <c r="V3" s="175" t="s">
        <v>201</v>
      </c>
      <c r="W3" s="176" t="s">
        <v>422</v>
      </c>
      <c r="X3" s="175" t="s">
        <v>418</v>
      </c>
      <c r="Y3" s="176" t="s">
        <v>202</v>
      </c>
      <c r="Z3" s="178" t="s">
        <v>205</v>
      </c>
      <c r="AA3" s="178" t="s">
        <v>162</v>
      </c>
    </row>
    <row r="4" spans="1:27" ht="11.25" hidden="1" customHeight="1">
      <c r="B4" s="179" t="s">
        <v>466</v>
      </c>
      <c r="C4" s="180">
        <v>105613</v>
      </c>
      <c r="D4" s="180">
        <v>23153</v>
      </c>
      <c r="E4" s="180">
        <v>2080</v>
      </c>
      <c r="F4" s="180">
        <v>40384</v>
      </c>
      <c r="G4" s="181">
        <v>2991</v>
      </c>
      <c r="H4" s="180">
        <v>4434</v>
      </c>
      <c r="I4" s="180">
        <v>2483</v>
      </c>
      <c r="J4" s="180">
        <v>14772</v>
      </c>
      <c r="K4" s="181">
        <v>796</v>
      </c>
      <c r="L4" s="180">
        <v>2291</v>
      </c>
      <c r="M4" s="181">
        <v>1516</v>
      </c>
      <c r="N4" s="181">
        <v>1219</v>
      </c>
      <c r="O4" s="181">
        <v>932</v>
      </c>
      <c r="P4" s="181">
        <v>634</v>
      </c>
      <c r="Q4" s="181">
        <v>1411</v>
      </c>
      <c r="R4" s="181">
        <v>500</v>
      </c>
      <c r="S4" s="181">
        <v>488</v>
      </c>
      <c r="T4" s="181">
        <v>355</v>
      </c>
      <c r="U4" s="181">
        <v>293</v>
      </c>
      <c r="V4" s="181">
        <v>252</v>
      </c>
      <c r="W4" s="181">
        <v>234</v>
      </c>
      <c r="X4" s="181">
        <v>217</v>
      </c>
      <c r="Y4" s="181">
        <v>185</v>
      </c>
      <c r="Z4" s="181">
        <v>3948</v>
      </c>
      <c r="AA4" s="181">
        <v>45</v>
      </c>
    </row>
    <row r="5" spans="1:27" ht="11.25" hidden="1" customHeight="1">
      <c r="B5" s="179" t="s">
        <v>463</v>
      </c>
      <c r="C5" s="180">
        <v>110005</v>
      </c>
      <c r="D5" s="180">
        <v>23670</v>
      </c>
      <c r="E5" s="180">
        <v>2141</v>
      </c>
      <c r="F5" s="180">
        <v>39432</v>
      </c>
      <c r="G5" s="181">
        <v>2862</v>
      </c>
      <c r="H5" s="180">
        <v>4847</v>
      </c>
      <c r="I5" s="180">
        <v>2429</v>
      </c>
      <c r="J5" s="180">
        <v>18314</v>
      </c>
      <c r="K5" s="181">
        <v>804</v>
      </c>
      <c r="L5" s="180">
        <v>2351</v>
      </c>
      <c r="M5" s="181">
        <v>1550</v>
      </c>
      <c r="N5" s="181">
        <v>1454</v>
      </c>
      <c r="O5" s="181">
        <v>936</v>
      </c>
      <c r="P5" s="181">
        <v>650</v>
      </c>
      <c r="Q5" s="181">
        <v>1595</v>
      </c>
      <c r="R5" s="181">
        <v>497</v>
      </c>
      <c r="S5" s="181">
        <v>482</v>
      </c>
      <c r="T5" s="181">
        <v>372</v>
      </c>
      <c r="U5" s="181">
        <v>296</v>
      </c>
      <c r="V5" s="181">
        <v>272</v>
      </c>
      <c r="W5" s="181">
        <v>252</v>
      </c>
      <c r="X5" s="181">
        <v>236</v>
      </c>
      <c r="Y5" s="181">
        <v>192</v>
      </c>
      <c r="Z5" s="181">
        <v>4326</v>
      </c>
      <c r="AA5" s="181">
        <v>45</v>
      </c>
    </row>
    <row r="6" spans="1:27" ht="11.25" hidden="1" customHeight="1">
      <c r="B6" s="179" t="s">
        <v>462</v>
      </c>
      <c r="C6" s="180">
        <v>115681</v>
      </c>
      <c r="D6" s="180">
        <v>24496</v>
      </c>
      <c r="E6" s="180">
        <v>2325</v>
      </c>
      <c r="F6" s="180">
        <v>38516</v>
      </c>
      <c r="G6" s="181">
        <v>2690</v>
      </c>
      <c r="H6" s="180">
        <v>5168</v>
      </c>
      <c r="I6" s="180">
        <v>2684</v>
      </c>
      <c r="J6" s="180">
        <v>21870</v>
      </c>
      <c r="K6" s="181">
        <v>823</v>
      </c>
      <c r="L6" s="180">
        <v>2388</v>
      </c>
      <c r="M6" s="181">
        <v>1623</v>
      </c>
      <c r="N6" s="181">
        <v>1790</v>
      </c>
      <c r="O6" s="181">
        <v>1039</v>
      </c>
      <c r="P6" s="181">
        <v>703</v>
      </c>
      <c r="Q6" s="181">
        <v>1804</v>
      </c>
      <c r="R6" s="181">
        <v>498</v>
      </c>
      <c r="S6" s="181">
        <v>484</v>
      </c>
      <c r="T6" s="181">
        <v>390</v>
      </c>
      <c r="U6" s="181">
        <v>323</v>
      </c>
      <c r="V6" s="181">
        <v>279</v>
      </c>
      <c r="W6" s="181">
        <v>264</v>
      </c>
      <c r="X6" s="181">
        <v>282</v>
      </c>
      <c r="Y6" s="181">
        <v>186</v>
      </c>
      <c r="Z6" s="181">
        <v>4999</v>
      </c>
      <c r="AA6" s="181">
        <v>57</v>
      </c>
    </row>
    <row r="7" spans="1:27" ht="11.25" hidden="1" customHeight="1">
      <c r="B7" s="179" t="s">
        <v>467</v>
      </c>
      <c r="C7" s="180">
        <v>114806</v>
      </c>
      <c r="D7" s="180">
        <v>23258</v>
      </c>
      <c r="E7" s="180">
        <v>2075</v>
      </c>
      <c r="F7" s="180">
        <v>37451</v>
      </c>
      <c r="G7" s="181">
        <v>2608</v>
      </c>
      <c r="H7" s="180">
        <v>5127</v>
      </c>
      <c r="I7" s="180">
        <v>2673</v>
      </c>
      <c r="J7" s="180">
        <v>23429</v>
      </c>
      <c r="K7" s="181">
        <v>812</v>
      </c>
      <c r="L7" s="180">
        <v>2160</v>
      </c>
      <c r="M7" s="181">
        <v>1519</v>
      </c>
      <c r="N7" s="181">
        <v>1783</v>
      </c>
      <c r="O7" s="181">
        <v>1062</v>
      </c>
      <c r="P7" s="181">
        <v>648</v>
      </c>
      <c r="Q7" s="181">
        <v>2147</v>
      </c>
      <c r="R7" s="181">
        <v>479</v>
      </c>
      <c r="S7" s="181">
        <v>443</v>
      </c>
      <c r="T7" s="181">
        <v>372</v>
      </c>
      <c r="U7" s="181">
        <v>253</v>
      </c>
      <c r="V7" s="181">
        <v>274</v>
      </c>
      <c r="W7" s="181">
        <v>239</v>
      </c>
      <c r="X7" s="181">
        <v>303</v>
      </c>
      <c r="Y7" s="181">
        <v>179</v>
      </c>
      <c r="Z7" s="181">
        <v>5459</v>
      </c>
      <c r="AA7" s="181">
        <v>53</v>
      </c>
    </row>
    <row r="8" spans="1:27" ht="11.25" customHeight="1">
      <c r="B8" s="179" t="s">
        <v>468</v>
      </c>
      <c r="C8" s="166">
        <v>111940</v>
      </c>
      <c r="D8" s="166">
        <v>21804</v>
      </c>
      <c r="E8" s="166">
        <v>1958</v>
      </c>
      <c r="F8" s="166">
        <v>36354</v>
      </c>
      <c r="G8" s="167">
        <v>2498</v>
      </c>
      <c r="H8" s="166">
        <v>5174</v>
      </c>
      <c r="I8" s="166">
        <v>2395</v>
      </c>
      <c r="J8" s="166">
        <v>23358</v>
      </c>
      <c r="K8" s="167">
        <v>820</v>
      </c>
      <c r="L8" s="166">
        <v>2136</v>
      </c>
      <c r="M8" s="167">
        <v>1421</v>
      </c>
      <c r="N8" s="167">
        <f>SUM(N10:N20)</f>
        <v>1683</v>
      </c>
      <c r="O8" s="167">
        <v>981</v>
      </c>
      <c r="P8" s="167">
        <v>635</v>
      </c>
      <c r="Q8" s="167">
        <v>2699</v>
      </c>
      <c r="R8" s="167">
        <v>484</v>
      </c>
      <c r="S8" s="167">
        <v>392</v>
      </c>
      <c r="T8" s="167">
        <v>361</v>
      </c>
      <c r="U8" s="167">
        <v>233</v>
      </c>
      <c r="V8" s="167">
        <v>280</v>
      </c>
      <c r="W8" s="167">
        <v>232</v>
      </c>
      <c r="X8" s="167">
        <v>339</v>
      </c>
      <c r="Y8" s="167">
        <v>153</v>
      </c>
      <c r="Z8" s="167">
        <v>5500</v>
      </c>
      <c r="AA8" s="167">
        <v>50</v>
      </c>
    </row>
    <row r="9" spans="1:27" ht="15" customHeight="1">
      <c r="B9" s="182"/>
      <c r="C9" s="168"/>
      <c r="D9" s="168"/>
      <c r="E9" s="168"/>
      <c r="F9" s="168"/>
      <c r="G9" s="169"/>
      <c r="H9" s="168"/>
      <c r="I9" s="168"/>
      <c r="J9" s="168"/>
      <c r="K9" s="169"/>
      <c r="L9" s="168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</row>
    <row r="10" spans="1:27" ht="15" customHeight="1">
      <c r="B10" s="183" t="s">
        <v>211</v>
      </c>
      <c r="C10" s="166">
        <v>20575</v>
      </c>
      <c r="D10" s="166">
        <v>3353</v>
      </c>
      <c r="E10" s="166">
        <v>349</v>
      </c>
      <c r="F10" s="166">
        <v>9607</v>
      </c>
      <c r="G10" s="167">
        <v>0</v>
      </c>
      <c r="H10" s="166">
        <v>793</v>
      </c>
      <c r="I10" s="166">
        <v>319</v>
      </c>
      <c r="J10" s="166">
        <v>2545</v>
      </c>
      <c r="K10" s="167">
        <v>0</v>
      </c>
      <c r="L10" s="166">
        <v>452</v>
      </c>
      <c r="M10" s="167">
        <v>0</v>
      </c>
      <c r="N10" s="167">
        <f>SUM(N31,N33,N35)</f>
        <v>162</v>
      </c>
      <c r="O10" s="167">
        <v>179</v>
      </c>
      <c r="P10" s="167">
        <v>0</v>
      </c>
      <c r="Q10" s="167">
        <v>382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</row>
    <row r="11" spans="1:27" ht="15" customHeight="1">
      <c r="B11" s="183" t="s">
        <v>212</v>
      </c>
      <c r="C11" s="166">
        <v>8916</v>
      </c>
      <c r="D11" s="166">
        <v>1382</v>
      </c>
      <c r="E11" s="166">
        <v>116</v>
      </c>
      <c r="F11" s="166">
        <v>4070</v>
      </c>
      <c r="G11" s="167">
        <v>0</v>
      </c>
      <c r="H11" s="166">
        <v>324</v>
      </c>
      <c r="I11" s="166">
        <v>230</v>
      </c>
      <c r="J11" s="166">
        <v>1115</v>
      </c>
      <c r="K11" s="167">
        <v>0</v>
      </c>
      <c r="L11" s="166">
        <v>232</v>
      </c>
      <c r="M11" s="167">
        <v>0</v>
      </c>
      <c r="N11" s="167">
        <f>SUM(N36,N42,N45,N47,N58)</f>
        <v>183</v>
      </c>
      <c r="O11" s="167">
        <v>82</v>
      </c>
      <c r="P11" s="167">
        <v>0</v>
      </c>
      <c r="Q11" s="167">
        <v>185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</row>
    <row r="12" spans="1:27" ht="15" customHeight="1">
      <c r="B12" s="183" t="s">
        <v>213</v>
      </c>
      <c r="C12" s="166">
        <v>8682</v>
      </c>
      <c r="D12" s="166">
        <v>1359</v>
      </c>
      <c r="E12" s="166">
        <v>103</v>
      </c>
      <c r="F12" s="166">
        <v>2488</v>
      </c>
      <c r="G12" s="167">
        <v>0</v>
      </c>
      <c r="H12" s="166">
        <v>779</v>
      </c>
      <c r="I12" s="166">
        <v>467</v>
      </c>
      <c r="J12" s="166">
        <v>1811</v>
      </c>
      <c r="K12" s="167">
        <v>0</v>
      </c>
      <c r="L12" s="166">
        <v>105</v>
      </c>
      <c r="M12" s="167">
        <v>0</v>
      </c>
      <c r="N12" s="167">
        <f t="shared" ref="N12" si="0">SUM(N32,N39,N44,N60,N61)</f>
        <v>173</v>
      </c>
      <c r="O12" s="167">
        <v>107</v>
      </c>
      <c r="P12" s="167">
        <v>0</v>
      </c>
      <c r="Q12" s="167">
        <v>161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</row>
    <row r="13" spans="1:27" ht="15" customHeight="1">
      <c r="B13" s="183" t="s">
        <v>214</v>
      </c>
      <c r="C13" s="166">
        <v>6628</v>
      </c>
      <c r="D13" s="166">
        <v>614</v>
      </c>
      <c r="E13" s="166">
        <v>46</v>
      </c>
      <c r="F13" s="166">
        <v>581</v>
      </c>
      <c r="G13" s="167">
        <v>0</v>
      </c>
      <c r="H13" s="166">
        <v>344</v>
      </c>
      <c r="I13" s="166">
        <v>469</v>
      </c>
      <c r="J13" s="166">
        <v>3339</v>
      </c>
      <c r="K13" s="167">
        <v>0</v>
      </c>
      <c r="L13" s="166">
        <v>33</v>
      </c>
      <c r="M13" s="167">
        <v>0</v>
      </c>
      <c r="N13" s="167">
        <f>SUM(N41,N43,N46,N48,N56,N59)</f>
        <v>161</v>
      </c>
      <c r="O13" s="167">
        <v>67</v>
      </c>
      <c r="P13" s="167">
        <v>0</v>
      </c>
      <c r="Q13" s="167">
        <v>80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</row>
    <row r="14" spans="1:27" ht="15" customHeight="1">
      <c r="B14" s="183" t="s">
        <v>215</v>
      </c>
      <c r="C14" s="166">
        <v>11957</v>
      </c>
      <c r="D14" s="166">
        <v>1465</v>
      </c>
      <c r="E14" s="166">
        <v>55</v>
      </c>
      <c r="F14" s="166">
        <v>4020</v>
      </c>
      <c r="G14" s="167">
        <v>0</v>
      </c>
      <c r="H14" s="166">
        <v>574</v>
      </c>
      <c r="I14" s="166">
        <v>99</v>
      </c>
      <c r="J14" s="166">
        <v>4038</v>
      </c>
      <c r="K14" s="167">
        <v>0</v>
      </c>
      <c r="L14" s="166">
        <v>101</v>
      </c>
      <c r="M14" s="167">
        <v>0</v>
      </c>
      <c r="N14" s="167">
        <f>SUM(N30,N64,N62,N63)</f>
        <v>216</v>
      </c>
      <c r="O14" s="167">
        <v>98</v>
      </c>
      <c r="P14" s="167">
        <v>0</v>
      </c>
      <c r="Q14" s="167">
        <v>201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</row>
    <row r="15" spans="1:27" ht="15" customHeight="1">
      <c r="B15" s="183" t="s">
        <v>216</v>
      </c>
      <c r="C15" s="166">
        <v>2515</v>
      </c>
      <c r="D15" s="166">
        <v>306</v>
      </c>
      <c r="E15" s="166">
        <v>18</v>
      </c>
      <c r="F15" s="166">
        <v>440</v>
      </c>
      <c r="G15" s="167">
        <v>0</v>
      </c>
      <c r="H15" s="166">
        <v>233</v>
      </c>
      <c r="I15" s="166">
        <v>51</v>
      </c>
      <c r="J15" s="166">
        <v>831</v>
      </c>
      <c r="K15" s="167">
        <v>0</v>
      </c>
      <c r="L15" s="166">
        <v>51</v>
      </c>
      <c r="M15" s="167">
        <v>0</v>
      </c>
      <c r="N15" s="167">
        <f>SUM(N37,N57,N40,N55,N65,N66,N67)</f>
        <v>136</v>
      </c>
      <c r="O15" s="167">
        <v>55</v>
      </c>
      <c r="P15" s="167">
        <v>0</v>
      </c>
      <c r="Q15" s="167">
        <v>44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</row>
    <row r="16" spans="1:27" ht="15" customHeight="1">
      <c r="B16" s="183" t="s">
        <v>218</v>
      </c>
      <c r="C16" s="166">
        <v>1529</v>
      </c>
      <c r="D16" s="166">
        <v>305</v>
      </c>
      <c r="E16" s="166">
        <v>16</v>
      </c>
      <c r="F16" s="166">
        <v>102</v>
      </c>
      <c r="G16" s="167">
        <v>0</v>
      </c>
      <c r="H16" s="166">
        <v>319</v>
      </c>
      <c r="I16" s="166">
        <v>22</v>
      </c>
      <c r="J16" s="166">
        <v>450</v>
      </c>
      <c r="K16" s="167">
        <v>0</v>
      </c>
      <c r="L16" s="166">
        <v>45</v>
      </c>
      <c r="M16" s="167">
        <v>0</v>
      </c>
      <c r="N16" s="167">
        <f>SUM(N38,N50,N53,N68,N69)</f>
        <v>98</v>
      </c>
      <c r="O16" s="167">
        <v>30</v>
      </c>
      <c r="P16" s="167">
        <v>0</v>
      </c>
      <c r="Q16" s="167">
        <v>56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</row>
    <row r="17" spans="1:27" ht="15" customHeight="1">
      <c r="B17" s="183" t="s">
        <v>220</v>
      </c>
      <c r="C17" s="166">
        <v>1810</v>
      </c>
      <c r="D17" s="166">
        <v>247</v>
      </c>
      <c r="E17" s="166">
        <v>3</v>
      </c>
      <c r="F17" s="166">
        <v>121</v>
      </c>
      <c r="G17" s="167">
        <v>0</v>
      </c>
      <c r="H17" s="166">
        <v>229</v>
      </c>
      <c r="I17" s="166">
        <v>261</v>
      </c>
      <c r="J17" s="166">
        <v>755</v>
      </c>
      <c r="K17" s="167">
        <v>0</v>
      </c>
      <c r="L17" s="166">
        <v>28</v>
      </c>
      <c r="M17" s="167">
        <v>0</v>
      </c>
      <c r="N17" s="167">
        <f>SUM(N49,N51)</f>
        <v>19</v>
      </c>
      <c r="O17" s="167">
        <v>10</v>
      </c>
      <c r="P17" s="167">
        <v>0</v>
      </c>
      <c r="Q17" s="167">
        <v>13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</row>
    <row r="18" spans="1:27" ht="15" customHeight="1">
      <c r="B18" s="183" t="s">
        <v>222</v>
      </c>
      <c r="C18" s="166">
        <v>1280</v>
      </c>
      <c r="D18" s="166">
        <v>170</v>
      </c>
      <c r="E18" s="166">
        <v>21</v>
      </c>
      <c r="F18" s="166">
        <v>133</v>
      </c>
      <c r="G18" s="167">
        <v>0</v>
      </c>
      <c r="H18" s="166">
        <v>137</v>
      </c>
      <c r="I18" s="166">
        <v>12</v>
      </c>
      <c r="J18" s="166">
        <v>542</v>
      </c>
      <c r="K18" s="167">
        <v>0</v>
      </c>
      <c r="L18" s="166">
        <v>39</v>
      </c>
      <c r="M18" s="167">
        <v>0</v>
      </c>
      <c r="N18" s="167">
        <f>SUM(N34,N52,N54)</f>
        <v>24</v>
      </c>
      <c r="O18" s="167">
        <v>28</v>
      </c>
      <c r="P18" s="167">
        <v>0</v>
      </c>
      <c r="Q18" s="167">
        <v>35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</row>
    <row r="19" spans="1:27" ht="15" customHeight="1">
      <c r="B19" s="184"/>
      <c r="C19" s="168"/>
      <c r="D19" s="168"/>
      <c r="E19" s="168"/>
      <c r="F19" s="168"/>
      <c r="G19" s="169"/>
      <c r="H19" s="168"/>
      <c r="I19" s="168"/>
      <c r="J19" s="168"/>
      <c r="K19" s="169"/>
      <c r="L19" s="168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</row>
    <row r="20" spans="1:27" ht="15" customHeight="1">
      <c r="A20" s="172">
        <v>100</v>
      </c>
      <c r="B20" s="183" t="s">
        <v>223</v>
      </c>
      <c r="C20" s="166">
        <v>48048</v>
      </c>
      <c r="D20" s="166">
        <v>12603</v>
      </c>
      <c r="E20" s="166">
        <v>1231</v>
      </c>
      <c r="F20" s="166">
        <v>14792</v>
      </c>
      <c r="G20" s="167">
        <v>0</v>
      </c>
      <c r="H20" s="166">
        <v>1442</v>
      </c>
      <c r="I20" s="166">
        <v>465</v>
      </c>
      <c r="J20" s="166">
        <v>7932</v>
      </c>
      <c r="K20" s="167">
        <v>0</v>
      </c>
      <c r="L20" s="166">
        <v>1050</v>
      </c>
      <c r="M20" s="167">
        <v>0</v>
      </c>
      <c r="N20" s="167">
        <f>SUM(N21:N29)</f>
        <v>511</v>
      </c>
      <c r="O20" s="167">
        <v>325</v>
      </c>
      <c r="P20" s="167">
        <v>0</v>
      </c>
      <c r="Q20" s="167">
        <v>1542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</row>
    <row r="21" spans="1:27" ht="15" customHeight="1">
      <c r="A21" s="172">
        <v>101</v>
      </c>
      <c r="B21" s="183" t="s">
        <v>224</v>
      </c>
      <c r="C21" s="166">
        <v>6457</v>
      </c>
      <c r="D21" s="166">
        <v>1158</v>
      </c>
      <c r="E21" s="166">
        <v>141</v>
      </c>
      <c r="F21" s="166">
        <v>1223</v>
      </c>
      <c r="G21" s="167">
        <v>0</v>
      </c>
      <c r="H21" s="166">
        <v>272</v>
      </c>
      <c r="I21" s="166">
        <v>164</v>
      </c>
      <c r="J21" s="166">
        <v>1132</v>
      </c>
      <c r="K21" s="167">
        <v>0</v>
      </c>
      <c r="L21" s="166">
        <v>262</v>
      </c>
      <c r="M21" s="167">
        <v>0</v>
      </c>
      <c r="N21" s="167">
        <v>83</v>
      </c>
      <c r="O21" s="167">
        <v>38</v>
      </c>
      <c r="P21" s="167">
        <v>0</v>
      </c>
      <c r="Q21" s="167">
        <v>842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</row>
    <row r="22" spans="1:27" ht="15" customHeight="1">
      <c r="A22" s="172">
        <v>102</v>
      </c>
      <c r="B22" s="183" t="s">
        <v>225</v>
      </c>
      <c r="C22" s="166">
        <v>4177</v>
      </c>
      <c r="D22" s="166">
        <v>1182</v>
      </c>
      <c r="E22" s="166">
        <v>125</v>
      </c>
      <c r="F22" s="166">
        <v>1321</v>
      </c>
      <c r="G22" s="167">
        <v>0</v>
      </c>
      <c r="H22" s="166">
        <v>100</v>
      </c>
      <c r="I22" s="166">
        <v>24</v>
      </c>
      <c r="J22" s="166">
        <v>386</v>
      </c>
      <c r="K22" s="167">
        <v>0</v>
      </c>
      <c r="L22" s="166">
        <v>142</v>
      </c>
      <c r="M22" s="167">
        <v>0</v>
      </c>
      <c r="N22" s="167">
        <v>65</v>
      </c>
      <c r="O22" s="167">
        <v>30</v>
      </c>
      <c r="P22" s="167">
        <v>0</v>
      </c>
      <c r="Q22" s="167">
        <v>111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</row>
    <row r="23" spans="1:27" ht="15" customHeight="1">
      <c r="A23" s="172">
        <v>105</v>
      </c>
      <c r="B23" s="183" t="s">
        <v>226</v>
      </c>
      <c r="C23" s="166">
        <v>6074</v>
      </c>
      <c r="D23" s="166">
        <v>1779</v>
      </c>
      <c r="E23" s="166">
        <v>73</v>
      </c>
      <c r="F23" s="166">
        <v>1251</v>
      </c>
      <c r="G23" s="167">
        <v>0</v>
      </c>
      <c r="H23" s="166">
        <v>108</v>
      </c>
      <c r="I23" s="166">
        <v>13</v>
      </c>
      <c r="J23" s="166">
        <v>2173</v>
      </c>
      <c r="K23" s="167">
        <v>0</v>
      </c>
      <c r="L23" s="166">
        <v>45</v>
      </c>
      <c r="M23" s="167">
        <v>0</v>
      </c>
      <c r="N23" s="167">
        <v>74</v>
      </c>
      <c r="O23" s="167">
        <v>28</v>
      </c>
      <c r="P23" s="167">
        <v>0</v>
      </c>
      <c r="Q23" s="167">
        <v>116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</row>
    <row r="24" spans="1:27" ht="15" customHeight="1">
      <c r="A24" s="172">
        <v>106</v>
      </c>
      <c r="B24" s="183" t="s">
        <v>227</v>
      </c>
      <c r="C24" s="166">
        <v>6902</v>
      </c>
      <c r="D24" s="166">
        <v>843</v>
      </c>
      <c r="E24" s="166">
        <v>50</v>
      </c>
      <c r="F24" s="166">
        <v>3780</v>
      </c>
      <c r="G24" s="167">
        <v>0</v>
      </c>
      <c r="H24" s="166">
        <v>86</v>
      </c>
      <c r="I24" s="166">
        <v>21</v>
      </c>
      <c r="J24" s="166">
        <v>1566</v>
      </c>
      <c r="K24" s="167">
        <v>0</v>
      </c>
      <c r="L24" s="166">
        <v>37</v>
      </c>
      <c r="M24" s="167">
        <v>0</v>
      </c>
      <c r="N24" s="167">
        <v>48</v>
      </c>
      <c r="O24" s="167">
        <v>16</v>
      </c>
      <c r="P24" s="167">
        <v>0</v>
      </c>
      <c r="Q24" s="167">
        <v>20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</row>
    <row r="25" spans="1:27" ht="15" customHeight="1">
      <c r="A25" s="172">
        <v>107</v>
      </c>
      <c r="B25" s="183" t="s">
        <v>228</v>
      </c>
      <c r="C25" s="166">
        <v>3485</v>
      </c>
      <c r="D25" s="166">
        <v>438</v>
      </c>
      <c r="E25" s="166">
        <v>60</v>
      </c>
      <c r="F25" s="166">
        <v>2130</v>
      </c>
      <c r="G25" s="167">
        <v>0</v>
      </c>
      <c r="H25" s="166">
        <v>70</v>
      </c>
      <c r="I25" s="166">
        <v>30</v>
      </c>
      <c r="J25" s="166">
        <v>251</v>
      </c>
      <c r="K25" s="167">
        <v>0</v>
      </c>
      <c r="L25" s="166">
        <v>73</v>
      </c>
      <c r="M25" s="167">
        <v>0</v>
      </c>
      <c r="N25" s="167">
        <v>27</v>
      </c>
      <c r="O25" s="167">
        <v>8</v>
      </c>
      <c r="P25" s="167">
        <v>0</v>
      </c>
      <c r="Q25" s="167">
        <v>27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</row>
    <row r="26" spans="1:27" ht="15" customHeight="1">
      <c r="A26" s="172">
        <v>108</v>
      </c>
      <c r="B26" s="183" t="s">
        <v>229</v>
      </c>
      <c r="C26" s="166">
        <v>2732</v>
      </c>
      <c r="D26" s="166">
        <v>766</v>
      </c>
      <c r="E26" s="166">
        <v>54</v>
      </c>
      <c r="F26" s="166">
        <v>947</v>
      </c>
      <c r="G26" s="167">
        <v>0</v>
      </c>
      <c r="H26" s="166">
        <v>130</v>
      </c>
      <c r="I26" s="166">
        <v>22</v>
      </c>
      <c r="J26" s="166">
        <v>134</v>
      </c>
      <c r="K26" s="167">
        <v>0</v>
      </c>
      <c r="L26" s="166">
        <v>98</v>
      </c>
      <c r="M26" s="167">
        <v>0</v>
      </c>
      <c r="N26" s="167">
        <v>40</v>
      </c>
      <c r="O26" s="167">
        <v>47</v>
      </c>
      <c r="P26" s="167">
        <v>0</v>
      </c>
      <c r="Q26" s="167">
        <v>63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</row>
    <row r="27" spans="1:27" ht="15" customHeight="1">
      <c r="A27" s="172">
        <v>109</v>
      </c>
      <c r="B27" s="183" t="s">
        <v>230</v>
      </c>
      <c r="C27" s="166">
        <v>2415</v>
      </c>
      <c r="D27" s="166">
        <v>426</v>
      </c>
      <c r="E27" s="166">
        <v>92</v>
      </c>
      <c r="F27" s="166">
        <v>894</v>
      </c>
      <c r="G27" s="167">
        <v>0</v>
      </c>
      <c r="H27" s="166">
        <v>98</v>
      </c>
      <c r="I27" s="166">
        <v>94</v>
      </c>
      <c r="J27" s="166">
        <v>309</v>
      </c>
      <c r="K27" s="167">
        <v>0</v>
      </c>
      <c r="L27" s="166">
        <v>80</v>
      </c>
      <c r="M27" s="167">
        <v>0</v>
      </c>
      <c r="N27" s="167">
        <v>33</v>
      </c>
      <c r="O27" s="167">
        <v>21</v>
      </c>
      <c r="P27" s="167">
        <v>0</v>
      </c>
      <c r="Q27" s="167">
        <v>35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</row>
    <row r="28" spans="1:27" ht="15" customHeight="1">
      <c r="A28" s="172">
        <v>110</v>
      </c>
      <c r="B28" s="183" t="s">
        <v>231</v>
      </c>
      <c r="C28" s="166">
        <v>12607</v>
      </c>
      <c r="D28" s="166">
        <v>5312</v>
      </c>
      <c r="E28" s="166">
        <v>578</v>
      </c>
      <c r="F28" s="166">
        <v>2416</v>
      </c>
      <c r="G28" s="167">
        <v>0</v>
      </c>
      <c r="H28" s="166">
        <v>344</v>
      </c>
      <c r="I28" s="166">
        <v>49</v>
      </c>
      <c r="J28" s="166">
        <v>1190</v>
      </c>
      <c r="K28" s="167">
        <v>0</v>
      </c>
      <c r="L28" s="166">
        <v>265</v>
      </c>
      <c r="M28" s="167">
        <v>0</v>
      </c>
      <c r="N28" s="167">
        <v>71</v>
      </c>
      <c r="O28" s="167">
        <v>100</v>
      </c>
      <c r="P28" s="167">
        <v>0</v>
      </c>
      <c r="Q28" s="167">
        <v>293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</row>
    <row r="29" spans="1:27" ht="15" customHeight="1">
      <c r="A29" s="172">
        <v>111</v>
      </c>
      <c r="B29" s="183" t="s">
        <v>232</v>
      </c>
      <c r="C29" s="166">
        <v>3199</v>
      </c>
      <c r="D29" s="166">
        <v>699</v>
      </c>
      <c r="E29" s="166">
        <v>58</v>
      </c>
      <c r="F29" s="166">
        <v>830</v>
      </c>
      <c r="G29" s="167">
        <v>0</v>
      </c>
      <c r="H29" s="166">
        <v>234</v>
      </c>
      <c r="I29" s="166">
        <v>48</v>
      </c>
      <c r="J29" s="166">
        <v>791</v>
      </c>
      <c r="K29" s="167">
        <v>0</v>
      </c>
      <c r="L29" s="166">
        <v>48</v>
      </c>
      <c r="M29" s="167">
        <v>0</v>
      </c>
      <c r="N29" s="167">
        <v>70</v>
      </c>
      <c r="O29" s="167">
        <v>37</v>
      </c>
      <c r="P29" s="167">
        <v>0</v>
      </c>
      <c r="Q29" s="167">
        <v>35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</row>
    <row r="30" spans="1:27" ht="15" customHeight="1">
      <c r="A30" s="172">
        <v>201</v>
      </c>
      <c r="B30" s="183" t="s">
        <v>234</v>
      </c>
      <c r="C30" s="166">
        <v>11367</v>
      </c>
      <c r="D30" s="166">
        <v>1263</v>
      </c>
      <c r="E30" s="166">
        <v>55</v>
      </c>
      <c r="F30" s="166">
        <v>3997</v>
      </c>
      <c r="G30" s="167">
        <v>0</v>
      </c>
      <c r="H30" s="166">
        <v>541</v>
      </c>
      <c r="I30" s="166">
        <v>89</v>
      </c>
      <c r="J30" s="166">
        <v>3835</v>
      </c>
      <c r="K30" s="167">
        <v>0</v>
      </c>
      <c r="L30" s="166">
        <v>94</v>
      </c>
      <c r="M30" s="167">
        <v>0</v>
      </c>
      <c r="N30" s="167">
        <v>198</v>
      </c>
      <c r="O30" s="167">
        <v>85</v>
      </c>
      <c r="P30" s="167">
        <v>0</v>
      </c>
      <c r="Q30" s="167">
        <v>177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</row>
    <row r="31" spans="1:27" ht="15" customHeight="1">
      <c r="A31" s="172">
        <v>202</v>
      </c>
      <c r="B31" s="183" t="s">
        <v>235</v>
      </c>
      <c r="C31" s="166">
        <v>11819</v>
      </c>
      <c r="D31" s="166">
        <v>1681</v>
      </c>
      <c r="E31" s="166">
        <v>154</v>
      </c>
      <c r="F31" s="166">
        <v>6157</v>
      </c>
      <c r="G31" s="167">
        <v>0</v>
      </c>
      <c r="H31" s="166">
        <v>469</v>
      </c>
      <c r="I31" s="166">
        <v>142</v>
      </c>
      <c r="J31" s="166">
        <v>1687</v>
      </c>
      <c r="K31" s="167">
        <v>0</v>
      </c>
      <c r="L31" s="166">
        <v>107</v>
      </c>
      <c r="M31" s="167">
        <v>0</v>
      </c>
      <c r="N31" s="167">
        <v>84</v>
      </c>
      <c r="O31" s="167">
        <v>92</v>
      </c>
      <c r="P31" s="167">
        <v>0</v>
      </c>
      <c r="Q31" s="167">
        <v>178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</row>
    <row r="32" spans="1:27" ht="15" customHeight="1">
      <c r="A32" s="172">
        <v>203</v>
      </c>
      <c r="B32" s="183" t="s">
        <v>236</v>
      </c>
      <c r="C32" s="166">
        <v>3496</v>
      </c>
      <c r="D32" s="166">
        <v>675</v>
      </c>
      <c r="E32" s="166">
        <v>57</v>
      </c>
      <c r="F32" s="166">
        <v>1050</v>
      </c>
      <c r="G32" s="167">
        <v>0</v>
      </c>
      <c r="H32" s="166">
        <v>211</v>
      </c>
      <c r="I32" s="166">
        <v>128</v>
      </c>
      <c r="J32" s="166">
        <v>688</v>
      </c>
      <c r="K32" s="167">
        <v>0</v>
      </c>
      <c r="L32" s="166">
        <v>63</v>
      </c>
      <c r="M32" s="167">
        <v>0</v>
      </c>
      <c r="N32" s="167">
        <v>60</v>
      </c>
      <c r="O32" s="167">
        <v>53</v>
      </c>
      <c r="P32" s="167">
        <v>0</v>
      </c>
      <c r="Q32" s="167">
        <v>59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</row>
    <row r="33" spans="1:27" ht="15" customHeight="1">
      <c r="A33" s="172">
        <v>204</v>
      </c>
      <c r="B33" s="183" t="s">
        <v>237</v>
      </c>
      <c r="C33" s="166">
        <v>7082</v>
      </c>
      <c r="D33" s="166">
        <v>1269</v>
      </c>
      <c r="E33" s="166">
        <v>145</v>
      </c>
      <c r="F33" s="166">
        <v>2930</v>
      </c>
      <c r="G33" s="167">
        <v>0</v>
      </c>
      <c r="H33" s="166">
        <v>222</v>
      </c>
      <c r="I33" s="166">
        <v>135</v>
      </c>
      <c r="J33" s="166">
        <v>824</v>
      </c>
      <c r="K33" s="167">
        <v>0</v>
      </c>
      <c r="L33" s="166">
        <v>240</v>
      </c>
      <c r="M33" s="167">
        <v>0</v>
      </c>
      <c r="N33" s="167">
        <v>68</v>
      </c>
      <c r="O33" s="167">
        <v>65</v>
      </c>
      <c r="P33" s="167">
        <v>0</v>
      </c>
      <c r="Q33" s="167">
        <v>186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</row>
    <row r="34" spans="1:27" ht="15" customHeight="1">
      <c r="A34" s="172">
        <v>205</v>
      </c>
      <c r="B34" s="183" t="s">
        <v>238</v>
      </c>
      <c r="C34" s="166">
        <v>338</v>
      </c>
      <c r="D34" s="166">
        <v>51</v>
      </c>
      <c r="E34" s="166">
        <v>8</v>
      </c>
      <c r="F34" s="166">
        <v>43</v>
      </c>
      <c r="G34" s="167">
        <v>0</v>
      </c>
      <c r="H34" s="166">
        <v>44</v>
      </c>
      <c r="I34" s="166">
        <v>2</v>
      </c>
      <c r="J34" s="166">
        <v>112</v>
      </c>
      <c r="K34" s="167">
        <v>0</v>
      </c>
      <c r="L34" s="166">
        <v>11</v>
      </c>
      <c r="M34" s="167">
        <v>0</v>
      </c>
      <c r="N34" s="167">
        <v>3</v>
      </c>
      <c r="O34" s="167">
        <v>5</v>
      </c>
      <c r="P34" s="167">
        <v>0</v>
      </c>
      <c r="Q34" s="167">
        <v>16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</row>
    <row r="35" spans="1:27" ht="15" customHeight="1">
      <c r="A35" s="172">
        <v>206</v>
      </c>
      <c r="B35" s="183" t="s">
        <v>239</v>
      </c>
      <c r="C35" s="166">
        <v>1674</v>
      </c>
      <c r="D35" s="166">
        <v>403</v>
      </c>
      <c r="E35" s="166">
        <v>50</v>
      </c>
      <c r="F35" s="166">
        <v>520</v>
      </c>
      <c r="G35" s="167">
        <v>0</v>
      </c>
      <c r="H35" s="166">
        <v>102</v>
      </c>
      <c r="I35" s="166">
        <v>42</v>
      </c>
      <c r="J35" s="166">
        <v>34</v>
      </c>
      <c r="K35" s="167">
        <v>0</v>
      </c>
      <c r="L35" s="166">
        <v>105</v>
      </c>
      <c r="M35" s="167">
        <v>0</v>
      </c>
      <c r="N35" s="167">
        <v>10</v>
      </c>
      <c r="O35" s="167">
        <v>22</v>
      </c>
      <c r="P35" s="167">
        <v>0</v>
      </c>
      <c r="Q35" s="167">
        <v>18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</row>
    <row r="36" spans="1:27" ht="15" customHeight="1">
      <c r="A36" s="172">
        <v>207</v>
      </c>
      <c r="B36" s="183" t="s">
        <v>240</v>
      </c>
      <c r="C36" s="166">
        <v>3063</v>
      </c>
      <c r="D36" s="166">
        <v>504</v>
      </c>
      <c r="E36" s="166">
        <v>28</v>
      </c>
      <c r="F36" s="166">
        <v>1507</v>
      </c>
      <c r="G36" s="167">
        <v>0</v>
      </c>
      <c r="H36" s="166">
        <v>101</v>
      </c>
      <c r="I36" s="166">
        <v>68</v>
      </c>
      <c r="J36" s="166">
        <v>414</v>
      </c>
      <c r="K36" s="167">
        <v>0</v>
      </c>
      <c r="L36" s="166">
        <v>34</v>
      </c>
      <c r="M36" s="167">
        <v>0</v>
      </c>
      <c r="N36" s="167">
        <v>30</v>
      </c>
      <c r="O36" s="167">
        <v>22</v>
      </c>
      <c r="P36" s="167">
        <v>0</v>
      </c>
      <c r="Q36" s="167">
        <v>48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</row>
    <row r="37" spans="1:27" ht="15" customHeight="1">
      <c r="A37" s="172">
        <v>208</v>
      </c>
      <c r="B37" s="183" t="s">
        <v>241</v>
      </c>
      <c r="C37" s="166">
        <v>449</v>
      </c>
      <c r="D37" s="166">
        <v>43</v>
      </c>
      <c r="E37" s="166">
        <v>0</v>
      </c>
      <c r="F37" s="166">
        <v>147</v>
      </c>
      <c r="G37" s="167">
        <v>0</v>
      </c>
      <c r="H37" s="166">
        <v>45</v>
      </c>
      <c r="I37" s="166">
        <v>4</v>
      </c>
      <c r="J37" s="166">
        <v>119</v>
      </c>
      <c r="K37" s="167">
        <v>0</v>
      </c>
      <c r="L37" s="166">
        <v>6</v>
      </c>
      <c r="M37" s="167">
        <v>0</v>
      </c>
      <c r="N37" s="167">
        <v>17</v>
      </c>
      <c r="O37" s="167">
        <v>2</v>
      </c>
      <c r="P37" s="167">
        <v>0</v>
      </c>
      <c r="Q37" s="167">
        <v>3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</row>
    <row r="38" spans="1:27" ht="15" customHeight="1">
      <c r="A38" s="172">
        <v>209</v>
      </c>
      <c r="B38" s="183" t="s">
        <v>242</v>
      </c>
      <c r="C38" s="166">
        <v>837</v>
      </c>
      <c r="D38" s="166">
        <v>137</v>
      </c>
      <c r="E38" s="166">
        <v>13</v>
      </c>
      <c r="F38" s="166">
        <v>68</v>
      </c>
      <c r="G38" s="167">
        <v>0</v>
      </c>
      <c r="H38" s="166">
        <v>196</v>
      </c>
      <c r="I38" s="166">
        <v>7</v>
      </c>
      <c r="J38" s="166">
        <v>250</v>
      </c>
      <c r="K38" s="167">
        <v>0</v>
      </c>
      <c r="L38" s="166">
        <v>23</v>
      </c>
      <c r="M38" s="167">
        <v>0</v>
      </c>
      <c r="N38" s="167">
        <v>35</v>
      </c>
      <c r="O38" s="167">
        <v>28</v>
      </c>
      <c r="P38" s="167">
        <v>0</v>
      </c>
      <c r="Q38" s="167">
        <v>43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</row>
    <row r="39" spans="1:27" ht="15" customHeight="1">
      <c r="A39" s="172">
        <v>210</v>
      </c>
      <c r="B39" s="183" t="s">
        <v>14</v>
      </c>
      <c r="C39" s="166">
        <v>3048</v>
      </c>
      <c r="D39" s="166">
        <v>465</v>
      </c>
      <c r="E39" s="166">
        <v>34</v>
      </c>
      <c r="F39" s="166">
        <v>819</v>
      </c>
      <c r="G39" s="167">
        <v>0</v>
      </c>
      <c r="H39" s="166">
        <v>328</v>
      </c>
      <c r="I39" s="166">
        <v>236</v>
      </c>
      <c r="J39" s="166">
        <v>546</v>
      </c>
      <c r="K39" s="167">
        <v>0</v>
      </c>
      <c r="L39" s="166">
        <v>27</v>
      </c>
      <c r="M39" s="167">
        <v>0</v>
      </c>
      <c r="N39" s="167">
        <v>77</v>
      </c>
      <c r="O39" s="167">
        <v>36</v>
      </c>
      <c r="P39" s="167">
        <v>0</v>
      </c>
      <c r="Q39" s="167">
        <v>87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</row>
    <row r="40" spans="1:27" ht="15" customHeight="1">
      <c r="A40" s="172">
        <v>212</v>
      </c>
      <c r="B40" s="183" t="s">
        <v>243</v>
      </c>
      <c r="C40" s="166">
        <v>416</v>
      </c>
      <c r="D40" s="166">
        <v>60</v>
      </c>
      <c r="E40" s="166">
        <v>5</v>
      </c>
      <c r="F40" s="166">
        <v>96</v>
      </c>
      <c r="G40" s="167">
        <v>0</v>
      </c>
      <c r="H40" s="166">
        <v>59</v>
      </c>
      <c r="I40" s="166">
        <v>20</v>
      </c>
      <c r="J40" s="166">
        <v>94</v>
      </c>
      <c r="K40" s="167">
        <v>0</v>
      </c>
      <c r="L40" s="166">
        <v>14</v>
      </c>
      <c r="M40" s="167">
        <v>0</v>
      </c>
      <c r="N40" s="167">
        <v>12</v>
      </c>
      <c r="O40" s="167">
        <v>8</v>
      </c>
      <c r="P40" s="167">
        <v>0</v>
      </c>
      <c r="Q40" s="167">
        <v>7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</row>
    <row r="41" spans="1:27" ht="15" customHeight="1">
      <c r="A41" s="172">
        <v>213</v>
      </c>
      <c r="B41" s="183" t="s">
        <v>244</v>
      </c>
      <c r="C41" s="166">
        <v>550</v>
      </c>
      <c r="D41" s="166">
        <v>52</v>
      </c>
      <c r="E41" s="166">
        <v>3</v>
      </c>
      <c r="F41" s="166">
        <v>139</v>
      </c>
      <c r="G41" s="167">
        <v>0</v>
      </c>
      <c r="H41" s="166">
        <v>54</v>
      </c>
      <c r="I41" s="166">
        <v>12</v>
      </c>
      <c r="J41" s="166">
        <v>195</v>
      </c>
      <c r="K41" s="167">
        <v>0</v>
      </c>
      <c r="L41" s="166">
        <v>5</v>
      </c>
      <c r="M41" s="167">
        <v>0</v>
      </c>
      <c r="N41" s="167">
        <v>8</v>
      </c>
      <c r="O41" s="167">
        <v>3</v>
      </c>
      <c r="P41" s="167">
        <v>0</v>
      </c>
      <c r="Q41" s="167">
        <v>8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0</v>
      </c>
      <c r="AA41" s="167">
        <v>0</v>
      </c>
    </row>
    <row r="42" spans="1:27" ht="15" customHeight="1">
      <c r="A42" s="172">
        <v>214</v>
      </c>
      <c r="B42" s="183" t="s">
        <v>245</v>
      </c>
      <c r="C42" s="166">
        <v>3068</v>
      </c>
      <c r="D42" s="166">
        <v>435</v>
      </c>
      <c r="E42" s="166">
        <v>50</v>
      </c>
      <c r="F42" s="166">
        <v>1516</v>
      </c>
      <c r="G42" s="167">
        <v>0</v>
      </c>
      <c r="H42" s="166">
        <v>107</v>
      </c>
      <c r="I42" s="166">
        <v>114</v>
      </c>
      <c r="J42" s="166">
        <v>254</v>
      </c>
      <c r="K42" s="167">
        <v>0</v>
      </c>
      <c r="L42" s="166">
        <v>90</v>
      </c>
      <c r="M42" s="167">
        <v>0</v>
      </c>
      <c r="N42" s="167">
        <v>58</v>
      </c>
      <c r="O42" s="167">
        <v>30</v>
      </c>
      <c r="P42" s="167">
        <v>0</v>
      </c>
      <c r="Q42" s="167">
        <v>44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0</v>
      </c>
      <c r="AA42" s="167">
        <v>0</v>
      </c>
    </row>
    <row r="43" spans="1:27" ht="15" customHeight="1">
      <c r="A43" s="172">
        <v>215</v>
      </c>
      <c r="B43" s="183" t="s">
        <v>246</v>
      </c>
      <c r="C43" s="166">
        <v>1957</v>
      </c>
      <c r="D43" s="166">
        <v>228</v>
      </c>
      <c r="E43" s="166">
        <v>9</v>
      </c>
      <c r="F43" s="166">
        <v>232</v>
      </c>
      <c r="G43" s="167">
        <v>0</v>
      </c>
      <c r="H43" s="166">
        <v>115</v>
      </c>
      <c r="I43" s="166">
        <v>180</v>
      </c>
      <c r="J43" s="166">
        <v>630</v>
      </c>
      <c r="K43" s="167">
        <v>0</v>
      </c>
      <c r="L43" s="166">
        <v>8</v>
      </c>
      <c r="M43" s="167">
        <v>0</v>
      </c>
      <c r="N43" s="167">
        <v>45</v>
      </c>
      <c r="O43" s="167">
        <v>34</v>
      </c>
      <c r="P43" s="167">
        <v>0</v>
      </c>
      <c r="Q43" s="167">
        <v>40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</row>
    <row r="44" spans="1:27" ht="15" customHeight="1">
      <c r="A44" s="172">
        <v>216</v>
      </c>
      <c r="B44" s="183" t="s">
        <v>247</v>
      </c>
      <c r="C44" s="166">
        <v>1166</v>
      </c>
      <c r="D44" s="166">
        <v>105</v>
      </c>
      <c r="E44" s="166">
        <v>6</v>
      </c>
      <c r="F44" s="166">
        <v>485</v>
      </c>
      <c r="G44" s="167">
        <v>0</v>
      </c>
      <c r="H44" s="166">
        <v>91</v>
      </c>
      <c r="I44" s="166">
        <v>26</v>
      </c>
      <c r="J44" s="166">
        <v>231</v>
      </c>
      <c r="K44" s="167">
        <v>0</v>
      </c>
      <c r="L44" s="166">
        <v>7</v>
      </c>
      <c r="M44" s="167">
        <v>0</v>
      </c>
      <c r="N44" s="167">
        <v>20</v>
      </c>
      <c r="O44" s="167">
        <v>7</v>
      </c>
      <c r="P44" s="167">
        <v>0</v>
      </c>
      <c r="Q44" s="167">
        <v>11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</row>
    <row r="45" spans="1:27" ht="15" customHeight="1">
      <c r="A45" s="172">
        <v>217</v>
      </c>
      <c r="B45" s="183" t="s">
        <v>248</v>
      </c>
      <c r="C45" s="166">
        <v>1442</v>
      </c>
      <c r="D45" s="166">
        <v>191</v>
      </c>
      <c r="E45" s="166">
        <v>12</v>
      </c>
      <c r="F45" s="166">
        <v>626</v>
      </c>
      <c r="G45" s="167">
        <v>0</v>
      </c>
      <c r="H45" s="166">
        <v>51</v>
      </c>
      <c r="I45" s="166">
        <v>20</v>
      </c>
      <c r="J45" s="166">
        <v>171</v>
      </c>
      <c r="K45" s="167">
        <v>0</v>
      </c>
      <c r="L45" s="166">
        <v>65</v>
      </c>
      <c r="M45" s="167">
        <v>0</v>
      </c>
      <c r="N45" s="167">
        <v>61</v>
      </c>
      <c r="O45" s="167">
        <v>20</v>
      </c>
      <c r="P45" s="167">
        <v>0</v>
      </c>
      <c r="Q45" s="167">
        <v>63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</row>
    <row r="46" spans="1:27" ht="15" customHeight="1">
      <c r="A46" s="172">
        <v>218</v>
      </c>
      <c r="B46" s="183" t="s">
        <v>249</v>
      </c>
      <c r="C46" s="166">
        <v>993</v>
      </c>
      <c r="D46" s="166">
        <v>49</v>
      </c>
      <c r="E46" s="166">
        <v>21</v>
      </c>
      <c r="F46" s="166">
        <v>99</v>
      </c>
      <c r="G46" s="167">
        <v>0</v>
      </c>
      <c r="H46" s="166">
        <v>44</v>
      </c>
      <c r="I46" s="166">
        <v>104</v>
      </c>
      <c r="J46" s="166">
        <v>494</v>
      </c>
      <c r="K46" s="167">
        <v>0</v>
      </c>
      <c r="L46" s="166">
        <v>9</v>
      </c>
      <c r="M46" s="167">
        <v>0</v>
      </c>
      <c r="N46" s="167">
        <v>44</v>
      </c>
      <c r="O46" s="167">
        <v>3</v>
      </c>
      <c r="P46" s="167">
        <v>0</v>
      </c>
      <c r="Q46" s="167">
        <v>4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7">
        <v>0</v>
      </c>
      <c r="AA46" s="167">
        <v>0</v>
      </c>
    </row>
    <row r="47" spans="1:27" ht="15" customHeight="1">
      <c r="A47" s="172">
        <v>219</v>
      </c>
      <c r="B47" s="183" t="s">
        <v>250</v>
      </c>
      <c r="C47" s="166">
        <v>1146</v>
      </c>
      <c r="D47" s="166">
        <v>229</v>
      </c>
      <c r="E47" s="166">
        <v>24</v>
      </c>
      <c r="F47" s="166">
        <v>344</v>
      </c>
      <c r="G47" s="167">
        <v>0</v>
      </c>
      <c r="H47" s="166">
        <v>52</v>
      </c>
      <c r="I47" s="166">
        <v>24</v>
      </c>
      <c r="J47" s="166">
        <v>227</v>
      </c>
      <c r="K47" s="167">
        <v>0</v>
      </c>
      <c r="L47" s="166">
        <v>38</v>
      </c>
      <c r="M47" s="167">
        <v>0</v>
      </c>
      <c r="N47" s="167">
        <v>32</v>
      </c>
      <c r="O47" s="167">
        <v>7</v>
      </c>
      <c r="P47" s="167">
        <v>0</v>
      </c>
      <c r="Q47" s="167">
        <v>29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0</v>
      </c>
    </row>
    <row r="48" spans="1:27" ht="15" customHeight="1">
      <c r="A48" s="172">
        <v>220</v>
      </c>
      <c r="B48" s="183" t="s">
        <v>251</v>
      </c>
      <c r="C48" s="166">
        <v>1197</v>
      </c>
      <c r="D48" s="166">
        <v>151</v>
      </c>
      <c r="E48" s="166">
        <v>5</v>
      </c>
      <c r="F48" s="166">
        <v>49</v>
      </c>
      <c r="G48" s="167">
        <v>0</v>
      </c>
      <c r="H48" s="166">
        <v>35</v>
      </c>
      <c r="I48" s="166">
        <v>111</v>
      </c>
      <c r="J48" s="166">
        <v>672</v>
      </c>
      <c r="K48" s="167">
        <v>0</v>
      </c>
      <c r="L48" s="166">
        <v>4</v>
      </c>
      <c r="M48" s="167">
        <v>0</v>
      </c>
      <c r="N48" s="167">
        <v>25</v>
      </c>
      <c r="O48" s="167">
        <v>21</v>
      </c>
      <c r="P48" s="167">
        <v>0</v>
      </c>
      <c r="Q48" s="167">
        <v>19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</row>
    <row r="49" spans="1:27" ht="15" customHeight="1">
      <c r="A49" s="172">
        <v>221</v>
      </c>
      <c r="B49" s="185" t="s">
        <v>460</v>
      </c>
      <c r="C49" s="166">
        <v>902</v>
      </c>
      <c r="D49" s="166">
        <v>62</v>
      </c>
      <c r="E49" s="166">
        <v>2</v>
      </c>
      <c r="F49" s="166">
        <v>62</v>
      </c>
      <c r="G49" s="167">
        <v>0</v>
      </c>
      <c r="H49" s="166">
        <v>105</v>
      </c>
      <c r="I49" s="166">
        <v>178</v>
      </c>
      <c r="J49" s="166">
        <v>404</v>
      </c>
      <c r="K49" s="167">
        <v>0</v>
      </c>
      <c r="L49" s="166">
        <v>9</v>
      </c>
      <c r="M49" s="167">
        <v>0</v>
      </c>
      <c r="N49" s="167">
        <v>4</v>
      </c>
      <c r="O49" s="167">
        <v>4</v>
      </c>
      <c r="P49" s="167">
        <v>0</v>
      </c>
      <c r="Q49" s="167">
        <v>12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</row>
    <row r="50" spans="1:27" ht="15" customHeight="1">
      <c r="A50" s="172">
        <v>222</v>
      </c>
      <c r="B50" s="183" t="s">
        <v>253</v>
      </c>
      <c r="C50" s="166">
        <v>127</v>
      </c>
      <c r="D50" s="166">
        <v>41</v>
      </c>
      <c r="E50" s="166">
        <v>1</v>
      </c>
      <c r="F50" s="166">
        <v>5</v>
      </c>
      <c r="G50" s="167">
        <v>0</v>
      </c>
      <c r="H50" s="166">
        <v>23</v>
      </c>
      <c r="I50" s="166">
        <v>4</v>
      </c>
      <c r="J50" s="166">
        <v>30</v>
      </c>
      <c r="K50" s="167">
        <v>0</v>
      </c>
      <c r="L50" s="166">
        <v>4</v>
      </c>
      <c r="M50" s="167">
        <v>0</v>
      </c>
      <c r="N50" s="167">
        <v>9</v>
      </c>
      <c r="O50" s="167">
        <v>0</v>
      </c>
      <c r="P50" s="167">
        <v>0</v>
      </c>
      <c r="Q50" s="166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</row>
    <row r="51" spans="1:27" ht="15" customHeight="1">
      <c r="A51" s="172">
        <v>223</v>
      </c>
      <c r="B51" s="183" t="s">
        <v>254</v>
      </c>
      <c r="C51" s="166">
        <v>908</v>
      </c>
      <c r="D51" s="166">
        <v>185</v>
      </c>
      <c r="E51" s="166">
        <v>1</v>
      </c>
      <c r="F51" s="166">
        <v>59</v>
      </c>
      <c r="G51" s="167">
        <v>0</v>
      </c>
      <c r="H51" s="166">
        <v>124</v>
      </c>
      <c r="I51" s="166">
        <v>83</v>
      </c>
      <c r="J51" s="166">
        <v>351</v>
      </c>
      <c r="K51" s="167">
        <v>0</v>
      </c>
      <c r="L51" s="166">
        <v>19</v>
      </c>
      <c r="M51" s="167">
        <v>0</v>
      </c>
      <c r="N51" s="167">
        <v>15</v>
      </c>
      <c r="O51" s="167">
        <v>6</v>
      </c>
      <c r="P51" s="167">
        <v>0</v>
      </c>
      <c r="Q51" s="166">
        <v>1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</row>
    <row r="52" spans="1:27" ht="15" customHeight="1">
      <c r="A52" s="172">
        <v>224</v>
      </c>
      <c r="B52" s="183" t="s">
        <v>255</v>
      </c>
      <c r="C52" s="166">
        <v>548</v>
      </c>
      <c r="D52" s="166">
        <v>67</v>
      </c>
      <c r="E52" s="166">
        <v>3</v>
      </c>
      <c r="F52" s="166">
        <v>30</v>
      </c>
      <c r="G52" s="167">
        <v>0</v>
      </c>
      <c r="H52" s="166">
        <v>52</v>
      </c>
      <c r="I52" s="166">
        <v>10</v>
      </c>
      <c r="J52" s="166">
        <v>304</v>
      </c>
      <c r="K52" s="167">
        <v>0</v>
      </c>
      <c r="L52" s="166">
        <v>12</v>
      </c>
      <c r="M52" s="167">
        <v>0</v>
      </c>
      <c r="N52" s="167">
        <v>16</v>
      </c>
      <c r="O52" s="167">
        <v>1</v>
      </c>
      <c r="P52" s="167">
        <v>0</v>
      </c>
      <c r="Q52" s="166">
        <v>7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</row>
    <row r="53" spans="1:27" ht="15" customHeight="1">
      <c r="A53" s="172">
        <v>225</v>
      </c>
      <c r="B53" s="183" t="s">
        <v>256</v>
      </c>
      <c r="C53" s="166">
        <v>351</v>
      </c>
      <c r="D53" s="166">
        <v>78</v>
      </c>
      <c r="E53" s="166">
        <v>2</v>
      </c>
      <c r="F53" s="166">
        <v>16</v>
      </c>
      <c r="G53" s="167">
        <v>0</v>
      </c>
      <c r="H53" s="166">
        <v>80</v>
      </c>
      <c r="I53" s="166">
        <v>11</v>
      </c>
      <c r="J53" s="166">
        <v>104</v>
      </c>
      <c r="K53" s="167">
        <v>0</v>
      </c>
      <c r="L53" s="166">
        <v>13</v>
      </c>
      <c r="M53" s="167">
        <v>0</v>
      </c>
      <c r="N53" s="167">
        <v>14</v>
      </c>
      <c r="O53" s="167">
        <v>2</v>
      </c>
      <c r="P53" s="167">
        <v>0</v>
      </c>
      <c r="Q53" s="167">
        <v>12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</row>
    <row r="54" spans="1:27" ht="15" customHeight="1">
      <c r="A54" s="172">
        <v>226</v>
      </c>
      <c r="B54" s="183" t="s">
        <v>257</v>
      </c>
      <c r="C54" s="166">
        <v>394</v>
      </c>
      <c r="D54" s="166">
        <v>52</v>
      </c>
      <c r="E54" s="166">
        <v>10</v>
      </c>
      <c r="F54" s="166">
        <v>60</v>
      </c>
      <c r="G54" s="167">
        <v>0</v>
      </c>
      <c r="H54" s="166">
        <v>41</v>
      </c>
      <c r="I54" s="166">
        <v>0</v>
      </c>
      <c r="J54" s="166">
        <v>126</v>
      </c>
      <c r="K54" s="167">
        <v>0</v>
      </c>
      <c r="L54" s="166">
        <v>16</v>
      </c>
      <c r="M54" s="167">
        <v>0</v>
      </c>
      <c r="N54" s="167">
        <v>5</v>
      </c>
      <c r="O54" s="167">
        <v>22</v>
      </c>
      <c r="P54" s="167">
        <v>0</v>
      </c>
      <c r="Q54" s="167">
        <v>12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</row>
    <row r="55" spans="1:27" ht="15" customHeight="1">
      <c r="A55" s="172">
        <v>227</v>
      </c>
      <c r="B55" s="183" t="s">
        <v>258</v>
      </c>
      <c r="C55" s="166">
        <v>296</v>
      </c>
      <c r="D55" s="166">
        <v>46</v>
      </c>
      <c r="E55" s="166">
        <v>2</v>
      </c>
      <c r="F55" s="166">
        <v>20</v>
      </c>
      <c r="G55" s="167">
        <v>0</v>
      </c>
      <c r="H55" s="166">
        <v>39</v>
      </c>
      <c r="I55" s="166">
        <v>6</v>
      </c>
      <c r="J55" s="166">
        <v>121</v>
      </c>
      <c r="K55" s="167">
        <v>0</v>
      </c>
      <c r="L55" s="166">
        <v>13</v>
      </c>
      <c r="M55" s="167">
        <v>0</v>
      </c>
      <c r="N55" s="166">
        <v>0</v>
      </c>
      <c r="O55" s="167">
        <v>4</v>
      </c>
      <c r="P55" s="167">
        <v>0</v>
      </c>
      <c r="Q55" s="167">
        <v>14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0</v>
      </c>
      <c r="AA55" s="167">
        <v>0</v>
      </c>
    </row>
    <row r="56" spans="1:27" ht="15" customHeight="1">
      <c r="A56" s="172">
        <v>228</v>
      </c>
      <c r="B56" s="183" t="s">
        <v>411</v>
      </c>
      <c r="C56" s="166">
        <v>1627</v>
      </c>
      <c r="D56" s="166">
        <v>89</v>
      </c>
      <c r="E56" s="166">
        <v>7</v>
      </c>
      <c r="F56" s="166">
        <v>47</v>
      </c>
      <c r="G56" s="167">
        <v>0</v>
      </c>
      <c r="H56" s="166">
        <v>53</v>
      </c>
      <c r="I56" s="166">
        <v>57</v>
      </c>
      <c r="J56" s="166">
        <v>1178</v>
      </c>
      <c r="K56" s="167">
        <v>0</v>
      </c>
      <c r="L56" s="166">
        <v>6</v>
      </c>
      <c r="M56" s="167">
        <v>0</v>
      </c>
      <c r="N56" s="167">
        <v>31</v>
      </c>
      <c r="O56" s="167">
        <v>4</v>
      </c>
      <c r="P56" s="167">
        <v>0</v>
      </c>
      <c r="Q56" s="167">
        <v>9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</row>
    <row r="57" spans="1:27" ht="15" customHeight="1">
      <c r="A57" s="172">
        <v>229</v>
      </c>
      <c r="B57" s="183" t="s">
        <v>259</v>
      </c>
      <c r="C57" s="166">
        <v>752</v>
      </c>
      <c r="D57" s="166">
        <v>100</v>
      </c>
      <c r="E57" s="166">
        <v>5</v>
      </c>
      <c r="F57" s="166">
        <v>75</v>
      </c>
      <c r="G57" s="167">
        <v>0</v>
      </c>
      <c r="H57" s="166">
        <v>33</v>
      </c>
      <c r="I57" s="166">
        <v>11</v>
      </c>
      <c r="J57" s="166">
        <v>279</v>
      </c>
      <c r="K57" s="167">
        <v>0</v>
      </c>
      <c r="L57" s="166">
        <v>15</v>
      </c>
      <c r="M57" s="167">
        <v>0</v>
      </c>
      <c r="N57" s="167">
        <v>81</v>
      </c>
      <c r="O57" s="167">
        <v>8</v>
      </c>
      <c r="P57" s="167">
        <v>0</v>
      </c>
      <c r="Q57" s="167">
        <v>14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</row>
    <row r="58" spans="1:27" ht="15" customHeight="1">
      <c r="A58" s="172">
        <v>301</v>
      </c>
      <c r="B58" s="183" t="s">
        <v>261</v>
      </c>
      <c r="C58" s="166">
        <v>197</v>
      </c>
      <c r="D58" s="166">
        <v>23</v>
      </c>
      <c r="E58" s="166">
        <v>2</v>
      </c>
      <c r="F58" s="166">
        <v>77</v>
      </c>
      <c r="G58" s="167">
        <v>0</v>
      </c>
      <c r="H58" s="166">
        <v>13</v>
      </c>
      <c r="I58" s="166">
        <v>4</v>
      </c>
      <c r="J58" s="166">
        <v>49</v>
      </c>
      <c r="K58" s="167">
        <v>0</v>
      </c>
      <c r="L58" s="166">
        <v>5</v>
      </c>
      <c r="M58" s="167">
        <v>0</v>
      </c>
      <c r="N58" s="167">
        <v>2</v>
      </c>
      <c r="O58" s="167">
        <v>3</v>
      </c>
      <c r="P58" s="167">
        <v>0</v>
      </c>
      <c r="Q58" s="166">
        <v>1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</row>
    <row r="59" spans="1:27" ht="15" customHeight="1">
      <c r="A59" s="172">
        <v>365</v>
      </c>
      <c r="B59" s="183" t="s">
        <v>265</v>
      </c>
      <c r="C59" s="166">
        <v>304</v>
      </c>
      <c r="D59" s="166">
        <v>45</v>
      </c>
      <c r="E59" s="166">
        <v>1</v>
      </c>
      <c r="F59" s="166">
        <v>15</v>
      </c>
      <c r="G59" s="167">
        <v>0</v>
      </c>
      <c r="H59" s="166">
        <v>43</v>
      </c>
      <c r="I59" s="166">
        <v>5</v>
      </c>
      <c r="J59" s="166">
        <v>170</v>
      </c>
      <c r="K59" s="167">
        <v>0</v>
      </c>
      <c r="L59" s="166">
        <v>1</v>
      </c>
      <c r="M59" s="167">
        <v>0</v>
      </c>
      <c r="N59" s="167">
        <v>8</v>
      </c>
      <c r="O59" s="167">
        <v>2</v>
      </c>
      <c r="P59" s="167">
        <v>0</v>
      </c>
      <c r="Q59" s="166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</row>
    <row r="60" spans="1:27" ht="15" customHeight="1">
      <c r="A60" s="172">
        <v>381</v>
      </c>
      <c r="B60" s="183" t="s">
        <v>266</v>
      </c>
      <c r="C60" s="166">
        <v>490</v>
      </c>
      <c r="D60" s="166">
        <v>43</v>
      </c>
      <c r="E60" s="166">
        <v>5</v>
      </c>
      <c r="F60" s="166">
        <v>45</v>
      </c>
      <c r="G60" s="167">
        <v>0</v>
      </c>
      <c r="H60" s="166">
        <v>76</v>
      </c>
      <c r="I60" s="166">
        <v>16</v>
      </c>
      <c r="J60" s="166">
        <v>221</v>
      </c>
      <c r="K60" s="167">
        <v>0</v>
      </c>
      <c r="L60" s="166">
        <v>0</v>
      </c>
      <c r="M60" s="167">
        <v>0</v>
      </c>
      <c r="N60" s="167">
        <v>9</v>
      </c>
      <c r="O60" s="167">
        <v>11</v>
      </c>
      <c r="P60" s="167">
        <v>0</v>
      </c>
      <c r="Q60" s="167">
        <v>1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</row>
    <row r="61" spans="1:27" ht="15" customHeight="1">
      <c r="A61" s="172">
        <v>382</v>
      </c>
      <c r="B61" s="183" t="s">
        <v>267</v>
      </c>
      <c r="C61" s="166">
        <v>482</v>
      </c>
      <c r="D61" s="166">
        <v>71</v>
      </c>
      <c r="E61" s="166">
        <v>1</v>
      </c>
      <c r="F61" s="166">
        <v>89</v>
      </c>
      <c r="G61" s="167">
        <v>0</v>
      </c>
      <c r="H61" s="166">
        <v>73</v>
      </c>
      <c r="I61" s="166">
        <v>61</v>
      </c>
      <c r="J61" s="166">
        <v>125</v>
      </c>
      <c r="K61" s="167">
        <v>0</v>
      </c>
      <c r="L61" s="166">
        <v>8</v>
      </c>
      <c r="M61" s="167">
        <v>0</v>
      </c>
      <c r="N61" s="167">
        <v>7</v>
      </c>
      <c r="O61" s="167">
        <v>0</v>
      </c>
      <c r="P61" s="167">
        <v>0</v>
      </c>
      <c r="Q61" s="167">
        <v>3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</row>
    <row r="62" spans="1:27" ht="15" customHeight="1">
      <c r="A62" s="172">
        <v>442</v>
      </c>
      <c r="B62" s="183" t="s">
        <v>270</v>
      </c>
      <c r="C62" s="166">
        <v>134</v>
      </c>
      <c r="D62" s="166">
        <v>39</v>
      </c>
      <c r="E62" s="166">
        <v>0</v>
      </c>
      <c r="F62" s="166">
        <v>5</v>
      </c>
      <c r="G62" s="167">
        <v>0</v>
      </c>
      <c r="H62" s="166">
        <v>8</v>
      </c>
      <c r="I62" s="166">
        <v>0</v>
      </c>
      <c r="J62" s="166">
        <v>51</v>
      </c>
      <c r="K62" s="167">
        <v>0</v>
      </c>
      <c r="L62" s="166">
        <v>3</v>
      </c>
      <c r="M62" s="167">
        <v>0</v>
      </c>
      <c r="N62" s="167">
        <v>7</v>
      </c>
      <c r="O62" s="167">
        <v>0</v>
      </c>
      <c r="P62" s="167">
        <v>0</v>
      </c>
      <c r="Q62" s="166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</row>
    <row r="63" spans="1:27" ht="15" customHeight="1">
      <c r="A63" s="172">
        <v>443</v>
      </c>
      <c r="B63" s="183" t="s">
        <v>271</v>
      </c>
      <c r="C63" s="166">
        <v>381</v>
      </c>
      <c r="D63" s="166">
        <v>155</v>
      </c>
      <c r="E63" s="166">
        <v>0</v>
      </c>
      <c r="F63" s="166">
        <v>16</v>
      </c>
      <c r="G63" s="167">
        <v>0</v>
      </c>
      <c r="H63" s="166">
        <v>17</v>
      </c>
      <c r="I63" s="166">
        <v>4</v>
      </c>
      <c r="J63" s="166">
        <v>120</v>
      </c>
      <c r="K63" s="167">
        <v>0</v>
      </c>
      <c r="L63" s="166">
        <v>3</v>
      </c>
      <c r="M63" s="167">
        <v>0</v>
      </c>
      <c r="N63" s="167">
        <v>11</v>
      </c>
      <c r="O63" s="167">
        <v>4</v>
      </c>
      <c r="P63" s="167">
        <v>0</v>
      </c>
      <c r="Q63" s="167">
        <v>18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</row>
    <row r="64" spans="1:27" ht="15" customHeight="1">
      <c r="A64" s="172">
        <v>446</v>
      </c>
      <c r="B64" s="183" t="s">
        <v>273</v>
      </c>
      <c r="C64" s="166">
        <v>75</v>
      </c>
      <c r="D64" s="166">
        <v>8</v>
      </c>
      <c r="E64" s="166">
        <v>0</v>
      </c>
      <c r="F64" s="166">
        <v>2</v>
      </c>
      <c r="G64" s="167">
        <v>0</v>
      </c>
      <c r="H64" s="166">
        <v>8</v>
      </c>
      <c r="I64" s="166">
        <v>6</v>
      </c>
      <c r="J64" s="166">
        <v>32</v>
      </c>
      <c r="K64" s="167">
        <v>0</v>
      </c>
      <c r="L64" s="166">
        <v>1</v>
      </c>
      <c r="M64" s="167">
        <v>0</v>
      </c>
      <c r="N64" s="167">
        <v>0</v>
      </c>
      <c r="O64" s="167">
        <v>9</v>
      </c>
      <c r="P64" s="167">
        <v>0</v>
      </c>
      <c r="Q64" s="167">
        <v>6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0</v>
      </c>
      <c r="Y64" s="167">
        <v>0</v>
      </c>
      <c r="Z64" s="167">
        <v>0</v>
      </c>
      <c r="AA64" s="167">
        <v>0</v>
      </c>
    </row>
    <row r="65" spans="1:27" ht="15" customHeight="1">
      <c r="A65" s="172">
        <v>464</v>
      </c>
      <c r="B65" s="183" t="s">
        <v>274</v>
      </c>
      <c r="C65" s="166">
        <v>259</v>
      </c>
      <c r="D65" s="166">
        <v>15</v>
      </c>
      <c r="E65" s="166">
        <v>2</v>
      </c>
      <c r="F65" s="166">
        <v>58</v>
      </c>
      <c r="G65" s="167">
        <v>0</v>
      </c>
      <c r="H65" s="166">
        <v>18</v>
      </c>
      <c r="I65" s="166">
        <v>8</v>
      </c>
      <c r="J65" s="166">
        <v>89</v>
      </c>
      <c r="K65" s="167">
        <v>0</v>
      </c>
      <c r="L65" s="166">
        <v>2</v>
      </c>
      <c r="M65" s="167">
        <v>0</v>
      </c>
      <c r="N65" s="167">
        <v>20</v>
      </c>
      <c r="O65" s="167">
        <v>12</v>
      </c>
      <c r="P65" s="167">
        <v>0</v>
      </c>
      <c r="Q65" s="167">
        <v>5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</row>
    <row r="66" spans="1:27" ht="15" customHeight="1">
      <c r="A66" s="172">
        <v>481</v>
      </c>
      <c r="B66" s="183" t="s">
        <v>275</v>
      </c>
      <c r="C66" s="166">
        <v>185</v>
      </c>
      <c r="D66" s="166">
        <v>22</v>
      </c>
      <c r="E66" s="167">
        <v>1</v>
      </c>
      <c r="F66" s="166">
        <v>30</v>
      </c>
      <c r="G66" s="167">
        <v>0</v>
      </c>
      <c r="H66" s="166">
        <v>33</v>
      </c>
      <c r="I66" s="167">
        <v>0</v>
      </c>
      <c r="J66" s="166">
        <v>76</v>
      </c>
      <c r="K66" s="167">
        <v>0</v>
      </c>
      <c r="L66" s="166">
        <v>0</v>
      </c>
      <c r="M66" s="167">
        <v>0</v>
      </c>
      <c r="N66" s="167">
        <v>3</v>
      </c>
      <c r="O66" s="167">
        <v>2</v>
      </c>
      <c r="P66" s="167">
        <v>0</v>
      </c>
      <c r="Q66" s="166">
        <v>1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</row>
    <row r="67" spans="1:27" ht="15" customHeight="1">
      <c r="A67" s="172">
        <v>501</v>
      </c>
      <c r="B67" s="183" t="s">
        <v>276</v>
      </c>
      <c r="C67" s="166">
        <v>158</v>
      </c>
      <c r="D67" s="166">
        <v>20</v>
      </c>
      <c r="E67" s="166">
        <v>3</v>
      </c>
      <c r="F67" s="166">
        <v>14</v>
      </c>
      <c r="G67" s="167">
        <v>0</v>
      </c>
      <c r="H67" s="166">
        <v>6</v>
      </c>
      <c r="I67" s="166">
        <v>2</v>
      </c>
      <c r="J67" s="166">
        <v>53</v>
      </c>
      <c r="K67" s="167">
        <v>0</v>
      </c>
      <c r="L67" s="166">
        <v>1</v>
      </c>
      <c r="M67" s="167">
        <v>0</v>
      </c>
      <c r="N67" s="167">
        <v>3</v>
      </c>
      <c r="O67" s="167">
        <v>19</v>
      </c>
      <c r="P67" s="167">
        <v>0</v>
      </c>
      <c r="Q67" s="166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0</v>
      </c>
      <c r="Y67" s="167">
        <v>0</v>
      </c>
      <c r="Z67" s="167">
        <v>0</v>
      </c>
      <c r="AA67" s="167">
        <v>0</v>
      </c>
    </row>
    <row r="68" spans="1:27" ht="15" customHeight="1">
      <c r="A68" s="172">
        <v>585</v>
      </c>
      <c r="B68" s="183" t="s">
        <v>278</v>
      </c>
      <c r="C68" s="166">
        <v>104</v>
      </c>
      <c r="D68" s="166">
        <v>16</v>
      </c>
      <c r="E68" s="166">
        <v>0</v>
      </c>
      <c r="F68" s="166">
        <v>6</v>
      </c>
      <c r="G68" s="167">
        <v>0</v>
      </c>
      <c r="H68" s="166">
        <v>18</v>
      </c>
      <c r="I68" s="166">
        <v>0</v>
      </c>
      <c r="J68" s="166">
        <v>41</v>
      </c>
      <c r="K68" s="167">
        <v>0</v>
      </c>
      <c r="L68" s="166">
        <v>4</v>
      </c>
      <c r="M68" s="167">
        <v>0</v>
      </c>
      <c r="N68" s="167">
        <v>13</v>
      </c>
      <c r="O68" s="167">
        <v>0</v>
      </c>
      <c r="P68" s="167">
        <v>0</v>
      </c>
      <c r="Q68" s="166">
        <v>1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0</v>
      </c>
      <c r="AA68" s="167">
        <v>0</v>
      </c>
    </row>
    <row r="69" spans="1:27" ht="15" customHeight="1">
      <c r="A69" s="172">
        <v>586</v>
      </c>
      <c r="B69" s="183" t="s">
        <v>279</v>
      </c>
      <c r="C69" s="166">
        <v>110</v>
      </c>
      <c r="D69" s="166">
        <v>33</v>
      </c>
      <c r="E69" s="166">
        <v>0</v>
      </c>
      <c r="F69" s="166">
        <v>7</v>
      </c>
      <c r="G69" s="167">
        <v>0</v>
      </c>
      <c r="H69" s="166">
        <v>2</v>
      </c>
      <c r="I69" s="166">
        <v>0</v>
      </c>
      <c r="J69" s="166">
        <v>25</v>
      </c>
      <c r="K69" s="167">
        <v>0</v>
      </c>
      <c r="L69" s="166">
        <v>1</v>
      </c>
      <c r="M69" s="167">
        <v>0</v>
      </c>
      <c r="N69" s="167">
        <v>27</v>
      </c>
      <c r="O69" s="167">
        <v>0</v>
      </c>
      <c r="P69" s="167">
        <v>0</v>
      </c>
      <c r="Q69" s="166">
        <v>0</v>
      </c>
      <c r="R69" s="167">
        <v>0</v>
      </c>
      <c r="S69" s="167">
        <v>0</v>
      </c>
      <c r="T69" s="167">
        <v>0</v>
      </c>
      <c r="U69" s="167">
        <v>0</v>
      </c>
      <c r="V69" s="167">
        <v>0</v>
      </c>
      <c r="W69" s="167">
        <v>0</v>
      </c>
      <c r="X69" s="167">
        <v>0</v>
      </c>
      <c r="Y69" s="167">
        <v>0</v>
      </c>
      <c r="Z69" s="167">
        <v>0</v>
      </c>
      <c r="AA69" s="167">
        <v>0</v>
      </c>
    </row>
    <row r="70" spans="1:27" ht="15" customHeight="1">
      <c r="A70" s="186"/>
      <c r="B70" s="187"/>
      <c r="C70" s="145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</row>
    <row r="71" spans="1:27" ht="15" customHeight="1">
      <c r="A71" s="172" t="s">
        <v>469</v>
      </c>
      <c r="B71" s="188"/>
      <c r="C71" s="108"/>
      <c r="D71" s="108"/>
      <c r="E71" s="108"/>
      <c r="F71" s="108"/>
      <c r="G71" s="144"/>
      <c r="H71" s="108"/>
      <c r="I71" s="108"/>
      <c r="J71" s="108"/>
      <c r="K71" s="144"/>
      <c r="L71" s="108"/>
      <c r="M71" s="144"/>
      <c r="N71" s="144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</row>
    <row r="72" spans="1:27">
      <c r="C72" s="108"/>
      <c r="D72" s="108"/>
      <c r="E72" s="108"/>
      <c r="F72" s="108"/>
      <c r="G72" s="144"/>
      <c r="H72" s="108"/>
      <c r="I72" s="108"/>
      <c r="J72" s="108"/>
      <c r="K72" s="144"/>
      <c r="L72" s="108"/>
      <c r="M72" s="144"/>
      <c r="N72" s="144"/>
      <c r="O72" s="108"/>
      <c r="P72" s="144"/>
      <c r="Q72" s="144"/>
      <c r="R72" s="144"/>
      <c r="S72" s="108"/>
      <c r="T72" s="108"/>
      <c r="U72" s="108"/>
      <c r="V72" s="108"/>
      <c r="W72" s="144"/>
      <c r="X72" s="108"/>
      <c r="Y72" s="108"/>
      <c r="Z72" s="108"/>
      <c r="AA72" s="108"/>
    </row>
    <row r="73" spans="1:27">
      <c r="C73" s="108"/>
      <c r="D73" s="108"/>
      <c r="E73" s="108"/>
      <c r="F73" s="108"/>
      <c r="G73" s="144"/>
      <c r="H73" s="108"/>
      <c r="I73" s="108"/>
      <c r="J73" s="108"/>
      <c r="K73" s="144"/>
      <c r="L73" s="108"/>
      <c r="M73" s="144"/>
      <c r="N73" s="144"/>
      <c r="O73" s="108"/>
      <c r="P73" s="144"/>
      <c r="Q73" s="144"/>
      <c r="R73" s="144"/>
      <c r="S73" s="108"/>
      <c r="T73" s="108"/>
      <c r="U73" s="108"/>
      <c r="V73" s="108"/>
      <c r="W73" s="144"/>
      <c r="X73" s="108"/>
      <c r="Y73" s="108"/>
      <c r="Z73" s="108"/>
      <c r="AA73" s="108"/>
    </row>
    <row r="74" spans="1:27">
      <c r="C74" s="108"/>
      <c r="D74" s="108"/>
      <c r="E74" s="108"/>
      <c r="F74" s="108"/>
      <c r="G74" s="144"/>
      <c r="H74" s="108"/>
      <c r="I74" s="108"/>
      <c r="J74" s="108"/>
      <c r="K74" s="144"/>
      <c r="L74" s="108"/>
      <c r="M74" s="144"/>
      <c r="N74" s="144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</row>
  </sheetData>
  <mergeCells count="1">
    <mergeCell ref="A3:B3"/>
  </mergeCells>
  <phoneticPr fontId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782EA-5C9F-4D57-94A1-4A112F788FC5}">
  <sheetPr>
    <tabColor theme="7" tint="0.79998168889431442"/>
  </sheetPr>
  <dimension ref="A1:AH73"/>
  <sheetViews>
    <sheetView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B1" sqref="A1:C1"/>
    </sheetView>
  </sheetViews>
  <sheetFormatPr defaultColWidth="7.75" defaultRowHeight="13.5"/>
  <cols>
    <col min="1" max="1" width="3.75" style="172" customWidth="1"/>
    <col min="2" max="2" width="12.75" style="172" customWidth="1"/>
    <col min="3" max="6" width="10" style="172" customWidth="1"/>
    <col min="7" max="7" width="10" style="173" customWidth="1"/>
    <col min="8" max="10" width="10" style="172" customWidth="1"/>
    <col min="11" max="11" width="10" style="173" customWidth="1"/>
    <col min="12" max="12" width="10" style="172" customWidth="1"/>
    <col min="13" max="14" width="10" style="173" customWidth="1"/>
    <col min="15" max="27" width="10" style="172" customWidth="1"/>
    <col min="28" max="16384" width="7.75" style="172"/>
  </cols>
  <sheetData>
    <row r="1" spans="1:32" ht="16.149999999999999" customHeight="1">
      <c r="A1" s="172" t="s">
        <v>830</v>
      </c>
    </row>
    <row r="2" spans="1:32">
      <c r="N2" s="173" t="s">
        <v>402</v>
      </c>
      <c r="AA2" s="173" t="s">
        <v>402</v>
      </c>
    </row>
    <row r="3" spans="1:32" ht="27">
      <c r="A3" s="450" t="s">
        <v>403</v>
      </c>
      <c r="B3" s="451"/>
      <c r="C3" s="174" t="s">
        <v>44</v>
      </c>
      <c r="D3" s="175" t="s">
        <v>0</v>
      </c>
      <c r="E3" s="176" t="s">
        <v>429</v>
      </c>
      <c r="F3" s="176" t="s">
        <v>446</v>
      </c>
      <c r="G3" s="176" t="s">
        <v>447</v>
      </c>
      <c r="H3" s="175" t="s">
        <v>1</v>
      </c>
      <c r="I3" s="175" t="s">
        <v>193</v>
      </c>
      <c r="J3" s="175" t="s">
        <v>194</v>
      </c>
      <c r="K3" s="175" t="s">
        <v>195</v>
      </c>
      <c r="L3" s="175" t="s">
        <v>413</v>
      </c>
      <c r="M3" s="175" t="s">
        <v>157</v>
      </c>
      <c r="N3" s="177" t="s">
        <v>196</v>
      </c>
      <c r="O3" s="175" t="s">
        <v>199</v>
      </c>
      <c r="P3" s="175" t="s">
        <v>414</v>
      </c>
      <c r="Q3" s="175" t="s">
        <v>421</v>
      </c>
      <c r="R3" s="176" t="s">
        <v>198</v>
      </c>
      <c r="S3" s="176" t="s">
        <v>197</v>
      </c>
      <c r="T3" s="175" t="s">
        <v>200</v>
      </c>
      <c r="U3" s="175" t="s">
        <v>156</v>
      </c>
      <c r="V3" s="175" t="s">
        <v>201</v>
      </c>
      <c r="W3" s="176" t="s">
        <v>422</v>
      </c>
      <c r="X3" s="175" t="s">
        <v>418</v>
      </c>
      <c r="Y3" s="176" t="s">
        <v>202</v>
      </c>
      <c r="Z3" s="178" t="s">
        <v>205</v>
      </c>
      <c r="AA3" s="178" t="s">
        <v>162</v>
      </c>
    </row>
    <row r="4" spans="1:32" ht="11.25" hidden="1" customHeight="1">
      <c r="B4" s="179" t="s">
        <v>470</v>
      </c>
      <c r="C4" s="180">
        <v>110005</v>
      </c>
      <c r="D4" s="180">
        <v>23670</v>
      </c>
      <c r="E4" s="180">
        <v>2141</v>
      </c>
      <c r="F4" s="180">
        <v>39432</v>
      </c>
      <c r="G4" s="181">
        <v>2862</v>
      </c>
      <c r="H4" s="180">
        <v>4847</v>
      </c>
      <c r="I4" s="180">
        <v>2429</v>
      </c>
      <c r="J4" s="180">
        <v>18314</v>
      </c>
      <c r="K4" s="181">
        <v>804</v>
      </c>
      <c r="L4" s="180">
        <v>2351</v>
      </c>
      <c r="M4" s="181">
        <v>1550</v>
      </c>
      <c r="N4" s="181">
        <v>1454</v>
      </c>
      <c r="O4" s="181">
        <v>936</v>
      </c>
      <c r="P4" s="181">
        <v>650</v>
      </c>
      <c r="Q4" s="181">
        <v>1595</v>
      </c>
      <c r="R4" s="181">
        <v>497</v>
      </c>
      <c r="S4" s="181">
        <v>482</v>
      </c>
      <c r="T4" s="181">
        <v>372</v>
      </c>
      <c r="U4" s="181">
        <v>296</v>
      </c>
      <c r="V4" s="181">
        <v>272</v>
      </c>
      <c r="W4" s="181">
        <v>252</v>
      </c>
      <c r="X4" s="181">
        <v>236</v>
      </c>
      <c r="Y4" s="181">
        <v>192</v>
      </c>
      <c r="Z4" s="181">
        <v>4326</v>
      </c>
      <c r="AA4" s="181">
        <v>45</v>
      </c>
    </row>
    <row r="5" spans="1:32" ht="11.25" hidden="1" customHeight="1">
      <c r="B5" s="179" t="s">
        <v>462</v>
      </c>
      <c r="C5" s="180">
        <v>115681</v>
      </c>
      <c r="D5" s="180">
        <v>24496</v>
      </c>
      <c r="E5" s="180">
        <v>2325</v>
      </c>
      <c r="F5" s="180">
        <v>38516</v>
      </c>
      <c r="G5" s="181">
        <v>2690</v>
      </c>
      <c r="H5" s="180">
        <v>5168</v>
      </c>
      <c r="I5" s="180">
        <v>2684</v>
      </c>
      <c r="J5" s="180">
        <v>21870</v>
      </c>
      <c r="K5" s="181">
        <v>823</v>
      </c>
      <c r="L5" s="180">
        <v>2388</v>
      </c>
      <c r="M5" s="181">
        <v>1623</v>
      </c>
      <c r="N5" s="181">
        <v>1790</v>
      </c>
      <c r="O5" s="181">
        <v>1039</v>
      </c>
      <c r="P5" s="181">
        <v>703</v>
      </c>
      <c r="Q5" s="181">
        <v>1804</v>
      </c>
      <c r="R5" s="181">
        <v>498</v>
      </c>
      <c r="S5" s="181">
        <v>484</v>
      </c>
      <c r="T5" s="181">
        <v>390</v>
      </c>
      <c r="U5" s="181">
        <v>323</v>
      </c>
      <c r="V5" s="181">
        <v>279</v>
      </c>
      <c r="W5" s="181">
        <v>264</v>
      </c>
      <c r="X5" s="181">
        <v>282</v>
      </c>
      <c r="Y5" s="181">
        <v>186</v>
      </c>
      <c r="Z5" s="181">
        <v>4999</v>
      </c>
      <c r="AA5" s="181">
        <v>57</v>
      </c>
    </row>
    <row r="6" spans="1:32" ht="11.25" hidden="1" customHeight="1">
      <c r="B6" s="179" t="s">
        <v>467</v>
      </c>
      <c r="C6" s="180">
        <v>114806</v>
      </c>
      <c r="D6" s="180">
        <v>23258</v>
      </c>
      <c r="E6" s="180">
        <v>2075</v>
      </c>
      <c r="F6" s="180">
        <v>37451</v>
      </c>
      <c r="G6" s="181">
        <v>2608</v>
      </c>
      <c r="H6" s="180">
        <v>5127</v>
      </c>
      <c r="I6" s="180">
        <v>2673</v>
      </c>
      <c r="J6" s="180">
        <v>23429</v>
      </c>
      <c r="K6" s="181">
        <v>812</v>
      </c>
      <c r="L6" s="180">
        <v>2160</v>
      </c>
      <c r="M6" s="181">
        <v>1519</v>
      </c>
      <c r="N6" s="181">
        <v>1783</v>
      </c>
      <c r="O6" s="181">
        <v>1062</v>
      </c>
      <c r="P6" s="181">
        <v>648</v>
      </c>
      <c r="Q6" s="181">
        <v>2147</v>
      </c>
      <c r="R6" s="181">
        <v>479</v>
      </c>
      <c r="S6" s="181">
        <v>443</v>
      </c>
      <c r="T6" s="181">
        <v>372</v>
      </c>
      <c r="U6" s="181">
        <v>253</v>
      </c>
      <c r="V6" s="181">
        <v>274</v>
      </c>
      <c r="W6" s="181">
        <v>239</v>
      </c>
      <c r="X6" s="181">
        <v>303</v>
      </c>
      <c r="Y6" s="181">
        <v>179</v>
      </c>
      <c r="Z6" s="181">
        <v>5459</v>
      </c>
      <c r="AA6" s="181">
        <v>53</v>
      </c>
      <c r="AC6" s="180"/>
    </row>
    <row r="7" spans="1:32" ht="11.25" hidden="1" customHeight="1">
      <c r="B7" s="179" t="s">
        <v>468</v>
      </c>
      <c r="C7" s="180">
        <v>111940</v>
      </c>
      <c r="D7" s="180">
        <v>21804</v>
      </c>
      <c r="E7" s="180">
        <v>1958</v>
      </c>
      <c r="F7" s="180">
        <v>36354</v>
      </c>
      <c r="G7" s="181">
        <v>2498</v>
      </c>
      <c r="H7" s="180">
        <v>5174</v>
      </c>
      <c r="I7" s="180">
        <v>2395</v>
      </c>
      <c r="J7" s="180">
        <v>23358</v>
      </c>
      <c r="K7" s="181">
        <v>820</v>
      </c>
      <c r="L7" s="180">
        <v>2136</v>
      </c>
      <c r="M7" s="181">
        <v>1421</v>
      </c>
      <c r="N7" s="181">
        <f>SUM(N9:N19)</f>
        <v>2196</v>
      </c>
      <c r="O7" s="181">
        <v>981</v>
      </c>
      <c r="P7" s="181">
        <v>635</v>
      </c>
      <c r="Q7" s="181">
        <v>2699</v>
      </c>
      <c r="R7" s="181">
        <v>484</v>
      </c>
      <c r="S7" s="181">
        <v>392</v>
      </c>
      <c r="T7" s="181">
        <v>361</v>
      </c>
      <c r="U7" s="181">
        <v>233</v>
      </c>
      <c r="V7" s="181">
        <v>280</v>
      </c>
      <c r="W7" s="181">
        <v>232</v>
      </c>
      <c r="X7" s="181">
        <v>339</v>
      </c>
      <c r="Y7" s="181">
        <v>153</v>
      </c>
      <c r="Z7" s="181">
        <v>5500</v>
      </c>
      <c r="AA7" s="181">
        <v>50</v>
      </c>
    </row>
    <row r="8" spans="1:32" ht="11.25" customHeight="1">
      <c r="B8" s="179" t="s">
        <v>471</v>
      </c>
      <c r="C8" s="166">
        <v>123125</v>
      </c>
      <c r="D8" s="166">
        <v>22411</v>
      </c>
      <c r="E8" s="166">
        <v>2089</v>
      </c>
      <c r="F8" s="166">
        <v>35928</v>
      </c>
      <c r="G8" s="167">
        <v>2397</v>
      </c>
      <c r="H8" s="166">
        <v>5657</v>
      </c>
      <c r="I8" s="166">
        <v>2493</v>
      </c>
      <c r="J8" s="166">
        <v>26023</v>
      </c>
      <c r="K8" s="167">
        <v>835</v>
      </c>
      <c r="L8" s="166">
        <v>2422</v>
      </c>
      <c r="M8" s="167">
        <v>1589</v>
      </c>
      <c r="N8" s="167">
        <v>2929</v>
      </c>
      <c r="O8" s="167">
        <v>1242</v>
      </c>
      <c r="P8" s="167">
        <v>723</v>
      </c>
      <c r="Q8" s="167">
        <v>5124</v>
      </c>
      <c r="R8" s="167">
        <v>539</v>
      </c>
      <c r="S8" s="167">
        <v>437</v>
      </c>
      <c r="T8" s="167">
        <v>445</v>
      </c>
      <c r="U8" s="167">
        <v>322</v>
      </c>
      <c r="V8" s="167">
        <v>298</v>
      </c>
      <c r="W8" s="167">
        <v>268</v>
      </c>
      <c r="X8" s="167">
        <v>407</v>
      </c>
      <c r="Y8" s="167">
        <v>168</v>
      </c>
      <c r="Z8" s="167">
        <v>8332</v>
      </c>
      <c r="AA8" s="167">
        <v>47</v>
      </c>
      <c r="AC8" s="180"/>
      <c r="AD8" s="180"/>
      <c r="AE8" s="180"/>
      <c r="AF8" s="181"/>
    </row>
    <row r="9" spans="1:32" ht="15" customHeight="1">
      <c r="B9" s="182"/>
      <c r="C9" s="168"/>
      <c r="D9" s="168"/>
      <c r="E9" s="168"/>
      <c r="F9" s="168"/>
      <c r="G9" s="169"/>
      <c r="H9" s="168"/>
      <c r="I9" s="168"/>
      <c r="J9" s="168"/>
      <c r="K9" s="169"/>
      <c r="L9" s="168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</row>
    <row r="10" spans="1:32" ht="15" customHeight="1">
      <c r="B10" s="183" t="s">
        <v>211</v>
      </c>
      <c r="C10" s="166">
        <v>22316</v>
      </c>
      <c r="D10" s="166">
        <v>3515</v>
      </c>
      <c r="E10" s="166">
        <v>365</v>
      </c>
      <c r="F10" s="166">
        <v>9567</v>
      </c>
      <c r="G10" s="167">
        <v>0</v>
      </c>
      <c r="H10" s="166">
        <v>843</v>
      </c>
      <c r="I10" s="166">
        <v>352</v>
      </c>
      <c r="J10" s="166">
        <v>2862</v>
      </c>
      <c r="K10" s="167">
        <v>0</v>
      </c>
      <c r="L10" s="166">
        <v>505</v>
      </c>
      <c r="M10" s="167">
        <v>0</v>
      </c>
      <c r="N10" s="167">
        <v>348</v>
      </c>
      <c r="O10" s="167">
        <v>219</v>
      </c>
      <c r="P10" s="167">
        <v>0</v>
      </c>
      <c r="Q10" s="167">
        <v>742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</row>
    <row r="11" spans="1:32" ht="15" customHeight="1">
      <c r="B11" s="183" t="s">
        <v>212</v>
      </c>
      <c r="C11" s="166">
        <v>9763</v>
      </c>
      <c r="D11" s="166">
        <v>1385</v>
      </c>
      <c r="E11" s="166">
        <v>129</v>
      </c>
      <c r="F11" s="166">
        <v>4029</v>
      </c>
      <c r="G11" s="167">
        <v>0</v>
      </c>
      <c r="H11" s="166">
        <v>339</v>
      </c>
      <c r="I11" s="166">
        <v>297</v>
      </c>
      <c r="J11" s="166">
        <v>1401</v>
      </c>
      <c r="K11" s="167">
        <v>0</v>
      </c>
      <c r="L11" s="166">
        <v>246</v>
      </c>
      <c r="M11" s="167">
        <v>0</v>
      </c>
      <c r="N11" s="167">
        <v>325</v>
      </c>
      <c r="O11" s="167">
        <v>94</v>
      </c>
      <c r="P11" s="167">
        <v>0</v>
      </c>
      <c r="Q11" s="167">
        <v>392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</row>
    <row r="12" spans="1:32" ht="15" customHeight="1">
      <c r="B12" s="183" t="s">
        <v>213</v>
      </c>
      <c r="C12" s="166">
        <v>9348</v>
      </c>
      <c r="D12" s="166">
        <v>1350</v>
      </c>
      <c r="E12" s="166">
        <v>101</v>
      </c>
      <c r="F12" s="166">
        <v>2437</v>
      </c>
      <c r="G12" s="167">
        <v>0</v>
      </c>
      <c r="H12" s="166">
        <v>873</v>
      </c>
      <c r="I12" s="166">
        <v>482</v>
      </c>
      <c r="J12" s="166">
        <v>2103</v>
      </c>
      <c r="K12" s="167">
        <v>0</v>
      </c>
      <c r="L12" s="166">
        <v>104</v>
      </c>
      <c r="M12" s="167">
        <v>0</v>
      </c>
      <c r="N12" s="167">
        <v>211</v>
      </c>
      <c r="O12" s="167">
        <v>128</v>
      </c>
      <c r="P12" s="167">
        <v>0</v>
      </c>
      <c r="Q12" s="167">
        <v>275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</row>
    <row r="13" spans="1:32" ht="15" customHeight="1">
      <c r="B13" s="183" t="s">
        <v>214</v>
      </c>
      <c r="C13" s="166">
        <v>7467</v>
      </c>
      <c r="D13" s="166">
        <v>523</v>
      </c>
      <c r="E13" s="166">
        <v>44</v>
      </c>
      <c r="F13" s="166">
        <v>567</v>
      </c>
      <c r="G13" s="167">
        <v>0</v>
      </c>
      <c r="H13" s="166">
        <v>387</v>
      </c>
      <c r="I13" s="166">
        <v>440</v>
      </c>
      <c r="J13" s="166">
        <v>3891</v>
      </c>
      <c r="K13" s="167">
        <v>0</v>
      </c>
      <c r="L13" s="166">
        <v>40</v>
      </c>
      <c r="M13" s="167">
        <v>0</v>
      </c>
      <c r="N13" s="167">
        <v>293</v>
      </c>
      <c r="O13" s="167">
        <v>87</v>
      </c>
      <c r="P13" s="167">
        <v>0</v>
      </c>
      <c r="Q13" s="167">
        <v>125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</row>
    <row r="14" spans="1:32" ht="15" customHeight="1">
      <c r="B14" s="183" t="s">
        <v>215</v>
      </c>
      <c r="C14" s="166">
        <v>12994</v>
      </c>
      <c r="D14" s="166">
        <v>1359</v>
      </c>
      <c r="E14" s="166">
        <v>70</v>
      </c>
      <c r="F14" s="166">
        <v>3992</v>
      </c>
      <c r="G14" s="167">
        <v>0</v>
      </c>
      <c r="H14" s="166">
        <v>622</v>
      </c>
      <c r="I14" s="166">
        <v>98</v>
      </c>
      <c r="J14" s="166">
        <v>4386</v>
      </c>
      <c r="K14" s="167">
        <v>0</v>
      </c>
      <c r="L14" s="166">
        <v>112</v>
      </c>
      <c r="M14" s="167">
        <v>0</v>
      </c>
      <c r="N14" s="167">
        <v>415</v>
      </c>
      <c r="O14" s="167">
        <v>127</v>
      </c>
      <c r="P14" s="167">
        <v>0</v>
      </c>
      <c r="Q14" s="167">
        <v>518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</row>
    <row r="15" spans="1:32" ht="15" customHeight="1">
      <c r="B15" s="183" t="s">
        <v>216</v>
      </c>
      <c r="C15" s="166">
        <v>3002</v>
      </c>
      <c r="D15" s="166">
        <v>314</v>
      </c>
      <c r="E15" s="166">
        <v>21</v>
      </c>
      <c r="F15" s="166">
        <v>424</v>
      </c>
      <c r="G15" s="167">
        <v>0</v>
      </c>
      <c r="H15" s="166">
        <v>276</v>
      </c>
      <c r="I15" s="166">
        <v>58</v>
      </c>
      <c r="J15" s="166">
        <v>977</v>
      </c>
      <c r="K15" s="167">
        <v>0</v>
      </c>
      <c r="L15" s="166">
        <v>56</v>
      </c>
      <c r="M15" s="167">
        <v>0</v>
      </c>
      <c r="N15" s="167">
        <v>305</v>
      </c>
      <c r="O15" s="167">
        <v>62</v>
      </c>
      <c r="P15" s="167">
        <v>0</v>
      </c>
      <c r="Q15" s="167">
        <v>87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</row>
    <row r="16" spans="1:32" ht="15" customHeight="1">
      <c r="B16" s="183" t="s">
        <v>218</v>
      </c>
      <c r="C16" s="166">
        <v>1808</v>
      </c>
      <c r="D16" s="166">
        <v>290</v>
      </c>
      <c r="E16" s="166">
        <v>24</v>
      </c>
      <c r="F16" s="166">
        <v>104</v>
      </c>
      <c r="G16" s="167">
        <v>0</v>
      </c>
      <c r="H16" s="166">
        <v>340</v>
      </c>
      <c r="I16" s="166">
        <v>20</v>
      </c>
      <c r="J16" s="166">
        <v>584</v>
      </c>
      <c r="K16" s="167">
        <v>0</v>
      </c>
      <c r="L16" s="166">
        <v>44</v>
      </c>
      <c r="M16" s="167">
        <v>0</v>
      </c>
      <c r="N16" s="167">
        <v>160</v>
      </c>
      <c r="O16" s="167">
        <v>45</v>
      </c>
      <c r="P16" s="167">
        <v>0</v>
      </c>
      <c r="Q16" s="167">
        <v>75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</row>
    <row r="17" spans="1:27" ht="15" customHeight="1">
      <c r="B17" s="183" t="s">
        <v>220</v>
      </c>
      <c r="C17" s="166">
        <v>2135</v>
      </c>
      <c r="D17" s="166">
        <v>216</v>
      </c>
      <c r="E17" s="166">
        <v>4</v>
      </c>
      <c r="F17" s="166">
        <v>119</v>
      </c>
      <c r="G17" s="167">
        <v>0</v>
      </c>
      <c r="H17" s="166">
        <v>239</v>
      </c>
      <c r="I17" s="166">
        <v>253</v>
      </c>
      <c r="J17" s="166">
        <v>941</v>
      </c>
      <c r="K17" s="167">
        <v>0</v>
      </c>
      <c r="L17" s="166">
        <v>31</v>
      </c>
      <c r="M17" s="167">
        <v>0</v>
      </c>
      <c r="N17" s="167">
        <v>53</v>
      </c>
      <c r="O17" s="167">
        <v>48</v>
      </c>
      <c r="P17" s="167">
        <v>0</v>
      </c>
      <c r="Q17" s="167">
        <v>21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</row>
    <row r="18" spans="1:27" ht="15" customHeight="1">
      <c r="B18" s="183" t="s">
        <v>222</v>
      </c>
      <c r="C18" s="166">
        <v>1586</v>
      </c>
      <c r="D18" s="166">
        <v>158</v>
      </c>
      <c r="E18" s="166">
        <v>23</v>
      </c>
      <c r="F18" s="166">
        <v>132</v>
      </c>
      <c r="G18" s="167">
        <v>0</v>
      </c>
      <c r="H18" s="166">
        <v>158</v>
      </c>
      <c r="I18" s="166">
        <v>12</v>
      </c>
      <c r="J18" s="166">
        <v>668</v>
      </c>
      <c r="K18" s="167">
        <v>0</v>
      </c>
      <c r="L18" s="166">
        <v>48</v>
      </c>
      <c r="M18" s="167">
        <v>0</v>
      </c>
      <c r="N18" s="167">
        <v>86</v>
      </c>
      <c r="O18" s="167">
        <v>33</v>
      </c>
      <c r="P18" s="167">
        <v>0</v>
      </c>
      <c r="Q18" s="167">
        <v>54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</row>
    <row r="19" spans="1:27" ht="15" customHeight="1">
      <c r="B19" s="184"/>
      <c r="C19" s="168"/>
      <c r="D19" s="168"/>
      <c r="E19" s="168"/>
      <c r="F19" s="168"/>
      <c r="G19" s="169"/>
      <c r="H19" s="168"/>
      <c r="I19" s="168"/>
      <c r="J19" s="168"/>
      <c r="K19" s="169"/>
      <c r="L19" s="168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</row>
    <row r="20" spans="1:27" ht="15" customHeight="1">
      <c r="A20" s="172">
        <v>100</v>
      </c>
      <c r="B20" s="183" t="s">
        <v>223</v>
      </c>
      <c r="C20" s="166">
        <v>52706</v>
      </c>
      <c r="D20" s="166">
        <v>13301</v>
      </c>
      <c r="E20" s="166">
        <v>1308</v>
      </c>
      <c r="F20" s="166">
        <v>14557</v>
      </c>
      <c r="G20" s="167">
        <v>0</v>
      </c>
      <c r="H20" s="166">
        <v>1580</v>
      </c>
      <c r="I20" s="166">
        <v>481</v>
      </c>
      <c r="J20" s="166">
        <v>8210</v>
      </c>
      <c r="K20" s="167">
        <v>0</v>
      </c>
      <c r="L20" s="166">
        <v>1236</v>
      </c>
      <c r="M20" s="167">
        <v>0</v>
      </c>
      <c r="N20" s="167">
        <v>733</v>
      </c>
      <c r="O20" s="167">
        <v>399</v>
      </c>
      <c r="P20" s="167">
        <v>0</v>
      </c>
      <c r="Q20" s="167">
        <v>2835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</row>
    <row r="21" spans="1:27" ht="15" customHeight="1">
      <c r="A21" s="172">
        <v>101</v>
      </c>
      <c r="B21" s="183" t="s">
        <v>224</v>
      </c>
      <c r="C21" s="166">
        <v>6874</v>
      </c>
      <c r="D21" s="166">
        <v>1260</v>
      </c>
      <c r="E21" s="166">
        <v>158</v>
      </c>
      <c r="F21" s="166">
        <v>1237</v>
      </c>
      <c r="G21" s="167">
        <v>0</v>
      </c>
      <c r="H21" s="166">
        <v>266</v>
      </c>
      <c r="I21" s="166">
        <v>142</v>
      </c>
      <c r="J21" s="166">
        <v>1259</v>
      </c>
      <c r="K21" s="167">
        <v>0</v>
      </c>
      <c r="L21" s="166">
        <v>335</v>
      </c>
      <c r="M21" s="167">
        <v>0</v>
      </c>
      <c r="N21" s="167">
        <v>117</v>
      </c>
      <c r="O21" s="167">
        <v>40</v>
      </c>
      <c r="P21" s="167">
        <v>0</v>
      </c>
      <c r="Q21" s="167">
        <v>751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</row>
    <row r="22" spans="1:27" ht="15" customHeight="1">
      <c r="A22" s="172">
        <v>102</v>
      </c>
      <c r="B22" s="183" t="s">
        <v>225</v>
      </c>
      <c r="C22" s="166">
        <v>4693</v>
      </c>
      <c r="D22" s="166">
        <v>1290</v>
      </c>
      <c r="E22" s="166">
        <v>144</v>
      </c>
      <c r="F22" s="166">
        <v>1299</v>
      </c>
      <c r="G22" s="167">
        <v>0</v>
      </c>
      <c r="H22" s="166">
        <v>105</v>
      </c>
      <c r="I22" s="166">
        <v>29</v>
      </c>
      <c r="J22" s="166">
        <v>437</v>
      </c>
      <c r="K22" s="167">
        <v>0</v>
      </c>
      <c r="L22" s="166">
        <v>206</v>
      </c>
      <c r="M22" s="167">
        <v>0</v>
      </c>
      <c r="N22" s="167">
        <v>77</v>
      </c>
      <c r="O22" s="167">
        <v>29</v>
      </c>
      <c r="P22" s="167">
        <v>0</v>
      </c>
      <c r="Q22" s="167">
        <v>214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</row>
    <row r="23" spans="1:27" ht="15" customHeight="1">
      <c r="A23" s="172">
        <v>105</v>
      </c>
      <c r="B23" s="183" t="s">
        <v>226</v>
      </c>
      <c r="C23" s="166">
        <v>7128</v>
      </c>
      <c r="D23" s="166">
        <v>1917</v>
      </c>
      <c r="E23" s="166">
        <v>85</v>
      </c>
      <c r="F23" s="166">
        <v>1229</v>
      </c>
      <c r="G23" s="167">
        <v>0</v>
      </c>
      <c r="H23" s="166">
        <v>114</v>
      </c>
      <c r="I23" s="166">
        <v>19</v>
      </c>
      <c r="J23" s="166">
        <v>2133</v>
      </c>
      <c r="K23" s="167">
        <v>0</v>
      </c>
      <c r="L23" s="166">
        <v>52</v>
      </c>
      <c r="M23" s="167">
        <v>0</v>
      </c>
      <c r="N23" s="167">
        <v>91</v>
      </c>
      <c r="O23" s="167">
        <v>39</v>
      </c>
      <c r="P23" s="167">
        <v>0</v>
      </c>
      <c r="Q23" s="167">
        <v>696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</row>
    <row r="24" spans="1:27" ht="15" customHeight="1">
      <c r="A24" s="172">
        <v>106</v>
      </c>
      <c r="B24" s="183" t="s">
        <v>227</v>
      </c>
      <c r="C24" s="166">
        <v>7580</v>
      </c>
      <c r="D24" s="166">
        <v>905</v>
      </c>
      <c r="E24" s="166">
        <v>52</v>
      </c>
      <c r="F24" s="166">
        <v>3664</v>
      </c>
      <c r="G24" s="167">
        <v>0</v>
      </c>
      <c r="H24" s="166">
        <v>98</v>
      </c>
      <c r="I24" s="166">
        <v>19</v>
      </c>
      <c r="J24" s="166">
        <v>1598</v>
      </c>
      <c r="K24" s="167">
        <v>0</v>
      </c>
      <c r="L24" s="166">
        <v>40</v>
      </c>
      <c r="M24" s="167">
        <v>0</v>
      </c>
      <c r="N24" s="167">
        <v>97</v>
      </c>
      <c r="O24" s="167">
        <v>31</v>
      </c>
      <c r="P24" s="167">
        <v>0</v>
      </c>
      <c r="Q24" s="167">
        <v>390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</row>
    <row r="25" spans="1:27" ht="15" customHeight="1">
      <c r="A25" s="172">
        <v>107</v>
      </c>
      <c r="B25" s="183" t="s">
        <v>228</v>
      </c>
      <c r="C25" s="166">
        <v>3586</v>
      </c>
      <c r="D25" s="166">
        <v>480</v>
      </c>
      <c r="E25" s="166">
        <v>62</v>
      </c>
      <c r="F25" s="166">
        <v>2056</v>
      </c>
      <c r="G25" s="167">
        <v>0</v>
      </c>
      <c r="H25" s="166">
        <v>80</v>
      </c>
      <c r="I25" s="166">
        <v>28</v>
      </c>
      <c r="J25" s="166">
        <v>257</v>
      </c>
      <c r="K25" s="167">
        <v>0</v>
      </c>
      <c r="L25" s="166">
        <v>69</v>
      </c>
      <c r="M25" s="167">
        <v>0</v>
      </c>
      <c r="N25" s="167">
        <v>42</v>
      </c>
      <c r="O25" s="167">
        <v>19</v>
      </c>
      <c r="P25" s="167">
        <v>0</v>
      </c>
      <c r="Q25" s="167">
        <v>62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</row>
    <row r="26" spans="1:27" ht="15" customHeight="1">
      <c r="A26" s="172">
        <v>108</v>
      </c>
      <c r="B26" s="183" t="s">
        <v>229</v>
      </c>
      <c r="C26" s="166">
        <v>2946</v>
      </c>
      <c r="D26" s="166">
        <v>792</v>
      </c>
      <c r="E26" s="166">
        <v>58</v>
      </c>
      <c r="F26" s="166">
        <v>948</v>
      </c>
      <c r="G26" s="167">
        <v>0</v>
      </c>
      <c r="H26" s="166">
        <v>143</v>
      </c>
      <c r="I26" s="166">
        <v>18</v>
      </c>
      <c r="J26" s="166">
        <v>169</v>
      </c>
      <c r="K26" s="167">
        <v>0</v>
      </c>
      <c r="L26" s="166">
        <v>106</v>
      </c>
      <c r="M26" s="167">
        <v>0</v>
      </c>
      <c r="N26" s="167">
        <v>70</v>
      </c>
      <c r="O26" s="167">
        <v>60</v>
      </c>
      <c r="P26" s="167">
        <v>0</v>
      </c>
      <c r="Q26" s="167">
        <v>67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</row>
    <row r="27" spans="1:27" ht="15" customHeight="1">
      <c r="A27" s="172">
        <v>109</v>
      </c>
      <c r="B27" s="183" t="s">
        <v>230</v>
      </c>
      <c r="C27" s="166">
        <v>2749</v>
      </c>
      <c r="D27" s="166">
        <v>477</v>
      </c>
      <c r="E27" s="166">
        <v>96</v>
      </c>
      <c r="F27" s="166">
        <v>908</v>
      </c>
      <c r="G27" s="167">
        <v>0</v>
      </c>
      <c r="H27" s="166">
        <v>122</v>
      </c>
      <c r="I27" s="166">
        <v>126</v>
      </c>
      <c r="J27" s="166">
        <v>382</v>
      </c>
      <c r="K27" s="167">
        <v>0</v>
      </c>
      <c r="L27" s="166">
        <v>92</v>
      </c>
      <c r="M27" s="167">
        <v>0</v>
      </c>
      <c r="N27" s="167">
        <v>46</v>
      </c>
      <c r="O27" s="167">
        <v>27</v>
      </c>
      <c r="P27" s="167">
        <v>0</v>
      </c>
      <c r="Q27" s="167">
        <v>55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</row>
    <row r="28" spans="1:27" ht="15" customHeight="1">
      <c r="A28" s="172">
        <v>110</v>
      </c>
      <c r="B28" s="183" t="s">
        <v>231</v>
      </c>
      <c r="C28" s="166">
        <v>13604</v>
      </c>
      <c r="D28" s="166">
        <v>5490</v>
      </c>
      <c r="E28" s="166">
        <v>592</v>
      </c>
      <c r="F28" s="166">
        <v>2401</v>
      </c>
      <c r="G28" s="167">
        <v>0</v>
      </c>
      <c r="H28" s="166">
        <v>367</v>
      </c>
      <c r="I28" s="166">
        <v>55</v>
      </c>
      <c r="J28" s="166">
        <v>1058</v>
      </c>
      <c r="K28" s="167">
        <v>0</v>
      </c>
      <c r="L28" s="166">
        <v>281</v>
      </c>
      <c r="M28" s="167">
        <v>0</v>
      </c>
      <c r="N28" s="167">
        <v>77</v>
      </c>
      <c r="O28" s="167">
        <v>103</v>
      </c>
      <c r="P28" s="167">
        <v>0</v>
      </c>
      <c r="Q28" s="167">
        <v>522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</row>
    <row r="29" spans="1:27" ht="15" customHeight="1">
      <c r="A29" s="172">
        <v>111</v>
      </c>
      <c r="B29" s="183" t="s">
        <v>232</v>
      </c>
      <c r="C29" s="166">
        <v>3546</v>
      </c>
      <c r="D29" s="166">
        <v>690</v>
      </c>
      <c r="E29" s="166">
        <v>61</v>
      </c>
      <c r="F29" s="166">
        <v>815</v>
      </c>
      <c r="G29" s="167">
        <v>0</v>
      </c>
      <c r="H29" s="166">
        <v>285</v>
      </c>
      <c r="I29" s="166">
        <v>45</v>
      </c>
      <c r="J29" s="166">
        <v>917</v>
      </c>
      <c r="K29" s="167">
        <v>0</v>
      </c>
      <c r="L29" s="166">
        <v>55</v>
      </c>
      <c r="M29" s="167">
        <v>0</v>
      </c>
      <c r="N29" s="167">
        <v>116</v>
      </c>
      <c r="O29" s="167">
        <v>51</v>
      </c>
      <c r="P29" s="167">
        <v>0</v>
      </c>
      <c r="Q29" s="167">
        <v>78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</row>
    <row r="30" spans="1:27" ht="15" customHeight="1">
      <c r="A30" s="172">
        <v>201</v>
      </c>
      <c r="B30" s="183" t="s">
        <v>234</v>
      </c>
      <c r="C30" s="166">
        <v>12335</v>
      </c>
      <c r="D30" s="166">
        <v>1224</v>
      </c>
      <c r="E30" s="166">
        <v>70</v>
      </c>
      <c r="F30" s="166">
        <v>3970</v>
      </c>
      <c r="G30" s="167">
        <v>0</v>
      </c>
      <c r="H30" s="166">
        <v>574</v>
      </c>
      <c r="I30" s="166">
        <v>89</v>
      </c>
      <c r="J30" s="166">
        <v>4133</v>
      </c>
      <c r="K30" s="167">
        <v>0</v>
      </c>
      <c r="L30" s="166">
        <v>104</v>
      </c>
      <c r="M30" s="167">
        <v>0</v>
      </c>
      <c r="N30" s="167">
        <v>384</v>
      </c>
      <c r="O30" s="167">
        <v>84</v>
      </c>
      <c r="P30" s="167">
        <v>0</v>
      </c>
      <c r="Q30" s="167">
        <v>489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</row>
    <row r="31" spans="1:27" ht="15" customHeight="1">
      <c r="A31" s="172">
        <v>202</v>
      </c>
      <c r="B31" s="183" t="s">
        <v>235</v>
      </c>
      <c r="C31" s="166">
        <v>12485</v>
      </c>
      <c r="D31" s="166">
        <v>1645</v>
      </c>
      <c r="E31" s="166">
        <v>146</v>
      </c>
      <c r="F31" s="166">
        <v>6040</v>
      </c>
      <c r="G31" s="167">
        <v>0</v>
      </c>
      <c r="H31" s="166">
        <v>481</v>
      </c>
      <c r="I31" s="166">
        <v>169</v>
      </c>
      <c r="J31" s="166">
        <v>1844</v>
      </c>
      <c r="K31" s="167">
        <v>0</v>
      </c>
      <c r="L31" s="166">
        <v>124</v>
      </c>
      <c r="M31" s="167">
        <v>0</v>
      </c>
      <c r="N31" s="167">
        <v>172</v>
      </c>
      <c r="O31" s="167">
        <v>107</v>
      </c>
      <c r="P31" s="167">
        <v>0</v>
      </c>
      <c r="Q31" s="167">
        <v>448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</row>
    <row r="32" spans="1:27" ht="15" customHeight="1">
      <c r="A32" s="172">
        <v>203</v>
      </c>
      <c r="B32" s="183" t="s">
        <v>236</v>
      </c>
      <c r="C32" s="166">
        <v>3646</v>
      </c>
      <c r="D32" s="166">
        <v>670</v>
      </c>
      <c r="E32" s="166">
        <v>56</v>
      </c>
      <c r="F32" s="166">
        <v>1035</v>
      </c>
      <c r="G32" s="167">
        <v>0</v>
      </c>
      <c r="H32" s="166">
        <v>242</v>
      </c>
      <c r="I32" s="166">
        <v>127</v>
      </c>
      <c r="J32" s="166">
        <v>775</v>
      </c>
      <c r="K32" s="167">
        <v>0</v>
      </c>
      <c r="L32" s="166">
        <v>58</v>
      </c>
      <c r="M32" s="167">
        <v>0</v>
      </c>
      <c r="N32" s="167">
        <v>58</v>
      </c>
      <c r="O32" s="167">
        <v>64</v>
      </c>
      <c r="P32" s="167">
        <v>0</v>
      </c>
      <c r="Q32" s="167">
        <v>69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</row>
    <row r="33" spans="1:27" ht="15" customHeight="1">
      <c r="A33" s="172">
        <v>204</v>
      </c>
      <c r="B33" s="183" t="s">
        <v>237</v>
      </c>
      <c r="C33" s="166">
        <v>7939</v>
      </c>
      <c r="D33" s="166">
        <v>1405</v>
      </c>
      <c r="E33" s="166">
        <v>160</v>
      </c>
      <c r="F33" s="166">
        <v>2999</v>
      </c>
      <c r="G33" s="167">
        <v>0</v>
      </c>
      <c r="H33" s="166">
        <v>283</v>
      </c>
      <c r="I33" s="166">
        <v>140</v>
      </c>
      <c r="J33" s="166">
        <v>947</v>
      </c>
      <c r="K33" s="167">
        <v>0</v>
      </c>
      <c r="L33" s="166">
        <v>262</v>
      </c>
      <c r="M33" s="167">
        <v>0</v>
      </c>
      <c r="N33" s="167">
        <v>160</v>
      </c>
      <c r="O33" s="167">
        <v>87</v>
      </c>
      <c r="P33" s="167">
        <v>0</v>
      </c>
      <c r="Q33" s="167">
        <v>231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</row>
    <row r="34" spans="1:27" ht="15" customHeight="1">
      <c r="A34" s="172">
        <v>205</v>
      </c>
      <c r="B34" s="183" t="s">
        <v>238</v>
      </c>
      <c r="C34" s="166">
        <v>409</v>
      </c>
      <c r="D34" s="166">
        <v>53</v>
      </c>
      <c r="E34" s="166">
        <v>9</v>
      </c>
      <c r="F34" s="166">
        <v>45</v>
      </c>
      <c r="G34" s="167">
        <v>0</v>
      </c>
      <c r="H34" s="166">
        <v>50</v>
      </c>
      <c r="I34" s="166">
        <v>2</v>
      </c>
      <c r="J34" s="166">
        <v>126</v>
      </c>
      <c r="K34" s="167">
        <v>0</v>
      </c>
      <c r="L34" s="166">
        <v>15</v>
      </c>
      <c r="M34" s="167">
        <v>0</v>
      </c>
      <c r="N34" s="167">
        <v>19</v>
      </c>
      <c r="O34" s="167">
        <v>8</v>
      </c>
      <c r="P34" s="167">
        <v>0</v>
      </c>
      <c r="Q34" s="167">
        <v>24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</row>
    <row r="35" spans="1:27" ht="15" customHeight="1">
      <c r="A35" s="172">
        <v>206</v>
      </c>
      <c r="B35" s="183" t="s">
        <v>239</v>
      </c>
      <c r="C35" s="166">
        <v>1892</v>
      </c>
      <c r="D35" s="166">
        <v>465</v>
      </c>
      <c r="E35" s="166">
        <v>59</v>
      </c>
      <c r="F35" s="166">
        <v>528</v>
      </c>
      <c r="G35" s="167">
        <v>0</v>
      </c>
      <c r="H35" s="166">
        <v>79</v>
      </c>
      <c r="I35" s="166">
        <v>43</v>
      </c>
      <c r="J35" s="166">
        <v>71</v>
      </c>
      <c r="K35" s="167">
        <v>0</v>
      </c>
      <c r="L35" s="166">
        <v>119</v>
      </c>
      <c r="M35" s="167">
        <v>0</v>
      </c>
      <c r="N35" s="167">
        <v>16</v>
      </c>
      <c r="O35" s="167">
        <v>25</v>
      </c>
      <c r="P35" s="167">
        <v>0</v>
      </c>
      <c r="Q35" s="167">
        <v>63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</row>
    <row r="36" spans="1:27" ht="15" customHeight="1">
      <c r="A36" s="172">
        <v>207</v>
      </c>
      <c r="B36" s="183" t="s">
        <v>240</v>
      </c>
      <c r="C36" s="166">
        <v>3376</v>
      </c>
      <c r="D36" s="166">
        <v>508</v>
      </c>
      <c r="E36" s="166">
        <v>30</v>
      </c>
      <c r="F36" s="166">
        <v>1490</v>
      </c>
      <c r="G36" s="167">
        <v>0</v>
      </c>
      <c r="H36" s="166">
        <v>102</v>
      </c>
      <c r="I36" s="166">
        <v>131</v>
      </c>
      <c r="J36" s="166">
        <v>461</v>
      </c>
      <c r="K36" s="167">
        <v>0</v>
      </c>
      <c r="L36" s="166">
        <v>32</v>
      </c>
      <c r="M36" s="167">
        <v>0</v>
      </c>
      <c r="N36" s="167">
        <v>60</v>
      </c>
      <c r="O36" s="167">
        <v>24</v>
      </c>
      <c r="P36" s="167">
        <v>0</v>
      </c>
      <c r="Q36" s="167">
        <v>206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</row>
    <row r="37" spans="1:27" ht="15" customHeight="1">
      <c r="A37" s="172">
        <v>208</v>
      </c>
      <c r="B37" s="183" t="s">
        <v>241</v>
      </c>
      <c r="C37" s="166">
        <v>523</v>
      </c>
      <c r="D37" s="166">
        <v>53</v>
      </c>
      <c r="E37" s="166">
        <v>0</v>
      </c>
      <c r="F37" s="166">
        <v>144</v>
      </c>
      <c r="G37" s="167">
        <v>0</v>
      </c>
      <c r="H37" s="166">
        <v>47</v>
      </c>
      <c r="I37" s="166">
        <v>2</v>
      </c>
      <c r="J37" s="166">
        <v>178</v>
      </c>
      <c r="K37" s="167">
        <v>0</v>
      </c>
      <c r="L37" s="166">
        <v>4</v>
      </c>
      <c r="M37" s="167">
        <v>0</v>
      </c>
      <c r="N37" s="167">
        <v>28</v>
      </c>
      <c r="O37" s="167">
        <v>0</v>
      </c>
      <c r="P37" s="167">
        <v>0</v>
      </c>
      <c r="Q37" s="167">
        <v>4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</row>
    <row r="38" spans="1:27" ht="15" customHeight="1">
      <c r="A38" s="172">
        <v>209</v>
      </c>
      <c r="B38" s="183" t="s">
        <v>242</v>
      </c>
      <c r="C38" s="166">
        <v>972</v>
      </c>
      <c r="D38" s="166">
        <v>133</v>
      </c>
      <c r="E38" s="166">
        <v>21</v>
      </c>
      <c r="F38" s="166">
        <v>72</v>
      </c>
      <c r="G38" s="167">
        <v>0</v>
      </c>
      <c r="H38" s="166">
        <v>207</v>
      </c>
      <c r="I38" s="166">
        <v>6</v>
      </c>
      <c r="J38" s="166">
        <v>316</v>
      </c>
      <c r="K38" s="167">
        <v>0</v>
      </c>
      <c r="L38" s="166">
        <v>20</v>
      </c>
      <c r="M38" s="167">
        <v>0</v>
      </c>
      <c r="N38" s="167">
        <v>54</v>
      </c>
      <c r="O38" s="167">
        <v>42</v>
      </c>
      <c r="P38" s="167">
        <v>0</v>
      </c>
      <c r="Q38" s="167">
        <v>50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</row>
    <row r="39" spans="1:27" ht="15" customHeight="1">
      <c r="A39" s="172">
        <v>210</v>
      </c>
      <c r="B39" s="183" t="s">
        <v>14</v>
      </c>
      <c r="C39" s="166">
        <v>3313</v>
      </c>
      <c r="D39" s="166">
        <v>468</v>
      </c>
      <c r="E39" s="166">
        <v>34</v>
      </c>
      <c r="F39" s="166">
        <v>814</v>
      </c>
      <c r="G39" s="167">
        <v>0</v>
      </c>
      <c r="H39" s="166">
        <v>349</v>
      </c>
      <c r="I39" s="166">
        <v>254</v>
      </c>
      <c r="J39" s="166">
        <v>682</v>
      </c>
      <c r="K39" s="167">
        <v>0</v>
      </c>
      <c r="L39" s="166">
        <v>29</v>
      </c>
      <c r="M39" s="167">
        <v>0</v>
      </c>
      <c r="N39" s="167">
        <v>90</v>
      </c>
      <c r="O39" s="167">
        <v>42</v>
      </c>
      <c r="P39" s="167">
        <v>0</v>
      </c>
      <c r="Q39" s="167">
        <v>115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</row>
    <row r="40" spans="1:27" ht="15" customHeight="1">
      <c r="A40" s="172">
        <v>212</v>
      </c>
      <c r="B40" s="183" t="s">
        <v>243</v>
      </c>
      <c r="C40" s="166">
        <v>458</v>
      </c>
      <c r="D40" s="166">
        <v>54</v>
      </c>
      <c r="E40" s="166">
        <v>5</v>
      </c>
      <c r="F40" s="166">
        <v>87</v>
      </c>
      <c r="G40" s="167">
        <v>0</v>
      </c>
      <c r="H40" s="166">
        <v>72</v>
      </c>
      <c r="I40" s="166">
        <v>27</v>
      </c>
      <c r="J40" s="166">
        <v>108</v>
      </c>
      <c r="K40" s="167">
        <v>0</v>
      </c>
      <c r="L40" s="166">
        <v>16</v>
      </c>
      <c r="M40" s="167">
        <v>0</v>
      </c>
      <c r="N40" s="167">
        <v>21</v>
      </c>
      <c r="O40" s="167">
        <v>13</v>
      </c>
      <c r="P40" s="167">
        <v>0</v>
      </c>
      <c r="Q40" s="167">
        <v>13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</row>
    <row r="41" spans="1:27" ht="15" customHeight="1">
      <c r="A41" s="172">
        <v>213</v>
      </c>
      <c r="B41" s="183" t="s">
        <v>244</v>
      </c>
      <c r="C41" s="166">
        <v>633</v>
      </c>
      <c r="D41" s="166">
        <v>43</v>
      </c>
      <c r="E41" s="166">
        <v>4</v>
      </c>
      <c r="F41" s="166">
        <v>139</v>
      </c>
      <c r="G41" s="167">
        <v>0</v>
      </c>
      <c r="H41" s="166">
        <v>66</v>
      </c>
      <c r="I41" s="166">
        <v>11</v>
      </c>
      <c r="J41" s="166">
        <v>234</v>
      </c>
      <c r="K41" s="167">
        <v>0</v>
      </c>
      <c r="L41" s="166">
        <v>6</v>
      </c>
      <c r="M41" s="167">
        <v>0</v>
      </c>
      <c r="N41" s="167">
        <v>20</v>
      </c>
      <c r="O41" s="167">
        <v>14</v>
      </c>
      <c r="P41" s="167">
        <v>0</v>
      </c>
      <c r="Q41" s="167">
        <v>13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0</v>
      </c>
      <c r="AA41" s="167">
        <v>0</v>
      </c>
    </row>
    <row r="42" spans="1:27" ht="15" customHeight="1">
      <c r="A42" s="172">
        <v>214</v>
      </c>
      <c r="B42" s="183" t="s">
        <v>245</v>
      </c>
      <c r="C42" s="166">
        <v>3300</v>
      </c>
      <c r="D42" s="166">
        <v>443</v>
      </c>
      <c r="E42" s="166">
        <v>57</v>
      </c>
      <c r="F42" s="166">
        <v>1480</v>
      </c>
      <c r="G42" s="167">
        <v>0</v>
      </c>
      <c r="H42" s="166">
        <v>106</v>
      </c>
      <c r="I42" s="166">
        <v>117</v>
      </c>
      <c r="J42" s="166">
        <v>393</v>
      </c>
      <c r="K42" s="167">
        <v>0</v>
      </c>
      <c r="L42" s="166">
        <v>103</v>
      </c>
      <c r="M42" s="167">
        <v>0</v>
      </c>
      <c r="N42" s="167">
        <v>71</v>
      </c>
      <c r="O42" s="167">
        <v>31</v>
      </c>
      <c r="P42" s="167">
        <v>0</v>
      </c>
      <c r="Q42" s="167">
        <v>60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0</v>
      </c>
      <c r="AA42" s="167">
        <v>0</v>
      </c>
    </row>
    <row r="43" spans="1:27" ht="15" customHeight="1">
      <c r="A43" s="172">
        <v>215</v>
      </c>
      <c r="B43" s="183" t="s">
        <v>246</v>
      </c>
      <c r="C43" s="166">
        <v>2300</v>
      </c>
      <c r="D43" s="166">
        <v>190</v>
      </c>
      <c r="E43" s="166">
        <v>6</v>
      </c>
      <c r="F43" s="166">
        <v>226</v>
      </c>
      <c r="G43" s="167">
        <v>0</v>
      </c>
      <c r="H43" s="166">
        <v>135</v>
      </c>
      <c r="I43" s="166">
        <v>169</v>
      </c>
      <c r="J43" s="166">
        <v>881</v>
      </c>
      <c r="K43" s="167">
        <v>0</v>
      </c>
      <c r="L43" s="166">
        <v>12</v>
      </c>
      <c r="M43" s="167">
        <v>0</v>
      </c>
      <c r="N43" s="167">
        <v>88</v>
      </c>
      <c r="O43" s="167">
        <v>37</v>
      </c>
      <c r="P43" s="167">
        <v>0</v>
      </c>
      <c r="Q43" s="167">
        <v>65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</row>
    <row r="44" spans="1:27" ht="15" customHeight="1">
      <c r="A44" s="172">
        <v>216</v>
      </c>
      <c r="B44" s="183" t="s">
        <v>247</v>
      </c>
      <c r="C44" s="166">
        <v>1360</v>
      </c>
      <c r="D44" s="166">
        <v>105</v>
      </c>
      <c r="E44" s="166">
        <v>4</v>
      </c>
      <c r="F44" s="166">
        <v>461</v>
      </c>
      <c r="G44" s="167">
        <v>0</v>
      </c>
      <c r="H44" s="166">
        <v>106</v>
      </c>
      <c r="I44" s="166">
        <v>29</v>
      </c>
      <c r="J44" s="166">
        <v>301</v>
      </c>
      <c r="K44" s="167">
        <v>0</v>
      </c>
      <c r="L44" s="166">
        <v>8</v>
      </c>
      <c r="M44" s="167">
        <v>0</v>
      </c>
      <c r="N44" s="167">
        <v>33</v>
      </c>
      <c r="O44" s="167">
        <v>8</v>
      </c>
      <c r="P44" s="167">
        <v>0</v>
      </c>
      <c r="Q44" s="167">
        <v>82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</row>
    <row r="45" spans="1:27" ht="15" customHeight="1">
      <c r="A45" s="172">
        <v>217</v>
      </c>
      <c r="B45" s="183" t="s">
        <v>248</v>
      </c>
      <c r="C45" s="166">
        <v>1662</v>
      </c>
      <c r="D45" s="166">
        <v>200</v>
      </c>
      <c r="E45" s="166">
        <v>14</v>
      </c>
      <c r="F45" s="166">
        <v>625</v>
      </c>
      <c r="G45" s="167">
        <v>0</v>
      </c>
      <c r="H45" s="166">
        <v>53</v>
      </c>
      <c r="I45" s="166">
        <v>17</v>
      </c>
      <c r="J45" s="166">
        <v>255</v>
      </c>
      <c r="K45" s="167">
        <v>0</v>
      </c>
      <c r="L45" s="166">
        <v>66</v>
      </c>
      <c r="M45" s="167">
        <v>0</v>
      </c>
      <c r="N45" s="167">
        <v>140</v>
      </c>
      <c r="O45" s="167">
        <v>22</v>
      </c>
      <c r="P45" s="167">
        <v>0</v>
      </c>
      <c r="Q45" s="167">
        <v>90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</row>
    <row r="46" spans="1:27" ht="15" customHeight="1">
      <c r="A46" s="172">
        <v>218</v>
      </c>
      <c r="B46" s="183" t="s">
        <v>249</v>
      </c>
      <c r="C46" s="166">
        <v>1158</v>
      </c>
      <c r="D46" s="166">
        <v>57</v>
      </c>
      <c r="E46" s="166">
        <v>21</v>
      </c>
      <c r="F46" s="166">
        <v>95</v>
      </c>
      <c r="G46" s="167">
        <v>0</v>
      </c>
      <c r="H46" s="166">
        <v>41</v>
      </c>
      <c r="I46" s="166">
        <v>104</v>
      </c>
      <c r="J46" s="166">
        <v>594</v>
      </c>
      <c r="K46" s="167">
        <v>0</v>
      </c>
      <c r="L46" s="166">
        <v>9</v>
      </c>
      <c r="M46" s="167">
        <v>0</v>
      </c>
      <c r="N46" s="167">
        <v>64</v>
      </c>
      <c r="O46" s="167">
        <v>7</v>
      </c>
      <c r="P46" s="167">
        <v>0</v>
      </c>
      <c r="Q46" s="167">
        <v>7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7">
        <v>0</v>
      </c>
      <c r="AA46" s="167">
        <v>0</v>
      </c>
    </row>
    <row r="47" spans="1:27" ht="15" customHeight="1">
      <c r="A47" s="172">
        <v>219</v>
      </c>
      <c r="B47" s="183" t="s">
        <v>250</v>
      </c>
      <c r="C47" s="166">
        <v>1203</v>
      </c>
      <c r="D47" s="166">
        <v>212</v>
      </c>
      <c r="E47" s="166">
        <v>26</v>
      </c>
      <c r="F47" s="166">
        <v>355</v>
      </c>
      <c r="G47" s="167">
        <v>0</v>
      </c>
      <c r="H47" s="166">
        <v>69</v>
      </c>
      <c r="I47" s="166">
        <v>28</v>
      </c>
      <c r="J47" s="166">
        <v>222</v>
      </c>
      <c r="K47" s="167">
        <v>0</v>
      </c>
      <c r="L47" s="166">
        <v>41</v>
      </c>
      <c r="M47" s="167">
        <v>0</v>
      </c>
      <c r="N47" s="167">
        <v>52</v>
      </c>
      <c r="O47" s="167">
        <v>14</v>
      </c>
      <c r="P47" s="167">
        <v>0</v>
      </c>
      <c r="Q47" s="167">
        <v>34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0</v>
      </c>
    </row>
    <row r="48" spans="1:27" ht="15" customHeight="1">
      <c r="A48" s="172">
        <v>220</v>
      </c>
      <c r="B48" s="183" t="s">
        <v>251</v>
      </c>
      <c r="C48" s="166">
        <v>1386</v>
      </c>
      <c r="D48" s="166">
        <v>107</v>
      </c>
      <c r="E48" s="166">
        <v>5</v>
      </c>
      <c r="F48" s="166">
        <v>46</v>
      </c>
      <c r="G48" s="167">
        <v>0</v>
      </c>
      <c r="H48" s="166">
        <v>36</v>
      </c>
      <c r="I48" s="166">
        <v>114</v>
      </c>
      <c r="J48" s="166">
        <v>822</v>
      </c>
      <c r="K48" s="167">
        <v>0</v>
      </c>
      <c r="L48" s="166">
        <v>5</v>
      </c>
      <c r="M48" s="167">
        <v>0</v>
      </c>
      <c r="N48" s="167">
        <v>61</v>
      </c>
      <c r="O48" s="167">
        <v>23</v>
      </c>
      <c r="P48" s="167">
        <v>0</v>
      </c>
      <c r="Q48" s="167">
        <v>27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</row>
    <row r="49" spans="1:34" ht="15" customHeight="1">
      <c r="A49" s="172">
        <v>221</v>
      </c>
      <c r="B49" s="185" t="s">
        <v>460</v>
      </c>
      <c r="C49" s="166">
        <v>1037</v>
      </c>
      <c r="D49" s="166">
        <v>65</v>
      </c>
      <c r="E49" s="166">
        <v>2</v>
      </c>
      <c r="F49" s="166">
        <v>63</v>
      </c>
      <c r="G49" s="167">
        <v>0</v>
      </c>
      <c r="H49" s="166">
        <v>106</v>
      </c>
      <c r="I49" s="166">
        <v>171</v>
      </c>
      <c r="J49" s="166">
        <v>452</v>
      </c>
      <c r="K49" s="167">
        <v>0</v>
      </c>
      <c r="L49" s="166">
        <v>11</v>
      </c>
      <c r="M49" s="167">
        <v>0</v>
      </c>
      <c r="N49" s="167">
        <v>19</v>
      </c>
      <c r="O49" s="167">
        <v>36</v>
      </c>
      <c r="P49" s="167">
        <v>0</v>
      </c>
      <c r="Q49" s="167">
        <v>17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</row>
    <row r="50" spans="1:34" ht="15" customHeight="1">
      <c r="A50" s="172">
        <v>222</v>
      </c>
      <c r="B50" s="183" t="s">
        <v>253</v>
      </c>
      <c r="C50" s="166">
        <v>128</v>
      </c>
      <c r="D50" s="166">
        <v>42</v>
      </c>
      <c r="E50" s="166">
        <v>1</v>
      </c>
      <c r="F50" s="166">
        <v>5</v>
      </c>
      <c r="G50" s="167">
        <v>0</v>
      </c>
      <c r="H50" s="166">
        <v>23</v>
      </c>
      <c r="I50" s="166">
        <v>4</v>
      </c>
      <c r="J50" s="166">
        <v>26</v>
      </c>
      <c r="K50" s="167">
        <v>0</v>
      </c>
      <c r="L50" s="166">
        <v>5</v>
      </c>
      <c r="M50" s="167">
        <v>0</v>
      </c>
      <c r="N50" s="167">
        <v>8</v>
      </c>
      <c r="O50" s="167">
        <v>0</v>
      </c>
      <c r="P50" s="167">
        <v>0</v>
      </c>
      <c r="Q50" s="166">
        <v>5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</row>
    <row r="51" spans="1:34" ht="15" customHeight="1">
      <c r="A51" s="172">
        <v>223</v>
      </c>
      <c r="B51" s="183" t="s">
        <v>254</v>
      </c>
      <c r="C51" s="166">
        <v>1098</v>
      </c>
      <c r="D51" s="166">
        <v>151</v>
      </c>
      <c r="E51" s="166">
        <v>2</v>
      </c>
      <c r="F51" s="166">
        <v>56</v>
      </c>
      <c r="G51" s="167">
        <v>0</v>
      </c>
      <c r="H51" s="166">
        <v>133</v>
      </c>
      <c r="I51" s="166">
        <v>82</v>
      </c>
      <c r="J51" s="166">
        <v>489</v>
      </c>
      <c r="K51" s="167">
        <v>0</v>
      </c>
      <c r="L51" s="166">
        <v>20</v>
      </c>
      <c r="M51" s="167">
        <v>0</v>
      </c>
      <c r="N51" s="167">
        <v>34</v>
      </c>
      <c r="O51" s="167">
        <v>12</v>
      </c>
      <c r="P51" s="167">
        <v>0</v>
      </c>
      <c r="Q51" s="166">
        <v>4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</row>
    <row r="52" spans="1:34" ht="15" customHeight="1">
      <c r="A52" s="172">
        <v>224</v>
      </c>
      <c r="B52" s="183" t="s">
        <v>255</v>
      </c>
      <c r="C52" s="166">
        <v>656</v>
      </c>
      <c r="D52" s="166">
        <v>55</v>
      </c>
      <c r="E52" s="166">
        <v>7</v>
      </c>
      <c r="F52" s="166">
        <v>26</v>
      </c>
      <c r="G52" s="167">
        <v>0</v>
      </c>
      <c r="H52" s="166">
        <v>66</v>
      </c>
      <c r="I52" s="166">
        <v>10</v>
      </c>
      <c r="J52" s="166">
        <v>373</v>
      </c>
      <c r="K52" s="167">
        <v>0</v>
      </c>
      <c r="L52" s="166">
        <v>10</v>
      </c>
      <c r="M52" s="167">
        <v>0</v>
      </c>
      <c r="N52" s="167">
        <v>40</v>
      </c>
      <c r="O52" s="167">
        <v>1</v>
      </c>
      <c r="P52" s="167">
        <v>0</v>
      </c>
      <c r="Q52" s="166">
        <v>19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</row>
    <row r="53" spans="1:34" ht="15" customHeight="1">
      <c r="A53" s="172">
        <v>225</v>
      </c>
      <c r="B53" s="183" t="s">
        <v>256</v>
      </c>
      <c r="C53" s="166">
        <v>417</v>
      </c>
      <c r="D53" s="166">
        <v>72</v>
      </c>
      <c r="E53" s="166">
        <v>2</v>
      </c>
      <c r="F53" s="166">
        <v>15</v>
      </c>
      <c r="G53" s="167">
        <v>0</v>
      </c>
      <c r="H53" s="166">
        <v>83</v>
      </c>
      <c r="I53" s="166">
        <v>10</v>
      </c>
      <c r="J53" s="166">
        <v>150</v>
      </c>
      <c r="K53" s="167">
        <v>0</v>
      </c>
      <c r="L53" s="166">
        <v>13</v>
      </c>
      <c r="M53" s="167">
        <v>0</v>
      </c>
      <c r="N53" s="167">
        <v>29</v>
      </c>
      <c r="O53" s="167">
        <v>2</v>
      </c>
      <c r="P53" s="167">
        <v>0</v>
      </c>
      <c r="Q53" s="167">
        <v>15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</row>
    <row r="54" spans="1:34" ht="15" customHeight="1">
      <c r="A54" s="172">
        <v>226</v>
      </c>
      <c r="B54" s="183" t="s">
        <v>257</v>
      </c>
      <c r="C54" s="166">
        <v>521</v>
      </c>
      <c r="D54" s="166">
        <v>50</v>
      </c>
      <c r="E54" s="166">
        <v>7</v>
      </c>
      <c r="F54" s="166">
        <v>61</v>
      </c>
      <c r="G54" s="167">
        <v>0</v>
      </c>
      <c r="H54" s="166">
        <v>42</v>
      </c>
      <c r="I54" s="166">
        <v>0</v>
      </c>
      <c r="J54" s="166">
        <v>169</v>
      </c>
      <c r="K54" s="167">
        <v>0</v>
      </c>
      <c r="L54" s="166">
        <v>23</v>
      </c>
      <c r="M54" s="167">
        <v>0</v>
      </c>
      <c r="N54" s="167">
        <v>27</v>
      </c>
      <c r="O54" s="167">
        <v>24</v>
      </c>
      <c r="P54" s="167">
        <v>0</v>
      </c>
      <c r="Q54" s="167">
        <v>11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</row>
    <row r="55" spans="1:34" ht="15" customHeight="1">
      <c r="A55" s="172">
        <v>227</v>
      </c>
      <c r="B55" s="183" t="s">
        <v>258</v>
      </c>
      <c r="C55" s="166">
        <v>346</v>
      </c>
      <c r="D55" s="166">
        <v>42</v>
      </c>
      <c r="E55" s="166">
        <v>2</v>
      </c>
      <c r="F55" s="166">
        <v>18</v>
      </c>
      <c r="G55" s="167">
        <v>0</v>
      </c>
      <c r="H55" s="166">
        <v>45</v>
      </c>
      <c r="I55" s="166">
        <v>7</v>
      </c>
      <c r="J55" s="166">
        <v>141</v>
      </c>
      <c r="K55" s="167">
        <v>0</v>
      </c>
      <c r="L55" s="166">
        <v>14</v>
      </c>
      <c r="M55" s="167">
        <v>0</v>
      </c>
      <c r="N55" s="166">
        <v>2</v>
      </c>
      <c r="O55" s="167">
        <v>4</v>
      </c>
      <c r="P55" s="167">
        <v>0</v>
      </c>
      <c r="Q55" s="167">
        <v>29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0</v>
      </c>
      <c r="AA55" s="167">
        <v>0</v>
      </c>
    </row>
    <row r="56" spans="1:34" ht="15" customHeight="1">
      <c r="A56" s="172">
        <v>228</v>
      </c>
      <c r="B56" s="183" t="s">
        <v>411</v>
      </c>
      <c r="C56" s="166">
        <v>1617</v>
      </c>
      <c r="D56" s="166">
        <v>88</v>
      </c>
      <c r="E56" s="166">
        <v>7</v>
      </c>
      <c r="F56" s="166">
        <v>47</v>
      </c>
      <c r="G56" s="167">
        <v>0</v>
      </c>
      <c r="H56" s="166">
        <v>62</v>
      </c>
      <c r="I56" s="166">
        <v>38</v>
      </c>
      <c r="J56" s="166">
        <v>1138</v>
      </c>
      <c r="K56" s="167">
        <v>0</v>
      </c>
      <c r="L56" s="166">
        <v>6</v>
      </c>
      <c r="M56" s="167">
        <v>0</v>
      </c>
      <c r="N56" s="167">
        <v>51</v>
      </c>
      <c r="O56" s="167">
        <v>4</v>
      </c>
      <c r="P56" s="167">
        <v>0</v>
      </c>
      <c r="Q56" s="167">
        <v>13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  <c r="AH56" s="172" t="s">
        <v>472</v>
      </c>
    </row>
    <row r="57" spans="1:34" ht="15" customHeight="1">
      <c r="A57" s="172">
        <v>229</v>
      </c>
      <c r="B57" s="183" t="s">
        <v>259</v>
      </c>
      <c r="C57" s="166">
        <v>920</v>
      </c>
      <c r="D57" s="166">
        <v>111</v>
      </c>
      <c r="E57" s="166">
        <v>5</v>
      </c>
      <c r="F57" s="166">
        <v>74</v>
      </c>
      <c r="G57" s="167">
        <v>0</v>
      </c>
      <c r="H57" s="166">
        <v>45</v>
      </c>
      <c r="I57" s="166">
        <v>10</v>
      </c>
      <c r="J57" s="166">
        <v>277</v>
      </c>
      <c r="K57" s="167">
        <v>0</v>
      </c>
      <c r="L57" s="166">
        <v>17</v>
      </c>
      <c r="M57" s="167">
        <v>0</v>
      </c>
      <c r="N57" s="167">
        <v>197</v>
      </c>
      <c r="O57" s="167">
        <v>11</v>
      </c>
      <c r="P57" s="167">
        <v>0</v>
      </c>
      <c r="Q57" s="167">
        <v>23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</row>
    <row r="58" spans="1:34" ht="15" customHeight="1">
      <c r="A58" s="172">
        <v>301</v>
      </c>
      <c r="B58" s="183" t="s">
        <v>261</v>
      </c>
      <c r="C58" s="166">
        <v>222</v>
      </c>
      <c r="D58" s="166">
        <v>22</v>
      </c>
      <c r="E58" s="166">
        <v>2</v>
      </c>
      <c r="F58" s="166">
        <v>79</v>
      </c>
      <c r="G58" s="167">
        <v>0</v>
      </c>
      <c r="H58" s="166">
        <v>9</v>
      </c>
      <c r="I58" s="166">
        <v>4</v>
      </c>
      <c r="J58" s="166">
        <v>70</v>
      </c>
      <c r="K58" s="167">
        <v>0</v>
      </c>
      <c r="L58" s="166">
        <v>4</v>
      </c>
      <c r="M58" s="167">
        <v>0</v>
      </c>
      <c r="N58" s="167">
        <v>2</v>
      </c>
      <c r="O58" s="167">
        <v>3</v>
      </c>
      <c r="P58" s="167">
        <v>0</v>
      </c>
      <c r="Q58" s="166">
        <v>2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</row>
    <row r="59" spans="1:34" ht="15" customHeight="1">
      <c r="A59" s="172">
        <v>365</v>
      </c>
      <c r="B59" s="183" t="s">
        <v>265</v>
      </c>
      <c r="C59" s="166">
        <v>373</v>
      </c>
      <c r="D59" s="166">
        <v>38</v>
      </c>
      <c r="E59" s="166">
        <v>1</v>
      </c>
      <c r="F59" s="166">
        <v>14</v>
      </c>
      <c r="G59" s="167">
        <v>0</v>
      </c>
      <c r="H59" s="166">
        <v>47</v>
      </c>
      <c r="I59" s="166">
        <v>4</v>
      </c>
      <c r="J59" s="166">
        <v>222</v>
      </c>
      <c r="K59" s="167">
        <v>0</v>
      </c>
      <c r="L59" s="166">
        <v>2</v>
      </c>
      <c r="M59" s="167">
        <v>0</v>
      </c>
      <c r="N59" s="167">
        <v>9</v>
      </c>
      <c r="O59" s="167">
        <v>2</v>
      </c>
      <c r="P59" s="167">
        <v>0</v>
      </c>
      <c r="Q59" s="166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</row>
    <row r="60" spans="1:34" ht="15" customHeight="1">
      <c r="A60" s="172">
        <v>381</v>
      </c>
      <c r="B60" s="183" t="s">
        <v>266</v>
      </c>
      <c r="C60" s="166">
        <v>535</v>
      </c>
      <c r="D60" s="166">
        <v>52</v>
      </c>
      <c r="E60" s="166">
        <v>6</v>
      </c>
      <c r="F60" s="166">
        <v>41</v>
      </c>
      <c r="G60" s="167">
        <v>0</v>
      </c>
      <c r="H60" s="166">
        <v>80</v>
      </c>
      <c r="I60" s="166">
        <v>16</v>
      </c>
      <c r="J60" s="166">
        <v>230</v>
      </c>
      <c r="K60" s="167">
        <v>0</v>
      </c>
      <c r="L60" s="166">
        <v>0</v>
      </c>
      <c r="M60" s="167">
        <v>0</v>
      </c>
      <c r="N60" s="167">
        <v>12</v>
      </c>
      <c r="O60" s="167">
        <v>13</v>
      </c>
      <c r="P60" s="167">
        <v>0</v>
      </c>
      <c r="Q60" s="167">
        <v>5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</row>
    <row r="61" spans="1:34" ht="15" customHeight="1">
      <c r="A61" s="172">
        <v>382</v>
      </c>
      <c r="B61" s="183" t="s">
        <v>267</v>
      </c>
      <c r="C61" s="166">
        <v>494</v>
      </c>
      <c r="D61" s="166">
        <v>55</v>
      </c>
      <c r="E61" s="166">
        <v>1</v>
      </c>
      <c r="F61" s="166">
        <v>86</v>
      </c>
      <c r="G61" s="167">
        <v>0</v>
      </c>
      <c r="H61" s="166">
        <v>96</v>
      </c>
      <c r="I61" s="166">
        <v>56</v>
      </c>
      <c r="J61" s="166">
        <v>115</v>
      </c>
      <c r="K61" s="167">
        <v>0</v>
      </c>
      <c r="L61" s="166">
        <v>9</v>
      </c>
      <c r="M61" s="167">
        <v>0</v>
      </c>
      <c r="N61" s="167">
        <v>18</v>
      </c>
      <c r="O61" s="167">
        <v>1</v>
      </c>
      <c r="P61" s="167">
        <v>0</v>
      </c>
      <c r="Q61" s="167">
        <v>4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</row>
    <row r="62" spans="1:34" ht="15" customHeight="1">
      <c r="A62" s="172">
        <v>442</v>
      </c>
      <c r="B62" s="183" t="s">
        <v>270</v>
      </c>
      <c r="C62" s="166">
        <v>143</v>
      </c>
      <c r="D62" s="166">
        <v>27</v>
      </c>
      <c r="E62" s="166">
        <v>0</v>
      </c>
      <c r="F62" s="166">
        <v>5</v>
      </c>
      <c r="G62" s="167">
        <v>0</v>
      </c>
      <c r="H62" s="166">
        <v>10</v>
      </c>
      <c r="I62" s="166">
        <v>1</v>
      </c>
      <c r="J62" s="166">
        <v>56</v>
      </c>
      <c r="K62" s="167">
        <v>0</v>
      </c>
      <c r="L62" s="166">
        <v>3</v>
      </c>
      <c r="M62" s="167">
        <v>0</v>
      </c>
      <c r="N62" s="167">
        <v>7</v>
      </c>
      <c r="O62" s="167">
        <v>0</v>
      </c>
      <c r="P62" s="167">
        <v>0</v>
      </c>
      <c r="Q62" s="166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</row>
    <row r="63" spans="1:34" ht="15" customHeight="1">
      <c r="A63" s="172">
        <v>443</v>
      </c>
      <c r="B63" s="183" t="s">
        <v>271</v>
      </c>
      <c r="C63" s="166">
        <v>421</v>
      </c>
      <c r="D63" s="166">
        <v>100</v>
      </c>
      <c r="E63" s="166">
        <v>0</v>
      </c>
      <c r="F63" s="166">
        <v>15</v>
      </c>
      <c r="G63" s="167">
        <v>0</v>
      </c>
      <c r="H63" s="166">
        <v>27</v>
      </c>
      <c r="I63" s="166">
        <v>3</v>
      </c>
      <c r="J63" s="166">
        <v>161</v>
      </c>
      <c r="K63" s="167">
        <v>0</v>
      </c>
      <c r="L63" s="166">
        <v>3</v>
      </c>
      <c r="M63" s="167">
        <v>0</v>
      </c>
      <c r="N63" s="167">
        <v>24</v>
      </c>
      <c r="O63" s="167">
        <v>31</v>
      </c>
      <c r="P63" s="167">
        <v>0</v>
      </c>
      <c r="Q63" s="167">
        <v>19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</row>
    <row r="64" spans="1:34" ht="15" customHeight="1">
      <c r="A64" s="172">
        <v>446</v>
      </c>
      <c r="B64" s="183" t="s">
        <v>273</v>
      </c>
      <c r="C64" s="166">
        <v>95</v>
      </c>
      <c r="D64" s="166">
        <v>8</v>
      </c>
      <c r="E64" s="166">
        <v>0</v>
      </c>
      <c r="F64" s="166">
        <v>2</v>
      </c>
      <c r="G64" s="167">
        <v>0</v>
      </c>
      <c r="H64" s="166">
        <v>11</v>
      </c>
      <c r="I64" s="166">
        <v>5</v>
      </c>
      <c r="J64" s="166">
        <v>36</v>
      </c>
      <c r="K64" s="167">
        <v>0</v>
      </c>
      <c r="L64" s="166">
        <v>2</v>
      </c>
      <c r="M64" s="167">
        <v>0</v>
      </c>
      <c r="N64" s="167">
        <v>0</v>
      </c>
      <c r="O64" s="167">
        <v>12</v>
      </c>
      <c r="P64" s="167">
        <v>0</v>
      </c>
      <c r="Q64" s="167">
        <v>10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0</v>
      </c>
      <c r="Y64" s="167">
        <v>0</v>
      </c>
      <c r="Z64" s="167">
        <v>0</v>
      </c>
      <c r="AA64" s="167">
        <v>0</v>
      </c>
    </row>
    <row r="65" spans="1:27" ht="15" customHeight="1">
      <c r="A65" s="172">
        <v>464</v>
      </c>
      <c r="B65" s="183" t="s">
        <v>274</v>
      </c>
      <c r="C65" s="166">
        <v>309</v>
      </c>
      <c r="D65" s="166">
        <v>23</v>
      </c>
      <c r="E65" s="166">
        <v>1</v>
      </c>
      <c r="F65" s="166">
        <v>59</v>
      </c>
      <c r="G65" s="167">
        <v>0</v>
      </c>
      <c r="H65" s="166">
        <v>19</v>
      </c>
      <c r="I65" s="166">
        <v>9</v>
      </c>
      <c r="J65" s="166">
        <v>104</v>
      </c>
      <c r="K65" s="167">
        <v>0</v>
      </c>
      <c r="L65" s="166">
        <v>2</v>
      </c>
      <c r="M65" s="167">
        <v>0</v>
      </c>
      <c r="N65" s="167">
        <v>24</v>
      </c>
      <c r="O65" s="167">
        <v>12</v>
      </c>
      <c r="P65" s="167">
        <v>0</v>
      </c>
      <c r="Q65" s="167">
        <v>11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</row>
    <row r="66" spans="1:27" ht="15" customHeight="1">
      <c r="A66" s="172">
        <v>481</v>
      </c>
      <c r="B66" s="183" t="s">
        <v>275</v>
      </c>
      <c r="C66" s="166">
        <v>220</v>
      </c>
      <c r="D66" s="166">
        <v>21</v>
      </c>
      <c r="E66" s="167">
        <v>1</v>
      </c>
      <c r="F66" s="166">
        <v>30</v>
      </c>
      <c r="G66" s="167">
        <v>0</v>
      </c>
      <c r="H66" s="166">
        <v>42</v>
      </c>
      <c r="I66" s="167">
        <v>1</v>
      </c>
      <c r="J66" s="166">
        <v>88</v>
      </c>
      <c r="K66" s="167">
        <v>0</v>
      </c>
      <c r="L66" s="166">
        <v>2</v>
      </c>
      <c r="M66" s="167">
        <v>0</v>
      </c>
      <c r="N66" s="167">
        <v>16</v>
      </c>
      <c r="O66" s="167">
        <v>2</v>
      </c>
      <c r="P66" s="167">
        <v>0</v>
      </c>
      <c r="Q66" s="166">
        <v>2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</row>
    <row r="67" spans="1:27" ht="15" customHeight="1">
      <c r="A67" s="172">
        <v>501</v>
      </c>
      <c r="B67" s="183" t="s">
        <v>276</v>
      </c>
      <c r="C67" s="166">
        <v>226</v>
      </c>
      <c r="D67" s="166">
        <v>10</v>
      </c>
      <c r="E67" s="166">
        <v>7</v>
      </c>
      <c r="F67" s="166">
        <v>12</v>
      </c>
      <c r="G67" s="167">
        <v>0</v>
      </c>
      <c r="H67" s="166">
        <v>6</v>
      </c>
      <c r="I67" s="166">
        <v>2</v>
      </c>
      <c r="J67" s="166">
        <v>81</v>
      </c>
      <c r="K67" s="167">
        <v>0</v>
      </c>
      <c r="L67" s="166">
        <v>1</v>
      </c>
      <c r="M67" s="167">
        <v>0</v>
      </c>
      <c r="N67" s="167">
        <v>17</v>
      </c>
      <c r="O67" s="167">
        <v>20</v>
      </c>
      <c r="P67" s="167">
        <v>0</v>
      </c>
      <c r="Q67" s="166">
        <v>5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0</v>
      </c>
      <c r="Y67" s="167">
        <v>0</v>
      </c>
      <c r="Z67" s="167">
        <v>0</v>
      </c>
      <c r="AA67" s="167">
        <v>0</v>
      </c>
    </row>
    <row r="68" spans="1:27" ht="15" customHeight="1">
      <c r="A68" s="172">
        <v>585</v>
      </c>
      <c r="B68" s="183" t="s">
        <v>278</v>
      </c>
      <c r="C68" s="166">
        <v>151</v>
      </c>
      <c r="D68" s="166">
        <v>16</v>
      </c>
      <c r="E68" s="166">
        <v>0</v>
      </c>
      <c r="F68" s="166">
        <v>5</v>
      </c>
      <c r="G68" s="167">
        <v>0</v>
      </c>
      <c r="H68" s="166">
        <v>21</v>
      </c>
      <c r="I68" s="166">
        <v>0</v>
      </c>
      <c r="J68" s="166">
        <v>63</v>
      </c>
      <c r="K68" s="167">
        <v>0</v>
      </c>
      <c r="L68" s="166">
        <v>5</v>
      </c>
      <c r="M68" s="167">
        <v>0</v>
      </c>
      <c r="N68" s="167">
        <v>25</v>
      </c>
      <c r="O68" s="167">
        <v>1</v>
      </c>
      <c r="P68" s="167">
        <v>0</v>
      </c>
      <c r="Q68" s="166">
        <v>4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0</v>
      </c>
      <c r="AA68" s="167">
        <v>0</v>
      </c>
    </row>
    <row r="69" spans="1:27" ht="15" customHeight="1">
      <c r="A69" s="172">
        <v>586</v>
      </c>
      <c r="B69" s="183" t="s">
        <v>279</v>
      </c>
      <c r="C69" s="166">
        <v>140</v>
      </c>
      <c r="D69" s="166">
        <v>27</v>
      </c>
      <c r="E69" s="166">
        <v>0</v>
      </c>
      <c r="F69" s="166">
        <v>7</v>
      </c>
      <c r="G69" s="167">
        <v>0</v>
      </c>
      <c r="H69" s="166">
        <v>6</v>
      </c>
      <c r="I69" s="166">
        <v>0</v>
      </c>
      <c r="J69" s="166">
        <v>29</v>
      </c>
      <c r="K69" s="167">
        <v>0</v>
      </c>
      <c r="L69" s="166">
        <v>1</v>
      </c>
      <c r="M69" s="167">
        <v>0</v>
      </c>
      <c r="N69" s="167">
        <v>44</v>
      </c>
      <c r="O69" s="167">
        <v>0</v>
      </c>
      <c r="P69" s="167">
        <v>0</v>
      </c>
      <c r="Q69" s="166">
        <v>1</v>
      </c>
      <c r="R69" s="167">
        <v>0</v>
      </c>
      <c r="S69" s="167">
        <v>0</v>
      </c>
      <c r="T69" s="167">
        <v>0</v>
      </c>
      <c r="U69" s="167">
        <v>0</v>
      </c>
      <c r="V69" s="167">
        <v>0</v>
      </c>
      <c r="W69" s="167">
        <v>0</v>
      </c>
      <c r="X69" s="167">
        <v>0</v>
      </c>
      <c r="Y69" s="167">
        <v>0</v>
      </c>
      <c r="Z69" s="167">
        <v>0</v>
      </c>
      <c r="AA69" s="167">
        <v>0</v>
      </c>
    </row>
    <row r="70" spans="1:27" ht="15" customHeight="1">
      <c r="A70" s="186"/>
      <c r="B70" s="187"/>
      <c r="C70" s="145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</row>
    <row r="71" spans="1:27" ht="15" customHeight="1">
      <c r="A71" s="172" t="s">
        <v>469</v>
      </c>
      <c r="B71" s="188"/>
      <c r="C71" s="108"/>
      <c r="D71" s="108"/>
      <c r="E71" s="108"/>
      <c r="F71" s="108"/>
      <c r="G71" s="144"/>
      <c r="H71" s="108"/>
      <c r="I71" s="108"/>
      <c r="J71" s="108"/>
      <c r="K71" s="144"/>
      <c r="L71" s="108"/>
      <c r="M71" s="144"/>
      <c r="N71" s="144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</row>
    <row r="72" spans="1:27">
      <c r="C72" s="108"/>
      <c r="D72" s="108"/>
      <c r="E72" s="108"/>
      <c r="F72" s="108"/>
      <c r="G72" s="144"/>
      <c r="H72" s="108"/>
      <c r="I72" s="108"/>
      <c r="J72" s="108"/>
      <c r="K72" s="144"/>
      <c r="L72" s="108"/>
      <c r="M72" s="144"/>
      <c r="N72" s="144"/>
      <c r="O72" s="108"/>
      <c r="P72" s="144"/>
      <c r="Q72" s="144"/>
      <c r="R72" s="144"/>
      <c r="S72" s="108"/>
      <c r="T72" s="108"/>
      <c r="U72" s="108"/>
      <c r="V72" s="108"/>
      <c r="W72" s="144"/>
      <c r="X72" s="108"/>
      <c r="Y72" s="108"/>
      <c r="Z72" s="108"/>
      <c r="AA72" s="108"/>
    </row>
    <row r="73" spans="1:27">
      <c r="P73" s="173"/>
      <c r="Q73" s="173"/>
      <c r="R73" s="173"/>
      <c r="W73" s="173"/>
    </row>
  </sheetData>
  <mergeCells count="1">
    <mergeCell ref="A3:B3"/>
  </mergeCells>
  <phoneticPr fontId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21F0D-6FDD-4028-9E51-883861675AD5}">
  <dimension ref="A1:P5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8" sqref="E8"/>
    </sheetView>
  </sheetViews>
  <sheetFormatPr defaultRowHeight="14.25"/>
  <cols>
    <col min="1" max="1" width="7.5" style="368" customWidth="1"/>
    <col min="2" max="2" width="12.375" style="368" customWidth="1"/>
    <col min="3" max="3" width="11" style="378" customWidth="1"/>
    <col min="4" max="14" width="11" style="368" customWidth="1"/>
    <col min="15" max="16384" width="9" style="368"/>
  </cols>
  <sheetData>
    <row r="1" spans="1:16">
      <c r="A1" s="417" t="s">
        <v>831</v>
      </c>
      <c r="B1" s="367"/>
      <c r="C1" s="367"/>
      <c r="D1" s="367"/>
      <c r="E1" s="367"/>
      <c r="F1" s="367"/>
      <c r="G1" s="367"/>
    </row>
    <row r="2" spans="1:16" ht="27">
      <c r="A2" s="369" t="s">
        <v>777</v>
      </c>
      <c r="B2" s="370" t="s">
        <v>778</v>
      </c>
      <c r="C2" s="371" t="s">
        <v>44</v>
      </c>
      <c r="D2" s="372" t="s">
        <v>0</v>
      </c>
      <c r="E2" s="371" t="s">
        <v>779</v>
      </c>
      <c r="F2" s="371" t="s">
        <v>780</v>
      </c>
      <c r="G2" s="371" t="s">
        <v>1</v>
      </c>
      <c r="H2" s="371" t="s">
        <v>781</v>
      </c>
      <c r="I2" s="371" t="s">
        <v>43</v>
      </c>
      <c r="J2" s="371" t="s">
        <v>782</v>
      </c>
      <c r="K2" s="371" t="s">
        <v>783</v>
      </c>
      <c r="L2" s="371" t="s">
        <v>784</v>
      </c>
      <c r="M2" s="371" t="s">
        <v>785</v>
      </c>
      <c r="N2" s="371" t="s">
        <v>786</v>
      </c>
    </row>
    <row r="3" spans="1:16" s="378" customFormat="1" ht="13.5">
      <c r="A3" s="373"/>
      <c r="B3" s="374" t="s">
        <v>787</v>
      </c>
      <c r="C3" s="375">
        <v>3223858</v>
      </c>
      <c r="D3" s="376">
        <v>788495</v>
      </c>
      <c r="E3" s="376">
        <v>520154</v>
      </c>
      <c r="F3" s="376">
        <v>411748</v>
      </c>
      <c r="G3" s="376">
        <v>309943</v>
      </c>
      <c r="H3" s="376">
        <v>210563</v>
      </c>
      <c r="I3" s="376">
        <v>156333</v>
      </c>
      <c r="J3" s="376">
        <v>122028</v>
      </c>
      <c r="K3" s="376">
        <v>69613</v>
      </c>
      <c r="L3" s="376">
        <v>62425</v>
      </c>
      <c r="M3" s="376">
        <v>60220</v>
      </c>
      <c r="N3" s="377">
        <v>512336</v>
      </c>
    </row>
    <row r="4" spans="1:16" s="378" customFormat="1" ht="13.5">
      <c r="A4" s="389" t="s">
        <v>46</v>
      </c>
      <c r="B4" s="390" t="s">
        <v>3</v>
      </c>
      <c r="C4" s="391">
        <v>127090</v>
      </c>
      <c r="D4" s="392">
        <v>23044</v>
      </c>
      <c r="E4" s="392">
        <v>27279</v>
      </c>
      <c r="F4" s="392">
        <v>35480</v>
      </c>
      <c r="G4" s="392">
        <v>5894</v>
      </c>
      <c r="H4" s="392">
        <v>2482</v>
      </c>
      <c r="I4" s="392">
        <v>5718</v>
      </c>
      <c r="J4" s="392">
        <v>3361</v>
      </c>
      <c r="K4" s="392">
        <v>2525</v>
      </c>
      <c r="L4" s="392">
        <v>2489</v>
      </c>
      <c r="M4" s="392">
        <v>2137</v>
      </c>
      <c r="N4" s="393">
        <v>16681</v>
      </c>
    </row>
    <row r="5" spans="1:16">
      <c r="A5" s="379" t="s">
        <v>47</v>
      </c>
      <c r="B5" s="380" t="s">
        <v>4</v>
      </c>
      <c r="C5" s="381">
        <v>53771</v>
      </c>
      <c r="D5" s="382">
        <v>13665</v>
      </c>
      <c r="E5" s="382">
        <v>8190</v>
      </c>
      <c r="F5" s="382">
        <v>14400</v>
      </c>
      <c r="G5" s="382">
        <v>1621</v>
      </c>
      <c r="H5" s="382">
        <v>514</v>
      </c>
      <c r="I5" s="382">
        <v>3062</v>
      </c>
      <c r="J5" s="382">
        <v>859</v>
      </c>
      <c r="K5" s="382">
        <v>1015</v>
      </c>
      <c r="L5" s="382">
        <v>1245</v>
      </c>
      <c r="M5" s="382">
        <v>1315</v>
      </c>
      <c r="N5" s="383">
        <v>7885</v>
      </c>
    </row>
    <row r="6" spans="1:16">
      <c r="A6" s="394" t="s">
        <v>48</v>
      </c>
      <c r="B6" s="395" t="s">
        <v>788</v>
      </c>
      <c r="C6" s="396">
        <v>6925</v>
      </c>
      <c r="D6" s="397">
        <v>1302</v>
      </c>
      <c r="E6" s="397">
        <v>1299</v>
      </c>
      <c r="F6" s="397">
        <v>1235</v>
      </c>
      <c r="G6" s="397">
        <v>275</v>
      </c>
      <c r="H6" s="397">
        <v>133</v>
      </c>
      <c r="I6" s="397">
        <v>690</v>
      </c>
      <c r="J6" s="397">
        <v>129</v>
      </c>
      <c r="K6" s="397">
        <v>101</v>
      </c>
      <c r="L6" s="397">
        <v>338</v>
      </c>
      <c r="M6" s="397">
        <v>168</v>
      </c>
      <c r="N6" s="398">
        <v>1255</v>
      </c>
      <c r="P6" s="366"/>
    </row>
    <row r="7" spans="1:16">
      <c r="A7" s="379" t="s">
        <v>49</v>
      </c>
      <c r="B7" s="380" t="s">
        <v>789</v>
      </c>
      <c r="C7" s="381">
        <v>4608</v>
      </c>
      <c r="D7" s="382">
        <v>1275</v>
      </c>
      <c r="E7" s="382">
        <v>393</v>
      </c>
      <c r="F7" s="382">
        <v>1269</v>
      </c>
      <c r="G7" s="382">
        <v>115</v>
      </c>
      <c r="H7" s="382">
        <v>33</v>
      </c>
      <c r="I7" s="382">
        <v>215</v>
      </c>
      <c r="J7" s="382">
        <v>85</v>
      </c>
      <c r="K7" s="382">
        <v>62</v>
      </c>
      <c r="L7" s="382">
        <v>188</v>
      </c>
      <c r="M7" s="382">
        <v>143</v>
      </c>
      <c r="N7" s="383">
        <v>830</v>
      </c>
      <c r="P7" s="366"/>
    </row>
    <row r="8" spans="1:16">
      <c r="A8" s="379" t="s">
        <v>50</v>
      </c>
      <c r="B8" s="380" t="s">
        <v>790</v>
      </c>
      <c r="C8" s="381">
        <v>7268</v>
      </c>
      <c r="D8" s="382">
        <v>1998</v>
      </c>
      <c r="E8" s="382">
        <v>1998</v>
      </c>
      <c r="F8" s="382">
        <v>1232</v>
      </c>
      <c r="G8" s="382">
        <v>122</v>
      </c>
      <c r="H8" s="382">
        <v>17</v>
      </c>
      <c r="I8" s="382">
        <v>737</v>
      </c>
      <c r="J8" s="382">
        <v>100</v>
      </c>
      <c r="K8" s="382">
        <v>240</v>
      </c>
      <c r="L8" s="382">
        <v>49</v>
      </c>
      <c r="M8" s="382">
        <v>92</v>
      </c>
      <c r="N8" s="383">
        <v>683</v>
      </c>
      <c r="P8" s="366"/>
    </row>
    <row r="9" spans="1:16">
      <c r="A9" s="379" t="s">
        <v>51</v>
      </c>
      <c r="B9" s="380" t="s">
        <v>791</v>
      </c>
      <c r="C9" s="418">
        <v>7796</v>
      </c>
      <c r="D9" s="382">
        <v>925</v>
      </c>
      <c r="E9" s="382">
        <v>1588</v>
      </c>
      <c r="F9" s="382">
        <v>3607</v>
      </c>
      <c r="G9" s="382">
        <v>104</v>
      </c>
      <c r="H9" s="382">
        <v>22</v>
      </c>
      <c r="I9" s="382">
        <v>503</v>
      </c>
      <c r="J9" s="382">
        <v>122</v>
      </c>
      <c r="K9" s="382">
        <v>177</v>
      </c>
      <c r="L9" s="382">
        <v>46</v>
      </c>
      <c r="M9" s="382">
        <v>54</v>
      </c>
      <c r="N9" s="383">
        <v>648</v>
      </c>
      <c r="P9" s="366"/>
    </row>
    <row r="10" spans="1:16">
      <c r="A10" s="379" t="s">
        <v>52</v>
      </c>
      <c r="B10" s="380" t="s">
        <v>792</v>
      </c>
      <c r="C10" s="381">
        <v>3622</v>
      </c>
      <c r="D10" s="382">
        <v>524</v>
      </c>
      <c r="E10" s="382">
        <v>262</v>
      </c>
      <c r="F10" s="382">
        <v>2014</v>
      </c>
      <c r="G10" s="382">
        <v>80</v>
      </c>
      <c r="H10" s="382">
        <v>26</v>
      </c>
      <c r="I10" s="382">
        <v>68</v>
      </c>
      <c r="J10" s="382">
        <v>50</v>
      </c>
      <c r="K10" s="382">
        <v>36</v>
      </c>
      <c r="L10" s="382">
        <v>73</v>
      </c>
      <c r="M10" s="382">
        <v>62</v>
      </c>
      <c r="N10" s="383">
        <v>427</v>
      </c>
      <c r="P10" s="366"/>
    </row>
    <row r="11" spans="1:16">
      <c r="A11" s="379" t="s">
        <v>53</v>
      </c>
      <c r="B11" s="380" t="s">
        <v>793</v>
      </c>
      <c r="C11" s="381">
        <v>2964</v>
      </c>
      <c r="D11" s="382">
        <v>810</v>
      </c>
      <c r="E11" s="382">
        <v>173</v>
      </c>
      <c r="F11" s="382">
        <v>929</v>
      </c>
      <c r="G11" s="382">
        <v>146</v>
      </c>
      <c r="H11" s="382">
        <v>21</v>
      </c>
      <c r="I11" s="382">
        <v>72</v>
      </c>
      <c r="J11" s="382">
        <v>78</v>
      </c>
      <c r="K11" s="382">
        <v>18</v>
      </c>
      <c r="L11" s="382">
        <v>113</v>
      </c>
      <c r="M11" s="382">
        <v>56</v>
      </c>
      <c r="N11" s="383">
        <v>548</v>
      </c>
      <c r="P11" s="366"/>
    </row>
    <row r="12" spans="1:16">
      <c r="A12" s="379" t="s">
        <v>54</v>
      </c>
      <c r="B12" s="380" t="s">
        <v>794</v>
      </c>
      <c r="C12" s="381">
        <v>2929</v>
      </c>
      <c r="D12" s="382">
        <v>502</v>
      </c>
      <c r="E12" s="382">
        <v>431</v>
      </c>
      <c r="F12" s="382">
        <v>911</v>
      </c>
      <c r="G12" s="382">
        <v>124</v>
      </c>
      <c r="H12" s="382">
        <v>161</v>
      </c>
      <c r="I12" s="382">
        <v>60</v>
      </c>
      <c r="J12" s="382">
        <v>62</v>
      </c>
      <c r="K12" s="382">
        <v>48</v>
      </c>
      <c r="L12" s="382">
        <v>92</v>
      </c>
      <c r="M12" s="382">
        <v>98</v>
      </c>
      <c r="N12" s="383">
        <v>440</v>
      </c>
      <c r="P12" s="366"/>
    </row>
    <row r="13" spans="1:16">
      <c r="A13" s="379" t="s">
        <v>55</v>
      </c>
      <c r="B13" s="380" t="s">
        <v>795</v>
      </c>
      <c r="C13" s="381">
        <v>13951</v>
      </c>
      <c r="D13" s="382">
        <v>5590</v>
      </c>
      <c r="E13" s="382">
        <v>1059</v>
      </c>
      <c r="F13" s="382">
        <v>2375</v>
      </c>
      <c r="G13" s="382">
        <v>372</v>
      </c>
      <c r="H13" s="382">
        <v>59</v>
      </c>
      <c r="I13" s="382">
        <v>639</v>
      </c>
      <c r="J13" s="382">
        <v>95</v>
      </c>
      <c r="K13" s="382">
        <v>286</v>
      </c>
      <c r="L13" s="382">
        <v>292</v>
      </c>
      <c r="M13" s="382">
        <v>579</v>
      </c>
      <c r="N13" s="383">
        <v>2605</v>
      </c>
      <c r="P13" s="366"/>
    </row>
    <row r="14" spans="1:16">
      <c r="A14" s="399" t="s">
        <v>56</v>
      </c>
      <c r="B14" s="400" t="s">
        <v>796</v>
      </c>
      <c r="C14" s="401">
        <v>3708</v>
      </c>
      <c r="D14" s="402">
        <v>739</v>
      </c>
      <c r="E14" s="402">
        <v>987</v>
      </c>
      <c r="F14" s="402">
        <v>828</v>
      </c>
      <c r="G14" s="402">
        <v>283</v>
      </c>
      <c r="H14" s="402">
        <v>42</v>
      </c>
      <c r="I14" s="402">
        <v>78</v>
      </c>
      <c r="J14" s="402">
        <v>138</v>
      </c>
      <c r="K14" s="402">
        <v>47</v>
      </c>
      <c r="L14" s="402">
        <v>54</v>
      </c>
      <c r="M14" s="402">
        <v>63</v>
      </c>
      <c r="N14" s="403">
        <v>449</v>
      </c>
      <c r="P14" s="366"/>
    </row>
    <row r="15" spans="1:16">
      <c r="A15" s="379" t="s">
        <v>57</v>
      </c>
      <c r="B15" s="380" t="s">
        <v>5</v>
      </c>
      <c r="C15" s="381">
        <v>12804</v>
      </c>
      <c r="D15" s="382">
        <v>1272</v>
      </c>
      <c r="E15" s="382">
        <v>4327</v>
      </c>
      <c r="F15" s="382">
        <v>3933</v>
      </c>
      <c r="G15" s="382">
        <v>615</v>
      </c>
      <c r="H15" s="382">
        <v>89</v>
      </c>
      <c r="I15" s="382">
        <v>592</v>
      </c>
      <c r="J15" s="382">
        <v>364</v>
      </c>
      <c r="K15" s="382">
        <v>239</v>
      </c>
      <c r="L15" s="382">
        <v>113</v>
      </c>
      <c r="M15" s="382">
        <v>75</v>
      </c>
      <c r="N15" s="383">
        <v>1185</v>
      </c>
    </row>
    <row r="16" spans="1:16">
      <c r="A16" s="379" t="s">
        <v>58</v>
      </c>
      <c r="B16" s="380" t="s">
        <v>6</v>
      </c>
      <c r="C16" s="381">
        <v>12730</v>
      </c>
      <c r="D16" s="382">
        <v>1680</v>
      </c>
      <c r="E16" s="382">
        <v>1975</v>
      </c>
      <c r="F16" s="382">
        <v>5950</v>
      </c>
      <c r="G16" s="382">
        <v>513</v>
      </c>
      <c r="H16" s="382">
        <v>154</v>
      </c>
      <c r="I16" s="382">
        <v>502</v>
      </c>
      <c r="J16" s="382">
        <v>169</v>
      </c>
      <c r="K16" s="382">
        <v>129</v>
      </c>
      <c r="L16" s="382">
        <v>142</v>
      </c>
      <c r="M16" s="382">
        <v>154</v>
      </c>
      <c r="N16" s="383">
        <v>1362</v>
      </c>
    </row>
    <row r="17" spans="1:14">
      <c r="A17" s="379" t="s">
        <v>59</v>
      </c>
      <c r="B17" s="380" t="s">
        <v>7</v>
      </c>
      <c r="C17" s="381">
        <v>3770</v>
      </c>
      <c r="D17" s="382">
        <v>704</v>
      </c>
      <c r="E17" s="382">
        <v>819</v>
      </c>
      <c r="F17" s="382">
        <v>1027</v>
      </c>
      <c r="G17" s="382">
        <v>244</v>
      </c>
      <c r="H17" s="382">
        <v>119</v>
      </c>
      <c r="I17" s="382">
        <v>88</v>
      </c>
      <c r="J17" s="382">
        <v>73</v>
      </c>
      <c r="K17" s="382">
        <v>32</v>
      </c>
      <c r="L17" s="382">
        <v>62</v>
      </c>
      <c r="M17" s="382">
        <v>55</v>
      </c>
      <c r="N17" s="383">
        <v>547</v>
      </c>
    </row>
    <row r="18" spans="1:14">
      <c r="A18" s="379" t="s">
        <v>60</v>
      </c>
      <c r="B18" s="380" t="s">
        <v>8</v>
      </c>
      <c r="C18" s="381">
        <v>8243</v>
      </c>
      <c r="D18" s="382">
        <v>1430</v>
      </c>
      <c r="E18" s="382">
        <v>1008</v>
      </c>
      <c r="F18" s="382">
        <v>2952</v>
      </c>
      <c r="G18" s="382">
        <v>344</v>
      </c>
      <c r="H18" s="382">
        <v>140</v>
      </c>
      <c r="I18" s="382">
        <v>285</v>
      </c>
      <c r="J18" s="382">
        <v>196</v>
      </c>
      <c r="K18" s="382">
        <v>174</v>
      </c>
      <c r="L18" s="382">
        <v>278</v>
      </c>
      <c r="M18" s="382">
        <v>171</v>
      </c>
      <c r="N18" s="383">
        <v>1265</v>
      </c>
    </row>
    <row r="19" spans="1:14">
      <c r="A19" s="379" t="s">
        <v>61</v>
      </c>
      <c r="B19" s="380" t="s">
        <v>9</v>
      </c>
      <c r="C19" s="381">
        <v>459</v>
      </c>
      <c r="D19" s="382">
        <v>59</v>
      </c>
      <c r="E19" s="382">
        <v>140</v>
      </c>
      <c r="F19" s="382">
        <v>45</v>
      </c>
      <c r="G19" s="382">
        <v>66</v>
      </c>
      <c r="H19" s="382">
        <v>2</v>
      </c>
      <c r="I19" s="382">
        <v>29</v>
      </c>
      <c r="J19" s="382">
        <v>22</v>
      </c>
      <c r="K19" s="382">
        <v>8</v>
      </c>
      <c r="L19" s="382">
        <v>15</v>
      </c>
      <c r="M19" s="382">
        <v>5</v>
      </c>
      <c r="N19" s="383">
        <v>68</v>
      </c>
    </row>
    <row r="20" spans="1:14">
      <c r="A20" s="379" t="s">
        <v>62</v>
      </c>
      <c r="B20" s="380" t="s">
        <v>10</v>
      </c>
      <c r="C20" s="381">
        <v>1916</v>
      </c>
      <c r="D20" s="382">
        <v>504</v>
      </c>
      <c r="E20" s="382">
        <v>78</v>
      </c>
      <c r="F20" s="382">
        <v>523</v>
      </c>
      <c r="G20" s="382">
        <v>74</v>
      </c>
      <c r="H20" s="382">
        <v>48</v>
      </c>
      <c r="I20" s="382">
        <v>47</v>
      </c>
      <c r="J20" s="382">
        <v>13</v>
      </c>
      <c r="K20" s="382">
        <v>13</v>
      </c>
      <c r="L20" s="382">
        <v>129</v>
      </c>
      <c r="M20" s="382">
        <v>58</v>
      </c>
      <c r="N20" s="383">
        <v>429</v>
      </c>
    </row>
    <row r="21" spans="1:14">
      <c r="A21" s="379" t="s">
        <v>63</v>
      </c>
      <c r="B21" s="380" t="s">
        <v>11</v>
      </c>
      <c r="C21" s="381">
        <v>3503</v>
      </c>
      <c r="D21" s="382">
        <v>500</v>
      </c>
      <c r="E21" s="382">
        <v>521</v>
      </c>
      <c r="F21" s="382">
        <v>1468</v>
      </c>
      <c r="G21" s="382">
        <v>101</v>
      </c>
      <c r="H21" s="382">
        <v>125</v>
      </c>
      <c r="I21" s="382">
        <v>255</v>
      </c>
      <c r="J21" s="382">
        <v>97</v>
      </c>
      <c r="K21" s="382">
        <v>27</v>
      </c>
      <c r="L21" s="382">
        <v>33</v>
      </c>
      <c r="M21" s="382">
        <v>32</v>
      </c>
      <c r="N21" s="383">
        <v>344</v>
      </c>
    </row>
    <row r="22" spans="1:14">
      <c r="A22" s="379" t="s">
        <v>64</v>
      </c>
      <c r="B22" s="380" t="s">
        <v>12</v>
      </c>
      <c r="C22" s="381">
        <v>514</v>
      </c>
      <c r="D22" s="382">
        <v>46</v>
      </c>
      <c r="E22" s="382">
        <v>185</v>
      </c>
      <c r="F22" s="382">
        <v>136</v>
      </c>
      <c r="G22" s="382">
        <v>36</v>
      </c>
      <c r="H22" s="382">
        <v>3</v>
      </c>
      <c r="I22" s="382">
        <v>4</v>
      </c>
      <c r="J22" s="382">
        <v>27</v>
      </c>
      <c r="K22" s="382">
        <v>6</v>
      </c>
      <c r="L22" s="382">
        <v>4</v>
      </c>
      <c r="M22" s="382">
        <v>0</v>
      </c>
      <c r="N22" s="383">
        <v>67</v>
      </c>
    </row>
    <row r="23" spans="1:14">
      <c r="A23" s="379" t="s">
        <v>65</v>
      </c>
      <c r="B23" s="380" t="s">
        <v>13</v>
      </c>
      <c r="C23" s="381">
        <v>1029</v>
      </c>
      <c r="D23" s="382">
        <v>147</v>
      </c>
      <c r="E23" s="382">
        <v>326</v>
      </c>
      <c r="F23" s="382">
        <v>72</v>
      </c>
      <c r="G23" s="382">
        <v>198</v>
      </c>
      <c r="H23" s="382">
        <v>10</v>
      </c>
      <c r="I23" s="382">
        <v>55</v>
      </c>
      <c r="J23" s="382">
        <v>73</v>
      </c>
      <c r="K23" s="382">
        <v>26</v>
      </c>
      <c r="L23" s="382">
        <v>21</v>
      </c>
      <c r="M23" s="382">
        <v>26</v>
      </c>
      <c r="N23" s="383">
        <v>75</v>
      </c>
    </row>
    <row r="24" spans="1:14">
      <c r="A24" s="379" t="s">
        <v>66</v>
      </c>
      <c r="B24" s="380" t="s">
        <v>14</v>
      </c>
      <c r="C24" s="381">
        <v>3509</v>
      </c>
      <c r="D24" s="382">
        <v>481</v>
      </c>
      <c r="E24" s="382">
        <v>802</v>
      </c>
      <c r="F24" s="382">
        <v>804</v>
      </c>
      <c r="G24" s="382">
        <v>352</v>
      </c>
      <c r="H24" s="382">
        <v>256</v>
      </c>
      <c r="I24" s="382">
        <v>119</v>
      </c>
      <c r="J24" s="382">
        <v>107</v>
      </c>
      <c r="K24" s="382">
        <v>54</v>
      </c>
      <c r="L24" s="382">
        <v>30</v>
      </c>
      <c r="M24" s="382">
        <v>34</v>
      </c>
      <c r="N24" s="383">
        <v>470</v>
      </c>
    </row>
    <row r="25" spans="1:14">
      <c r="A25" s="379" t="s">
        <v>67</v>
      </c>
      <c r="B25" s="380" t="s">
        <v>15</v>
      </c>
      <c r="C25" s="381">
        <v>462</v>
      </c>
      <c r="D25" s="382">
        <v>54</v>
      </c>
      <c r="E25" s="382">
        <v>117</v>
      </c>
      <c r="F25" s="382">
        <v>84</v>
      </c>
      <c r="G25" s="382">
        <v>78</v>
      </c>
      <c r="H25" s="382">
        <v>25</v>
      </c>
      <c r="I25" s="382">
        <v>18</v>
      </c>
      <c r="J25" s="382">
        <v>4</v>
      </c>
      <c r="K25" s="382">
        <v>17</v>
      </c>
      <c r="L25" s="382">
        <v>16</v>
      </c>
      <c r="M25" s="382">
        <v>5</v>
      </c>
      <c r="N25" s="383">
        <v>44</v>
      </c>
    </row>
    <row r="26" spans="1:14">
      <c r="A26" s="379" t="s">
        <v>68</v>
      </c>
      <c r="B26" s="380" t="s">
        <v>16</v>
      </c>
      <c r="C26" s="381">
        <v>680</v>
      </c>
      <c r="D26" s="382">
        <v>42</v>
      </c>
      <c r="E26" s="382">
        <v>258</v>
      </c>
      <c r="F26" s="382">
        <v>135</v>
      </c>
      <c r="G26" s="382">
        <v>66</v>
      </c>
      <c r="H26" s="382">
        <v>13</v>
      </c>
      <c r="I26" s="382">
        <v>15</v>
      </c>
      <c r="J26" s="382">
        <v>32</v>
      </c>
      <c r="K26" s="382">
        <v>19</v>
      </c>
      <c r="L26" s="382">
        <v>8</v>
      </c>
      <c r="M26" s="382">
        <v>3</v>
      </c>
      <c r="N26" s="383">
        <v>89</v>
      </c>
    </row>
    <row r="27" spans="1:14">
      <c r="A27" s="379" t="s">
        <v>69</v>
      </c>
      <c r="B27" s="380" t="s">
        <v>17</v>
      </c>
      <c r="C27" s="381">
        <v>3346</v>
      </c>
      <c r="D27" s="382">
        <v>471</v>
      </c>
      <c r="E27" s="382">
        <v>390</v>
      </c>
      <c r="F27" s="382">
        <v>1450</v>
      </c>
      <c r="G27" s="382">
        <v>102</v>
      </c>
      <c r="H27" s="382">
        <v>123</v>
      </c>
      <c r="I27" s="382">
        <v>58</v>
      </c>
      <c r="J27" s="382">
        <v>85</v>
      </c>
      <c r="K27" s="382">
        <v>10</v>
      </c>
      <c r="L27" s="382">
        <v>107</v>
      </c>
      <c r="M27" s="382">
        <v>60</v>
      </c>
      <c r="N27" s="383">
        <v>490</v>
      </c>
    </row>
    <row r="28" spans="1:14">
      <c r="A28" s="379" t="s">
        <v>70</v>
      </c>
      <c r="B28" s="380" t="s">
        <v>18</v>
      </c>
      <c r="C28" s="381">
        <v>2392</v>
      </c>
      <c r="D28" s="382">
        <v>174</v>
      </c>
      <c r="E28" s="382">
        <v>901</v>
      </c>
      <c r="F28" s="382">
        <v>225</v>
      </c>
      <c r="G28" s="382">
        <v>135</v>
      </c>
      <c r="H28" s="382">
        <v>164</v>
      </c>
      <c r="I28" s="382">
        <v>81</v>
      </c>
      <c r="J28" s="382">
        <v>106</v>
      </c>
      <c r="K28" s="382">
        <v>93</v>
      </c>
      <c r="L28" s="382">
        <v>13</v>
      </c>
      <c r="M28" s="382">
        <v>6</v>
      </c>
      <c r="N28" s="383">
        <v>494</v>
      </c>
    </row>
    <row r="29" spans="1:14">
      <c r="A29" s="379" t="s">
        <v>71</v>
      </c>
      <c r="B29" s="380" t="s">
        <v>19</v>
      </c>
      <c r="C29" s="381">
        <v>1459</v>
      </c>
      <c r="D29" s="382">
        <v>119</v>
      </c>
      <c r="E29" s="382">
        <v>357</v>
      </c>
      <c r="F29" s="382">
        <v>454</v>
      </c>
      <c r="G29" s="382">
        <v>121</v>
      </c>
      <c r="H29" s="382">
        <v>29</v>
      </c>
      <c r="I29" s="382">
        <v>84</v>
      </c>
      <c r="J29" s="382">
        <v>37</v>
      </c>
      <c r="K29" s="382">
        <v>36</v>
      </c>
      <c r="L29" s="382">
        <v>8</v>
      </c>
      <c r="M29" s="382">
        <v>4</v>
      </c>
      <c r="N29" s="383">
        <v>210</v>
      </c>
    </row>
    <row r="30" spans="1:14">
      <c r="A30" s="379" t="s">
        <v>72</v>
      </c>
      <c r="B30" s="380" t="s">
        <v>20</v>
      </c>
      <c r="C30" s="381">
        <v>1769</v>
      </c>
      <c r="D30" s="382">
        <v>198</v>
      </c>
      <c r="E30" s="382">
        <v>268</v>
      </c>
      <c r="F30" s="382">
        <v>624</v>
      </c>
      <c r="G30" s="382">
        <v>48</v>
      </c>
      <c r="H30" s="382">
        <v>17</v>
      </c>
      <c r="I30" s="382">
        <v>102</v>
      </c>
      <c r="J30" s="382">
        <v>189</v>
      </c>
      <c r="K30" s="382">
        <v>70</v>
      </c>
      <c r="L30" s="382">
        <v>64</v>
      </c>
      <c r="M30" s="382">
        <v>16</v>
      </c>
      <c r="N30" s="383">
        <v>173</v>
      </c>
    </row>
    <row r="31" spans="1:14">
      <c r="A31" s="379" t="s">
        <v>73</v>
      </c>
      <c r="B31" s="380" t="s">
        <v>21</v>
      </c>
      <c r="C31" s="381">
        <v>1251</v>
      </c>
      <c r="D31" s="382">
        <v>60</v>
      </c>
      <c r="E31" s="382">
        <v>659</v>
      </c>
      <c r="F31" s="382">
        <v>93</v>
      </c>
      <c r="G31" s="382">
        <v>49</v>
      </c>
      <c r="H31" s="382">
        <v>101</v>
      </c>
      <c r="I31" s="382">
        <v>8</v>
      </c>
      <c r="J31" s="382">
        <v>72</v>
      </c>
      <c r="K31" s="382">
        <v>77</v>
      </c>
      <c r="L31" s="382">
        <v>9</v>
      </c>
      <c r="M31" s="382">
        <v>21</v>
      </c>
      <c r="N31" s="383">
        <v>102</v>
      </c>
    </row>
    <row r="32" spans="1:14">
      <c r="A32" s="379" t="s">
        <v>74</v>
      </c>
      <c r="B32" s="380" t="s">
        <v>22</v>
      </c>
      <c r="C32" s="381">
        <v>1276</v>
      </c>
      <c r="D32" s="382">
        <v>239</v>
      </c>
      <c r="E32" s="382">
        <v>267</v>
      </c>
      <c r="F32" s="382">
        <v>350</v>
      </c>
      <c r="G32" s="382">
        <v>69</v>
      </c>
      <c r="H32" s="382">
        <v>26</v>
      </c>
      <c r="I32" s="382">
        <v>38</v>
      </c>
      <c r="J32" s="382">
        <v>57</v>
      </c>
      <c r="K32" s="382">
        <v>29</v>
      </c>
      <c r="L32" s="382">
        <v>42</v>
      </c>
      <c r="M32" s="382">
        <v>27</v>
      </c>
      <c r="N32" s="383">
        <v>132</v>
      </c>
    </row>
    <row r="33" spans="1:14">
      <c r="A33" s="379" t="s">
        <v>75</v>
      </c>
      <c r="B33" s="380" t="s">
        <v>23</v>
      </c>
      <c r="C33" s="381">
        <v>1506</v>
      </c>
      <c r="D33" s="382">
        <v>110</v>
      </c>
      <c r="E33" s="382">
        <v>932</v>
      </c>
      <c r="F33" s="382">
        <v>45</v>
      </c>
      <c r="G33" s="382">
        <v>39</v>
      </c>
      <c r="H33" s="382">
        <v>111</v>
      </c>
      <c r="I33" s="382">
        <v>25</v>
      </c>
      <c r="J33" s="382">
        <v>67</v>
      </c>
      <c r="K33" s="382">
        <v>32</v>
      </c>
      <c r="L33" s="382">
        <v>5</v>
      </c>
      <c r="M33" s="382">
        <v>5</v>
      </c>
      <c r="N33" s="383">
        <v>135</v>
      </c>
    </row>
    <row r="34" spans="1:14">
      <c r="A34" s="379" t="s">
        <v>76</v>
      </c>
      <c r="B34" s="380" t="s">
        <v>45</v>
      </c>
      <c r="C34" s="381">
        <v>1058</v>
      </c>
      <c r="D34" s="382">
        <v>62</v>
      </c>
      <c r="E34" s="382">
        <v>461</v>
      </c>
      <c r="F34" s="382">
        <v>62</v>
      </c>
      <c r="G34" s="382">
        <v>110</v>
      </c>
      <c r="H34" s="382">
        <v>162</v>
      </c>
      <c r="I34" s="382">
        <v>19</v>
      </c>
      <c r="J34" s="382">
        <v>31</v>
      </c>
      <c r="K34" s="382">
        <v>36</v>
      </c>
      <c r="L34" s="382">
        <v>12</v>
      </c>
      <c r="M34" s="382">
        <v>2</v>
      </c>
      <c r="N34" s="383">
        <v>101</v>
      </c>
    </row>
    <row r="35" spans="1:14">
      <c r="A35" s="379" t="s">
        <v>77</v>
      </c>
      <c r="B35" s="380" t="s">
        <v>24</v>
      </c>
      <c r="C35" s="381">
        <v>128</v>
      </c>
      <c r="D35" s="382">
        <v>36</v>
      </c>
      <c r="E35" s="382">
        <v>28</v>
      </c>
      <c r="F35" s="382">
        <v>5</v>
      </c>
      <c r="G35" s="382">
        <v>23</v>
      </c>
      <c r="H35" s="382">
        <v>4</v>
      </c>
      <c r="I35" s="382">
        <v>8</v>
      </c>
      <c r="J35" s="382">
        <v>8</v>
      </c>
      <c r="K35" s="382">
        <v>0</v>
      </c>
      <c r="L35" s="382">
        <v>4</v>
      </c>
      <c r="M35" s="382">
        <v>1</v>
      </c>
      <c r="N35" s="383">
        <v>11</v>
      </c>
    </row>
    <row r="36" spans="1:14">
      <c r="A36" s="379" t="s">
        <v>78</v>
      </c>
      <c r="B36" s="380" t="s">
        <v>25</v>
      </c>
      <c r="C36" s="381">
        <v>1162</v>
      </c>
      <c r="D36" s="382">
        <v>142</v>
      </c>
      <c r="E36" s="382">
        <v>523</v>
      </c>
      <c r="F36" s="382">
        <v>59</v>
      </c>
      <c r="G36" s="382">
        <v>145</v>
      </c>
      <c r="H36" s="382">
        <v>73</v>
      </c>
      <c r="I36" s="382">
        <v>4</v>
      </c>
      <c r="J36" s="382">
        <v>36</v>
      </c>
      <c r="K36" s="382">
        <v>73</v>
      </c>
      <c r="L36" s="382">
        <v>17</v>
      </c>
      <c r="M36" s="382">
        <v>2</v>
      </c>
      <c r="N36" s="383">
        <v>88</v>
      </c>
    </row>
    <row r="37" spans="1:14">
      <c r="A37" s="379" t="s">
        <v>79</v>
      </c>
      <c r="B37" s="380" t="s">
        <v>26</v>
      </c>
      <c r="C37" s="381">
        <v>682</v>
      </c>
      <c r="D37" s="382">
        <v>54</v>
      </c>
      <c r="E37" s="382">
        <v>388</v>
      </c>
      <c r="F37" s="382">
        <v>28</v>
      </c>
      <c r="G37" s="382">
        <v>68</v>
      </c>
      <c r="H37" s="382">
        <v>10</v>
      </c>
      <c r="I37" s="382">
        <v>23</v>
      </c>
      <c r="J37" s="382">
        <v>36</v>
      </c>
      <c r="K37" s="382">
        <v>18</v>
      </c>
      <c r="L37" s="382">
        <v>7</v>
      </c>
      <c r="M37" s="382">
        <v>7</v>
      </c>
      <c r="N37" s="383">
        <v>43</v>
      </c>
    </row>
    <row r="38" spans="1:14">
      <c r="A38" s="379" t="s">
        <v>80</v>
      </c>
      <c r="B38" s="380" t="s">
        <v>27</v>
      </c>
      <c r="C38" s="381">
        <v>443</v>
      </c>
      <c r="D38" s="382">
        <v>80</v>
      </c>
      <c r="E38" s="382">
        <v>156</v>
      </c>
      <c r="F38" s="382">
        <v>15</v>
      </c>
      <c r="G38" s="382">
        <v>83</v>
      </c>
      <c r="H38" s="382">
        <v>9</v>
      </c>
      <c r="I38" s="382">
        <v>21</v>
      </c>
      <c r="J38" s="382">
        <v>38</v>
      </c>
      <c r="K38" s="382">
        <v>12</v>
      </c>
      <c r="L38" s="382">
        <v>11</v>
      </c>
      <c r="M38" s="382">
        <v>2</v>
      </c>
      <c r="N38" s="383">
        <v>16</v>
      </c>
    </row>
    <row r="39" spans="1:14">
      <c r="A39" s="379" t="s">
        <v>81</v>
      </c>
      <c r="B39" s="380" t="s">
        <v>28</v>
      </c>
      <c r="C39" s="381">
        <v>613</v>
      </c>
      <c r="D39" s="382">
        <v>53</v>
      </c>
      <c r="E39" s="382">
        <v>191</v>
      </c>
      <c r="F39" s="382">
        <v>63</v>
      </c>
      <c r="G39" s="382">
        <v>41</v>
      </c>
      <c r="H39" s="382">
        <v>3</v>
      </c>
      <c r="I39" s="382">
        <v>28</v>
      </c>
      <c r="J39" s="382">
        <v>30</v>
      </c>
      <c r="K39" s="382">
        <v>67</v>
      </c>
      <c r="L39" s="382">
        <v>24</v>
      </c>
      <c r="M39" s="382">
        <v>10</v>
      </c>
      <c r="N39" s="383">
        <v>103</v>
      </c>
    </row>
    <row r="40" spans="1:14">
      <c r="A40" s="379" t="s">
        <v>82</v>
      </c>
      <c r="B40" s="380" t="s">
        <v>29</v>
      </c>
      <c r="C40" s="381">
        <v>368</v>
      </c>
      <c r="D40" s="382">
        <v>42</v>
      </c>
      <c r="E40" s="382">
        <v>142</v>
      </c>
      <c r="F40" s="382">
        <v>17</v>
      </c>
      <c r="G40" s="382">
        <v>52</v>
      </c>
      <c r="H40" s="382">
        <v>7</v>
      </c>
      <c r="I40" s="382">
        <v>29</v>
      </c>
      <c r="J40" s="382">
        <v>4</v>
      </c>
      <c r="K40" s="382">
        <v>21</v>
      </c>
      <c r="L40" s="382">
        <v>15</v>
      </c>
      <c r="M40" s="382">
        <v>3</v>
      </c>
      <c r="N40" s="383">
        <v>36</v>
      </c>
    </row>
    <row r="41" spans="1:14">
      <c r="A41" s="379" t="s">
        <v>83</v>
      </c>
      <c r="B41" s="380" t="s">
        <v>30</v>
      </c>
      <c r="C41" s="381">
        <v>1721</v>
      </c>
      <c r="D41" s="382">
        <v>96</v>
      </c>
      <c r="E41" s="382">
        <v>1205</v>
      </c>
      <c r="F41" s="382">
        <v>43</v>
      </c>
      <c r="G41" s="382">
        <v>64</v>
      </c>
      <c r="H41" s="382">
        <v>33</v>
      </c>
      <c r="I41" s="382">
        <v>16</v>
      </c>
      <c r="J41" s="382">
        <v>85</v>
      </c>
      <c r="K41" s="382">
        <v>49</v>
      </c>
      <c r="L41" s="382">
        <v>4</v>
      </c>
      <c r="M41" s="382">
        <v>6</v>
      </c>
      <c r="N41" s="383">
        <v>120</v>
      </c>
    </row>
    <row r="42" spans="1:14">
      <c r="A42" s="379" t="s">
        <v>84</v>
      </c>
      <c r="B42" s="380" t="s">
        <v>31</v>
      </c>
      <c r="C42" s="381">
        <v>945</v>
      </c>
      <c r="D42" s="382">
        <v>108</v>
      </c>
      <c r="E42" s="382">
        <v>281</v>
      </c>
      <c r="F42" s="382">
        <v>73</v>
      </c>
      <c r="G42" s="382">
        <v>49</v>
      </c>
      <c r="H42" s="382">
        <v>8</v>
      </c>
      <c r="I42" s="382">
        <v>27</v>
      </c>
      <c r="J42" s="382">
        <v>212</v>
      </c>
      <c r="K42" s="382">
        <v>15</v>
      </c>
      <c r="L42" s="382">
        <v>16</v>
      </c>
      <c r="M42" s="382">
        <v>6</v>
      </c>
      <c r="N42" s="383">
        <v>150</v>
      </c>
    </row>
    <row r="43" spans="1:14">
      <c r="A43" s="379" t="s">
        <v>85</v>
      </c>
      <c r="B43" s="380" t="s">
        <v>32</v>
      </c>
      <c r="C43" s="381">
        <v>226</v>
      </c>
      <c r="D43" s="382">
        <v>23</v>
      </c>
      <c r="E43" s="382">
        <v>71</v>
      </c>
      <c r="F43" s="382">
        <v>78</v>
      </c>
      <c r="G43" s="382">
        <v>11</v>
      </c>
      <c r="H43" s="382">
        <v>4</v>
      </c>
      <c r="I43" s="382">
        <v>2</v>
      </c>
      <c r="J43" s="382">
        <v>2</v>
      </c>
      <c r="K43" s="382">
        <v>0</v>
      </c>
      <c r="L43" s="382">
        <v>4</v>
      </c>
      <c r="M43" s="382">
        <v>2</v>
      </c>
      <c r="N43" s="383">
        <v>29</v>
      </c>
    </row>
    <row r="44" spans="1:14">
      <c r="A44" s="379" t="s">
        <v>86</v>
      </c>
      <c r="B44" s="380" t="s">
        <v>33</v>
      </c>
      <c r="C44" s="381">
        <v>368</v>
      </c>
      <c r="D44" s="382">
        <v>33</v>
      </c>
      <c r="E44" s="382">
        <v>202</v>
      </c>
      <c r="F44" s="382">
        <v>14</v>
      </c>
      <c r="G44" s="382">
        <v>54</v>
      </c>
      <c r="H44" s="382">
        <v>4</v>
      </c>
      <c r="I44" s="382">
        <v>0</v>
      </c>
      <c r="J44" s="382">
        <v>16</v>
      </c>
      <c r="K44" s="382">
        <v>28</v>
      </c>
      <c r="L44" s="382">
        <v>2</v>
      </c>
      <c r="M44" s="382">
        <v>1</v>
      </c>
      <c r="N44" s="383">
        <v>14</v>
      </c>
    </row>
    <row r="45" spans="1:14">
      <c r="A45" s="379" t="s">
        <v>87</v>
      </c>
      <c r="B45" s="380" t="s">
        <v>34</v>
      </c>
      <c r="C45" s="381">
        <v>598</v>
      </c>
      <c r="D45" s="382">
        <v>58</v>
      </c>
      <c r="E45" s="382">
        <v>253</v>
      </c>
      <c r="F45" s="382">
        <v>37</v>
      </c>
      <c r="G45" s="382">
        <v>82</v>
      </c>
      <c r="H45" s="382">
        <v>16</v>
      </c>
      <c r="I45" s="382">
        <v>6</v>
      </c>
      <c r="J45" s="382">
        <v>23</v>
      </c>
      <c r="K45" s="382">
        <v>17</v>
      </c>
      <c r="L45" s="382">
        <v>0</v>
      </c>
      <c r="M45" s="382">
        <v>7</v>
      </c>
      <c r="N45" s="383">
        <v>99</v>
      </c>
    </row>
    <row r="46" spans="1:14">
      <c r="A46" s="379" t="s">
        <v>88</v>
      </c>
      <c r="B46" s="380" t="s">
        <v>35</v>
      </c>
      <c r="C46" s="381">
        <v>518</v>
      </c>
      <c r="D46" s="382">
        <v>52</v>
      </c>
      <c r="E46" s="382">
        <v>133</v>
      </c>
      <c r="F46" s="382">
        <v>85</v>
      </c>
      <c r="G46" s="382">
        <v>88</v>
      </c>
      <c r="H46" s="382">
        <v>60</v>
      </c>
      <c r="I46" s="382">
        <v>5</v>
      </c>
      <c r="J46" s="382">
        <v>22</v>
      </c>
      <c r="K46" s="382">
        <v>15</v>
      </c>
      <c r="L46" s="382">
        <v>9</v>
      </c>
      <c r="M46" s="382">
        <v>2</v>
      </c>
      <c r="N46" s="383">
        <v>47</v>
      </c>
    </row>
    <row r="47" spans="1:14">
      <c r="A47" s="379" t="s">
        <v>89</v>
      </c>
      <c r="B47" s="380" t="s">
        <v>36</v>
      </c>
      <c r="C47" s="381">
        <v>155</v>
      </c>
      <c r="D47" s="382">
        <v>29</v>
      </c>
      <c r="E47" s="382">
        <v>64</v>
      </c>
      <c r="F47" s="382">
        <v>4</v>
      </c>
      <c r="G47" s="382">
        <v>7</v>
      </c>
      <c r="H47" s="382">
        <v>1</v>
      </c>
      <c r="I47" s="382">
        <v>0</v>
      </c>
      <c r="J47" s="382">
        <v>7</v>
      </c>
      <c r="K47" s="382">
        <v>16</v>
      </c>
      <c r="L47" s="382">
        <v>3</v>
      </c>
      <c r="M47" s="382">
        <v>0</v>
      </c>
      <c r="N47" s="383">
        <v>24</v>
      </c>
    </row>
    <row r="48" spans="1:14">
      <c r="A48" s="379" t="s">
        <v>90</v>
      </c>
      <c r="B48" s="380" t="s">
        <v>37</v>
      </c>
      <c r="C48" s="381">
        <v>490</v>
      </c>
      <c r="D48" s="382">
        <v>114</v>
      </c>
      <c r="E48" s="382">
        <v>213</v>
      </c>
      <c r="F48" s="382">
        <v>13</v>
      </c>
      <c r="G48" s="382">
        <v>33</v>
      </c>
      <c r="H48" s="382">
        <v>3</v>
      </c>
      <c r="I48" s="382">
        <v>20</v>
      </c>
      <c r="J48" s="382">
        <v>26</v>
      </c>
      <c r="K48" s="382">
        <v>6</v>
      </c>
      <c r="L48" s="382">
        <v>3</v>
      </c>
      <c r="M48" s="382">
        <v>0</v>
      </c>
      <c r="N48" s="383">
        <v>59</v>
      </c>
    </row>
    <row r="49" spans="1:14">
      <c r="A49" s="379" t="s">
        <v>91</v>
      </c>
      <c r="B49" s="380" t="s">
        <v>38</v>
      </c>
      <c r="C49" s="381">
        <v>95</v>
      </c>
      <c r="D49" s="382">
        <v>8</v>
      </c>
      <c r="E49" s="382">
        <v>35</v>
      </c>
      <c r="F49" s="382">
        <v>1</v>
      </c>
      <c r="G49" s="382">
        <v>12</v>
      </c>
      <c r="H49" s="382">
        <v>5</v>
      </c>
      <c r="I49" s="382">
        <v>7</v>
      </c>
      <c r="J49" s="382">
        <v>0</v>
      </c>
      <c r="K49" s="382">
        <v>8</v>
      </c>
      <c r="L49" s="382">
        <v>2</v>
      </c>
      <c r="M49" s="382">
        <v>1</v>
      </c>
      <c r="N49" s="383">
        <v>16</v>
      </c>
    </row>
    <row r="50" spans="1:14">
      <c r="A50" s="379" t="s">
        <v>92</v>
      </c>
      <c r="B50" s="380" t="s">
        <v>2</v>
      </c>
      <c r="C50" s="381">
        <v>317</v>
      </c>
      <c r="D50" s="382">
        <v>29</v>
      </c>
      <c r="E50" s="382">
        <v>109</v>
      </c>
      <c r="F50" s="382">
        <v>59</v>
      </c>
      <c r="G50" s="382">
        <v>20</v>
      </c>
      <c r="H50" s="382">
        <v>9</v>
      </c>
      <c r="I50" s="382">
        <v>10</v>
      </c>
      <c r="J50" s="382">
        <v>29</v>
      </c>
      <c r="K50" s="382">
        <v>14</v>
      </c>
      <c r="L50" s="382">
        <v>2</v>
      </c>
      <c r="M50" s="382">
        <v>1</v>
      </c>
      <c r="N50" s="383">
        <v>35</v>
      </c>
    </row>
    <row r="51" spans="1:14">
      <c r="A51" s="379" t="s">
        <v>93</v>
      </c>
      <c r="B51" s="380" t="s">
        <v>39</v>
      </c>
      <c r="C51" s="381">
        <v>254</v>
      </c>
      <c r="D51" s="382">
        <v>17</v>
      </c>
      <c r="E51" s="382">
        <v>111</v>
      </c>
      <c r="F51" s="382">
        <v>30</v>
      </c>
      <c r="G51" s="382">
        <v>48</v>
      </c>
      <c r="H51" s="382">
        <v>0</v>
      </c>
      <c r="I51" s="382">
        <v>3</v>
      </c>
      <c r="J51" s="382">
        <v>18</v>
      </c>
      <c r="K51" s="382">
        <v>2</v>
      </c>
      <c r="L51" s="382">
        <v>2</v>
      </c>
      <c r="M51" s="382">
        <v>5</v>
      </c>
      <c r="N51" s="383">
        <v>18</v>
      </c>
    </row>
    <row r="52" spans="1:14">
      <c r="A52" s="379" t="s">
        <v>94</v>
      </c>
      <c r="B52" s="380" t="s">
        <v>40</v>
      </c>
      <c r="C52" s="381">
        <v>238</v>
      </c>
      <c r="D52" s="382">
        <v>12</v>
      </c>
      <c r="E52" s="382">
        <v>88</v>
      </c>
      <c r="F52" s="382">
        <v>12</v>
      </c>
      <c r="G52" s="382">
        <v>8</v>
      </c>
      <c r="H52" s="382">
        <v>2</v>
      </c>
      <c r="I52" s="382">
        <v>12</v>
      </c>
      <c r="J52" s="382">
        <v>17</v>
      </c>
      <c r="K52" s="382">
        <v>10</v>
      </c>
      <c r="L52" s="382">
        <v>1</v>
      </c>
      <c r="M52" s="382">
        <v>7</v>
      </c>
      <c r="N52" s="383">
        <v>69</v>
      </c>
    </row>
    <row r="53" spans="1:14">
      <c r="A53" s="379" t="s">
        <v>95</v>
      </c>
      <c r="B53" s="380" t="s">
        <v>41</v>
      </c>
      <c r="C53" s="381">
        <v>155</v>
      </c>
      <c r="D53" s="382">
        <v>15</v>
      </c>
      <c r="E53" s="382">
        <v>71</v>
      </c>
      <c r="F53" s="382">
        <v>4</v>
      </c>
      <c r="G53" s="382">
        <v>22</v>
      </c>
      <c r="H53" s="382">
        <v>0</v>
      </c>
      <c r="I53" s="382">
        <v>2</v>
      </c>
      <c r="J53" s="382">
        <v>23</v>
      </c>
      <c r="K53" s="382">
        <v>0</v>
      </c>
      <c r="L53" s="382">
        <v>5</v>
      </c>
      <c r="M53" s="382">
        <v>0</v>
      </c>
      <c r="N53" s="383">
        <v>13</v>
      </c>
    </row>
    <row r="54" spans="1:14">
      <c r="A54" s="379" t="s">
        <v>96</v>
      </c>
      <c r="B54" s="380" t="s">
        <v>42</v>
      </c>
      <c r="C54" s="381">
        <v>167</v>
      </c>
      <c r="D54" s="382">
        <v>26</v>
      </c>
      <c r="E54" s="382">
        <v>34</v>
      </c>
      <c r="F54" s="382">
        <v>8</v>
      </c>
      <c r="G54" s="382">
        <v>3</v>
      </c>
      <c r="H54" s="382">
        <v>0</v>
      </c>
      <c r="I54" s="382">
        <v>9</v>
      </c>
      <c r="J54" s="382">
        <v>49</v>
      </c>
      <c r="K54" s="382">
        <v>12</v>
      </c>
      <c r="L54" s="382">
        <v>2</v>
      </c>
      <c r="M54" s="382">
        <v>0</v>
      </c>
      <c r="N54" s="383">
        <v>24</v>
      </c>
    </row>
    <row r="55" spans="1:14">
      <c r="A55" s="384" t="s">
        <v>797</v>
      </c>
      <c r="B55" s="385" t="s">
        <v>798</v>
      </c>
      <c r="C55" s="386">
        <v>9313</v>
      </c>
      <c r="D55" s="387">
        <v>1975</v>
      </c>
      <c r="E55" s="387">
        <v>1039</v>
      </c>
      <c r="F55" s="387">
        <v>443</v>
      </c>
      <c r="G55" s="387">
        <v>720</v>
      </c>
      <c r="H55" s="387">
        <v>92</v>
      </c>
      <c r="I55" s="387">
        <v>225</v>
      </c>
      <c r="J55" s="387">
        <v>895</v>
      </c>
      <c r="K55" s="387">
        <v>383</v>
      </c>
      <c r="L55" s="387">
        <v>502</v>
      </c>
      <c r="M55" s="387">
        <v>264</v>
      </c>
      <c r="N55" s="388">
        <v>2775</v>
      </c>
    </row>
    <row r="56" spans="1:14">
      <c r="A56" s="366" t="s">
        <v>799</v>
      </c>
    </row>
  </sheetData>
  <phoneticPr fontId="1"/>
  <conditionalFormatting sqref="A57:A1048576 A2:A54">
    <cfRule type="duplicateValues" dxfId="2" priority="13"/>
  </conditionalFormatting>
  <conditionalFormatting sqref="A55">
    <cfRule type="duplicateValues" dxfId="1" priority="12"/>
  </conditionalFormatting>
  <conditionalFormatting sqref="A5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D5BC2-E598-4866-9863-A810F03AF70D}">
  <dimension ref="A1:AC140"/>
  <sheetViews>
    <sheetView workbookViewId="0">
      <pane xSplit="2" ySplit="5" topLeftCell="S92" activePane="bottomRight" state="frozen"/>
      <selection pane="topRight" activeCell="C1" sqref="C1"/>
      <selection pane="bottomLeft" activeCell="A6" sqref="A6"/>
      <selection pane="bottomRight" activeCell="S32" sqref="S32"/>
    </sheetView>
  </sheetViews>
  <sheetFormatPr defaultColWidth="9.75" defaultRowHeight="14.25" customHeight="1"/>
  <cols>
    <col min="1" max="1" width="4.125" style="234" customWidth="1"/>
    <col min="2" max="2" width="9.5" style="234" customWidth="1"/>
    <col min="3" max="18" width="9.25" style="234" hidden="1" customWidth="1"/>
    <col min="19" max="19" width="9.25" style="234" customWidth="1"/>
    <col min="20" max="20" width="9.625" style="234" customWidth="1"/>
    <col min="21" max="23" width="9.25" style="234" customWidth="1"/>
    <col min="24" max="24" width="8.375" style="234" hidden="1" customWidth="1"/>
    <col min="25" max="25" width="7" style="234" hidden="1" customWidth="1"/>
    <col min="26" max="26" width="8.375" style="234" customWidth="1"/>
    <col min="27" max="27" width="7" style="234" customWidth="1"/>
    <col min="28" max="28" width="8.375" style="234" hidden="1" customWidth="1"/>
    <col min="29" max="29" width="7" style="234" hidden="1" customWidth="1"/>
    <col min="30" max="30" width="9.75" style="234"/>
    <col min="31" max="31" width="16.375" style="234" customWidth="1"/>
    <col min="32" max="252" width="9.75" style="234"/>
    <col min="253" max="253" width="5.625" style="234" customWidth="1"/>
    <col min="254" max="254" width="9.25" style="234" bestFit="1" customWidth="1"/>
    <col min="255" max="271" width="9.25" style="234" customWidth="1"/>
    <col min="272" max="272" width="9.625" style="234" customWidth="1"/>
    <col min="273" max="273" width="9.25" style="234" customWidth="1"/>
    <col min="274" max="274" width="8.625" style="234" customWidth="1"/>
    <col min="275" max="275" width="3.125" style="234" customWidth="1"/>
    <col min="276" max="276" width="7.625" style="234" customWidth="1"/>
    <col min="277" max="508" width="9.75" style="234"/>
    <col min="509" max="509" width="5.625" style="234" customWidth="1"/>
    <col min="510" max="510" width="9.25" style="234" bestFit="1" customWidth="1"/>
    <col min="511" max="527" width="9.25" style="234" customWidth="1"/>
    <col min="528" max="528" width="9.625" style="234" customWidth="1"/>
    <col min="529" max="529" width="9.25" style="234" customWidth="1"/>
    <col min="530" max="530" width="8.625" style="234" customWidth="1"/>
    <col min="531" max="531" width="3.125" style="234" customWidth="1"/>
    <col min="532" max="532" width="7.625" style="234" customWidth="1"/>
    <col min="533" max="764" width="9.75" style="234"/>
    <col min="765" max="765" width="5.625" style="234" customWidth="1"/>
    <col min="766" max="766" width="9.25" style="234" bestFit="1" customWidth="1"/>
    <col min="767" max="783" width="9.25" style="234" customWidth="1"/>
    <col min="784" max="784" width="9.625" style="234" customWidth="1"/>
    <col min="785" max="785" width="9.25" style="234" customWidth="1"/>
    <col min="786" max="786" width="8.625" style="234" customWidth="1"/>
    <col min="787" max="787" width="3.125" style="234" customWidth="1"/>
    <col min="788" max="788" width="7.625" style="234" customWidth="1"/>
    <col min="789" max="1020" width="9.75" style="234"/>
    <col min="1021" max="1021" width="5.625" style="234" customWidth="1"/>
    <col min="1022" max="1022" width="9.25" style="234" bestFit="1" customWidth="1"/>
    <col min="1023" max="1039" width="9.25" style="234" customWidth="1"/>
    <col min="1040" max="1040" width="9.625" style="234" customWidth="1"/>
    <col min="1041" max="1041" width="9.25" style="234" customWidth="1"/>
    <col min="1042" max="1042" width="8.625" style="234" customWidth="1"/>
    <col min="1043" max="1043" width="3.125" style="234" customWidth="1"/>
    <col min="1044" max="1044" width="7.625" style="234" customWidth="1"/>
    <col min="1045" max="1276" width="9.75" style="234"/>
    <col min="1277" max="1277" width="5.625" style="234" customWidth="1"/>
    <col min="1278" max="1278" width="9.25" style="234" bestFit="1" customWidth="1"/>
    <col min="1279" max="1295" width="9.25" style="234" customWidth="1"/>
    <col min="1296" max="1296" width="9.625" style="234" customWidth="1"/>
    <col min="1297" max="1297" width="9.25" style="234" customWidth="1"/>
    <col min="1298" max="1298" width="8.625" style="234" customWidth="1"/>
    <col min="1299" max="1299" width="3.125" style="234" customWidth="1"/>
    <col min="1300" max="1300" width="7.625" style="234" customWidth="1"/>
    <col min="1301" max="1532" width="9.75" style="234"/>
    <col min="1533" max="1533" width="5.625" style="234" customWidth="1"/>
    <col min="1534" max="1534" width="9.25" style="234" bestFit="1" customWidth="1"/>
    <col min="1535" max="1551" width="9.25" style="234" customWidth="1"/>
    <col min="1552" max="1552" width="9.625" style="234" customWidth="1"/>
    <col min="1553" max="1553" width="9.25" style="234" customWidth="1"/>
    <col min="1554" max="1554" width="8.625" style="234" customWidth="1"/>
    <col min="1555" max="1555" width="3.125" style="234" customWidth="1"/>
    <col min="1556" max="1556" width="7.625" style="234" customWidth="1"/>
    <col min="1557" max="1788" width="9.75" style="234"/>
    <col min="1789" max="1789" width="5.625" style="234" customWidth="1"/>
    <col min="1790" max="1790" width="9.25" style="234" bestFit="1" customWidth="1"/>
    <col min="1791" max="1807" width="9.25" style="234" customWidth="1"/>
    <col min="1808" max="1808" width="9.625" style="234" customWidth="1"/>
    <col min="1809" max="1809" width="9.25" style="234" customWidth="1"/>
    <col min="1810" max="1810" width="8.625" style="234" customWidth="1"/>
    <col min="1811" max="1811" width="3.125" style="234" customWidth="1"/>
    <col min="1812" max="1812" width="7.625" style="234" customWidth="1"/>
    <col min="1813" max="2044" width="9.75" style="234"/>
    <col min="2045" max="2045" width="5.625" style="234" customWidth="1"/>
    <col min="2046" max="2046" width="9.25" style="234" bestFit="1" customWidth="1"/>
    <col min="2047" max="2063" width="9.25" style="234" customWidth="1"/>
    <col min="2064" max="2064" width="9.625" style="234" customWidth="1"/>
    <col min="2065" max="2065" width="9.25" style="234" customWidth="1"/>
    <col min="2066" max="2066" width="8.625" style="234" customWidth="1"/>
    <col min="2067" max="2067" width="3.125" style="234" customWidth="1"/>
    <col min="2068" max="2068" width="7.625" style="234" customWidth="1"/>
    <col min="2069" max="2300" width="9.75" style="234"/>
    <col min="2301" max="2301" width="5.625" style="234" customWidth="1"/>
    <col min="2302" max="2302" width="9.25" style="234" bestFit="1" customWidth="1"/>
    <col min="2303" max="2319" width="9.25" style="234" customWidth="1"/>
    <col min="2320" max="2320" width="9.625" style="234" customWidth="1"/>
    <col min="2321" max="2321" width="9.25" style="234" customWidth="1"/>
    <col min="2322" max="2322" width="8.625" style="234" customWidth="1"/>
    <col min="2323" max="2323" width="3.125" style="234" customWidth="1"/>
    <col min="2324" max="2324" width="7.625" style="234" customWidth="1"/>
    <col min="2325" max="2556" width="9.75" style="234"/>
    <col min="2557" max="2557" width="5.625" style="234" customWidth="1"/>
    <col min="2558" max="2558" width="9.25" style="234" bestFit="1" customWidth="1"/>
    <col min="2559" max="2575" width="9.25" style="234" customWidth="1"/>
    <col min="2576" max="2576" width="9.625" style="234" customWidth="1"/>
    <col min="2577" max="2577" width="9.25" style="234" customWidth="1"/>
    <col min="2578" max="2578" width="8.625" style="234" customWidth="1"/>
    <col min="2579" max="2579" width="3.125" style="234" customWidth="1"/>
    <col min="2580" max="2580" width="7.625" style="234" customWidth="1"/>
    <col min="2581" max="2812" width="9.75" style="234"/>
    <col min="2813" max="2813" width="5.625" style="234" customWidth="1"/>
    <col min="2814" max="2814" width="9.25" style="234" bestFit="1" customWidth="1"/>
    <col min="2815" max="2831" width="9.25" style="234" customWidth="1"/>
    <col min="2832" max="2832" width="9.625" style="234" customWidth="1"/>
    <col min="2833" max="2833" width="9.25" style="234" customWidth="1"/>
    <col min="2834" max="2834" width="8.625" style="234" customWidth="1"/>
    <col min="2835" max="2835" width="3.125" style="234" customWidth="1"/>
    <col min="2836" max="2836" width="7.625" style="234" customWidth="1"/>
    <col min="2837" max="3068" width="9.75" style="234"/>
    <col min="3069" max="3069" width="5.625" style="234" customWidth="1"/>
    <col min="3070" max="3070" width="9.25" style="234" bestFit="1" customWidth="1"/>
    <col min="3071" max="3087" width="9.25" style="234" customWidth="1"/>
    <col min="3088" max="3088" width="9.625" style="234" customWidth="1"/>
    <col min="3089" max="3089" width="9.25" style="234" customWidth="1"/>
    <col min="3090" max="3090" width="8.625" style="234" customWidth="1"/>
    <col min="3091" max="3091" width="3.125" style="234" customWidth="1"/>
    <col min="3092" max="3092" width="7.625" style="234" customWidth="1"/>
    <col min="3093" max="3324" width="9.75" style="234"/>
    <col min="3325" max="3325" width="5.625" style="234" customWidth="1"/>
    <col min="3326" max="3326" width="9.25" style="234" bestFit="1" customWidth="1"/>
    <col min="3327" max="3343" width="9.25" style="234" customWidth="1"/>
    <col min="3344" max="3344" width="9.625" style="234" customWidth="1"/>
    <col min="3345" max="3345" width="9.25" style="234" customWidth="1"/>
    <col min="3346" max="3346" width="8.625" style="234" customWidth="1"/>
    <col min="3347" max="3347" width="3.125" style="234" customWidth="1"/>
    <col min="3348" max="3348" width="7.625" style="234" customWidth="1"/>
    <col min="3349" max="3580" width="9.75" style="234"/>
    <col min="3581" max="3581" width="5.625" style="234" customWidth="1"/>
    <col min="3582" max="3582" width="9.25" style="234" bestFit="1" customWidth="1"/>
    <col min="3583" max="3599" width="9.25" style="234" customWidth="1"/>
    <col min="3600" max="3600" width="9.625" style="234" customWidth="1"/>
    <col min="3601" max="3601" width="9.25" style="234" customWidth="1"/>
    <col min="3602" max="3602" width="8.625" style="234" customWidth="1"/>
    <col min="3603" max="3603" width="3.125" style="234" customWidth="1"/>
    <col min="3604" max="3604" width="7.625" style="234" customWidth="1"/>
    <col min="3605" max="3836" width="9.75" style="234"/>
    <col min="3837" max="3837" width="5.625" style="234" customWidth="1"/>
    <col min="3838" max="3838" width="9.25" style="234" bestFit="1" customWidth="1"/>
    <col min="3839" max="3855" width="9.25" style="234" customWidth="1"/>
    <col min="3856" max="3856" width="9.625" style="234" customWidth="1"/>
    <col min="3857" max="3857" width="9.25" style="234" customWidth="1"/>
    <col min="3858" max="3858" width="8.625" style="234" customWidth="1"/>
    <col min="3859" max="3859" width="3.125" style="234" customWidth="1"/>
    <col min="3860" max="3860" width="7.625" style="234" customWidth="1"/>
    <col min="3861" max="4092" width="9.75" style="234"/>
    <col min="4093" max="4093" width="5.625" style="234" customWidth="1"/>
    <col min="4094" max="4094" width="9.25" style="234" bestFit="1" customWidth="1"/>
    <col min="4095" max="4111" width="9.25" style="234" customWidth="1"/>
    <col min="4112" max="4112" width="9.625" style="234" customWidth="1"/>
    <col min="4113" max="4113" width="9.25" style="234" customWidth="1"/>
    <col min="4114" max="4114" width="8.625" style="234" customWidth="1"/>
    <col min="4115" max="4115" width="3.125" style="234" customWidth="1"/>
    <col min="4116" max="4116" width="7.625" style="234" customWidth="1"/>
    <col min="4117" max="4348" width="9.75" style="234"/>
    <col min="4349" max="4349" width="5.625" style="234" customWidth="1"/>
    <col min="4350" max="4350" width="9.25" style="234" bestFit="1" customWidth="1"/>
    <col min="4351" max="4367" width="9.25" style="234" customWidth="1"/>
    <col min="4368" max="4368" width="9.625" style="234" customWidth="1"/>
    <col min="4369" max="4369" width="9.25" style="234" customWidth="1"/>
    <col min="4370" max="4370" width="8.625" style="234" customWidth="1"/>
    <col min="4371" max="4371" width="3.125" style="234" customWidth="1"/>
    <col min="4372" max="4372" width="7.625" style="234" customWidth="1"/>
    <col min="4373" max="4604" width="9.75" style="234"/>
    <col min="4605" max="4605" width="5.625" style="234" customWidth="1"/>
    <col min="4606" max="4606" width="9.25" style="234" bestFit="1" customWidth="1"/>
    <col min="4607" max="4623" width="9.25" style="234" customWidth="1"/>
    <col min="4624" max="4624" width="9.625" style="234" customWidth="1"/>
    <col min="4625" max="4625" width="9.25" style="234" customWidth="1"/>
    <col min="4626" max="4626" width="8.625" style="234" customWidth="1"/>
    <col min="4627" max="4627" width="3.125" style="234" customWidth="1"/>
    <col min="4628" max="4628" width="7.625" style="234" customWidth="1"/>
    <col min="4629" max="4860" width="9.75" style="234"/>
    <col min="4861" max="4861" width="5.625" style="234" customWidth="1"/>
    <col min="4862" max="4862" width="9.25" style="234" bestFit="1" customWidth="1"/>
    <col min="4863" max="4879" width="9.25" style="234" customWidth="1"/>
    <col min="4880" max="4880" width="9.625" style="234" customWidth="1"/>
    <col min="4881" max="4881" width="9.25" style="234" customWidth="1"/>
    <col min="4882" max="4882" width="8.625" style="234" customWidth="1"/>
    <col min="4883" max="4883" width="3.125" style="234" customWidth="1"/>
    <col min="4884" max="4884" width="7.625" style="234" customWidth="1"/>
    <col min="4885" max="5116" width="9.75" style="234"/>
    <col min="5117" max="5117" width="5.625" style="234" customWidth="1"/>
    <col min="5118" max="5118" width="9.25" style="234" bestFit="1" customWidth="1"/>
    <col min="5119" max="5135" width="9.25" style="234" customWidth="1"/>
    <col min="5136" max="5136" width="9.625" style="234" customWidth="1"/>
    <col min="5137" max="5137" width="9.25" style="234" customWidth="1"/>
    <col min="5138" max="5138" width="8.625" style="234" customWidth="1"/>
    <col min="5139" max="5139" width="3.125" style="234" customWidth="1"/>
    <col min="5140" max="5140" width="7.625" style="234" customWidth="1"/>
    <col min="5141" max="5372" width="9.75" style="234"/>
    <col min="5373" max="5373" width="5.625" style="234" customWidth="1"/>
    <col min="5374" max="5374" width="9.25" style="234" bestFit="1" customWidth="1"/>
    <col min="5375" max="5391" width="9.25" style="234" customWidth="1"/>
    <col min="5392" max="5392" width="9.625" style="234" customWidth="1"/>
    <col min="5393" max="5393" width="9.25" style="234" customWidth="1"/>
    <col min="5394" max="5394" width="8.625" style="234" customWidth="1"/>
    <col min="5395" max="5395" width="3.125" style="234" customWidth="1"/>
    <col min="5396" max="5396" width="7.625" style="234" customWidth="1"/>
    <col min="5397" max="5628" width="9.75" style="234"/>
    <col min="5629" max="5629" width="5.625" style="234" customWidth="1"/>
    <col min="5630" max="5630" width="9.25" style="234" bestFit="1" customWidth="1"/>
    <col min="5631" max="5647" width="9.25" style="234" customWidth="1"/>
    <col min="5648" max="5648" width="9.625" style="234" customWidth="1"/>
    <col min="5649" max="5649" width="9.25" style="234" customWidth="1"/>
    <col min="5650" max="5650" width="8.625" style="234" customWidth="1"/>
    <col min="5651" max="5651" width="3.125" style="234" customWidth="1"/>
    <col min="5652" max="5652" width="7.625" style="234" customWidth="1"/>
    <col min="5653" max="5884" width="9.75" style="234"/>
    <col min="5885" max="5885" width="5.625" style="234" customWidth="1"/>
    <col min="5886" max="5886" width="9.25" style="234" bestFit="1" customWidth="1"/>
    <col min="5887" max="5903" width="9.25" style="234" customWidth="1"/>
    <col min="5904" max="5904" width="9.625" style="234" customWidth="1"/>
    <col min="5905" max="5905" width="9.25" style="234" customWidth="1"/>
    <col min="5906" max="5906" width="8.625" style="234" customWidth="1"/>
    <col min="5907" max="5907" width="3.125" style="234" customWidth="1"/>
    <col min="5908" max="5908" width="7.625" style="234" customWidth="1"/>
    <col min="5909" max="6140" width="9.75" style="234"/>
    <col min="6141" max="6141" width="5.625" style="234" customWidth="1"/>
    <col min="6142" max="6142" width="9.25" style="234" bestFit="1" customWidth="1"/>
    <col min="6143" max="6159" width="9.25" style="234" customWidth="1"/>
    <col min="6160" max="6160" width="9.625" style="234" customWidth="1"/>
    <col min="6161" max="6161" width="9.25" style="234" customWidth="1"/>
    <col min="6162" max="6162" width="8.625" style="234" customWidth="1"/>
    <col min="6163" max="6163" width="3.125" style="234" customWidth="1"/>
    <col min="6164" max="6164" width="7.625" style="234" customWidth="1"/>
    <col min="6165" max="6396" width="9.75" style="234"/>
    <col min="6397" max="6397" width="5.625" style="234" customWidth="1"/>
    <col min="6398" max="6398" width="9.25" style="234" bestFit="1" customWidth="1"/>
    <col min="6399" max="6415" width="9.25" style="234" customWidth="1"/>
    <col min="6416" max="6416" width="9.625" style="234" customWidth="1"/>
    <col min="6417" max="6417" width="9.25" style="234" customWidth="1"/>
    <col min="6418" max="6418" width="8.625" style="234" customWidth="1"/>
    <col min="6419" max="6419" width="3.125" style="234" customWidth="1"/>
    <col min="6420" max="6420" width="7.625" style="234" customWidth="1"/>
    <col min="6421" max="6652" width="9.75" style="234"/>
    <col min="6653" max="6653" width="5.625" style="234" customWidth="1"/>
    <col min="6654" max="6654" width="9.25" style="234" bestFit="1" customWidth="1"/>
    <col min="6655" max="6671" width="9.25" style="234" customWidth="1"/>
    <col min="6672" max="6672" width="9.625" style="234" customWidth="1"/>
    <col min="6673" max="6673" width="9.25" style="234" customWidth="1"/>
    <col min="6674" max="6674" width="8.625" style="234" customWidth="1"/>
    <col min="6675" max="6675" width="3.125" style="234" customWidth="1"/>
    <col min="6676" max="6676" width="7.625" style="234" customWidth="1"/>
    <col min="6677" max="6908" width="9.75" style="234"/>
    <col min="6909" max="6909" width="5.625" style="234" customWidth="1"/>
    <col min="6910" max="6910" width="9.25" style="234" bestFit="1" customWidth="1"/>
    <col min="6911" max="6927" width="9.25" style="234" customWidth="1"/>
    <col min="6928" max="6928" width="9.625" style="234" customWidth="1"/>
    <col min="6929" max="6929" width="9.25" style="234" customWidth="1"/>
    <col min="6930" max="6930" width="8.625" style="234" customWidth="1"/>
    <col min="6931" max="6931" width="3.125" style="234" customWidth="1"/>
    <col min="6932" max="6932" width="7.625" style="234" customWidth="1"/>
    <col min="6933" max="7164" width="9.75" style="234"/>
    <col min="7165" max="7165" width="5.625" style="234" customWidth="1"/>
    <col min="7166" max="7166" width="9.25" style="234" bestFit="1" customWidth="1"/>
    <col min="7167" max="7183" width="9.25" style="234" customWidth="1"/>
    <col min="7184" max="7184" width="9.625" style="234" customWidth="1"/>
    <col min="7185" max="7185" width="9.25" style="234" customWidth="1"/>
    <col min="7186" max="7186" width="8.625" style="234" customWidth="1"/>
    <col min="7187" max="7187" width="3.125" style="234" customWidth="1"/>
    <col min="7188" max="7188" width="7.625" style="234" customWidth="1"/>
    <col min="7189" max="7420" width="9.75" style="234"/>
    <col min="7421" max="7421" width="5.625" style="234" customWidth="1"/>
    <col min="7422" max="7422" width="9.25" style="234" bestFit="1" customWidth="1"/>
    <col min="7423" max="7439" width="9.25" style="234" customWidth="1"/>
    <col min="7440" max="7440" width="9.625" style="234" customWidth="1"/>
    <col min="7441" max="7441" width="9.25" style="234" customWidth="1"/>
    <col min="7442" max="7442" width="8.625" style="234" customWidth="1"/>
    <col min="7443" max="7443" width="3.125" style="234" customWidth="1"/>
    <col min="7444" max="7444" width="7.625" style="234" customWidth="1"/>
    <col min="7445" max="7676" width="9.75" style="234"/>
    <col min="7677" max="7677" width="5.625" style="234" customWidth="1"/>
    <col min="7678" max="7678" width="9.25" style="234" bestFit="1" customWidth="1"/>
    <col min="7679" max="7695" width="9.25" style="234" customWidth="1"/>
    <col min="7696" max="7696" width="9.625" style="234" customWidth="1"/>
    <col min="7697" max="7697" width="9.25" style="234" customWidth="1"/>
    <col min="7698" max="7698" width="8.625" style="234" customWidth="1"/>
    <col min="7699" max="7699" width="3.125" style="234" customWidth="1"/>
    <col min="7700" max="7700" width="7.625" style="234" customWidth="1"/>
    <col min="7701" max="7932" width="9.75" style="234"/>
    <col min="7933" max="7933" width="5.625" style="234" customWidth="1"/>
    <col min="7934" max="7934" width="9.25" style="234" bestFit="1" customWidth="1"/>
    <col min="7935" max="7951" width="9.25" style="234" customWidth="1"/>
    <col min="7952" max="7952" width="9.625" style="234" customWidth="1"/>
    <col min="7953" max="7953" width="9.25" style="234" customWidth="1"/>
    <col min="7954" max="7954" width="8.625" style="234" customWidth="1"/>
    <col min="7955" max="7955" width="3.125" style="234" customWidth="1"/>
    <col min="7956" max="7956" width="7.625" style="234" customWidth="1"/>
    <col min="7957" max="8188" width="9.75" style="234"/>
    <col min="8189" max="8189" width="5.625" style="234" customWidth="1"/>
    <col min="8190" max="8190" width="9.25" style="234" bestFit="1" customWidth="1"/>
    <col min="8191" max="8207" width="9.25" style="234" customWidth="1"/>
    <col min="8208" max="8208" width="9.625" style="234" customWidth="1"/>
    <col min="8209" max="8209" width="9.25" style="234" customWidth="1"/>
    <col min="8210" max="8210" width="8.625" style="234" customWidth="1"/>
    <col min="8211" max="8211" width="3.125" style="234" customWidth="1"/>
    <col min="8212" max="8212" width="7.625" style="234" customWidth="1"/>
    <col min="8213" max="8444" width="9.75" style="234"/>
    <col min="8445" max="8445" width="5.625" style="234" customWidth="1"/>
    <col min="8446" max="8446" width="9.25" style="234" bestFit="1" customWidth="1"/>
    <col min="8447" max="8463" width="9.25" style="234" customWidth="1"/>
    <col min="8464" max="8464" width="9.625" style="234" customWidth="1"/>
    <col min="8465" max="8465" width="9.25" style="234" customWidth="1"/>
    <col min="8466" max="8466" width="8.625" style="234" customWidth="1"/>
    <col min="8467" max="8467" width="3.125" style="234" customWidth="1"/>
    <col min="8468" max="8468" width="7.625" style="234" customWidth="1"/>
    <col min="8469" max="8700" width="9.75" style="234"/>
    <col min="8701" max="8701" width="5.625" style="234" customWidth="1"/>
    <col min="8702" max="8702" width="9.25" style="234" bestFit="1" customWidth="1"/>
    <col min="8703" max="8719" width="9.25" style="234" customWidth="1"/>
    <col min="8720" max="8720" width="9.625" style="234" customWidth="1"/>
    <col min="8721" max="8721" width="9.25" style="234" customWidth="1"/>
    <col min="8722" max="8722" width="8.625" style="234" customWidth="1"/>
    <col min="8723" max="8723" width="3.125" style="234" customWidth="1"/>
    <col min="8724" max="8724" width="7.625" style="234" customWidth="1"/>
    <col min="8725" max="8956" width="9.75" style="234"/>
    <col min="8957" max="8957" width="5.625" style="234" customWidth="1"/>
    <col min="8958" max="8958" width="9.25" style="234" bestFit="1" customWidth="1"/>
    <col min="8959" max="8975" width="9.25" style="234" customWidth="1"/>
    <col min="8976" max="8976" width="9.625" style="234" customWidth="1"/>
    <col min="8977" max="8977" width="9.25" style="234" customWidth="1"/>
    <col min="8978" max="8978" width="8.625" style="234" customWidth="1"/>
    <col min="8979" max="8979" width="3.125" style="234" customWidth="1"/>
    <col min="8980" max="8980" width="7.625" style="234" customWidth="1"/>
    <col min="8981" max="9212" width="9.75" style="234"/>
    <col min="9213" max="9213" width="5.625" style="234" customWidth="1"/>
    <col min="9214" max="9214" width="9.25" style="234" bestFit="1" customWidth="1"/>
    <col min="9215" max="9231" width="9.25" style="234" customWidth="1"/>
    <col min="9232" max="9232" width="9.625" style="234" customWidth="1"/>
    <col min="9233" max="9233" width="9.25" style="234" customWidth="1"/>
    <col min="9234" max="9234" width="8.625" style="234" customWidth="1"/>
    <col min="9235" max="9235" width="3.125" style="234" customWidth="1"/>
    <col min="9236" max="9236" width="7.625" style="234" customWidth="1"/>
    <col min="9237" max="9468" width="9.75" style="234"/>
    <col min="9469" max="9469" width="5.625" style="234" customWidth="1"/>
    <col min="9470" max="9470" width="9.25" style="234" bestFit="1" customWidth="1"/>
    <col min="9471" max="9487" width="9.25" style="234" customWidth="1"/>
    <col min="9488" max="9488" width="9.625" style="234" customWidth="1"/>
    <col min="9489" max="9489" width="9.25" style="234" customWidth="1"/>
    <col min="9490" max="9490" width="8.625" style="234" customWidth="1"/>
    <col min="9491" max="9491" width="3.125" style="234" customWidth="1"/>
    <col min="9492" max="9492" width="7.625" style="234" customWidth="1"/>
    <col min="9493" max="9724" width="9.75" style="234"/>
    <col min="9725" max="9725" width="5.625" style="234" customWidth="1"/>
    <col min="9726" max="9726" width="9.25" style="234" bestFit="1" customWidth="1"/>
    <col min="9727" max="9743" width="9.25" style="234" customWidth="1"/>
    <col min="9744" max="9744" width="9.625" style="234" customWidth="1"/>
    <col min="9745" max="9745" width="9.25" style="234" customWidth="1"/>
    <col min="9746" max="9746" width="8.625" style="234" customWidth="1"/>
    <col min="9747" max="9747" width="3.125" style="234" customWidth="1"/>
    <col min="9748" max="9748" width="7.625" style="234" customWidth="1"/>
    <col min="9749" max="9980" width="9.75" style="234"/>
    <col min="9981" max="9981" width="5.625" style="234" customWidth="1"/>
    <col min="9982" max="9982" width="9.25" style="234" bestFit="1" customWidth="1"/>
    <col min="9983" max="9999" width="9.25" style="234" customWidth="1"/>
    <col min="10000" max="10000" width="9.625" style="234" customWidth="1"/>
    <col min="10001" max="10001" width="9.25" style="234" customWidth="1"/>
    <col min="10002" max="10002" width="8.625" style="234" customWidth="1"/>
    <col min="10003" max="10003" width="3.125" style="234" customWidth="1"/>
    <col min="10004" max="10004" width="7.625" style="234" customWidth="1"/>
    <col min="10005" max="10236" width="9.75" style="234"/>
    <col min="10237" max="10237" width="5.625" style="234" customWidth="1"/>
    <col min="10238" max="10238" width="9.25" style="234" bestFit="1" customWidth="1"/>
    <col min="10239" max="10255" width="9.25" style="234" customWidth="1"/>
    <col min="10256" max="10256" width="9.625" style="234" customWidth="1"/>
    <col min="10257" max="10257" width="9.25" style="234" customWidth="1"/>
    <col min="10258" max="10258" width="8.625" style="234" customWidth="1"/>
    <col min="10259" max="10259" width="3.125" style="234" customWidth="1"/>
    <col min="10260" max="10260" width="7.625" style="234" customWidth="1"/>
    <col min="10261" max="10492" width="9.75" style="234"/>
    <col min="10493" max="10493" width="5.625" style="234" customWidth="1"/>
    <col min="10494" max="10494" width="9.25" style="234" bestFit="1" customWidth="1"/>
    <col min="10495" max="10511" width="9.25" style="234" customWidth="1"/>
    <col min="10512" max="10512" width="9.625" style="234" customWidth="1"/>
    <col min="10513" max="10513" width="9.25" style="234" customWidth="1"/>
    <col min="10514" max="10514" width="8.625" style="234" customWidth="1"/>
    <col min="10515" max="10515" width="3.125" style="234" customWidth="1"/>
    <col min="10516" max="10516" width="7.625" style="234" customWidth="1"/>
    <col min="10517" max="10748" width="9.75" style="234"/>
    <col min="10749" max="10749" width="5.625" style="234" customWidth="1"/>
    <col min="10750" max="10750" width="9.25" style="234" bestFit="1" customWidth="1"/>
    <col min="10751" max="10767" width="9.25" style="234" customWidth="1"/>
    <col min="10768" max="10768" width="9.625" style="234" customWidth="1"/>
    <col min="10769" max="10769" width="9.25" style="234" customWidth="1"/>
    <col min="10770" max="10770" width="8.625" style="234" customWidth="1"/>
    <col min="10771" max="10771" width="3.125" style="234" customWidth="1"/>
    <col min="10772" max="10772" width="7.625" style="234" customWidth="1"/>
    <col min="10773" max="11004" width="9.75" style="234"/>
    <col min="11005" max="11005" width="5.625" style="234" customWidth="1"/>
    <col min="11006" max="11006" width="9.25" style="234" bestFit="1" customWidth="1"/>
    <col min="11007" max="11023" width="9.25" style="234" customWidth="1"/>
    <col min="11024" max="11024" width="9.625" style="234" customWidth="1"/>
    <col min="11025" max="11025" width="9.25" style="234" customWidth="1"/>
    <col min="11026" max="11026" width="8.625" style="234" customWidth="1"/>
    <col min="11027" max="11027" width="3.125" style="234" customWidth="1"/>
    <col min="11028" max="11028" width="7.625" style="234" customWidth="1"/>
    <col min="11029" max="11260" width="9.75" style="234"/>
    <col min="11261" max="11261" width="5.625" style="234" customWidth="1"/>
    <col min="11262" max="11262" width="9.25" style="234" bestFit="1" customWidth="1"/>
    <col min="11263" max="11279" width="9.25" style="234" customWidth="1"/>
    <col min="11280" max="11280" width="9.625" style="234" customWidth="1"/>
    <col min="11281" max="11281" width="9.25" style="234" customWidth="1"/>
    <col min="11282" max="11282" width="8.625" style="234" customWidth="1"/>
    <col min="11283" max="11283" width="3.125" style="234" customWidth="1"/>
    <col min="11284" max="11284" width="7.625" style="234" customWidth="1"/>
    <col min="11285" max="11516" width="9.75" style="234"/>
    <col min="11517" max="11517" width="5.625" style="234" customWidth="1"/>
    <col min="11518" max="11518" width="9.25" style="234" bestFit="1" customWidth="1"/>
    <col min="11519" max="11535" width="9.25" style="234" customWidth="1"/>
    <col min="11536" max="11536" width="9.625" style="234" customWidth="1"/>
    <col min="11537" max="11537" width="9.25" style="234" customWidth="1"/>
    <col min="11538" max="11538" width="8.625" style="234" customWidth="1"/>
    <col min="11539" max="11539" width="3.125" style="234" customWidth="1"/>
    <col min="11540" max="11540" width="7.625" style="234" customWidth="1"/>
    <col min="11541" max="11772" width="9.75" style="234"/>
    <col min="11773" max="11773" width="5.625" style="234" customWidth="1"/>
    <col min="11774" max="11774" width="9.25" style="234" bestFit="1" customWidth="1"/>
    <col min="11775" max="11791" width="9.25" style="234" customWidth="1"/>
    <col min="11792" max="11792" width="9.625" style="234" customWidth="1"/>
    <col min="11793" max="11793" width="9.25" style="234" customWidth="1"/>
    <col min="11794" max="11794" width="8.625" style="234" customWidth="1"/>
    <col min="11795" max="11795" width="3.125" style="234" customWidth="1"/>
    <col min="11796" max="11796" width="7.625" style="234" customWidth="1"/>
    <col min="11797" max="12028" width="9.75" style="234"/>
    <col min="12029" max="12029" width="5.625" style="234" customWidth="1"/>
    <col min="12030" max="12030" width="9.25" style="234" bestFit="1" customWidth="1"/>
    <col min="12031" max="12047" width="9.25" style="234" customWidth="1"/>
    <col min="12048" max="12048" width="9.625" style="234" customWidth="1"/>
    <col min="12049" max="12049" width="9.25" style="234" customWidth="1"/>
    <col min="12050" max="12050" width="8.625" style="234" customWidth="1"/>
    <col min="12051" max="12051" width="3.125" style="234" customWidth="1"/>
    <col min="12052" max="12052" width="7.625" style="234" customWidth="1"/>
    <col min="12053" max="12284" width="9.75" style="234"/>
    <col min="12285" max="12285" width="5.625" style="234" customWidth="1"/>
    <col min="12286" max="12286" width="9.25" style="234" bestFit="1" customWidth="1"/>
    <col min="12287" max="12303" width="9.25" style="234" customWidth="1"/>
    <col min="12304" max="12304" width="9.625" style="234" customWidth="1"/>
    <col min="12305" max="12305" width="9.25" style="234" customWidth="1"/>
    <col min="12306" max="12306" width="8.625" style="234" customWidth="1"/>
    <col min="12307" max="12307" width="3.125" style="234" customWidth="1"/>
    <col min="12308" max="12308" width="7.625" style="234" customWidth="1"/>
    <col min="12309" max="12540" width="9.75" style="234"/>
    <col min="12541" max="12541" width="5.625" style="234" customWidth="1"/>
    <col min="12542" max="12542" width="9.25" style="234" bestFit="1" customWidth="1"/>
    <col min="12543" max="12559" width="9.25" style="234" customWidth="1"/>
    <col min="12560" max="12560" width="9.625" style="234" customWidth="1"/>
    <col min="12561" max="12561" width="9.25" style="234" customWidth="1"/>
    <col min="12562" max="12562" width="8.625" style="234" customWidth="1"/>
    <col min="12563" max="12563" width="3.125" style="234" customWidth="1"/>
    <col min="12564" max="12564" width="7.625" style="234" customWidth="1"/>
    <col min="12565" max="12796" width="9.75" style="234"/>
    <col min="12797" max="12797" width="5.625" style="234" customWidth="1"/>
    <col min="12798" max="12798" width="9.25" style="234" bestFit="1" customWidth="1"/>
    <col min="12799" max="12815" width="9.25" style="234" customWidth="1"/>
    <col min="12816" max="12816" width="9.625" style="234" customWidth="1"/>
    <col min="12817" max="12817" width="9.25" style="234" customWidth="1"/>
    <col min="12818" max="12818" width="8.625" style="234" customWidth="1"/>
    <col min="12819" max="12819" width="3.125" style="234" customWidth="1"/>
    <col min="12820" max="12820" width="7.625" style="234" customWidth="1"/>
    <col min="12821" max="13052" width="9.75" style="234"/>
    <col min="13053" max="13053" width="5.625" style="234" customWidth="1"/>
    <col min="13054" max="13054" width="9.25" style="234" bestFit="1" customWidth="1"/>
    <col min="13055" max="13071" width="9.25" style="234" customWidth="1"/>
    <col min="13072" max="13072" width="9.625" style="234" customWidth="1"/>
    <col min="13073" max="13073" width="9.25" style="234" customWidth="1"/>
    <col min="13074" max="13074" width="8.625" style="234" customWidth="1"/>
    <col min="13075" max="13075" width="3.125" style="234" customWidth="1"/>
    <col min="13076" max="13076" width="7.625" style="234" customWidth="1"/>
    <col min="13077" max="13308" width="9.75" style="234"/>
    <col min="13309" max="13309" width="5.625" style="234" customWidth="1"/>
    <col min="13310" max="13310" width="9.25" style="234" bestFit="1" customWidth="1"/>
    <col min="13311" max="13327" width="9.25" style="234" customWidth="1"/>
    <col min="13328" max="13328" width="9.625" style="234" customWidth="1"/>
    <col min="13329" max="13329" width="9.25" style="234" customWidth="1"/>
    <col min="13330" max="13330" width="8.625" style="234" customWidth="1"/>
    <col min="13331" max="13331" width="3.125" style="234" customWidth="1"/>
    <col min="13332" max="13332" width="7.625" style="234" customWidth="1"/>
    <col min="13333" max="13564" width="9.75" style="234"/>
    <col min="13565" max="13565" width="5.625" style="234" customWidth="1"/>
    <col min="13566" max="13566" width="9.25" style="234" bestFit="1" customWidth="1"/>
    <col min="13567" max="13583" width="9.25" style="234" customWidth="1"/>
    <col min="13584" max="13584" width="9.625" style="234" customWidth="1"/>
    <col min="13585" max="13585" width="9.25" style="234" customWidth="1"/>
    <col min="13586" max="13586" width="8.625" style="234" customWidth="1"/>
    <col min="13587" max="13587" width="3.125" style="234" customWidth="1"/>
    <col min="13588" max="13588" width="7.625" style="234" customWidth="1"/>
    <col min="13589" max="13820" width="9.75" style="234"/>
    <col min="13821" max="13821" width="5.625" style="234" customWidth="1"/>
    <col min="13822" max="13822" width="9.25" style="234" bestFit="1" customWidth="1"/>
    <col min="13823" max="13839" width="9.25" style="234" customWidth="1"/>
    <col min="13840" max="13840" width="9.625" style="234" customWidth="1"/>
    <col min="13841" max="13841" width="9.25" style="234" customWidth="1"/>
    <col min="13842" max="13842" width="8.625" style="234" customWidth="1"/>
    <col min="13843" max="13843" width="3.125" style="234" customWidth="1"/>
    <col min="13844" max="13844" width="7.625" style="234" customWidth="1"/>
    <col min="13845" max="14076" width="9.75" style="234"/>
    <col min="14077" max="14077" width="5.625" style="234" customWidth="1"/>
    <col min="14078" max="14078" width="9.25" style="234" bestFit="1" customWidth="1"/>
    <col min="14079" max="14095" width="9.25" style="234" customWidth="1"/>
    <col min="14096" max="14096" width="9.625" style="234" customWidth="1"/>
    <col min="14097" max="14097" width="9.25" style="234" customWidth="1"/>
    <col min="14098" max="14098" width="8.625" style="234" customWidth="1"/>
    <col min="14099" max="14099" width="3.125" style="234" customWidth="1"/>
    <col min="14100" max="14100" width="7.625" style="234" customWidth="1"/>
    <col min="14101" max="14332" width="9.75" style="234"/>
    <col min="14333" max="14333" width="5.625" style="234" customWidth="1"/>
    <col min="14334" max="14334" width="9.25" style="234" bestFit="1" customWidth="1"/>
    <col min="14335" max="14351" width="9.25" style="234" customWidth="1"/>
    <col min="14352" max="14352" width="9.625" style="234" customWidth="1"/>
    <col min="14353" max="14353" width="9.25" style="234" customWidth="1"/>
    <col min="14354" max="14354" width="8.625" style="234" customWidth="1"/>
    <col min="14355" max="14355" width="3.125" style="234" customWidth="1"/>
    <col min="14356" max="14356" width="7.625" style="234" customWidth="1"/>
    <col min="14357" max="14588" width="9.75" style="234"/>
    <col min="14589" max="14589" width="5.625" style="234" customWidth="1"/>
    <col min="14590" max="14590" width="9.25" style="234" bestFit="1" customWidth="1"/>
    <col min="14591" max="14607" width="9.25" style="234" customWidth="1"/>
    <col min="14608" max="14608" width="9.625" style="234" customWidth="1"/>
    <col min="14609" max="14609" width="9.25" style="234" customWidth="1"/>
    <col min="14610" max="14610" width="8.625" style="234" customWidth="1"/>
    <col min="14611" max="14611" width="3.125" style="234" customWidth="1"/>
    <col min="14612" max="14612" width="7.625" style="234" customWidth="1"/>
    <col min="14613" max="14844" width="9.75" style="234"/>
    <col min="14845" max="14845" width="5.625" style="234" customWidth="1"/>
    <col min="14846" max="14846" width="9.25" style="234" bestFit="1" customWidth="1"/>
    <col min="14847" max="14863" width="9.25" style="234" customWidth="1"/>
    <col min="14864" max="14864" width="9.625" style="234" customWidth="1"/>
    <col min="14865" max="14865" width="9.25" style="234" customWidth="1"/>
    <col min="14866" max="14866" width="8.625" style="234" customWidth="1"/>
    <col min="14867" max="14867" width="3.125" style="234" customWidth="1"/>
    <col min="14868" max="14868" width="7.625" style="234" customWidth="1"/>
    <col min="14869" max="15100" width="9.75" style="234"/>
    <col min="15101" max="15101" width="5.625" style="234" customWidth="1"/>
    <col min="15102" max="15102" width="9.25" style="234" bestFit="1" customWidth="1"/>
    <col min="15103" max="15119" width="9.25" style="234" customWidth="1"/>
    <col min="15120" max="15120" width="9.625" style="234" customWidth="1"/>
    <col min="15121" max="15121" width="9.25" style="234" customWidth="1"/>
    <col min="15122" max="15122" width="8.625" style="234" customWidth="1"/>
    <col min="15123" max="15123" width="3.125" style="234" customWidth="1"/>
    <col min="15124" max="15124" width="7.625" style="234" customWidth="1"/>
    <col min="15125" max="15356" width="9.75" style="234"/>
    <col min="15357" max="15357" width="5.625" style="234" customWidth="1"/>
    <col min="15358" max="15358" width="9.25" style="234" bestFit="1" customWidth="1"/>
    <col min="15359" max="15375" width="9.25" style="234" customWidth="1"/>
    <col min="15376" max="15376" width="9.625" style="234" customWidth="1"/>
    <col min="15377" max="15377" width="9.25" style="234" customWidth="1"/>
    <col min="15378" max="15378" width="8.625" style="234" customWidth="1"/>
    <col min="15379" max="15379" width="3.125" style="234" customWidth="1"/>
    <col min="15380" max="15380" width="7.625" style="234" customWidth="1"/>
    <col min="15381" max="15612" width="9.75" style="234"/>
    <col min="15613" max="15613" width="5.625" style="234" customWidth="1"/>
    <col min="15614" max="15614" width="9.25" style="234" bestFit="1" customWidth="1"/>
    <col min="15615" max="15631" width="9.25" style="234" customWidth="1"/>
    <col min="15632" max="15632" width="9.625" style="234" customWidth="1"/>
    <col min="15633" max="15633" width="9.25" style="234" customWidth="1"/>
    <col min="15634" max="15634" width="8.625" style="234" customWidth="1"/>
    <col min="15635" max="15635" width="3.125" style="234" customWidth="1"/>
    <col min="15636" max="15636" width="7.625" style="234" customWidth="1"/>
    <col min="15637" max="15868" width="9.75" style="234"/>
    <col min="15869" max="15869" width="5.625" style="234" customWidth="1"/>
    <col min="15870" max="15870" width="9.25" style="234" bestFit="1" customWidth="1"/>
    <col min="15871" max="15887" width="9.25" style="234" customWidth="1"/>
    <col min="15888" max="15888" width="9.625" style="234" customWidth="1"/>
    <col min="15889" max="15889" width="9.25" style="234" customWidth="1"/>
    <col min="15890" max="15890" width="8.625" style="234" customWidth="1"/>
    <col min="15891" max="15891" width="3.125" style="234" customWidth="1"/>
    <col min="15892" max="15892" width="7.625" style="234" customWidth="1"/>
    <col min="15893" max="16124" width="9.75" style="234"/>
    <col min="16125" max="16125" width="5.625" style="234" customWidth="1"/>
    <col min="16126" max="16126" width="9.25" style="234" bestFit="1" customWidth="1"/>
    <col min="16127" max="16143" width="9.25" style="234" customWidth="1"/>
    <col min="16144" max="16144" width="9.625" style="234" customWidth="1"/>
    <col min="16145" max="16145" width="9.25" style="234" customWidth="1"/>
    <col min="16146" max="16146" width="8.625" style="234" customWidth="1"/>
    <col min="16147" max="16147" width="3.125" style="234" customWidth="1"/>
    <col min="16148" max="16148" width="7.625" style="234" customWidth="1"/>
    <col min="16149" max="16384" width="9.75" style="234"/>
  </cols>
  <sheetData>
    <row r="1" spans="1:29" ht="12">
      <c r="A1" s="233" t="s">
        <v>518</v>
      </c>
    </row>
    <row r="2" spans="1:29" ht="16.5" customHeight="1">
      <c r="A2" s="235" t="s">
        <v>519</v>
      </c>
      <c r="B2" s="236" t="s">
        <v>520</v>
      </c>
      <c r="U2" s="234" t="s">
        <v>521</v>
      </c>
      <c r="V2" s="234" t="s">
        <v>522</v>
      </c>
      <c r="W2" s="237" t="s">
        <v>523</v>
      </c>
      <c r="X2" s="237"/>
      <c r="Y2" s="237"/>
    </row>
    <row r="3" spans="1:29" ht="12">
      <c r="A3" s="433" t="s">
        <v>524</v>
      </c>
      <c r="B3" s="434"/>
      <c r="C3" s="434" t="s">
        <v>525</v>
      </c>
      <c r="D3" s="429" t="s">
        <v>526</v>
      </c>
      <c r="E3" s="429" t="s">
        <v>527</v>
      </c>
      <c r="F3" s="429" t="s">
        <v>528</v>
      </c>
      <c r="G3" s="429" t="s">
        <v>529</v>
      </c>
      <c r="H3" s="429" t="s">
        <v>530</v>
      </c>
      <c r="I3" s="429" t="s">
        <v>531</v>
      </c>
      <c r="J3" s="429" t="s">
        <v>532</v>
      </c>
      <c r="K3" s="429" t="s">
        <v>533</v>
      </c>
      <c r="L3" s="429" t="s">
        <v>534</v>
      </c>
      <c r="M3" s="429" t="s">
        <v>535</v>
      </c>
      <c r="N3" s="429" t="s">
        <v>536</v>
      </c>
      <c r="O3" s="429" t="s">
        <v>537</v>
      </c>
      <c r="P3" s="429" t="s">
        <v>538</v>
      </c>
      <c r="Q3" s="429" t="s">
        <v>539</v>
      </c>
      <c r="R3" s="431" t="s">
        <v>540</v>
      </c>
      <c r="S3" s="429" t="s">
        <v>541</v>
      </c>
      <c r="T3" s="429" t="s">
        <v>542</v>
      </c>
      <c r="U3" s="429" t="s">
        <v>543</v>
      </c>
      <c r="V3" s="429" t="s">
        <v>544</v>
      </c>
      <c r="W3" s="429" t="s">
        <v>545</v>
      </c>
      <c r="X3" s="427" t="s">
        <v>546</v>
      </c>
      <c r="Y3" s="428"/>
      <c r="Z3" s="427" t="s">
        <v>547</v>
      </c>
      <c r="AA3" s="428"/>
      <c r="AB3" s="427" t="s">
        <v>548</v>
      </c>
      <c r="AC3" s="428"/>
    </row>
    <row r="4" spans="1:29" ht="12">
      <c r="A4" s="435"/>
      <c r="B4" s="436"/>
      <c r="C4" s="436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2"/>
      <c r="S4" s="430"/>
      <c r="T4" s="430"/>
      <c r="U4" s="430"/>
      <c r="V4" s="430"/>
      <c r="W4" s="430"/>
      <c r="X4" s="239" t="s">
        <v>549</v>
      </c>
      <c r="Y4" s="239" t="s">
        <v>550</v>
      </c>
      <c r="Z4" s="239" t="s">
        <v>549</v>
      </c>
      <c r="AA4" s="239" t="s">
        <v>550</v>
      </c>
      <c r="AB4" s="238" t="s">
        <v>549</v>
      </c>
      <c r="AC4" s="239" t="s">
        <v>550</v>
      </c>
    </row>
    <row r="5" spans="1:29" s="236" customFormat="1" ht="18" customHeight="1">
      <c r="A5" s="437"/>
      <c r="B5" s="438"/>
      <c r="C5" s="241">
        <v>1920</v>
      </c>
      <c r="D5" s="242">
        <v>1925</v>
      </c>
      <c r="E5" s="242">
        <v>1930</v>
      </c>
      <c r="F5" s="242">
        <v>1935</v>
      </c>
      <c r="G5" s="242">
        <v>1940</v>
      </c>
      <c r="H5" s="242">
        <v>1947</v>
      </c>
      <c r="I5" s="242">
        <v>1950</v>
      </c>
      <c r="J5" s="242">
        <v>1955</v>
      </c>
      <c r="K5" s="242">
        <v>1960</v>
      </c>
      <c r="L5" s="242">
        <v>1965</v>
      </c>
      <c r="M5" s="242">
        <v>1970</v>
      </c>
      <c r="N5" s="242">
        <v>1975</v>
      </c>
      <c r="O5" s="242">
        <v>1980</v>
      </c>
      <c r="P5" s="242">
        <v>1985</v>
      </c>
      <c r="Q5" s="242">
        <v>1990</v>
      </c>
      <c r="R5" s="243">
        <v>1995</v>
      </c>
      <c r="S5" s="240">
        <v>2000</v>
      </c>
      <c r="T5" s="242">
        <v>2005</v>
      </c>
      <c r="U5" s="242">
        <v>2010</v>
      </c>
      <c r="V5" s="242">
        <v>2015</v>
      </c>
      <c r="W5" s="242">
        <v>2020</v>
      </c>
      <c r="X5" s="244"/>
      <c r="Y5" s="245" t="s">
        <v>551</v>
      </c>
      <c r="Z5" s="244"/>
      <c r="AA5" s="245" t="s">
        <v>551</v>
      </c>
      <c r="AB5" s="246"/>
      <c r="AC5" s="245" t="s">
        <v>551</v>
      </c>
    </row>
    <row r="6" spans="1:29" s="257" customFormat="1" ht="15" customHeight="1">
      <c r="A6" s="247"/>
      <c r="B6" s="248" t="s">
        <v>520</v>
      </c>
      <c r="C6" s="249">
        <v>2302783</v>
      </c>
      <c r="D6" s="249">
        <v>2455668</v>
      </c>
      <c r="E6" s="249">
        <v>2647326</v>
      </c>
      <c r="F6" s="249">
        <v>2924276</v>
      </c>
      <c r="G6" s="249">
        <v>3222490</v>
      </c>
      <c r="H6" s="249">
        <v>3059083</v>
      </c>
      <c r="I6" s="249">
        <v>3311526</v>
      </c>
      <c r="J6" s="249">
        <v>3622519</v>
      </c>
      <c r="K6" s="249">
        <v>3908127</v>
      </c>
      <c r="L6" s="249">
        <v>4309944</v>
      </c>
      <c r="M6" s="249">
        <v>4667928</v>
      </c>
      <c r="N6" s="249">
        <v>4992140</v>
      </c>
      <c r="O6" s="249">
        <v>5144892</v>
      </c>
      <c r="P6" s="249">
        <v>5278050</v>
      </c>
      <c r="Q6" s="249">
        <v>5405040</v>
      </c>
      <c r="R6" s="250">
        <v>5401877</v>
      </c>
      <c r="S6" s="249">
        <v>5550574</v>
      </c>
      <c r="T6" s="250">
        <v>5590601</v>
      </c>
      <c r="U6" s="251">
        <v>5588133</v>
      </c>
      <c r="V6" s="252">
        <v>5534800</v>
      </c>
      <c r="W6" s="252">
        <v>5465002</v>
      </c>
      <c r="X6" s="252">
        <f>V6-U6</f>
        <v>-53333</v>
      </c>
      <c r="Y6" s="253">
        <f>(V6-U6)/U6*100</f>
        <v>-0.95439747049685475</v>
      </c>
      <c r="Z6" s="254">
        <f>W6-V6</f>
        <v>-69798</v>
      </c>
      <c r="AA6" s="255">
        <f>Z6/V6*100</f>
        <v>-1.2610753776107537</v>
      </c>
      <c r="AB6" s="256">
        <f>Z6-X6</f>
        <v>-16465</v>
      </c>
      <c r="AC6" s="255">
        <f>AA6-Y6</f>
        <v>-0.30667790711389897</v>
      </c>
    </row>
    <row r="7" spans="1:29" s="257" customFormat="1" ht="15" customHeight="1">
      <c r="A7" s="247" t="s">
        <v>552</v>
      </c>
      <c r="B7" s="248" t="s">
        <v>4</v>
      </c>
      <c r="C7" s="249">
        <v>746534</v>
      </c>
      <c r="D7" s="249">
        <v>818602</v>
      </c>
      <c r="E7" s="249">
        <v>915216</v>
      </c>
      <c r="F7" s="249">
        <v>1058033</v>
      </c>
      <c r="G7" s="249">
        <v>1134436</v>
      </c>
      <c r="H7" s="249">
        <v>693971</v>
      </c>
      <c r="I7" s="249">
        <v>820956</v>
      </c>
      <c r="J7" s="249">
        <v>986311</v>
      </c>
      <c r="K7" s="249">
        <v>1113937</v>
      </c>
      <c r="L7" s="249">
        <v>1216614</v>
      </c>
      <c r="M7" s="249">
        <v>1288901</v>
      </c>
      <c r="N7" s="249">
        <v>1360565</v>
      </c>
      <c r="O7" s="249">
        <v>1367390</v>
      </c>
      <c r="P7" s="249">
        <v>1410834</v>
      </c>
      <c r="Q7" s="249">
        <v>1477410</v>
      </c>
      <c r="R7" s="250">
        <v>1423792</v>
      </c>
      <c r="S7" s="249">
        <v>1493398</v>
      </c>
      <c r="T7" s="249">
        <v>1525393</v>
      </c>
      <c r="U7" s="249">
        <v>1544200</v>
      </c>
      <c r="V7" s="252">
        <v>1537272</v>
      </c>
      <c r="W7" s="252">
        <f>SUM(W8:W16)</f>
        <v>1525152</v>
      </c>
      <c r="X7" s="252">
        <f t="shared" ref="X7:X70" si="0">V7-U7</f>
        <v>-6928</v>
      </c>
      <c r="Y7" s="253">
        <f t="shared" ref="Y7:Y70" si="1">(V7-U7)/U7*100</f>
        <v>-0.44864654837456286</v>
      </c>
      <c r="Z7" s="254">
        <f t="shared" ref="Z7:Z70" si="2">W7-V7</f>
        <v>-12120</v>
      </c>
      <c r="AA7" s="255">
        <f t="shared" ref="AA7:AA70" si="3">Z7/V7*100</f>
        <v>-0.78840959830140667</v>
      </c>
      <c r="AB7" s="256">
        <f t="shared" ref="AB7:AC70" si="4">Z7-X7</f>
        <v>-5192</v>
      </c>
      <c r="AC7" s="255">
        <f t="shared" si="4"/>
        <v>-0.33976304992684381</v>
      </c>
    </row>
    <row r="8" spans="1:29" s="257" customFormat="1" ht="15" customHeight="1">
      <c r="A8" s="247" t="s">
        <v>553</v>
      </c>
      <c r="B8" s="248" t="s">
        <v>137</v>
      </c>
      <c r="C8" s="249">
        <v>42024</v>
      </c>
      <c r="D8" s="249">
        <v>52430</v>
      </c>
      <c r="E8" s="249">
        <v>60044</v>
      </c>
      <c r="F8" s="249">
        <v>73157</v>
      </c>
      <c r="G8" s="249">
        <v>87093</v>
      </c>
      <c r="H8" s="249">
        <v>69974</v>
      </c>
      <c r="I8" s="249">
        <v>83842</v>
      </c>
      <c r="J8" s="249">
        <v>108342</v>
      </c>
      <c r="K8" s="249">
        <v>134197</v>
      </c>
      <c r="L8" s="249">
        <v>155732</v>
      </c>
      <c r="M8" s="249">
        <v>170932</v>
      </c>
      <c r="N8" s="249">
        <v>183872</v>
      </c>
      <c r="O8" s="249">
        <v>183284</v>
      </c>
      <c r="P8" s="249">
        <v>184734</v>
      </c>
      <c r="Q8" s="249">
        <v>190354</v>
      </c>
      <c r="R8" s="250">
        <v>157599</v>
      </c>
      <c r="S8" s="249">
        <v>191309</v>
      </c>
      <c r="T8" s="249">
        <v>206037</v>
      </c>
      <c r="U8" s="249">
        <v>210408</v>
      </c>
      <c r="V8" s="252">
        <v>213634</v>
      </c>
      <c r="W8" s="252">
        <v>213562</v>
      </c>
      <c r="X8" s="252">
        <f t="shared" si="0"/>
        <v>3226</v>
      </c>
      <c r="Y8" s="253">
        <f t="shared" si="1"/>
        <v>1.533211664955705</v>
      </c>
      <c r="Z8" s="254">
        <f t="shared" si="2"/>
        <v>-72</v>
      </c>
      <c r="AA8" s="255">
        <f t="shared" si="3"/>
        <v>-3.3702500538303828E-2</v>
      </c>
      <c r="AB8" s="256">
        <f t="shared" si="4"/>
        <v>-3298</v>
      </c>
      <c r="AC8" s="255">
        <f t="shared" si="4"/>
        <v>-1.5669141654940089</v>
      </c>
    </row>
    <row r="9" spans="1:29" s="257" customFormat="1" ht="15" customHeight="1">
      <c r="A9" s="247" t="s">
        <v>554</v>
      </c>
      <c r="B9" s="248" t="s">
        <v>138</v>
      </c>
      <c r="C9" s="249">
        <v>70643</v>
      </c>
      <c r="D9" s="249">
        <v>77209</v>
      </c>
      <c r="E9" s="249">
        <v>86334</v>
      </c>
      <c r="F9" s="249">
        <v>128594</v>
      </c>
      <c r="G9" s="249">
        <v>155933</v>
      </c>
      <c r="H9" s="249">
        <v>97746</v>
      </c>
      <c r="I9" s="249">
        <v>114691</v>
      </c>
      <c r="J9" s="249">
        <v>138577</v>
      </c>
      <c r="K9" s="249">
        <v>155775</v>
      </c>
      <c r="L9" s="249">
        <v>169432</v>
      </c>
      <c r="M9" s="249">
        <v>171281</v>
      </c>
      <c r="N9" s="249">
        <v>157891</v>
      </c>
      <c r="O9" s="249">
        <v>142313</v>
      </c>
      <c r="P9" s="249">
        <v>133745</v>
      </c>
      <c r="Q9" s="249">
        <v>129578</v>
      </c>
      <c r="R9" s="250">
        <v>97473</v>
      </c>
      <c r="S9" s="249">
        <v>120518</v>
      </c>
      <c r="T9" s="249">
        <v>128050</v>
      </c>
      <c r="U9" s="249">
        <v>133451</v>
      </c>
      <c r="V9" s="252">
        <v>136088</v>
      </c>
      <c r="W9" s="252">
        <v>136747</v>
      </c>
      <c r="X9" s="252">
        <f t="shared" si="0"/>
        <v>2637</v>
      </c>
      <c r="Y9" s="253">
        <f t="shared" si="1"/>
        <v>1.9760061745509587</v>
      </c>
      <c r="Z9" s="254">
        <f t="shared" si="2"/>
        <v>659</v>
      </c>
      <c r="AA9" s="255">
        <f t="shared" si="3"/>
        <v>0.48424548821350893</v>
      </c>
      <c r="AB9" s="256">
        <f t="shared" si="4"/>
        <v>-1978</v>
      </c>
      <c r="AC9" s="255">
        <f t="shared" si="4"/>
        <v>-1.4917606863374497</v>
      </c>
    </row>
    <row r="10" spans="1:29" s="257" customFormat="1" ht="15" customHeight="1">
      <c r="A10" s="247" t="s">
        <v>555</v>
      </c>
      <c r="B10" s="248" t="s">
        <v>139</v>
      </c>
      <c r="C10" s="249">
        <v>192125</v>
      </c>
      <c r="D10" s="249">
        <v>209964</v>
      </c>
      <c r="E10" s="249">
        <v>234777</v>
      </c>
      <c r="F10" s="249">
        <v>248409</v>
      </c>
      <c r="G10" s="249">
        <v>237609</v>
      </c>
      <c r="H10" s="249">
        <v>90943</v>
      </c>
      <c r="I10" s="249">
        <v>122953</v>
      </c>
      <c r="J10" s="249">
        <v>156099</v>
      </c>
      <c r="K10" s="249">
        <v>178732</v>
      </c>
      <c r="L10" s="249">
        <v>171835</v>
      </c>
      <c r="M10" s="249">
        <v>148288</v>
      </c>
      <c r="N10" s="249">
        <v>130491</v>
      </c>
      <c r="O10" s="249">
        <v>115329</v>
      </c>
      <c r="P10" s="249">
        <v>119163</v>
      </c>
      <c r="Q10" s="249">
        <v>116279</v>
      </c>
      <c r="R10" s="250">
        <v>103711</v>
      </c>
      <c r="S10" s="249">
        <v>107982</v>
      </c>
      <c r="T10" s="249">
        <v>116591</v>
      </c>
      <c r="U10" s="249">
        <v>126393</v>
      </c>
      <c r="V10" s="252">
        <v>135153</v>
      </c>
      <c r="W10" s="252">
        <v>147518</v>
      </c>
      <c r="X10" s="252">
        <f t="shared" si="0"/>
        <v>8760</v>
      </c>
      <c r="Y10" s="253">
        <f t="shared" si="1"/>
        <v>6.9307635707673692</v>
      </c>
      <c r="Z10" s="254">
        <f t="shared" si="2"/>
        <v>12365</v>
      </c>
      <c r="AA10" s="255">
        <f t="shared" si="3"/>
        <v>9.1488905166736956</v>
      </c>
      <c r="AB10" s="256">
        <f t="shared" si="4"/>
        <v>3605</v>
      </c>
      <c r="AC10" s="255">
        <f t="shared" si="4"/>
        <v>2.2181269459063264</v>
      </c>
    </row>
    <row r="11" spans="1:29" s="257" customFormat="1" ht="15" customHeight="1">
      <c r="A11" s="247" t="s">
        <v>556</v>
      </c>
      <c r="B11" s="248" t="s">
        <v>140</v>
      </c>
      <c r="C11" s="249">
        <v>158638</v>
      </c>
      <c r="D11" s="249">
        <v>171829</v>
      </c>
      <c r="E11" s="249">
        <v>191571</v>
      </c>
      <c r="F11" s="249">
        <v>206494</v>
      </c>
      <c r="G11" s="249">
        <v>213945</v>
      </c>
      <c r="H11" s="249">
        <v>103071</v>
      </c>
      <c r="I11" s="249">
        <v>123413</v>
      </c>
      <c r="J11" s="249">
        <v>152651</v>
      </c>
      <c r="K11" s="249">
        <v>166724</v>
      </c>
      <c r="L11" s="249">
        <v>177544</v>
      </c>
      <c r="M11" s="249">
        <v>188419</v>
      </c>
      <c r="N11" s="249">
        <v>165868</v>
      </c>
      <c r="O11" s="249">
        <v>142418</v>
      </c>
      <c r="P11" s="249">
        <v>130429</v>
      </c>
      <c r="Q11" s="249">
        <v>123919</v>
      </c>
      <c r="R11" s="250">
        <v>98856</v>
      </c>
      <c r="S11" s="249">
        <v>106897</v>
      </c>
      <c r="T11" s="249">
        <v>106985</v>
      </c>
      <c r="U11" s="249">
        <v>108304</v>
      </c>
      <c r="V11" s="252">
        <v>106956</v>
      </c>
      <c r="W11" s="252">
        <v>109144</v>
      </c>
      <c r="X11" s="252">
        <f t="shared" si="0"/>
        <v>-1348</v>
      </c>
      <c r="Y11" s="253">
        <f t="shared" si="1"/>
        <v>-1.2446447037967203</v>
      </c>
      <c r="Z11" s="254">
        <f t="shared" si="2"/>
        <v>2188</v>
      </c>
      <c r="AA11" s="255">
        <f t="shared" si="3"/>
        <v>2.045701035940013</v>
      </c>
      <c r="AB11" s="256">
        <f t="shared" si="4"/>
        <v>3536</v>
      </c>
      <c r="AC11" s="255">
        <f t="shared" si="4"/>
        <v>3.2903457397367335</v>
      </c>
    </row>
    <row r="12" spans="1:29" s="257" customFormat="1" ht="15" customHeight="1">
      <c r="A12" s="247" t="s">
        <v>557</v>
      </c>
      <c r="B12" s="248" t="s">
        <v>141</v>
      </c>
      <c r="C12" s="249">
        <v>68133</v>
      </c>
      <c r="D12" s="249">
        <v>73798</v>
      </c>
      <c r="E12" s="249">
        <v>82277</v>
      </c>
      <c r="F12" s="249">
        <v>88686</v>
      </c>
      <c r="G12" s="249">
        <v>91886</v>
      </c>
      <c r="H12" s="249">
        <v>44267</v>
      </c>
      <c r="I12" s="249">
        <v>53004</v>
      </c>
      <c r="J12" s="249">
        <v>65561</v>
      </c>
      <c r="K12" s="249">
        <v>71605</v>
      </c>
      <c r="L12" s="249">
        <v>76252</v>
      </c>
      <c r="M12" s="249">
        <v>80923</v>
      </c>
      <c r="N12" s="249">
        <v>135691</v>
      </c>
      <c r="O12" s="249">
        <v>164714</v>
      </c>
      <c r="P12" s="249">
        <v>177221</v>
      </c>
      <c r="Q12" s="249">
        <v>198443</v>
      </c>
      <c r="R12" s="250">
        <v>230473</v>
      </c>
      <c r="S12" s="249">
        <v>225184</v>
      </c>
      <c r="T12" s="249">
        <v>225945</v>
      </c>
      <c r="U12" s="249">
        <v>226836</v>
      </c>
      <c r="V12" s="252">
        <v>219805</v>
      </c>
      <c r="W12" s="252">
        <v>210492</v>
      </c>
      <c r="X12" s="252">
        <f t="shared" si="0"/>
        <v>-7031</v>
      </c>
      <c r="Y12" s="253">
        <f t="shared" si="1"/>
        <v>-3.0995961840272268</v>
      </c>
      <c r="Z12" s="254">
        <f t="shared" si="2"/>
        <v>-9313</v>
      </c>
      <c r="AA12" s="255">
        <f t="shared" si="3"/>
        <v>-4.2369372853210807</v>
      </c>
      <c r="AB12" s="256">
        <f t="shared" si="4"/>
        <v>-2282</v>
      </c>
      <c r="AC12" s="255">
        <f t="shared" si="4"/>
        <v>-1.1373411012938539</v>
      </c>
    </row>
    <row r="13" spans="1:29" s="257" customFormat="1" ht="15" customHeight="1">
      <c r="A13" s="247" t="s">
        <v>558</v>
      </c>
      <c r="B13" s="248" t="s">
        <v>142</v>
      </c>
      <c r="C13" s="249">
        <v>128760</v>
      </c>
      <c r="D13" s="249">
        <v>140814</v>
      </c>
      <c r="E13" s="249">
        <v>157664</v>
      </c>
      <c r="F13" s="249">
        <v>188831</v>
      </c>
      <c r="G13" s="249">
        <v>202985</v>
      </c>
      <c r="H13" s="249">
        <v>150204</v>
      </c>
      <c r="I13" s="249">
        <v>167109</v>
      </c>
      <c r="J13" s="249">
        <v>189806</v>
      </c>
      <c r="K13" s="249">
        <v>202338</v>
      </c>
      <c r="L13" s="249">
        <v>214345</v>
      </c>
      <c r="M13" s="249">
        <v>210072</v>
      </c>
      <c r="N13" s="249">
        <v>185974</v>
      </c>
      <c r="O13" s="249">
        <v>163949</v>
      </c>
      <c r="P13" s="249">
        <v>148590</v>
      </c>
      <c r="Q13" s="249">
        <v>136884</v>
      </c>
      <c r="R13" s="250">
        <v>96807</v>
      </c>
      <c r="S13" s="249">
        <v>105464</v>
      </c>
      <c r="T13" s="249">
        <v>103791</v>
      </c>
      <c r="U13" s="249">
        <v>101624</v>
      </c>
      <c r="V13" s="252">
        <v>97912</v>
      </c>
      <c r="W13" s="252">
        <v>94791</v>
      </c>
      <c r="X13" s="252">
        <f t="shared" si="0"/>
        <v>-3712</v>
      </c>
      <c r="Y13" s="253">
        <f t="shared" si="1"/>
        <v>-3.6526804691805088</v>
      </c>
      <c r="Z13" s="254">
        <f t="shared" si="2"/>
        <v>-3121</v>
      </c>
      <c r="AA13" s="255">
        <f t="shared" si="3"/>
        <v>-3.1875561728899418</v>
      </c>
      <c r="AB13" s="256">
        <f t="shared" si="4"/>
        <v>591</v>
      </c>
      <c r="AC13" s="255">
        <f t="shared" si="4"/>
        <v>0.46512429629056706</v>
      </c>
    </row>
    <row r="14" spans="1:29" s="257" customFormat="1" ht="15" customHeight="1">
      <c r="A14" s="247" t="s">
        <v>559</v>
      </c>
      <c r="B14" s="248" t="s">
        <v>143</v>
      </c>
      <c r="C14" s="249">
        <v>41477</v>
      </c>
      <c r="D14" s="249">
        <v>45689</v>
      </c>
      <c r="E14" s="249">
        <v>51868</v>
      </c>
      <c r="F14" s="249">
        <v>66313</v>
      </c>
      <c r="G14" s="249">
        <v>80512</v>
      </c>
      <c r="H14" s="249">
        <v>58398</v>
      </c>
      <c r="I14" s="249">
        <v>68609</v>
      </c>
      <c r="J14" s="249">
        <v>80649</v>
      </c>
      <c r="K14" s="249">
        <v>94238</v>
      </c>
      <c r="L14" s="249">
        <v>104389</v>
      </c>
      <c r="M14" s="249">
        <v>112359</v>
      </c>
      <c r="N14" s="249">
        <v>127187</v>
      </c>
      <c r="O14" s="249">
        <v>155683</v>
      </c>
      <c r="P14" s="249">
        <v>181966</v>
      </c>
      <c r="Q14" s="249">
        <v>188119</v>
      </c>
      <c r="R14" s="250">
        <v>176507</v>
      </c>
      <c r="S14" s="249">
        <v>174056</v>
      </c>
      <c r="T14" s="249">
        <v>171628</v>
      </c>
      <c r="U14" s="249">
        <v>167475</v>
      </c>
      <c r="V14" s="252">
        <v>162468</v>
      </c>
      <c r="W14" s="252">
        <v>158719</v>
      </c>
      <c r="X14" s="252">
        <f t="shared" si="0"/>
        <v>-5007</v>
      </c>
      <c r="Y14" s="253">
        <f t="shared" si="1"/>
        <v>-2.9896999552171963</v>
      </c>
      <c r="Z14" s="254">
        <f t="shared" si="2"/>
        <v>-3749</v>
      </c>
      <c r="AA14" s="255">
        <f t="shared" si="3"/>
        <v>-2.3075313292463746</v>
      </c>
      <c r="AB14" s="256">
        <f t="shared" si="4"/>
        <v>1258</v>
      </c>
      <c r="AC14" s="255">
        <f t="shared" si="4"/>
        <v>0.68216862597082173</v>
      </c>
    </row>
    <row r="15" spans="1:29" s="257" customFormat="1" ht="15" customHeight="1">
      <c r="A15" s="247" t="s">
        <v>560</v>
      </c>
      <c r="B15" s="248" t="s">
        <v>144</v>
      </c>
      <c r="C15" s="258">
        <v>44734</v>
      </c>
      <c r="D15" s="258">
        <v>46869</v>
      </c>
      <c r="E15" s="258">
        <v>50681</v>
      </c>
      <c r="F15" s="258">
        <v>57549</v>
      </c>
      <c r="G15" s="258">
        <v>64473</v>
      </c>
      <c r="H15" s="258">
        <v>79368</v>
      </c>
      <c r="I15" s="258">
        <v>87335</v>
      </c>
      <c r="J15" s="258">
        <v>94626</v>
      </c>
      <c r="K15" s="258">
        <v>110328</v>
      </c>
      <c r="L15" s="258">
        <v>147085</v>
      </c>
      <c r="M15" s="258">
        <v>206627</v>
      </c>
      <c r="N15" s="258">
        <v>273591</v>
      </c>
      <c r="O15" s="258">
        <v>299700</v>
      </c>
      <c r="P15" s="249">
        <v>224212</v>
      </c>
      <c r="Q15" s="249">
        <v>235254</v>
      </c>
      <c r="R15" s="250">
        <v>240203</v>
      </c>
      <c r="S15" s="249">
        <v>226230</v>
      </c>
      <c r="T15" s="249">
        <v>222729</v>
      </c>
      <c r="U15" s="249">
        <v>220411</v>
      </c>
      <c r="V15" s="252">
        <v>219474</v>
      </c>
      <c r="W15" s="252">
        <v>215302</v>
      </c>
      <c r="X15" s="252">
        <f t="shared" si="0"/>
        <v>-937</v>
      </c>
      <c r="Y15" s="253">
        <f t="shared" si="1"/>
        <v>-0.42511489898417049</v>
      </c>
      <c r="Z15" s="254">
        <f t="shared" si="2"/>
        <v>-4172</v>
      </c>
      <c r="AA15" s="255">
        <f t="shared" si="3"/>
        <v>-1.900908535863018</v>
      </c>
      <c r="AB15" s="256">
        <f t="shared" si="4"/>
        <v>-3235</v>
      </c>
      <c r="AC15" s="255">
        <f t="shared" si="4"/>
        <v>-1.4757936368788476</v>
      </c>
    </row>
    <row r="16" spans="1:29" s="257" customFormat="1" ht="15" customHeight="1">
      <c r="A16" s="247" t="s">
        <v>561</v>
      </c>
      <c r="B16" s="248" t="s">
        <v>145</v>
      </c>
      <c r="C16" s="259" t="s">
        <v>562</v>
      </c>
      <c r="D16" s="259" t="s">
        <v>562</v>
      </c>
      <c r="E16" s="259" t="s">
        <v>562</v>
      </c>
      <c r="F16" s="259" t="s">
        <v>562</v>
      </c>
      <c r="G16" s="259" t="s">
        <v>562</v>
      </c>
      <c r="H16" s="259" t="s">
        <v>562</v>
      </c>
      <c r="I16" s="259" t="s">
        <v>562</v>
      </c>
      <c r="J16" s="259" t="s">
        <v>562</v>
      </c>
      <c r="K16" s="259" t="s">
        <v>562</v>
      </c>
      <c r="L16" s="259" t="s">
        <v>562</v>
      </c>
      <c r="M16" s="259" t="s">
        <v>562</v>
      </c>
      <c r="N16" s="259" t="s">
        <v>562</v>
      </c>
      <c r="O16" s="259" t="s">
        <v>562</v>
      </c>
      <c r="P16" s="249">
        <v>110774</v>
      </c>
      <c r="Q16" s="249">
        <v>158580</v>
      </c>
      <c r="R16" s="250">
        <v>222163</v>
      </c>
      <c r="S16" s="249">
        <v>235758</v>
      </c>
      <c r="T16" s="249">
        <v>243637</v>
      </c>
      <c r="U16" s="249">
        <v>249298</v>
      </c>
      <c r="V16" s="252">
        <v>245782</v>
      </c>
      <c r="W16" s="252">
        <v>238877</v>
      </c>
      <c r="X16" s="252">
        <f t="shared" si="0"/>
        <v>-3516</v>
      </c>
      <c r="Y16" s="253">
        <f t="shared" si="1"/>
        <v>-1.4103602916990909</v>
      </c>
      <c r="Z16" s="254">
        <f t="shared" si="2"/>
        <v>-6905</v>
      </c>
      <c r="AA16" s="255">
        <f t="shared" si="3"/>
        <v>-2.809400200177393</v>
      </c>
      <c r="AB16" s="256">
        <f t="shared" si="4"/>
        <v>-3389</v>
      </c>
      <c r="AC16" s="255">
        <f t="shared" si="4"/>
        <v>-1.3990399084783021</v>
      </c>
    </row>
    <row r="17" spans="1:29" s="257" customFormat="1" ht="15" customHeight="1">
      <c r="A17" s="260" t="s">
        <v>395</v>
      </c>
      <c r="B17" s="261"/>
      <c r="V17" s="261"/>
      <c r="W17" s="261"/>
      <c r="X17" s="252" t="s">
        <v>563</v>
      </c>
      <c r="Y17" s="253" t="s">
        <v>563</v>
      </c>
      <c r="Z17" s="254"/>
      <c r="AA17" s="255"/>
      <c r="AB17" s="256"/>
      <c r="AC17" s="255"/>
    </row>
    <row r="18" spans="1:29" s="257" customFormat="1" ht="15" customHeight="1">
      <c r="A18" s="247" t="s">
        <v>564</v>
      </c>
      <c r="B18" s="248" t="s">
        <v>6</v>
      </c>
      <c r="C18" s="249">
        <v>78261</v>
      </c>
      <c r="D18" s="249">
        <v>99481</v>
      </c>
      <c r="E18" s="249">
        <v>120902</v>
      </c>
      <c r="F18" s="249">
        <v>173051</v>
      </c>
      <c r="G18" s="249">
        <v>274231</v>
      </c>
      <c r="H18" s="249">
        <v>232941</v>
      </c>
      <c r="I18" s="249">
        <v>278973</v>
      </c>
      <c r="J18" s="249">
        <v>335165</v>
      </c>
      <c r="K18" s="249">
        <v>405534</v>
      </c>
      <c r="L18" s="249">
        <v>500472</v>
      </c>
      <c r="M18" s="249">
        <v>553696</v>
      </c>
      <c r="N18" s="249">
        <v>545783</v>
      </c>
      <c r="O18" s="249">
        <v>523650</v>
      </c>
      <c r="P18" s="249">
        <v>509115</v>
      </c>
      <c r="Q18" s="249">
        <v>498999</v>
      </c>
      <c r="R18" s="250">
        <v>488586</v>
      </c>
      <c r="S18" s="249">
        <v>466187</v>
      </c>
      <c r="T18" s="249">
        <v>462647</v>
      </c>
      <c r="U18" s="249">
        <v>453748</v>
      </c>
      <c r="V18" s="252">
        <v>452563</v>
      </c>
      <c r="W18" s="252">
        <v>459593</v>
      </c>
      <c r="X18" s="252">
        <f t="shared" si="0"/>
        <v>-1185</v>
      </c>
      <c r="Y18" s="253">
        <f t="shared" si="1"/>
        <v>-0.26115817590380563</v>
      </c>
      <c r="Z18" s="254">
        <f t="shared" si="2"/>
        <v>7030</v>
      </c>
      <c r="AA18" s="255">
        <f t="shared" si="3"/>
        <v>1.5533748892419399</v>
      </c>
      <c r="AB18" s="256">
        <f t="shared" si="4"/>
        <v>8215</v>
      </c>
      <c r="AC18" s="255">
        <f t="shared" si="4"/>
        <v>1.8145330651457456</v>
      </c>
    </row>
    <row r="19" spans="1:29" s="257" customFormat="1" ht="15" customHeight="1">
      <c r="A19" s="247" t="s">
        <v>565</v>
      </c>
      <c r="B19" s="248" t="s">
        <v>8</v>
      </c>
      <c r="C19" s="249">
        <v>60391</v>
      </c>
      <c r="D19" s="249">
        <v>80220</v>
      </c>
      <c r="E19" s="249">
        <v>98901</v>
      </c>
      <c r="F19" s="249">
        <v>130436</v>
      </c>
      <c r="G19" s="249">
        <v>170055</v>
      </c>
      <c r="H19" s="249">
        <v>144052</v>
      </c>
      <c r="I19" s="249">
        <v>168610</v>
      </c>
      <c r="J19" s="249">
        <v>210527</v>
      </c>
      <c r="K19" s="249">
        <v>263029</v>
      </c>
      <c r="L19" s="249">
        <v>337391</v>
      </c>
      <c r="M19" s="249">
        <v>377043</v>
      </c>
      <c r="N19" s="249">
        <v>400622</v>
      </c>
      <c r="O19" s="249">
        <v>410329</v>
      </c>
      <c r="P19" s="249">
        <v>421267</v>
      </c>
      <c r="Q19" s="249">
        <v>426909</v>
      </c>
      <c r="R19" s="250">
        <v>390389</v>
      </c>
      <c r="S19" s="249">
        <v>438105</v>
      </c>
      <c r="T19" s="249">
        <v>465337</v>
      </c>
      <c r="U19" s="249">
        <v>482640</v>
      </c>
      <c r="V19" s="252">
        <v>487850</v>
      </c>
      <c r="W19" s="252">
        <v>485587</v>
      </c>
      <c r="X19" s="252">
        <f t="shared" si="0"/>
        <v>5210</v>
      </c>
      <c r="Y19" s="253">
        <f t="shared" si="1"/>
        <v>1.07947952925576</v>
      </c>
      <c r="Z19" s="254">
        <f t="shared" si="2"/>
        <v>-2263</v>
      </c>
      <c r="AA19" s="255">
        <f t="shared" si="3"/>
        <v>-0.46387209183150557</v>
      </c>
      <c r="AB19" s="256">
        <f t="shared" si="4"/>
        <v>-7473</v>
      </c>
      <c r="AC19" s="255">
        <f t="shared" si="4"/>
        <v>-1.5433516210872655</v>
      </c>
    </row>
    <row r="20" spans="1:29" s="257" customFormat="1" ht="15" customHeight="1">
      <c r="A20" s="247" t="s">
        <v>566</v>
      </c>
      <c r="B20" s="248" t="s">
        <v>10</v>
      </c>
      <c r="C20" s="249">
        <v>11151</v>
      </c>
      <c r="D20" s="249">
        <v>19101</v>
      </c>
      <c r="E20" s="249">
        <v>28404</v>
      </c>
      <c r="F20" s="249">
        <v>35567</v>
      </c>
      <c r="G20" s="249">
        <v>39137</v>
      </c>
      <c r="H20" s="249">
        <v>37033</v>
      </c>
      <c r="I20" s="249">
        <v>42951</v>
      </c>
      <c r="J20" s="249">
        <v>50960</v>
      </c>
      <c r="K20" s="249">
        <v>57050</v>
      </c>
      <c r="L20" s="249">
        <v>63195</v>
      </c>
      <c r="M20" s="249">
        <v>70938</v>
      </c>
      <c r="N20" s="249">
        <v>76211</v>
      </c>
      <c r="O20" s="249">
        <v>81745</v>
      </c>
      <c r="P20" s="249">
        <v>87127</v>
      </c>
      <c r="Q20" s="249">
        <v>87524</v>
      </c>
      <c r="R20" s="250">
        <v>75032</v>
      </c>
      <c r="S20" s="249">
        <v>83834</v>
      </c>
      <c r="T20" s="249">
        <v>90590</v>
      </c>
      <c r="U20" s="249">
        <v>93238</v>
      </c>
      <c r="V20" s="252">
        <v>95350</v>
      </c>
      <c r="W20" s="252">
        <v>93922</v>
      </c>
      <c r="X20" s="252">
        <f t="shared" si="0"/>
        <v>2112</v>
      </c>
      <c r="Y20" s="253">
        <f t="shared" si="1"/>
        <v>2.2651708530856518</v>
      </c>
      <c r="Z20" s="254">
        <f t="shared" si="2"/>
        <v>-1428</v>
      </c>
      <c r="AA20" s="255">
        <f t="shared" si="3"/>
        <v>-1.4976402726796016</v>
      </c>
      <c r="AB20" s="256">
        <f t="shared" si="4"/>
        <v>-3540</v>
      </c>
      <c r="AC20" s="255">
        <f t="shared" si="4"/>
        <v>-3.7628111257652535</v>
      </c>
    </row>
    <row r="21" spans="1:29" s="257" customFormat="1" ht="15" customHeight="1">
      <c r="A21" s="260" t="s">
        <v>396</v>
      </c>
      <c r="B21" s="261"/>
      <c r="V21" s="261"/>
      <c r="W21" s="261"/>
      <c r="X21" s="252" t="s">
        <v>563</v>
      </c>
      <c r="Y21" s="253" t="s">
        <v>563</v>
      </c>
      <c r="Z21" s="254"/>
      <c r="AA21" s="255"/>
      <c r="AB21" s="256"/>
      <c r="AC21" s="255"/>
    </row>
    <row r="22" spans="1:29" s="257" customFormat="1" ht="15" customHeight="1">
      <c r="A22" s="247" t="s">
        <v>567</v>
      </c>
      <c r="B22" s="248" t="s">
        <v>11</v>
      </c>
      <c r="C22" s="249">
        <v>18013</v>
      </c>
      <c r="D22" s="249">
        <v>20262</v>
      </c>
      <c r="E22" s="249">
        <v>24038</v>
      </c>
      <c r="F22" s="249">
        <v>31487</v>
      </c>
      <c r="G22" s="249">
        <v>40018</v>
      </c>
      <c r="H22" s="249">
        <v>56677</v>
      </c>
      <c r="I22" s="249">
        <v>59838</v>
      </c>
      <c r="J22" s="249">
        <v>68982</v>
      </c>
      <c r="K22" s="249">
        <v>86455</v>
      </c>
      <c r="L22" s="249">
        <v>121380</v>
      </c>
      <c r="M22" s="249">
        <v>153763</v>
      </c>
      <c r="N22" s="249">
        <v>171978</v>
      </c>
      <c r="O22" s="249">
        <v>178228</v>
      </c>
      <c r="P22" s="249">
        <v>182731</v>
      </c>
      <c r="Q22" s="249">
        <v>186134</v>
      </c>
      <c r="R22" s="250">
        <v>188431</v>
      </c>
      <c r="S22" s="249">
        <v>192159</v>
      </c>
      <c r="T22" s="249">
        <v>192250</v>
      </c>
      <c r="U22" s="249">
        <v>196127</v>
      </c>
      <c r="V22" s="252">
        <v>196883</v>
      </c>
      <c r="W22" s="252">
        <v>198138</v>
      </c>
      <c r="X22" s="252">
        <f t="shared" si="0"/>
        <v>756</v>
      </c>
      <c r="Y22" s="253">
        <f t="shared" si="1"/>
        <v>0.38546452043828744</v>
      </c>
      <c r="Z22" s="254">
        <f t="shared" si="2"/>
        <v>1255</v>
      </c>
      <c r="AA22" s="255">
        <f t="shared" si="3"/>
        <v>0.63743441536343926</v>
      </c>
      <c r="AB22" s="256">
        <f t="shared" si="4"/>
        <v>499</v>
      </c>
      <c r="AC22" s="255">
        <f t="shared" si="4"/>
        <v>0.25196989492515182</v>
      </c>
    </row>
    <row r="23" spans="1:29" s="257" customFormat="1" ht="15" customHeight="1">
      <c r="A23" s="247" t="s">
        <v>568</v>
      </c>
      <c r="B23" s="248" t="s">
        <v>17</v>
      </c>
      <c r="C23" s="249">
        <v>16831</v>
      </c>
      <c r="D23" s="249">
        <v>19516</v>
      </c>
      <c r="E23" s="249">
        <v>22831</v>
      </c>
      <c r="F23" s="249">
        <v>26544</v>
      </c>
      <c r="G23" s="249">
        <v>31739</v>
      </c>
      <c r="H23" s="249">
        <v>46900</v>
      </c>
      <c r="I23" s="249">
        <v>48405</v>
      </c>
      <c r="J23" s="249">
        <v>55084</v>
      </c>
      <c r="K23" s="249">
        <v>66491</v>
      </c>
      <c r="L23" s="249">
        <v>91486</v>
      </c>
      <c r="M23" s="249">
        <v>127179</v>
      </c>
      <c r="N23" s="249">
        <v>162624</v>
      </c>
      <c r="O23" s="249">
        <v>183628</v>
      </c>
      <c r="P23" s="249">
        <v>194273</v>
      </c>
      <c r="Q23" s="249">
        <v>201862</v>
      </c>
      <c r="R23" s="250">
        <v>202544</v>
      </c>
      <c r="S23" s="249">
        <v>213037</v>
      </c>
      <c r="T23" s="249">
        <v>219862</v>
      </c>
      <c r="U23" s="249">
        <v>225700</v>
      </c>
      <c r="V23" s="252">
        <v>224903</v>
      </c>
      <c r="W23" s="252">
        <v>226432</v>
      </c>
      <c r="X23" s="252">
        <f t="shared" si="0"/>
        <v>-797</v>
      </c>
      <c r="Y23" s="253">
        <f t="shared" si="1"/>
        <v>-0.35312361541869741</v>
      </c>
      <c r="Z23" s="254">
        <f t="shared" si="2"/>
        <v>1529</v>
      </c>
      <c r="AA23" s="255">
        <f t="shared" si="3"/>
        <v>0.67984864586065996</v>
      </c>
      <c r="AB23" s="256">
        <f t="shared" si="4"/>
        <v>2326</v>
      </c>
      <c r="AC23" s="255">
        <f t="shared" si="4"/>
        <v>1.0329722612793573</v>
      </c>
    </row>
    <row r="24" spans="1:29" s="257" customFormat="1" ht="15" customHeight="1">
      <c r="A24" s="247" t="s">
        <v>569</v>
      </c>
      <c r="B24" s="248" t="s">
        <v>20</v>
      </c>
      <c r="C24" s="249">
        <v>13951</v>
      </c>
      <c r="D24" s="249">
        <v>16047</v>
      </c>
      <c r="E24" s="249">
        <v>17039</v>
      </c>
      <c r="F24" s="249">
        <v>18889</v>
      </c>
      <c r="G24" s="249">
        <v>22411</v>
      </c>
      <c r="H24" s="249">
        <v>31048</v>
      </c>
      <c r="I24" s="249">
        <v>32555</v>
      </c>
      <c r="J24" s="249">
        <v>35158</v>
      </c>
      <c r="K24" s="249">
        <v>41916</v>
      </c>
      <c r="L24" s="249">
        <v>61282</v>
      </c>
      <c r="M24" s="249">
        <v>87127</v>
      </c>
      <c r="N24" s="249">
        <v>115773</v>
      </c>
      <c r="O24" s="249">
        <v>129834</v>
      </c>
      <c r="P24" s="249">
        <v>136376</v>
      </c>
      <c r="Q24" s="249">
        <v>141253</v>
      </c>
      <c r="R24" s="250">
        <v>144539</v>
      </c>
      <c r="S24" s="249">
        <v>153762</v>
      </c>
      <c r="T24" s="249">
        <v>157668</v>
      </c>
      <c r="U24" s="249">
        <v>156423</v>
      </c>
      <c r="V24" s="252">
        <v>156375</v>
      </c>
      <c r="W24" s="252">
        <v>152321</v>
      </c>
      <c r="X24" s="252">
        <f t="shared" si="0"/>
        <v>-48</v>
      </c>
      <c r="Y24" s="253">
        <f t="shared" si="1"/>
        <v>-3.0686024433746954E-2</v>
      </c>
      <c r="Z24" s="254">
        <f t="shared" si="2"/>
        <v>-4054</v>
      </c>
      <c r="AA24" s="255">
        <f t="shared" si="3"/>
        <v>-2.5924860111910473</v>
      </c>
      <c r="AB24" s="256">
        <f t="shared" si="4"/>
        <v>-4006</v>
      </c>
      <c r="AC24" s="255">
        <f t="shared" si="4"/>
        <v>-2.5617999867573005</v>
      </c>
    </row>
    <row r="25" spans="1:29" s="257" customFormat="1" ht="15" customHeight="1">
      <c r="A25" s="247" t="s">
        <v>570</v>
      </c>
      <c r="B25" s="248" t="s">
        <v>22</v>
      </c>
      <c r="C25" s="249">
        <v>22008</v>
      </c>
      <c r="D25" s="249">
        <v>22238</v>
      </c>
      <c r="E25" s="249">
        <v>23513</v>
      </c>
      <c r="F25" s="249">
        <v>23212</v>
      </c>
      <c r="G25" s="249">
        <v>24282</v>
      </c>
      <c r="H25" s="249">
        <v>33145</v>
      </c>
      <c r="I25" s="249">
        <v>33211</v>
      </c>
      <c r="J25" s="249">
        <v>33667</v>
      </c>
      <c r="K25" s="249">
        <v>32528</v>
      </c>
      <c r="L25" s="249">
        <v>32265</v>
      </c>
      <c r="M25" s="249">
        <v>33090</v>
      </c>
      <c r="N25" s="249">
        <v>35261</v>
      </c>
      <c r="O25" s="249">
        <v>36529</v>
      </c>
      <c r="P25" s="249">
        <v>40716</v>
      </c>
      <c r="Q25" s="249">
        <v>64560</v>
      </c>
      <c r="R25" s="250">
        <v>96279</v>
      </c>
      <c r="S25" s="249">
        <v>111737</v>
      </c>
      <c r="T25" s="249">
        <v>113572</v>
      </c>
      <c r="U25" s="249">
        <v>114216</v>
      </c>
      <c r="V25" s="252">
        <v>112691</v>
      </c>
      <c r="W25" s="252">
        <v>109238</v>
      </c>
      <c r="X25" s="252">
        <f t="shared" si="0"/>
        <v>-1525</v>
      </c>
      <c r="Y25" s="253">
        <f t="shared" si="1"/>
        <v>-1.3351894655740002</v>
      </c>
      <c r="Z25" s="254">
        <f t="shared" si="2"/>
        <v>-3453</v>
      </c>
      <c r="AA25" s="255">
        <f t="shared" si="3"/>
        <v>-3.0641311196102619</v>
      </c>
      <c r="AB25" s="256">
        <f t="shared" si="4"/>
        <v>-1928</v>
      </c>
      <c r="AC25" s="255">
        <f t="shared" si="4"/>
        <v>-1.7289416540362617</v>
      </c>
    </row>
    <row r="26" spans="1:29" s="257" customFormat="1" ht="15" customHeight="1">
      <c r="A26" s="262" t="s">
        <v>571</v>
      </c>
      <c r="B26" s="263" t="s">
        <v>32</v>
      </c>
      <c r="C26" s="250">
        <v>6649</v>
      </c>
      <c r="D26" s="250">
        <v>6491</v>
      </c>
      <c r="E26" s="250">
        <v>6576</v>
      </c>
      <c r="F26" s="250">
        <v>6506</v>
      </c>
      <c r="G26" s="250">
        <v>6400</v>
      </c>
      <c r="H26" s="250">
        <v>7781</v>
      </c>
      <c r="I26" s="250">
        <v>7747</v>
      </c>
      <c r="J26" s="250">
        <v>7610</v>
      </c>
      <c r="K26" s="250">
        <v>7178</v>
      </c>
      <c r="L26" s="250">
        <v>7038</v>
      </c>
      <c r="M26" s="250">
        <v>7032</v>
      </c>
      <c r="N26" s="250">
        <v>7940</v>
      </c>
      <c r="O26" s="250">
        <v>11526</v>
      </c>
      <c r="P26" s="250">
        <v>14430</v>
      </c>
      <c r="Q26" s="250">
        <v>21558</v>
      </c>
      <c r="R26" s="250">
        <v>27130</v>
      </c>
      <c r="S26" s="250">
        <v>29094</v>
      </c>
      <c r="T26" s="250">
        <v>30021</v>
      </c>
      <c r="U26" s="250">
        <v>31739</v>
      </c>
      <c r="V26" s="264">
        <v>30838</v>
      </c>
      <c r="W26" s="264">
        <v>29680</v>
      </c>
      <c r="X26" s="252">
        <f t="shared" si="0"/>
        <v>-901</v>
      </c>
      <c r="Y26" s="253">
        <f t="shared" si="1"/>
        <v>-2.8387787895018746</v>
      </c>
      <c r="Z26" s="254">
        <f t="shared" si="2"/>
        <v>-1158</v>
      </c>
      <c r="AA26" s="255">
        <f t="shared" si="3"/>
        <v>-3.7551073351060378</v>
      </c>
      <c r="AB26" s="256">
        <f t="shared" si="4"/>
        <v>-257</v>
      </c>
      <c r="AC26" s="255">
        <f t="shared" si="4"/>
        <v>-0.91632854560416321</v>
      </c>
    </row>
    <row r="27" spans="1:29" s="257" customFormat="1" ht="15" customHeight="1">
      <c r="A27" s="260" t="s">
        <v>130</v>
      </c>
      <c r="B27" s="261"/>
      <c r="O27" s="257" t="s">
        <v>563</v>
      </c>
      <c r="V27" s="261"/>
      <c r="W27" s="261"/>
      <c r="X27" s="252" t="s">
        <v>563</v>
      </c>
      <c r="Y27" s="253" t="s">
        <v>563</v>
      </c>
      <c r="Z27" s="254"/>
      <c r="AA27" s="255"/>
      <c r="AB27" s="256"/>
      <c r="AC27" s="255"/>
    </row>
    <row r="28" spans="1:29" s="257" customFormat="1" ht="15" customHeight="1">
      <c r="A28" s="247" t="s">
        <v>572</v>
      </c>
      <c r="B28" s="248" t="s">
        <v>7</v>
      </c>
      <c r="C28" s="249">
        <v>58103</v>
      </c>
      <c r="D28" s="249">
        <v>63682</v>
      </c>
      <c r="E28" s="249">
        <v>66890</v>
      </c>
      <c r="F28" s="249">
        <v>72417</v>
      </c>
      <c r="G28" s="249">
        <v>84857</v>
      </c>
      <c r="H28" s="249">
        <v>101611</v>
      </c>
      <c r="I28" s="249">
        <v>112041</v>
      </c>
      <c r="J28" s="249">
        <v>120233</v>
      </c>
      <c r="K28" s="249">
        <v>129820</v>
      </c>
      <c r="L28" s="249">
        <v>159351</v>
      </c>
      <c r="M28" s="249">
        <v>206561</v>
      </c>
      <c r="N28" s="249">
        <v>234945</v>
      </c>
      <c r="O28" s="249">
        <v>254869</v>
      </c>
      <c r="P28" s="249">
        <v>263363</v>
      </c>
      <c r="Q28" s="249">
        <v>270722</v>
      </c>
      <c r="R28" s="250">
        <v>287606</v>
      </c>
      <c r="S28" s="249">
        <v>293117</v>
      </c>
      <c r="T28" s="249">
        <v>291027</v>
      </c>
      <c r="U28" s="249">
        <v>290959</v>
      </c>
      <c r="V28" s="252">
        <v>293409</v>
      </c>
      <c r="W28" s="252">
        <v>303601</v>
      </c>
      <c r="X28" s="252">
        <f t="shared" si="0"/>
        <v>2450</v>
      </c>
      <c r="Y28" s="253">
        <f t="shared" si="1"/>
        <v>0.8420430369914661</v>
      </c>
      <c r="Z28" s="254">
        <f t="shared" si="2"/>
        <v>10192</v>
      </c>
      <c r="AA28" s="255">
        <f t="shared" si="3"/>
        <v>3.4736494108905993</v>
      </c>
      <c r="AB28" s="256">
        <f t="shared" si="4"/>
        <v>7742</v>
      </c>
      <c r="AC28" s="255">
        <f t="shared" si="4"/>
        <v>2.6316063738991331</v>
      </c>
    </row>
    <row r="29" spans="1:29" s="257" customFormat="1" ht="15" customHeight="1">
      <c r="A29" s="247" t="s">
        <v>573</v>
      </c>
      <c r="B29" s="248" t="s">
        <v>14</v>
      </c>
      <c r="C29" s="249">
        <v>61707</v>
      </c>
      <c r="D29" s="249">
        <v>67991</v>
      </c>
      <c r="E29" s="249">
        <v>71553</v>
      </c>
      <c r="F29" s="249">
        <v>74773</v>
      </c>
      <c r="G29" s="249">
        <v>78251</v>
      </c>
      <c r="H29" s="249">
        <v>93071</v>
      </c>
      <c r="I29" s="249">
        <v>97208</v>
      </c>
      <c r="J29" s="249">
        <v>100003</v>
      </c>
      <c r="K29" s="249">
        <v>101894</v>
      </c>
      <c r="L29" s="249">
        <v>114279</v>
      </c>
      <c r="M29" s="249">
        <v>140344</v>
      </c>
      <c r="N29" s="249">
        <v>183280</v>
      </c>
      <c r="O29" s="249">
        <v>212233</v>
      </c>
      <c r="P29" s="249">
        <v>227311</v>
      </c>
      <c r="Q29" s="249">
        <v>239803</v>
      </c>
      <c r="R29" s="250">
        <v>260567</v>
      </c>
      <c r="S29" s="249">
        <v>266170</v>
      </c>
      <c r="T29" s="249">
        <v>267100</v>
      </c>
      <c r="U29" s="249">
        <v>266937</v>
      </c>
      <c r="V29" s="252">
        <v>267435</v>
      </c>
      <c r="W29" s="252">
        <v>260878</v>
      </c>
      <c r="X29" s="252">
        <f t="shared" si="0"/>
        <v>498</v>
      </c>
      <c r="Y29" s="253">
        <f t="shared" si="1"/>
        <v>0.18656087391406961</v>
      </c>
      <c r="Z29" s="254">
        <f t="shared" si="2"/>
        <v>-6557</v>
      </c>
      <c r="AA29" s="255">
        <f t="shared" si="3"/>
        <v>-2.4518107203619568</v>
      </c>
      <c r="AB29" s="256">
        <f t="shared" si="4"/>
        <v>-7055</v>
      </c>
      <c r="AC29" s="255">
        <f t="shared" si="4"/>
        <v>-2.6383715942760264</v>
      </c>
    </row>
    <row r="30" spans="1:29" s="257" customFormat="1" ht="15" customHeight="1">
      <c r="A30" s="247" t="s">
        <v>574</v>
      </c>
      <c r="B30" s="248" t="s">
        <v>19</v>
      </c>
      <c r="C30" s="249">
        <v>30097</v>
      </c>
      <c r="D30" s="249">
        <v>31641</v>
      </c>
      <c r="E30" s="249">
        <v>31904</v>
      </c>
      <c r="F30" s="249">
        <v>36304</v>
      </c>
      <c r="G30" s="249">
        <v>40722</v>
      </c>
      <c r="H30" s="249">
        <v>46659</v>
      </c>
      <c r="I30" s="249">
        <v>49771</v>
      </c>
      <c r="J30" s="249">
        <v>51131</v>
      </c>
      <c r="K30" s="249">
        <v>53565</v>
      </c>
      <c r="L30" s="249">
        <v>61000</v>
      </c>
      <c r="M30" s="249">
        <v>68900</v>
      </c>
      <c r="N30" s="249">
        <v>77080</v>
      </c>
      <c r="O30" s="249">
        <v>85463</v>
      </c>
      <c r="P30" s="249">
        <v>91434</v>
      </c>
      <c r="Q30" s="249">
        <v>93273</v>
      </c>
      <c r="R30" s="250">
        <v>97632</v>
      </c>
      <c r="S30" s="249">
        <v>96020</v>
      </c>
      <c r="T30" s="249">
        <v>94813</v>
      </c>
      <c r="U30" s="249">
        <v>93901</v>
      </c>
      <c r="V30" s="252">
        <v>91030</v>
      </c>
      <c r="W30" s="252">
        <v>87722</v>
      </c>
      <c r="X30" s="252">
        <f t="shared" si="0"/>
        <v>-2871</v>
      </c>
      <c r="Y30" s="253">
        <f t="shared" si="1"/>
        <v>-3.0574754262467918</v>
      </c>
      <c r="Z30" s="254">
        <f t="shared" si="2"/>
        <v>-3308</v>
      </c>
      <c r="AA30" s="255">
        <f t="shared" si="3"/>
        <v>-3.6339668241239154</v>
      </c>
      <c r="AB30" s="256">
        <f t="shared" si="4"/>
        <v>-437</v>
      </c>
      <c r="AC30" s="255">
        <f t="shared" si="4"/>
        <v>-0.57649139787712356</v>
      </c>
    </row>
    <row r="31" spans="1:29" s="257" customFormat="1" ht="15" customHeight="1">
      <c r="A31" s="247" t="s">
        <v>575</v>
      </c>
      <c r="B31" s="248" t="s">
        <v>34</v>
      </c>
      <c r="C31" s="249">
        <v>13730</v>
      </c>
      <c r="D31" s="249">
        <v>13876</v>
      </c>
      <c r="E31" s="249">
        <v>14418</v>
      </c>
      <c r="F31" s="249">
        <v>14719</v>
      </c>
      <c r="G31" s="249">
        <v>15152</v>
      </c>
      <c r="H31" s="249">
        <v>18153</v>
      </c>
      <c r="I31" s="249">
        <v>18240</v>
      </c>
      <c r="J31" s="249">
        <v>18639</v>
      </c>
      <c r="K31" s="249">
        <v>18525</v>
      </c>
      <c r="L31" s="249">
        <v>19099</v>
      </c>
      <c r="M31" s="249">
        <v>21140</v>
      </c>
      <c r="N31" s="249">
        <v>23425</v>
      </c>
      <c r="O31" s="249">
        <v>27609</v>
      </c>
      <c r="P31" s="249">
        <v>29579</v>
      </c>
      <c r="Q31" s="249">
        <v>30603</v>
      </c>
      <c r="R31" s="250">
        <v>31377</v>
      </c>
      <c r="S31" s="249">
        <v>32054</v>
      </c>
      <c r="T31" s="249">
        <v>31944</v>
      </c>
      <c r="U31" s="249">
        <v>31026</v>
      </c>
      <c r="V31" s="252">
        <v>31020</v>
      </c>
      <c r="W31" s="252">
        <v>30268</v>
      </c>
      <c r="X31" s="252">
        <f t="shared" si="0"/>
        <v>-6</v>
      </c>
      <c r="Y31" s="253">
        <f t="shared" si="1"/>
        <v>-1.9338619222587505E-2</v>
      </c>
      <c r="Z31" s="254">
        <f t="shared" si="2"/>
        <v>-752</v>
      </c>
      <c r="AA31" s="255">
        <f t="shared" si="3"/>
        <v>-2.4242424242424243</v>
      </c>
      <c r="AB31" s="256">
        <f t="shared" si="4"/>
        <v>-746</v>
      </c>
      <c r="AC31" s="255">
        <f t="shared" si="4"/>
        <v>-2.4049038050198366</v>
      </c>
    </row>
    <row r="32" spans="1:29" s="257" customFormat="1" ht="15" customHeight="1">
      <c r="A32" s="247" t="s">
        <v>576</v>
      </c>
      <c r="B32" s="248" t="s">
        <v>35</v>
      </c>
      <c r="C32" s="249">
        <v>4933</v>
      </c>
      <c r="D32" s="249">
        <v>5243</v>
      </c>
      <c r="E32" s="249">
        <v>5447</v>
      </c>
      <c r="F32" s="249">
        <v>5772</v>
      </c>
      <c r="G32" s="249">
        <v>6078</v>
      </c>
      <c r="H32" s="249">
        <v>8081</v>
      </c>
      <c r="I32" s="249">
        <v>8461</v>
      </c>
      <c r="J32" s="249">
        <v>8852</v>
      </c>
      <c r="K32" s="249">
        <v>9235</v>
      </c>
      <c r="L32" s="249">
        <v>11095</v>
      </c>
      <c r="M32" s="249">
        <v>13116</v>
      </c>
      <c r="N32" s="249">
        <v>20011</v>
      </c>
      <c r="O32" s="249">
        <v>26527</v>
      </c>
      <c r="P32" s="249">
        <v>29757</v>
      </c>
      <c r="Q32" s="249">
        <v>30813</v>
      </c>
      <c r="R32" s="250">
        <v>33583</v>
      </c>
      <c r="S32" s="249">
        <v>33766</v>
      </c>
      <c r="T32" s="249">
        <v>33545</v>
      </c>
      <c r="U32" s="249">
        <v>33183</v>
      </c>
      <c r="V32" s="252">
        <v>33739</v>
      </c>
      <c r="W32" s="252">
        <v>33604</v>
      </c>
      <c r="X32" s="252">
        <f t="shared" si="0"/>
        <v>556</v>
      </c>
      <c r="Y32" s="253">
        <f t="shared" si="1"/>
        <v>1.6755567609920741</v>
      </c>
      <c r="Z32" s="254">
        <f t="shared" si="2"/>
        <v>-135</v>
      </c>
      <c r="AA32" s="255">
        <f t="shared" si="3"/>
        <v>-0.40013041287530748</v>
      </c>
      <c r="AB32" s="256">
        <f t="shared" si="4"/>
        <v>-691</v>
      </c>
      <c r="AC32" s="255">
        <f t="shared" si="4"/>
        <v>-2.0756871738673817</v>
      </c>
    </row>
    <row r="33" spans="1:29" s="257" customFormat="1" ht="15" customHeight="1">
      <c r="A33" s="265" t="s">
        <v>397</v>
      </c>
      <c r="B33" s="261"/>
      <c r="V33" s="261"/>
      <c r="W33" s="261"/>
      <c r="X33" s="252" t="s">
        <v>563</v>
      </c>
      <c r="Y33" s="253" t="s">
        <v>563</v>
      </c>
      <c r="Z33" s="254"/>
      <c r="AA33" s="255"/>
      <c r="AB33" s="256"/>
      <c r="AC33" s="255"/>
    </row>
    <row r="34" spans="1:29" s="257" customFormat="1" ht="15" customHeight="1">
      <c r="A34" s="247" t="s">
        <v>577</v>
      </c>
      <c r="B34" s="248" t="s">
        <v>16</v>
      </c>
      <c r="C34" s="249">
        <v>20987</v>
      </c>
      <c r="D34" s="249">
        <v>22392</v>
      </c>
      <c r="E34" s="249">
        <v>25656</v>
      </c>
      <c r="F34" s="249">
        <v>29737</v>
      </c>
      <c r="G34" s="249">
        <v>32083</v>
      </c>
      <c r="H34" s="249">
        <v>37160</v>
      </c>
      <c r="I34" s="249">
        <v>42516</v>
      </c>
      <c r="J34" s="249">
        <v>48012</v>
      </c>
      <c r="K34" s="249">
        <v>51173</v>
      </c>
      <c r="L34" s="249">
        <v>48481</v>
      </c>
      <c r="M34" s="249">
        <v>45964</v>
      </c>
      <c r="N34" s="249">
        <v>46182</v>
      </c>
      <c r="O34" s="249">
        <v>46380</v>
      </c>
      <c r="P34" s="249">
        <v>46889</v>
      </c>
      <c r="Q34" s="249">
        <v>46220</v>
      </c>
      <c r="R34" s="250">
        <v>46339</v>
      </c>
      <c r="S34" s="249">
        <v>45718</v>
      </c>
      <c r="T34" s="249">
        <v>43953</v>
      </c>
      <c r="U34" s="249">
        <v>42802</v>
      </c>
      <c r="V34" s="252">
        <v>40866</v>
      </c>
      <c r="W34" s="252">
        <f>SUM(W35:W36)</f>
        <v>38673</v>
      </c>
      <c r="X34" s="252">
        <f t="shared" si="0"/>
        <v>-1936</v>
      </c>
      <c r="Y34" s="253">
        <f t="shared" si="1"/>
        <v>-4.5231531236858098</v>
      </c>
      <c r="Z34" s="254">
        <f t="shared" si="2"/>
        <v>-2193</v>
      </c>
      <c r="AA34" s="255">
        <f t="shared" si="3"/>
        <v>-5.3663191895463225</v>
      </c>
      <c r="AB34" s="256">
        <f t="shared" si="4"/>
        <v>-257</v>
      </c>
      <c r="AC34" s="255">
        <f t="shared" si="4"/>
        <v>-0.84316606586051268</v>
      </c>
    </row>
    <row r="35" spans="1:29" ht="15" customHeight="1">
      <c r="A35" s="266" t="s">
        <v>578</v>
      </c>
      <c r="B35" s="267" t="s">
        <v>579</v>
      </c>
      <c r="C35" s="268">
        <v>15479</v>
      </c>
      <c r="D35" s="268">
        <v>16803</v>
      </c>
      <c r="E35" s="268">
        <v>19777</v>
      </c>
      <c r="F35" s="268">
        <v>23540</v>
      </c>
      <c r="G35" s="268">
        <v>25873</v>
      </c>
      <c r="H35" s="268">
        <v>29426</v>
      </c>
      <c r="I35" s="268">
        <v>34288</v>
      </c>
      <c r="J35" s="268">
        <v>39145</v>
      </c>
      <c r="K35" s="268">
        <v>42238</v>
      </c>
      <c r="L35" s="268">
        <v>40157</v>
      </c>
      <c r="M35" s="268">
        <v>37934</v>
      </c>
      <c r="N35" s="268">
        <v>38108</v>
      </c>
      <c r="O35" s="268">
        <v>38303</v>
      </c>
      <c r="P35" s="268">
        <v>38770</v>
      </c>
      <c r="Q35" s="268">
        <v>38230</v>
      </c>
      <c r="R35" s="268">
        <v>38257</v>
      </c>
      <c r="S35" s="268">
        <v>37768</v>
      </c>
      <c r="T35" s="268">
        <v>36268</v>
      </c>
      <c r="U35" s="268">
        <v>35435</v>
      </c>
      <c r="V35" s="269">
        <v>33957</v>
      </c>
      <c r="W35" s="269">
        <v>32373</v>
      </c>
      <c r="X35" s="252">
        <f t="shared" si="0"/>
        <v>-1478</v>
      </c>
      <c r="Y35" s="253">
        <f t="shared" si="1"/>
        <v>-4.1710173557217445</v>
      </c>
      <c r="Z35" s="254">
        <f t="shared" si="2"/>
        <v>-1584</v>
      </c>
      <c r="AA35" s="255">
        <f t="shared" si="3"/>
        <v>-4.6647230320699711</v>
      </c>
      <c r="AB35" s="270"/>
      <c r="AC35" s="271"/>
    </row>
    <row r="36" spans="1:29" ht="15" customHeight="1">
      <c r="A36" s="266" t="s">
        <v>580</v>
      </c>
      <c r="B36" s="267" t="s">
        <v>581</v>
      </c>
      <c r="C36" s="268">
        <v>5508</v>
      </c>
      <c r="D36" s="268">
        <v>5589</v>
      </c>
      <c r="E36" s="268">
        <v>5879</v>
      </c>
      <c r="F36" s="268">
        <v>6197</v>
      </c>
      <c r="G36" s="268">
        <v>6210</v>
      </c>
      <c r="H36" s="268">
        <v>7734</v>
      </c>
      <c r="I36" s="268">
        <v>8228</v>
      </c>
      <c r="J36" s="268">
        <v>8867</v>
      </c>
      <c r="K36" s="268">
        <v>8935</v>
      </c>
      <c r="L36" s="268">
        <v>8324</v>
      </c>
      <c r="M36" s="268">
        <v>8030</v>
      </c>
      <c r="N36" s="268">
        <v>8074</v>
      </c>
      <c r="O36" s="268">
        <v>8077</v>
      </c>
      <c r="P36" s="268">
        <v>8119</v>
      </c>
      <c r="Q36" s="268">
        <v>7990</v>
      </c>
      <c r="R36" s="268">
        <v>8082</v>
      </c>
      <c r="S36" s="268">
        <v>7950</v>
      </c>
      <c r="T36" s="268">
        <v>7685</v>
      </c>
      <c r="U36" s="268">
        <v>7367</v>
      </c>
      <c r="V36" s="269">
        <v>6909</v>
      </c>
      <c r="W36" s="269">
        <v>6300</v>
      </c>
      <c r="X36" s="252">
        <f t="shared" si="0"/>
        <v>-458</v>
      </c>
      <c r="Y36" s="253">
        <f t="shared" si="1"/>
        <v>-6.2169132618433558</v>
      </c>
      <c r="Z36" s="254">
        <f t="shared" si="2"/>
        <v>-609</v>
      </c>
      <c r="AA36" s="255">
        <f t="shared" si="3"/>
        <v>-8.8145896656534948</v>
      </c>
      <c r="AB36" s="270"/>
      <c r="AC36" s="271"/>
    </row>
    <row r="37" spans="1:29" s="257" customFormat="1" ht="15" customHeight="1">
      <c r="A37" s="247" t="s">
        <v>582</v>
      </c>
      <c r="B37" s="248" t="s">
        <v>18</v>
      </c>
      <c r="C37" s="249">
        <v>33644</v>
      </c>
      <c r="D37" s="249">
        <v>35564</v>
      </c>
      <c r="E37" s="249">
        <v>37074</v>
      </c>
      <c r="F37" s="249">
        <v>37304</v>
      </c>
      <c r="G37" s="249">
        <v>38160</v>
      </c>
      <c r="H37" s="249">
        <v>47985</v>
      </c>
      <c r="I37" s="249">
        <v>47951</v>
      </c>
      <c r="J37" s="249">
        <v>48240</v>
      </c>
      <c r="K37" s="249">
        <v>47062</v>
      </c>
      <c r="L37" s="249">
        <v>46688</v>
      </c>
      <c r="M37" s="249">
        <v>49071</v>
      </c>
      <c r="N37" s="249">
        <v>63746</v>
      </c>
      <c r="O37" s="249">
        <v>78297</v>
      </c>
      <c r="P37" s="249">
        <v>82636</v>
      </c>
      <c r="Q37" s="249">
        <v>84445</v>
      </c>
      <c r="R37" s="250">
        <v>86562</v>
      </c>
      <c r="S37" s="249">
        <v>86117</v>
      </c>
      <c r="T37" s="249">
        <v>84361</v>
      </c>
      <c r="U37" s="249">
        <v>81009</v>
      </c>
      <c r="V37" s="252">
        <v>77178</v>
      </c>
      <c r="W37" s="252">
        <f>SUM(W38:W39)</f>
        <v>75294</v>
      </c>
      <c r="X37" s="252">
        <f t="shared" si="0"/>
        <v>-3831</v>
      </c>
      <c r="Y37" s="253">
        <f t="shared" si="1"/>
        <v>-4.729104173610339</v>
      </c>
      <c r="Z37" s="254">
        <f t="shared" si="2"/>
        <v>-1884</v>
      </c>
      <c r="AA37" s="255">
        <f t="shared" si="3"/>
        <v>-2.441110160926689</v>
      </c>
      <c r="AB37" s="256">
        <f t="shared" si="4"/>
        <v>1947</v>
      </c>
      <c r="AC37" s="255">
        <f t="shared" si="4"/>
        <v>2.28799401268365</v>
      </c>
    </row>
    <row r="38" spans="1:29" ht="15" customHeight="1">
      <c r="A38" s="266" t="s">
        <v>583</v>
      </c>
      <c r="B38" s="267" t="s">
        <v>584</v>
      </c>
      <c r="C38" s="268">
        <v>25107</v>
      </c>
      <c r="D38" s="268">
        <v>27013</v>
      </c>
      <c r="E38" s="268">
        <v>28544</v>
      </c>
      <c r="F38" s="268">
        <v>29063</v>
      </c>
      <c r="G38" s="268">
        <v>30204</v>
      </c>
      <c r="H38" s="268">
        <v>38499</v>
      </c>
      <c r="I38" s="268">
        <v>38445</v>
      </c>
      <c r="J38" s="268">
        <v>38876</v>
      </c>
      <c r="K38" s="268">
        <v>38264</v>
      </c>
      <c r="L38" s="268">
        <v>38542</v>
      </c>
      <c r="M38" s="268">
        <v>41245</v>
      </c>
      <c r="N38" s="268">
        <v>55731</v>
      </c>
      <c r="O38" s="268">
        <v>70201</v>
      </c>
      <c r="P38" s="268">
        <v>74527</v>
      </c>
      <c r="Q38" s="268">
        <v>76501</v>
      </c>
      <c r="R38" s="268">
        <v>78653</v>
      </c>
      <c r="S38" s="268">
        <v>76682</v>
      </c>
      <c r="T38" s="268">
        <v>75087</v>
      </c>
      <c r="U38" s="268">
        <v>72433</v>
      </c>
      <c r="V38" s="269">
        <v>69583</v>
      </c>
      <c r="W38" s="269">
        <v>68422</v>
      </c>
      <c r="X38" s="252">
        <f t="shared" si="0"/>
        <v>-2850</v>
      </c>
      <c r="Y38" s="253">
        <f t="shared" si="1"/>
        <v>-3.93467066116273</v>
      </c>
      <c r="Z38" s="254">
        <f t="shared" si="2"/>
        <v>-1161</v>
      </c>
      <c r="AA38" s="255">
        <f t="shared" si="3"/>
        <v>-1.6685109868789789</v>
      </c>
      <c r="AB38" s="270"/>
      <c r="AC38" s="271"/>
    </row>
    <row r="39" spans="1:29" ht="15" customHeight="1">
      <c r="A39" s="266" t="s">
        <v>585</v>
      </c>
      <c r="B39" s="267" t="s">
        <v>586</v>
      </c>
      <c r="C39" s="268">
        <v>8537</v>
      </c>
      <c r="D39" s="268">
        <v>8551</v>
      </c>
      <c r="E39" s="268">
        <v>8530</v>
      </c>
      <c r="F39" s="268">
        <v>8241</v>
      </c>
      <c r="G39" s="268">
        <v>7956</v>
      </c>
      <c r="H39" s="268">
        <v>9486</v>
      </c>
      <c r="I39" s="268">
        <v>9506</v>
      </c>
      <c r="J39" s="268">
        <v>9364</v>
      </c>
      <c r="K39" s="268">
        <v>8798</v>
      </c>
      <c r="L39" s="268">
        <v>8146</v>
      </c>
      <c r="M39" s="268">
        <v>7826</v>
      </c>
      <c r="N39" s="268">
        <v>8015</v>
      </c>
      <c r="O39" s="268">
        <v>8096</v>
      </c>
      <c r="P39" s="268">
        <v>8109</v>
      </c>
      <c r="Q39" s="268">
        <v>7944</v>
      </c>
      <c r="R39" s="268">
        <v>7909</v>
      </c>
      <c r="S39" s="268">
        <v>9435</v>
      </c>
      <c r="T39" s="268">
        <v>9274</v>
      </c>
      <c r="U39" s="268">
        <v>8576</v>
      </c>
      <c r="V39" s="269">
        <v>7595</v>
      </c>
      <c r="W39" s="269">
        <v>6872</v>
      </c>
      <c r="X39" s="252">
        <f t="shared" si="0"/>
        <v>-981</v>
      </c>
      <c r="Y39" s="253">
        <f t="shared" si="1"/>
        <v>-11.438899253731345</v>
      </c>
      <c r="Z39" s="254">
        <f t="shared" si="2"/>
        <v>-723</v>
      </c>
      <c r="AA39" s="255">
        <f t="shared" si="3"/>
        <v>-9.5194206714944034</v>
      </c>
      <c r="AB39" s="270"/>
      <c r="AC39" s="271"/>
    </row>
    <row r="40" spans="1:29" s="257" customFormat="1" ht="15" customHeight="1">
      <c r="A40" s="247" t="s">
        <v>587</v>
      </c>
      <c r="B40" s="248" t="s">
        <v>21</v>
      </c>
      <c r="C40" s="249">
        <v>24318</v>
      </c>
      <c r="D40" s="249">
        <v>24755</v>
      </c>
      <c r="E40" s="249">
        <v>25804</v>
      </c>
      <c r="F40" s="249">
        <v>26466</v>
      </c>
      <c r="G40" s="249">
        <v>27809</v>
      </c>
      <c r="H40" s="249">
        <v>34847</v>
      </c>
      <c r="I40" s="249">
        <v>35744</v>
      </c>
      <c r="J40" s="249">
        <v>36623</v>
      </c>
      <c r="K40" s="249">
        <v>36343</v>
      </c>
      <c r="L40" s="249">
        <v>36695</v>
      </c>
      <c r="M40" s="249">
        <v>37623</v>
      </c>
      <c r="N40" s="249">
        <v>40576</v>
      </c>
      <c r="O40" s="249">
        <v>43574</v>
      </c>
      <c r="P40" s="249">
        <v>45686</v>
      </c>
      <c r="Q40" s="249">
        <v>46007</v>
      </c>
      <c r="R40" s="250">
        <v>48214</v>
      </c>
      <c r="S40" s="249">
        <v>49432</v>
      </c>
      <c r="T40" s="249">
        <v>49761</v>
      </c>
      <c r="U40" s="249">
        <v>49680</v>
      </c>
      <c r="V40" s="252">
        <v>48580</v>
      </c>
      <c r="W40" s="252">
        <v>47562</v>
      </c>
      <c r="X40" s="252">
        <f t="shared" si="0"/>
        <v>-1100</v>
      </c>
      <c r="Y40" s="253">
        <f t="shared" si="1"/>
        <v>-2.2141706924315621</v>
      </c>
      <c r="Z40" s="254">
        <f t="shared" si="2"/>
        <v>-1018</v>
      </c>
      <c r="AA40" s="255">
        <f t="shared" si="3"/>
        <v>-2.0955125566076576</v>
      </c>
      <c r="AB40" s="256">
        <f t="shared" si="4"/>
        <v>82</v>
      </c>
      <c r="AC40" s="255">
        <f t="shared" si="4"/>
        <v>0.1186581358239045</v>
      </c>
    </row>
    <row r="41" spans="1:29" s="257" customFormat="1" ht="15" customHeight="1">
      <c r="A41" s="247" t="s">
        <v>588</v>
      </c>
      <c r="B41" s="248" t="s">
        <v>23</v>
      </c>
      <c r="C41" s="249">
        <v>38586</v>
      </c>
      <c r="D41" s="249">
        <v>38750</v>
      </c>
      <c r="E41" s="249">
        <v>39061</v>
      </c>
      <c r="F41" s="249">
        <v>39145</v>
      </c>
      <c r="G41" s="249">
        <v>38642</v>
      </c>
      <c r="H41" s="249">
        <v>48600</v>
      </c>
      <c r="I41" s="249">
        <v>49474</v>
      </c>
      <c r="J41" s="249">
        <v>49736</v>
      </c>
      <c r="K41" s="249">
        <v>49234</v>
      </c>
      <c r="L41" s="249">
        <v>48219</v>
      </c>
      <c r="M41" s="249">
        <v>48354</v>
      </c>
      <c r="N41" s="249">
        <v>50161</v>
      </c>
      <c r="O41" s="249">
        <v>51051</v>
      </c>
      <c r="P41" s="249">
        <v>52107</v>
      </c>
      <c r="Q41" s="249">
        <v>51784</v>
      </c>
      <c r="R41" s="250">
        <v>51706</v>
      </c>
      <c r="S41" s="249">
        <v>51104</v>
      </c>
      <c r="T41" s="249">
        <v>49396</v>
      </c>
      <c r="U41" s="249">
        <v>47993</v>
      </c>
      <c r="V41" s="252">
        <v>44313</v>
      </c>
      <c r="W41" s="252">
        <v>42700</v>
      </c>
      <c r="X41" s="252">
        <f t="shared" si="0"/>
        <v>-3680</v>
      </c>
      <c r="Y41" s="253">
        <f t="shared" si="1"/>
        <v>-7.6677848852957728</v>
      </c>
      <c r="Z41" s="254">
        <f t="shared" si="2"/>
        <v>-1613</v>
      </c>
      <c r="AA41" s="255">
        <f t="shared" si="3"/>
        <v>-3.6400153453839734</v>
      </c>
      <c r="AB41" s="256">
        <f t="shared" si="4"/>
        <v>2067</v>
      </c>
      <c r="AC41" s="255">
        <f t="shared" si="4"/>
        <v>4.0277695399117999</v>
      </c>
    </row>
    <row r="42" spans="1:29" s="257" customFormat="1" ht="15" customHeight="1">
      <c r="A42" s="247">
        <v>801</v>
      </c>
      <c r="B42" s="248" t="s">
        <v>589</v>
      </c>
      <c r="C42" s="249">
        <v>26861</v>
      </c>
      <c r="D42" s="249">
        <v>27277</v>
      </c>
      <c r="E42" s="249">
        <v>27880</v>
      </c>
      <c r="F42" s="249">
        <v>28147</v>
      </c>
      <c r="G42" s="249">
        <v>27877</v>
      </c>
      <c r="H42" s="249">
        <v>34183</v>
      </c>
      <c r="I42" s="249">
        <v>34828</v>
      </c>
      <c r="J42" s="249">
        <v>35001</v>
      </c>
      <c r="K42" s="249">
        <v>34170</v>
      </c>
      <c r="L42" s="249">
        <v>32823</v>
      </c>
      <c r="M42" s="249">
        <v>32149</v>
      </c>
      <c r="N42" s="249">
        <v>32410</v>
      </c>
      <c r="O42" s="249">
        <v>34275</v>
      </c>
      <c r="P42" s="249">
        <v>36401</v>
      </c>
      <c r="Q42" s="249">
        <v>38270</v>
      </c>
      <c r="R42" s="250">
        <v>39743</v>
      </c>
      <c r="S42" s="249">
        <v>40688</v>
      </c>
      <c r="T42" s="249">
        <v>39970</v>
      </c>
      <c r="U42" s="249">
        <v>40181</v>
      </c>
      <c r="V42" s="252">
        <v>40310</v>
      </c>
      <c r="W42" s="252">
        <f>SUM(W43:W45)</f>
        <v>40645</v>
      </c>
      <c r="X42" s="252">
        <f t="shared" si="0"/>
        <v>129</v>
      </c>
      <c r="Y42" s="253">
        <f t="shared" si="1"/>
        <v>0.32104726114332643</v>
      </c>
      <c r="Z42" s="254">
        <f t="shared" si="2"/>
        <v>335</v>
      </c>
      <c r="AA42" s="255">
        <f t="shared" si="3"/>
        <v>0.83105929049863558</v>
      </c>
      <c r="AB42" s="256">
        <f t="shared" si="4"/>
        <v>206</v>
      </c>
      <c r="AC42" s="255">
        <f t="shared" si="4"/>
        <v>0.5100120293553092</v>
      </c>
    </row>
    <row r="43" spans="1:29" ht="15" customHeight="1">
      <c r="A43" s="266" t="s">
        <v>590</v>
      </c>
      <c r="B43" s="267" t="s">
        <v>591</v>
      </c>
      <c r="C43" s="268">
        <v>14431</v>
      </c>
      <c r="D43" s="268">
        <v>14633</v>
      </c>
      <c r="E43" s="268">
        <v>14940</v>
      </c>
      <c r="F43" s="268">
        <v>15038</v>
      </c>
      <c r="G43" s="268">
        <v>14799</v>
      </c>
      <c r="H43" s="268">
        <v>18040</v>
      </c>
      <c r="I43" s="268">
        <v>18355</v>
      </c>
      <c r="J43" s="268">
        <v>18429</v>
      </c>
      <c r="K43" s="268">
        <v>17966</v>
      </c>
      <c r="L43" s="268">
        <v>17375</v>
      </c>
      <c r="M43" s="268">
        <v>17073</v>
      </c>
      <c r="N43" s="268">
        <v>17122</v>
      </c>
      <c r="O43" s="268">
        <v>17830</v>
      </c>
      <c r="P43" s="268">
        <v>19692</v>
      </c>
      <c r="Q43" s="268">
        <v>20775</v>
      </c>
      <c r="R43" s="268">
        <v>21415</v>
      </c>
      <c r="S43" s="268">
        <v>21545</v>
      </c>
      <c r="T43" s="268">
        <v>20732</v>
      </c>
      <c r="U43" s="268">
        <v>20875</v>
      </c>
      <c r="V43" s="269">
        <v>20471</v>
      </c>
      <c r="W43" s="269">
        <v>20517</v>
      </c>
      <c r="X43" s="252">
        <f t="shared" si="0"/>
        <v>-404</v>
      </c>
      <c r="Y43" s="253">
        <f t="shared" si="1"/>
        <v>-1.9353293413173651</v>
      </c>
      <c r="Z43" s="254">
        <f t="shared" si="2"/>
        <v>46</v>
      </c>
      <c r="AA43" s="255">
        <f t="shared" si="3"/>
        <v>0.22470812368716722</v>
      </c>
      <c r="AB43" s="270"/>
      <c r="AC43" s="271"/>
    </row>
    <row r="44" spans="1:29" ht="15" customHeight="1">
      <c r="A44" s="266" t="s">
        <v>592</v>
      </c>
      <c r="B44" s="267" t="s">
        <v>593</v>
      </c>
      <c r="C44" s="268">
        <v>5665</v>
      </c>
      <c r="D44" s="268">
        <v>5770</v>
      </c>
      <c r="E44" s="268">
        <v>6023</v>
      </c>
      <c r="F44" s="268">
        <v>6273</v>
      </c>
      <c r="G44" s="268">
        <v>6363</v>
      </c>
      <c r="H44" s="268">
        <v>8148</v>
      </c>
      <c r="I44" s="268">
        <v>8335</v>
      </c>
      <c r="J44" s="268">
        <v>8736</v>
      </c>
      <c r="K44" s="268">
        <v>8612</v>
      </c>
      <c r="L44" s="268">
        <v>8475</v>
      </c>
      <c r="M44" s="268">
        <v>8351</v>
      </c>
      <c r="N44" s="268">
        <v>8342</v>
      </c>
      <c r="O44" s="268">
        <v>9253</v>
      </c>
      <c r="P44" s="268">
        <v>9292</v>
      </c>
      <c r="Q44" s="268">
        <v>10124</v>
      </c>
      <c r="R44" s="268">
        <v>10823</v>
      </c>
      <c r="S44" s="268">
        <v>11823</v>
      </c>
      <c r="T44" s="268">
        <v>11967</v>
      </c>
      <c r="U44" s="268">
        <v>12020</v>
      </c>
      <c r="V44" s="269">
        <v>12468</v>
      </c>
      <c r="W44" s="269">
        <v>12601</v>
      </c>
      <c r="X44" s="252">
        <f t="shared" si="0"/>
        <v>448</v>
      </c>
      <c r="Y44" s="253">
        <f t="shared" si="1"/>
        <v>3.7271214642262893</v>
      </c>
      <c r="Z44" s="254">
        <f t="shared" si="2"/>
        <v>133</v>
      </c>
      <c r="AA44" s="255">
        <f t="shared" si="3"/>
        <v>1.0667308309271735</v>
      </c>
      <c r="AB44" s="270"/>
      <c r="AC44" s="271"/>
    </row>
    <row r="45" spans="1:29" ht="15" customHeight="1">
      <c r="A45" s="266" t="s">
        <v>594</v>
      </c>
      <c r="B45" s="267" t="s">
        <v>595</v>
      </c>
      <c r="C45" s="268">
        <v>6765</v>
      </c>
      <c r="D45" s="268">
        <v>6874</v>
      </c>
      <c r="E45" s="268">
        <v>6917</v>
      </c>
      <c r="F45" s="268">
        <v>6836</v>
      </c>
      <c r="G45" s="268">
        <v>6715</v>
      </c>
      <c r="H45" s="268">
        <v>7995</v>
      </c>
      <c r="I45" s="268">
        <v>8138</v>
      </c>
      <c r="J45" s="268">
        <v>7836</v>
      </c>
      <c r="K45" s="268">
        <v>7592</v>
      </c>
      <c r="L45" s="268">
        <v>6973</v>
      </c>
      <c r="M45" s="268">
        <v>6725</v>
      </c>
      <c r="N45" s="268">
        <v>6946</v>
      </c>
      <c r="O45" s="268">
        <v>7192</v>
      </c>
      <c r="P45" s="268">
        <v>7417</v>
      </c>
      <c r="Q45" s="268">
        <v>7371</v>
      </c>
      <c r="R45" s="268">
        <v>7505</v>
      </c>
      <c r="S45" s="268">
        <v>7320</v>
      </c>
      <c r="T45" s="268">
        <v>7271</v>
      </c>
      <c r="U45" s="268">
        <v>7286</v>
      </c>
      <c r="V45" s="269">
        <v>7371</v>
      </c>
      <c r="W45" s="269">
        <v>7527</v>
      </c>
      <c r="X45" s="252">
        <f t="shared" si="0"/>
        <v>85</v>
      </c>
      <c r="Y45" s="253">
        <f t="shared" si="1"/>
        <v>1.1666209168267909</v>
      </c>
      <c r="Z45" s="254">
        <f t="shared" si="2"/>
        <v>156</v>
      </c>
      <c r="AA45" s="255">
        <f t="shared" si="3"/>
        <v>2.1164021164021163</v>
      </c>
      <c r="AB45" s="270"/>
      <c r="AC45" s="271"/>
    </row>
    <row r="46" spans="1:29" s="257" customFormat="1" ht="15" customHeight="1">
      <c r="A46" s="247">
        <v>903</v>
      </c>
      <c r="B46" s="248" t="s">
        <v>596</v>
      </c>
      <c r="C46" s="249">
        <v>19976</v>
      </c>
      <c r="D46" s="249">
        <v>19645</v>
      </c>
      <c r="E46" s="249">
        <v>19466</v>
      </c>
      <c r="F46" s="249">
        <v>19812</v>
      </c>
      <c r="G46" s="249">
        <v>20519</v>
      </c>
      <c r="H46" s="249">
        <v>24253</v>
      </c>
      <c r="I46" s="249">
        <v>26611</v>
      </c>
      <c r="J46" s="249">
        <v>28500</v>
      </c>
      <c r="K46" s="249">
        <v>28662</v>
      </c>
      <c r="L46" s="249">
        <v>27145</v>
      </c>
      <c r="M46" s="249">
        <v>26282</v>
      </c>
      <c r="N46" s="249">
        <v>26252</v>
      </c>
      <c r="O46" s="249">
        <v>26095</v>
      </c>
      <c r="P46" s="249">
        <v>26179</v>
      </c>
      <c r="Q46" s="249">
        <v>25745</v>
      </c>
      <c r="R46" s="250">
        <v>25440</v>
      </c>
      <c r="S46" s="249">
        <v>25331</v>
      </c>
      <c r="T46" s="249">
        <v>24304</v>
      </c>
      <c r="U46" s="249">
        <v>23104</v>
      </c>
      <c r="V46" s="252">
        <v>21200</v>
      </c>
      <c r="W46" s="252">
        <f>SUM(W47:W49)</f>
        <v>19261</v>
      </c>
      <c r="X46" s="252">
        <f t="shared" si="0"/>
        <v>-1904</v>
      </c>
      <c r="Y46" s="253">
        <f t="shared" si="1"/>
        <v>-8.2409972299168981</v>
      </c>
      <c r="Z46" s="254">
        <f t="shared" si="2"/>
        <v>-1939</v>
      </c>
      <c r="AA46" s="255">
        <f t="shared" si="3"/>
        <v>-9.1462264150943398</v>
      </c>
      <c r="AB46" s="256">
        <f t="shared" si="4"/>
        <v>-35</v>
      </c>
      <c r="AC46" s="255">
        <f t="shared" si="4"/>
        <v>-0.90522918517744166</v>
      </c>
    </row>
    <row r="47" spans="1:29" ht="15" customHeight="1">
      <c r="A47" s="266" t="s">
        <v>597</v>
      </c>
      <c r="B47" s="267" t="s">
        <v>598</v>
      </c>
      <c r="C47" s="268">
        <v>7510</v>
      </c>
      <c r="D47" s="268">
        <v>7597</v>
      </c>
      <c r="E47" s="268">
        <v>7844</v>
      </c>
      <c r="F47" s="268">
        <v>8157</v>
      </c>
      <c r="G47" s="268">
        <v>8413</v>
      </c>
      <c r="H47" s="268">
        <v>10404</v>
      </c>
      <c r="I47" s="268">
        <v>11613</v>
      </c>
      <c r="J47" s="268">
        <v>12442</v>
      </c>
      <c r="K47" s="268">
        <v>12894</v>
      </c>
      <c r="L47" s="268">
        <v>12321</v>
      </c>
      <c r="M47" s="268">
        <v>11995</v>
      </c>
      <c r="N47" s="268">
        <v>12051</v>
      </c>
      <c r="O47" s="268">
        <v>12028</v>
      </c>
      <c r="P47" s="268">
        <v>12079</v>
      </c>
      <c r="Q47" s="268">
        <v>11748</v>
      </c>
      <c r="R47" s="268">
        <v>11698</v>
      </c>
      <c r="S47" s="268">
        <v>11686</v>
      </c>
      <c r="T47" s="268">
        <v>11256</v>
      </c>
      <c r="U47" s="268">
        <v>10831</v>
      </c>
      <c r="V47" s="269">
        <v>9910</v>
      </c>
      <c r="W47" s="269">
        <v>9059</v>
      </c>
      <c r="X47" s="252">
        <f t="shared" si="0"/>
        <v>-921</v>
      </c>
      <c r="Y47" s="253">
        <f t="shared" si="1"/>
        <v>-8.5033699566060381</v>
      </c>
      <c r="Z47" s="254">
        <f t="shared" si="2"/>
        <v>-851</v>
      </c>
      <c r="AA47" s="255">
        <f t="shared" si="3"/>
        <v>-8.587285570131181</v>
      </c>
      <c r="AB47" s="270"/>
      <c r="AC47" s="271"/>
    </row>
    <row r="48" spans="1:29" ht="15" customHeight="1">
      <c r="A48" s="266" t="s">
        <v>599</v>
      </c>
      <c r="B48" s="267" t="s">
        <v>600</v>
      </c>
      <c r="C48" s="268">
        <v>8129</v>
      </c>
      <c r="D48" s="268">
        <v>7740</v>
      </c>
      <c r="E48" s="268">
        <v>7283</v>
      </c>
      <c r="F48" s="268">
        <v>7020</v>
      </c>
      <c r="G48" s="268">
        <v>7011</v>
      </c>
      <c r="H48" s="268">
        <v>8417</v>
      </c>
      <c r="I48" s="268">
        <v>8714</v>
      </c>
      <c r="J48" s="268">
        <v>8736</v>
      </c>
      <c r="K48" s="268">
        <v>8554</v>
      </c>
      <c r="L48" s="268">
        <v>7913</v>
      </c>
      <c r="M48" s="268">
        <v>7710</v>
      </c>
      <c r="N48" s="268">
        <v>7680</v>
      </c>
      <c r="O48" s="268">
        <v>7706</v>
      </c>
      <c r="P48" s="268">
        <v>7737</v>
      </c>
      <c r="Q48" s="268">
        <v>7677</v>
      </c>
      <c r="R48" s="268">
        <v>7476</v>
      </c>
      <c r="S48" s="268">
        <v>7439</v>
      </c>
      <c r="T48" s="268">
        <v>7204</v>
      </c>
      <c r="U48" s="268">
        <v>6629</v>
      </c>
      <c r="V48" s="269">
        <v>6056</v>
      </c>
      <c r="W48" s="269">
        <v>5530</v>
      </c>
      <c r="X48" s="252">
        <f t="shared" si="0"/>
        <v>-573</v>
      </c>
      <c r="Y48" s="253">
        <f t="shared" si="1"/>
        <v>-8.6438376829084334</v>
      </c>
      <c r="Z48" s="254">
        <f t="shared" si="2"/>
        <v>-526</v>
      </c>
      <c r="AA48" s="255">
        <f t="shared" si="3"/>
        <v>-8.6856010568031703</v>
      </c>
      <c r="AB48" s="270"/>
      <c r="AC48" s="271"/>
    </row>
    <row r="49" spans="1:29" ht="15" customHeight="1">
      <c r="A49" s="266" t="s">
        <v>601</v>
      </c>
      <c r="B49" s="267" t="s">
        <v>602</v>
      </c>
      <c r="C49" s="268">
        <v>4337</v>
      </c>
      <c r="D49" s="268">
        <v>4308</v>
      </c>
      <c r="E49" s="268">
        <v>4339</v>
      </c>
      <c r="F49" s="268">
        <v>4635</v>
      </c>
      <c r="G49" s="268">
        <v>5095</v>
      </c>
      <c r="H49" s="268">
        <v>5432</v>
      </c>
      <c r="I49" s="268">
        <v>6284</v>
      </c>
      <c r="J49" s="268">
        <v>7322</v>
      </c>
      <c r="K49" s="268">
        <v>7214</v>
      </c>
      <c r="L49" s="268">
        <v>6911</v>
      </c>
      <c r="M49" s="268">
        <v>6577</v>
      </c>
      <c r="N49" s="268">
        <v>6521</v>
      </c>
      <c r="O49" s="268">
        <v>6361</v>
      </c>
      <c r="P49" s="268">
        <v>6363</v>
      </c>
      <c r="Q49" s="268">
        <v>6320</v>
      </c>
      <c r="R49" s="268">
        <v>6266</v>
      </c>
      <c r="S49" s="268">
        <v>6206</v>
      </c>
      <c r="T49" s="268">
        <v>5844</v>
      </c>
      <c r="U49" s="268">
        <v>5644</v>
      </c>
      <c r="V49" s="269">
        <v>5234</v>
      </c>
      <c r="W49" s="269">
        <v>4672</v>
      </c>
      <c r="X49" s="252">
        <f t="shared" si="0"/>
        <v>-410</v>
      </c>
      <c r="Y49" s="253">
        <f t="shared" si="1"/>
        <v>-7.2643515237420271</v>
      </c>
      <c r="Z49" s="254">
        <f t="shared" si="2"/>
        <v>-562</v>
      </c>
      <c r="AA49" s="255">
        <f t="shared" si="3"/>
        <v>-10.737485670615209</v>
      </c>
      <c r="AB49" s="270"/>
      <c r="AC49" s="271"/>
    </row>
    <row r="50" spans="1:29" s="257" customFormat="1" ht="15" customHeight="1">
      <c r="A50" s="265" t="s">
        <v>398</v>
      </c>
      <c r="B50" s="261"/>
      <c r="V50" s="261"/>
      <c r="W50" s="261"/>
      <c r="X50" s="252" t="s">
        <v>563</v>
      </c>
      <c r="Y50" s="253" t="s">
        <v>563</v>
      </c>
      <c r="Z50" s="254" t="s">
        <v>563</v>
      </c>
      <c r="AA50" s="255" t="s">
        <v>563</v>
      </c>
      <c r="AB50" s="256"/>
      <c r="AC50" s="255"/>
    </row>
    <row r="51" spans="1:29" s="257" customFormat="1" ht="15" customHeight="1">
      <c r="A51" s="247" t="s">
        <v>603</v>
      </c>
      <c r="B51" s="248" t="s">
        <v>5</v>
      </c>
      <c r="C51" s="249">
        <v>209050</v>
      </c>
      <c r="D51" s="249">
        <v>221240</v>
      </c>
      <c r="E51" s="249">
        <v>232805</v>
      </c>
      <c r="F51" s="249">
        <v>244556</v>
      </c>
      <c r="G51" s="249">
        <v>270719</v>
      </c>
      <c r="H51" s="249">
        <v>308321</v>
      </c>
      <c r="I51" s="249">
        <v>325329</v>
      </c>
      <c r="J51" s="249">
        <v>348365</v>
      </c>
      <c r="K51" s="249">
        <v>372824</v>
      </c>
      <c r="L51" s="249">
        <v>412507</v>
      </c>
      <c r="M51" s="249">
        <v>447666</v>
      </c>
      <c r="N51" s="249">
        <v>479360</v>
      </c>
      <c r="O51" s="249">
        <v>494825</v>
      </c>
      <c r="P51" s="249">
        <v>506101</v>
      </c>
      <c r="Q51" s="249">
        <v>509129</v>
      </c>
      <c r="R51" s="250">
        <v>527854</v>
      </c>
      <c r="S51" s="249">
        <v>534969</v>
      </c>
      <c r="T51" s="249">
        <v>536232</v>
      </c>
      <c r="U51" s="249">
        <v>536270</v>
      </c>
      <c r="V51" s="252">
        <v>535664</v>
      </c>
      <c r="W51" s="252">
        <f>SUM(W52:W56)</f>
        <v>530495</v>
      </c>
      <c r="X51" s="252">
        <f t="shared" si="0"/>
        <v>-606</v>
      </c>
      <c r="Y51" s="253">
        <f t="shared" si="1"/>
        <v>-0.11300277845115335</v>
      </c>
      <c r="Z51" s="254">
        <f t="shared" si="2"/>
        <v>-5169</v>
      </c>
      <c r="AA51" s="255">
        <f t="shared" si="3"/>
        <v>-0.96497057857164192</v>
      </c>
      <c r="AB51" s="256">
        <f t="shared" si="4"/>
        <v>-4563</v>
      </c>
      <c r="AC51" s="255">
        <f t="shared" si="4"/>
        <v>-0.85196780012048856</v>
      </c>
    </row>
    <row r="52" spans="1:29" ht="15" customHeight="1">
      <c r="A52" s="266" t="s">
        <v>604</v>
      </c>
      <c r="B52" s="267" t="s">
        <v>605</v>
      </c>
      <c r="C52" s="268">
        <v>177954</v>
      </c>
      <c r="D52" s="268">
        <v>190773</v>
      </c>
      <c r="E52" s="268">
        <v>202159</v>
      </c>
      <c r="F52" s="268">
        <v>213718</v>
      </c>
      <c r="G52" s="268">
        <v>239535</v>
      </c>
      <c r="H52" s="268">
        <v>270606</v>
      </c>
      <c r="I52" s="268">
        <v>286312</v>
      </c>
      <c r="J52" s="268">
        <v>309335</v>
      </c>
      <c r="K52" s="268">
        <v>334520</v>
      </c>
      <c r="L52" s="268">
        <v>373653</v>
      </c>
      <c r="M52" s="268">
        <v>408353</v>
      </c>
      <c r="N52" s="268">
        <v>436086</v>
      </c>
      <c r="O52" s="268">
        <v>446256</v>
      </c>
      <c r="P52" s="268">
        <v>452917</v>
      </c>
      <c r="Q52" s="268">
        <v>454360</v>
      </c>
      <c r="R52" s="268">
        <v>470986</v>
      </c>
      <c r="S52" s="268">
        <v>478309</v>
      </c>
      <c r="T52" s="268">
        <v>482304</v>
      </c>
      <c r="U52" s="268">
        <v>485992</v>
      </c>
      <c r="V52" s="269">
        <v>488459</v>
      </c>
      <c r="W52" s="269">
        <v>486958</v>
      </c>
      <c r="X52" s="252">
        <f t="shared" si="0"/>
        <v>2467</v>
      </c>
      <c r="Y52" s="253">
        <f t="shared" si="1"/>
        <v>0.50762152463415033</v>
      </c>
      <c r="Z52" s="254">
        <f t="shared" si="2"/>
        <v>-1501</v>
      </c>
      <c r="AA52" s="255">
        <f t="shared" si="3"/>
        <v>-0.30729293553809023</v>
      </c>
      <c r="AB52" s="270"/>
      <c r="AC52" s="271"/>
    </row>
    <row r="53" spans="1:29" ht="15" customHeight="1">
      <c r="A53" s="266" t="s">
        <v>606</v>
      </c>
      <c r="B53" s="267" t="s">
        <v>607</v>
      </c>
      <c r="C53" s="268">
        <v>6415</v>
      </c>
      <c r="D53" s="268">
        <v>6395</v>
      </c>
      <c r="E53" s="268">
        <v>6308</v>
      </c>
      <c r="F53" s="268">
        <v>7275</v>
      </c>
      <c r="G53" s="268">
        <v>7427</v>
      </c>
      <c r="H53" s="268">
        <v>8538</v>
      </c>
      <c r="I53" s="268">
        <v>9318</v>
      </c>
      <c r="J53" s="268">
        <v>9821</v>
      </c>
      <c r="K53" s="268">
        <v>10228</v>
      </c>
      <c r="L53" s="268">
        <v>10524</v>
      </c>
      <c r="M53" s="268">
        <v>10110</v>
      </c>
      <c r="N53" s="268">
        <v>10301</v>
      </c>
      <c r="O53" s="268">
        <v>9718</v>
      </c>
      <c r="P53" s="268">
        <v>9355</v>
      </c>
      <c r="Q53" s="268">
        <v>9222</v>
      </c>
      <c r="R53" s="268">
        <v>9024</v>
      </c>
      <c r="S53" s="268">
        <v>8978</v>
      </c>
      <c r="T53" s="268">
        <v>7724</v>
      </c>
      <c r="U53" s="268">
        <v>5987</v>
      </c>
      <c r="V53" s="269">
        <v>4898</v>
      </c>
      <c r="W53" s="269">
        <v>4079</v>
      </c>
      <c r="X53" s="252">
        <f t="shared" si="0"/>
        <v>-1089</v>
      </c>
      <c r="Y53" s="253">
        <f t="shared" si="1"/>
        <v>-18.189410389176551</v>
      </c>
      <c r="Z53" s="254">
        <f t="shared" si="2"/>
        <v>-819</v>
      </c>
      <c r="AA53" s="255">
        <f t="shared" si="3"/>
        <v>-16.721110657411188</v>
      </c>
      <c r="AB53" s="270"/>
      <c r="AC53" s="271"/>
    </row>
    <row r="54" spans="1:29" ht="15" customHeight="1">
      <c r="A54" s="266" t="s">
        <v>608</v>
      </c>
      <c r="B54" s="267" t="s">
        <v>609</v>
      </c>
      <c r="C54" s="268">
        <v>12611</v>
      </c>
      <c r="D54" s="268">
        <v>12207</v>
      </c>
      <c r="E54" s="268">
        <v>12292</v>
      </c>
      <c r="F54" s="268">
        <v>11769</v>
      </c>
      <c r="G54" s="268">
        <v>11559</v>
      </c>
      <c r="H54" s="268">
        <v>14369</v>
      </c>
      <c r="I54" s="268">
        <v>14524</v>
      </c>
      <c r="J54" s="268">
        <v>14196</v>
      </c>
      <c r="K54" s="268">
        <v>13649</v>
      </c>
      <c r="L54" s="268">
        <v>13693</v>
      </c>
      <c r="M54" s="268">
        <v>13716</v>
      </c>
      <c r="N54" s="268">
        <v>14821</v>
      </c>
      <c r="O54" s="268">
        <v>17171</v>
      </c>
      <c r="P54" s="268">
        <v>19665</v>
      </c>
      <c r="Q54" s="268">
        <v>20368</v>
      </c>
      <c r="R54" s="268">
        <v>22056</v>
      </c>
      <c r="S54" s="268">
        <v>21952</v>
      </c>
      <c r="T54" s="268">
        <v>21228</v>
      </c>
      <c r="U54" s="268">
        <v>19812</v>
      </c>
      <c r="V54" s="269">
        <v>18548</v>
      </c>
      <c r="W54" s="269">
        <v>16796</v>
      </c>
      <c r="X54" s="252">
        <f t="shared" si="0"/>
        <v>-1264</v>
      </c>
      <c r="Y54" s="253">
        <f t="shared" si="1"/>
        <v>-6.3799717343024431</v>
      </c>
      <c r="Z54" s="254">
        <f t="shared" si="2"/>
        <v>-1752</v>
      </c>
      <c r="AA54" s="255">
        <f t="shared" si="3"/>
        <v>-9.445762346344619</v>
      </c>
      <c r="AB54" s="270"/>
      <c r="AC54" s="271"/>
    </row>
    <row r="55" spans="1:29" ht="15" customHeight="1">
      <c r="A55" s="266" t="s">
        <v>610</v>
      </c>
      <c r="B55" s="267" t="s">
        <v>611</v>
      </c>
      <c r="C55" s="268">
        <v>7213</v>
      </c>
      <c r="D55" s="268">
        <v>7081</v>
      </c>
      <c r="E55" s="268">
        <v>7338</v>
      </c>
      <c r="F55" s="268">
        <v>7214</v>
      </c>
      <c r="G55" s="268">
        <v>7259</v>
      </c>
      <c r="H55" s="268">
        <v>9213</v>
      </c>
      <c r="I55" s="268">
        <v>9632</v>
      </c>
      <c r="J55" s="268">
        <v>9683</v>
      </c>
      <c r="K55" s="268">
        <v>9484</v>
      </c>
      <c r="L55" s="268">
        <v>9979</v>
      </c>
      <c r="M55" s="268">
        <v>10981</v>
      </c>
      <c r="N55" s="268">
        <v>13487</v>
      </c>
      <c r="O55" s="268">
        <v>16746</v>
      </c>
      <c r="P55" s="268">
        <v>19230</v>
      </c>
      <c r="Q55" s="268">
        <v>19879</v>
      </c>
      <c r="R55" s="268">
        <v>20221</v>
      </c>
      <c r="S55" s="268">
        <v>19885</v>
      </c>
      <c r="T55" s="268">
        <v>19326</v>
      </c>
      <c r="U55" s="268">
        <v>19115</v>
      </c>
      <c r="V55" s="269">
        <v>18735</v>
      </c>
      <c r="W55" s="269">
        <v>18002</v>
      </c>
      <c r="X55" s="252">
        <f t="shared" si="0"/>
        <v>-380</v>
      </c>
      <c r="Y55" s="253">
        <f t="shared" si="1"/>
        <v>-1.9879675647397332</v>
      </c>
      <c r="Z55" s="254">
        <f t="shared" si="2"/>
        <v>-733</v>
      </c>
      <c r="AA55" s="255">
        <f t="shared" si="3"/>
        <v>-3.9124633039765149</v>
      </c>
      <c r="AB55" s="270"/>
      <c r="AC55" s="271"/>
    </row>
    <row r="56" spans="1:29" ht="15" customHeight="1">
      <c r="A56" s="266" t="s">
        <v>612</v>
      </c>
      <c r="B56" s="267" t="s">
        <v>613</v>
      </c>
      <c r="C56" s="268">
        <v>4857</v>
      </c>
      <c r="D56" s="268">
        <v>4784</v>
      </c>
      <c r="E56" s="268">
        <v>4708</v>
      </c>
      <c r="F56" s="268">
        <v>4580</v>
      </c>
      <c r="G56" s="268">
        <v>4939</v>
      </c>
      <c r="H56" s="268">
        <v>5595</v>
      </c>
      <c r="I56" s="268">
        <v>5543</v>
      </c>
      <c r="J56" s="268">
        <v>5330</v>
      </c>
      <c r="K56" s="268">
        <v>4943</v>
      </c>
      <c r="L56" s="268">
        <v>4658</v>
      </c>
      <c r="M56" s="268">
        <v>4506</v>
      </c>
      <c r="N56" s="268">
        <v>4665</v>
      </c>
      <c r="O56" s="268">
        <v>4934</v>
      </c>
      <c r="P56" s="268">
        <v>4934</v>
      </c>
      <c r="Q56" s="268">
        <v>5300</v>
      </c>
      <c r="R56" s="268">
        <v>5567</v>
      </c>
      <c r="S56" s="268">
        <v>5845</v>
      </c>
      <c r="T56" s="268">
        <v>5650</v>
      </c>
      <c r="U56" s="268">
        <v>5364</v>
      </c>
      <c r="V56" s="269">
        <v>5024</v>
      </c>
      <c r="W56" s="269">
        <v>4660</v>
      </c>
      <c r="X56" s="252">
        <f t="shared" si="0"/>
        <v>-340</v>
      </c>
      <c r="Y56" s="253">
        <f t="shared" si="1"/>
        <v>-6.3385533184190903</v>
      </c>
      <c r="Z56" s="254">
        <f t="shared" si="2"/>
        <v>-364</v>
      </c>
      <c r="AA56" s="255">
        <f t="shared" si="3"/>
        <v>-7.2452229299363058</v>
      </c>
      <c r="AB56" s="270"/>
      <c r="AC56" s="271"/>
    </row>
    <row r="57" spans="1:29" s="257" customFormat="1" ht="15" customHeight="1">
      <c r="A57" s="247" t="s">
        <v>614</v>
      </c>
      <c r="B57" s="248" t="s">
        <v>36</v>
      </c>
      <c r="C57" s="249">
        <v>12281</v>
      </c>
      <c r="D57" s="249">
        <v>12244</v>
      </c>
      <c r="E57" s="249">
        <v>12411</v>
      </c>
      <c r="F57" s="249">
        <v>12163</v>
      </c>
      <c r="G57" s="249">
        <v>12050</v>
      </c>
      <c r="H57" s="249">
        <v>15582</v>
      </c>
      <c r="I57" s="249">
        <v>15941</v>
      </c>
      <c r="J57" s="249">
        <v>15751</v>
      </c>
      <c r="K57" s="249">
        <v>15543</v>
      </c>
      <c r="L57" s="249">
        <v>15211</v>
      </c>
      <c r="M57" s="249">
        <v>14686</v>
      </c>
      <c r="N57" s="249">
        <v>14915</v>
      </c>
      <c r="O57" s="249">
        <v>15230</v>
      </c>
      <c r="P57" s="249">
        <v>15354</v>
      </c>
      <c r="Q57" s="249">
        <v>15105</v>
      </c>
      <c r="R57" s="250">
        <v>15060</v>
      </c>
      <c r="S57" s="249">
        <v>14812</v>
      </c>
      <c r="T57" s="249">
        <v>14150</v>
      </c>
      <c r="U57" s="249">
        <v>13288</v>
      </c>
      <c r="V57" s="252">
        <v>12300</v>
      </c>
      <c r="W57" s="252">
        <v>11231</v>
      </c>
      <c r="X57" s="252">
        <f t="shared" si="0"/>
        <v>-988</v>
      </c>
      <c r="Y57" s="253">
        <f t="shared" si="1"/>
        <v>-7.4352799518362431</v>
      </c>
      <c r="Z57" s="254">
        <f t="shared" si="2"/>
        <v>-1069</v>
      </c>
      <c r="AA57" s="255">
        <f t="shared" si="3"/>
        <v>-8.691056910569106</v>
      </c>
      <c r="AB57" s="256">
        <f t="shared" si="4"/>
        <v>-81</v>
      </c>
      <c r="AC57" s="255">
        <f t="shared" si="4"/>
        <v>-1.2557769587328629</v>
      </c>
    </row>
    <row r="58" spans="1:29" s="257" customFormat="1" ht="15" customHeight="1">
      <c r="A58" s="247" t="s">
        <v>615</v>
      </c>
      <c r="B58" s="248" t="s">
        <v>37</v>
      </c>
      <c r="C58" s="249">
        <v>11377</v>
      </c>
      <c r="D58" s="249">
        <v>11627</v>
      </c>
      <c r="E58" s="249">
        <v>12155</v>
      </c>
      <c r="F58" s="249">
        <v>12130</v>
      </c>
      <c r="G58" s="249">
        <v>12340</v>
      </c>
      <c r="H58" s="249">
        <v>16240</v>
      </c>
      <c r="I58" s="249">
        <v>16385</v>
      </c>
      <c r="J58" s="249">
        <v>16347</v>
      </c>
      <c r="K58" s="249">
        <v>16312</v>
      </c>
      <c r="L58" s="249">
        <v>16322</v>
      </c>
      <c r="M58" s="249">
        <v>16637</v>
      </c>
      <c r="N58" s="249">
        <v>17603</v>
      </c>
      <c r="O58" s="249">
        <v>18089</v>
      </c>
      <c r="P58" s="249">
        <v>18787</v>
      </c>
      <c r="Q58" s="249">
        <v>19913</v>
      </c>
      <c r="R58" s="250">
        <v>19854</v>
      </c>
      <c r="S58" s="249">
        <v>19582</v>
      </c>
      <c r="T58" s="249">
        <v>20669</v>
      </c>
      <c r="U58" s="249">
        <v>19830</v>
      </c>
      <c r="V58" s="252">
        <v>19738</v>
      </c>
      <c r="W58" s="252">
        <v>19377</v>
      </c>
      <c r="X58" s="252">
        <f t="shared" si="0"/>
        <v>-92</v>
      </c>
      <c r="Y58" s="253">
        <f t="shared" si="1"/>
        <v>-0.46394351991931421</v>
      </c>
      <c r="Z58" s="254">
        <f t="shared" si="2"/>
        <v>-361</v>
      </c>
      <c r="AA58" s="255">
        <f t="shared" si="3"/>
        <v>-1.8289593677170941</v>
      </c>
      <c r="AB58" s="256">
        <f t="shared" si="4"/>
        <v>-269</v>
      </c>
      <c r="AC58" s="255">
        <f t="shared" si="4"/>
        <v>-1.3650158477977798</v>
      </c>
    </row>
    <row r="59" spans="1:29" s="257" customFormat="1" ht="15" customHeight="1">
      <c r="A59" s="247">
        <v>904</v>
      </c>
      <c r="B59" s="248" t="s">
        <v>616</v>
      </c>
      <c r="C59" s="249">
        <v>13799</v>
      </c>
      <c r="D59" s="249">
        <v>13500</v>
      </c>
      <c r="E59" s="249">
        <v>13512</v>
      </c>
      <c r="F59" s="249">
        <v>13217</v>
      </c>
      <c r="G59" s="249">
        <v>13646</v>
      </c>
      <c r="H59" s="249">
        <v>16597</v>
      </c>
      <c r="I59" s="249">
        <v>16866</v>
      </c>
      <c r="J59" s="249">
        <v>16514</v>
      </c>
      <c r="K59" s="249">
        <v>15799</v>
      </c>
      <c r="L59" s="249">
        <v>15132</v>
      </c>
      <c r="M59" s="249">
        <v>14659</v>
      </c>
      <c r="N59" s="249">
        <v>14517</v>
      </c>
      <c r="O59" s="249">
        <v>14401</v>
      </c>
      <c r="P59" s="249">
        <v>14266</v>
      </c>
      <c r="Q59" s="249">
        <v>14492</v>
      </c>
      <c r="R59" s="250">
        <v>13829</v>
      </c>
      <c r="S59" s="249">
        <v>13500</v>
      </c>
      <c r="T59" s="249">
        <v>13077</v>
      </c>
      <c r="U59" s="249">
        <v>12289</v>
      </c>
      <c r="V59" s="252">
        <v>11452</v>
      </c>
      <c r="W59" s="252">
        <f>SUM(W60:W61)</f>
        <v>10616</v>
      </c>
      <c r="X59" s="252">
        <f t="shared" si="0"/>
        <v>-837</v>
      </c>
      <c r="Y59" s="253">
        <f t="shared" si="1"/>
        <v>-6.8109691594108552</v>
      </c>
      <c r="Z59" s="254">
        <f t="shared" si="2"/>
        <v>-836</v>
      </c>
      <c r="AA59" s="255">
        <f t="shared" si="3"/>
        <v>-7.3000349283967871</v>
      </c>
      <c r="AB59" s="256">
        <f t="shared" si="4"/>
        <v>1</v>
      </c>
      <c r="AC59" s="255">
        <f t="shared" si="4"/>
        <v>-0.4890657689859319</v>
      </c>
    </row>
    <row r="60" spans="1:29" ht="15" customHeight="1">
      <c r="A60" s="266" t="s">
        <v>617</v>
      </c>
      <c r="B60" s="267" t="s">
        <v>618</v>
      </c>
      <c r="C60" s="268">
        <v>7987</v>
      </c>
      <c r="D60" s="268">
        <v>7821</v>
      </c>
      <c r="E60" s="268">
        <v>7750</v>
      </c>
      <c r="F60" s="268">
        <v>7697</v>
      </c>
      <c r="G60" s="268">
        <v>8065</v>
      </c>
      <c r="H60" s="268">
        <v>9712</v>
      </c>
      <c r="I60" s="268">
        <v>9966</v>
      </c>
      <c r="J60" s="268">
        <v>9653</v>
      </c>
      <c r="K60" s="268">
        <v>9226</v>
      </c>
      <c r="L60" s="268">
        <v>8769</v>
      </c>
      <c r="M60" s="268">
        <v>8575</v>
      </c>
      <c r="N60" s="268">
        <v>8517</v>
      </c>
      <c r="O60" s="268">
        <v>8575</v>
      </c>
      <c r="P60" s="268">
        <v>8477</v>
      </c>
      <c r="Q60" s="268">
        <v>8416</v>
      </c>
      <c r="R60" s="268">
        <v>8432</v>
      </c>
      <c r="S60" s="268">
        <v>8261</v>
      </c>
      <c r="T60" s="268">
        <v>8034</v>
      </c>
      <c r="U60" s="268">
        <v>7586</v>
      </c>
      <c r="V60" s="269">
        <v>7063</v>
      </c>
      <c r="W60" s="269">
        <v>6615</v>
      </c>
      <c r="X60" s="252">
        <f t="shared" si="0"/>
        <v>-523</v>
      </c>
      <c r="Y60" s="253">
        <f t="shared" si="1"/>
        <v>-6.8942789348800426</v>
      </c>
      <c r="Z60" s="254">
        <f t="shared" si="2"/>
        <v>-448</v>
      </c>
      <c r="AA60" s="255">
        <f t="shared" si="3"/>
        <v>-6.3429137760158572</v>
      </c>
      <c r="AB60" s="270"/>
      <c r="AC60" s="271"/>
    </row>
    <row r="61" spans="1:29" ht="15" customHeight="1">
      <c r="A61" s="266" t="s">
        <v>619</v>
      </c>
      <c r="B61" s="267" t="s">
        <v>620</v>
      </c>
      <c r="C61" s="268">
        <v>5812</v>
      </c>
      <c r="D61" s="268">
        <v>5679</v>
      </c>
      <c r="E61" s="268">
        <v>5762</v>
      </c>
      <c r="F61" s="268">
        <v>5520</v>
      </c>
      <c r="G61" s="268">
        <v>5581</v>
      </c>
      <c r="H61" s="268">
        <v>6885</v>
      </c>
      <c r="I61" s="268">
        <v>6900</v>
      </c>
      <c r="J61" s="268">
        <v>6861</v>
      </c>
      <c r="K61" s="268">
        <v>6573</v>
      </c>
      <c r="L61" s="268">
        <v>6363</v>
      </c>
      <c r="M61" s="268">
        <v>6084</v>
      </c>
      <c r="N61" s="268">
        <v>6000</v>
      </c>
      <c r="O61" s="268">
        <v>5826</v>
      </c>
      <c r="P61" s="268">
        <v>5789</v>
      </c>
      <c r="Q61" s="268">
        <v>6076</v>
      </c>
      <c r="R61" s="268">
        <v>5397</v>
      </c>
      <c r="S61" s="268">
        <v>5239</v>
      </c>
      <c r="T61" s="268">
        <v>5043</v>
      </c>
      <c r="U61" s="268">
        <v>4703</v>
      </c>
      <c r="V61" s="269">
        <v>4389</v>
      </c>
      <c r="W61" s="269">
        <v>4001</v>
      </c>
      <c r="X61" s="252">
        <f t="shared" si="0"/>
        <v>-314</v>
      </c>
      <c r="Y61" s="253">
        <f t="shared" si="1"/>
        <v>-6.6765894110142456</v>
      </c>
      <c r="Z61" s="254">
        <f t="shared" si="2"/>
        <v>-388</v>
      </c>
      <c r="AA61" s="255">
        <f t="shared" si="3"/>
        <v>-8.8402825244930519</v>
      </c>
      <c r="AB61" s="270"/>
      <c r="AC61" s="271"/>
    </row>
    <row r="62" spans="1:29" s="257" customFormat="1" ht="15" customHeight="1">
      <c r="A62" s="265" t="s">
        <v>175</v>
      </c>
      <c r="B62" s="261"/>
      <c r="V62" s="261"/>
      <c r="W62" s="261"/>
      <c r="X62" s="252" t="s">
        <v>563</v>
      </c>
      <c r="Y62" s="253" t="s">
        <v>563</v>
      </c>
      <c r="Z62" s="254" t="s">
        <v>563</v>
      </c>
      <c r="AA62" s="255" t="s">
        <v>563</v>
      </c>
      <c r="AB62" s="256"/>
      <c r="AC62" s="255"/>
    </row>
    <row r="63" spans="1:29" s="257" customFormat="1" ht="15" customHeight="1">
      <c r="A63" s="247" t="s">
        <v>621</v>
      </c>
      <c r="B63" s="248" t="s">
        <v>12</v>
      </c>
      <c r="C63" s="249">
        <v>25313</v>
      </c>
      <c r="D63" s="249">
        <v>18044</v>
      </c>
      <c r="E63" s="249">
        <v>19357</v>
      </c>
      <c r="F63" s="249">
        <v>21315</v>
      </c>
      <c r="G63" s="249">
        <v>29844</v>
      </c>
      <c r="H63" s="249">
        <v>34170</v>
      </c>
      <c r="I63" s="249">
        <v>35894</v>
      </c>
      <c r="J63" s="249">
        <v>35905</v>
      </c>
      <c r="K63" s="249">
        <v>36521</v>
      </c>
      <c r="L63" s="249">
        <v>38921</v>
      </c>
      <c r="M63" s="249">
        <v>40657</v>
      </c>
      <c r="N63" s="249">
        <v>42008</v>
      </c>
      <c r="O63" s="249">
        <v>41498</v>
      </c>
      <c r="P63" s="249">
        <v>39868</v>
      </c>
      <c r="Q63" s="249">
        <v>36871</v>
      </c>
      <c r="R63" s="250">
        <v>36103</v>
      </c>
      <c r="S63" s="249">
        <v>34320</v>
      </c>
      <c r="T63" s="249">
        <v>32475</v>
      </c>
      <c r="U63" s="249">
        <v>31158</v>
      </c>
      <c r="V63" s="252">
        <v>30129</v>
      </c>
      <c r="W63" s="252">
        <v>28355</v>
      </c>
      <c r="X63" s="252">
        <f t="shared" si="0"/>
        <v>-1029</v>
      </c>
      <c r="Y63" s="253">
        <f t="shared" si="1"/>
        <v>-3.3025226266127481</v>
      </c>
      <c r="Z63" s="254">
        <f t="shared" si="2"/>
        <v>-1774</v>
      </c>
      <c r="AA63" s="255">
        <f t="shared" si="3"/>
        <v>-5.8880148693949348</v>
      </c>
      <c r="AB63" s="256">
        <f t="shared" si="4"/>
        <v>-745</v>
      </c>
      <c r="AC63" s="255">
        <f t="shared" si="4"/>
        <v>-2.5854922427821867</v>
      </c>
    </row>
    <row r="64" spans="1:29" s="257" customFormat="1" ht="15" customHeight="1">
      <c r="A64" s="247" t="s">
        <v>622</v>
      </c>
      <c r="B64" s="248" t="s">
        <v>15</v>
      </c>
      <c r="C64" s="249">
        <v>27211</v>
      </c>
      <c r="D64" s="249">
        <v>28248</v>
      </c>
      <c r="E64" s="249">
        <v>31305</v>
      </c>
      <c r="F64" s="249">
        <v>32542</v>
      </c>
      <c r="G64" s="249">
        <v>34446</v>
      </c>
      <c r="H64" s="249">
        <v>44162</v>
      </c>
      <c r="I64" s="249">
        <v>42596</v>
      </c>
      <c r="J64" s="249">
        <v>42116</v>
      </c>
      <c r="K64" s="249">
        <v>42381</v>
      </c>
      <c r="L64" s="249">
        <v>44698</v>
      </c>
      <c r="M64" s="249">
        <v>45942</v>
      </c>
      <c r="N64" s="249">
        <v>49583</v>
      </c>
      <c r="O64" s="249">
        <v>51046</v>
      </c>
      <c r="P64" s="249">
        <v>52374</v>
      </c>
      <c r="Q64" s="249">
        <v>51131</v>
      </c>
      <c r="R64" s="250">
        <v>51426</v>
      </c>
      <c r="S64" s="249">
        <v>52077</v>
      </c>
      <c r="T64" s="249">
        <v>51794</v>
      </c>
      <c r="U64" s="249">
        <v>50523</v>
      </c>
      <c r="V64" s="252">
        <v>48567</v>
      </c>
      <c r="W64" s="252">
        <v>45892</v>
      </c>
      <c r="X64" s="252">
        <f t="shared" si="0"/>
        <v>-1956</v>
      </c>
      <c r="Y64" s="253">
        <f t="shared" si="1"/>
        <v>-3.8715040674544268</v>
      </c>
      <c r="Z64" s="254">
        <f t="shared" si="2"/>
        <v>-2675</v>
      </c>
      <c r="AA64" s="255">
        <f t="shared" si="3"/>
        <v>-5.5078551279675505</v>
      </c>
      <c r="AB64" s="256">
        <f t="shared" si="4"/>
        <v>-719</v>
      </c>
      <c r="AC64" s="255">
        <f t="shared" si="4"/>
        <v>-1.6363510605131237</v>
      </c>
    </row>
    <row r="65" spans="1:29" s="257" customFormat="1" ht="15" customHeight="1">
      <c r="A65" s="247">
        <v>227</v>
      </c>
      <c r="B65" s="248" t="s">
        <v>623</v>
      </c>
      <c r="C65" s="249">
        <v>47489</v>
      </c>
      <c r="D65" s="249">
        <v>47595</v>
      </c>
      <c r="E65" s="249">
        <v>48732</v>
      </c>
      <c r="F65" s="249">
        <v>48204</v>
      </c>
      <c r="G65" s="249">
        <v>48492</v>
      </c>
      <c r="H65" s="249">
        <v>59217</v>
      </c>
      <c r="I65" s="249">
        <v>60289</v>
      </c>
      <c r="J65" s="249">
        <v>58655</v>
      </c>
      <c r="K65" s="249">
        <v>54590</v>
      </c>
      <c r="L65" s="249">
        <v>50889</v>
      </c>
      <c r="M65" s="249">
        <v>48558</v>
      </c>
      <c r="N65" s="249">
        <v>48791</v>
      </c>
      <c r="O65" s="249">
        <v>49084</v>
      </c>
      <c r="P65" s="249">
        <v>48980</v>
      </c>
      <c r="Q65" s="249">
        <v>48454</v>
      </c>
      <c r="R65" s="250">
        <v>47685</v>
      </c>
      <c r="S65" s="249">
        <v>45460</v>
      </c>
      <c r="T65" s="249">
        <v>43302</v>
      </c>
      <c r="U65" s="249">
        <v>40938</v>
      </c>
      <c r="V65" s="252">
        <v>37773</v>
      </c>
      <c r="W65" s="252">
        <f>SUM(W66:W69)</f>
        <v>34819</v>
      </c>
      <c r="X65" s="252">
        <f t="shared" si="0"/>
        <v>-3165</v>
      </c>
      <c r="Y65" s="253">
        <f t="shared" si="1"/>
        <v>-7.731203283013337</v>
      </c>
      <c r="Z65" s="254">
        <f t="shared" si="2"/>
        <v>-2954</v>
      </c>
      <c r="AA65" s="255">
        <f t="shared" si="3"/>
        <v>-7.8204008153972406</v>
      </c>
      <c r="AB65" s="256">
        <f t="shared" si="4"/>
        <v>211</v>
      </c>
      <c r="AC65" s="255">
        <f t="shared" si="4"/>
        <v>-8.9197532383903599E-2</v>
      </c>
    </row>
    <row r="66" spans="1:29" ht="15" customHeight="1">
      <c r="A66" s="266" t="s">
        <v>624</v>
      </c>
      <c r="B66" s="267" t="s">
        <v>625</v>
      </c>
      <c r="C66" s="268">
        <v>23050</v>
      </c>
      <c r="D66" s="268">
        <v>23313</v>
      </c>
      <c r="E66" s="268">
        <v>23835</v>
      </c>
      <c r="F66" s="268">
        <v>23666</v>
      </c>
      <c r="G66" s="268">
        <v>23588</v>
      </c>
      <c r="H66" s="268">
        <v>29479</v>
      </c>
      <c r="I66" s="268">
        <v>29802</v>
      </c>
      <c r="J66" s="268">
        <v>28902</v>
      </c>
      <c r="K66" s="268">
        <v>27243</v>
      </c>
      <c r="L66" s="268">
        <v>25691</v>
      </c>
      <c r="M66" s="268">
        <v>25258</v>
      </c>
      <c r="N66" s="268">
        <v>25961</v>
      </c>
      <c r="O66" s="268">
        <v>26764</v>
      </c>
      <c r="P66" s="268">
        <v>27005</v>
      </c>
      <c r="Q66" s="268">
        <v>26900</v>
      </c>
      <c r="R66" s="268">
        <v>26663</v>
      </c>
      <c r="S66" s="268">
        <v>25971</v>
      </c>
      <c r="T66" s="268">
        <v>25155</v>
      </c>
      <c r="U66" s="268">
        <v>24465</v>
      </c>
      <c r="V66" s="269">
        <v>23108</v>
      </c>
      <c r="W66" s="269">
        <v>21877</v>
      </c>
      <c r="X66" s="252">
        <f t="shared" si="0"/>
        <v>-1357</v>
      </c>
      <c r="Y66" s="253">
        <f t="shared" si="1"/>
        <v>-5.5466993664418558</v>
      </c>
      <c r="Z66" s="254">
        <f t="shared" si="2"/>
        <v>-1231</v>
      </c>
      <c r="AA66" s="255">
        <f t="shared" si="3"/>
        <v>-5.3271594253072525</v>
      </c>
      <c r="AB66" s="270"/>
      <c r="AC66" s="271"/>
    </row>
    <row r="67" spans="1:29" ht="15" customHeight="1">
      <c r="A67" s="266" t="s">
        <v>626</v>
      </c>
      <c r="B67" s="267" t="s">
        <v>627</v>
      </c>
      <c r="C67" s="268">
        <v>12841</v>
      </c>
      <c r="D67" s="268">
        <v>12612</v>
      </c>
      <c r="E67" s="268">
        <v>12864</v>
      </c>
      <c r="F67" s="268">
        <v>12510</v>
      </c>
      <c r="G67" s="268">
        <v>12736</v>
      </c>
      <c r="H67" s="268">
        <v>15257</v>
      </c>
      <c r="I67" s="268">
        <v>15806</v>
      </c>
      <c r="J67" s="268">
        <v>15535</v>
      </c>
      <c r="K67" s="268">
        <v>14407</v>
      </c>
      <c r="L67" s="268">
        <v>13196</v>
      </c>
      <c r="M67" s="268">
        <v>12440</v>
      </c>
      <c r="N67" s="268">
        <v>12177</v>
      </c>
      <c r="O67" s="268">
        <v>12215</v>
      </c>
      <c r="P67" s="268">
        <v>12107</v>
      </c>
      <c r="Q67" s="268">
        <v>12034</v>
      </c>
      <c r="R67" s="268">
        <v>11559</v>
      </c>
      <c r="S67" s="268">
        <v>10600</v>
      </c>
      <c r="T67" s="268">
        <v>9955</v>
      </c>
      <c r="U67" s="268">
        <v>9068</v>
      </c>
      <c r="V67" s="269">
        <v>8101</v>
      </c>
      <c r="W67" s="269">
        <v>7213</v>
      </c>
      <c r="X67" s="252">
        <f t="shared" si="0"/>
        <v>-967</v>
      </c>
      <c r="Y67" s="253">
        <f t="shared" si="1"/>
        <v>-10.663872959858844</v>
      </c>
      <c r="Z67" s="254">
        <f t="shared" si="2"/>
        <v>-888</v>
      </c>
      <c r="AA67" s="255">
        <f t="shared" si="3"/>
        <v>-10.961609677817554</v>
      </c>
      <c r="AB67" s="270"/>
      <c r="AC67" s="271"/>
    </row>
    <row r="68" spans="1:29" ht="15" customHeight="1">
      <c r="A68" s="266" t="s">
        <v>628</v>
      </c>
      <c r="B68" s="267" t="s">
        <v>629</v>
      </c>
      <c r="C68" s="268">
        <v>6201</v>
      </c>
      <c r="D68" s="268">
        <v>6105</v>
      </c>
      <c r="E68" s="268">
        <v>6421</v>
      </c>
      <c r="F68" s="268">
        <v>6457</v>
      </c>
      <c r="G68" s="268">
        <v>6582</v>
      </c>
      <c r="H68" s="268">
        <v>7840</v>
      </c>
      <c r="I68" s="268">
        <v>7804</v>
      </c>
      <c r="J68" s="268">
        <v>7584</v>
      </c>
      <c r="K68" s="268">
        <v>6830</v>
      </c>
      <c r="L68" s="268">
        <v>6445</v>
      </c>
      <c r="M68" s="268">
        <v>5851</v>
      </c>
      <c r="N68" s="268">
        <v>5846</v>
      </c>
      <c r="O68" s="268">
        <v>5534</v>
      </c>
      <c r="P68" s="268">
        <v>5407</v>
      </c>
      <c r="Q68" s="268">
        <v>5164</v>
      </c>
      <c r="R68" s="268">
        <v>5058</v>
      </c>
      <c r="S68" s="268">
        <v>4860</v>
      </c>
      <c r="T68" s="268">
        <v>4536</v>
      </c>
      <c r="U68" s="268">
        <v>4122</v>
      </c>
      <c r="V68" s="269">
        <v>3704</v>
      </c>
      <c r="W68" s="269">
        <v>3237</v>
      </c>
      <c r="X68" s="252">
        <f t="shared" si="0"/>
        <v>-418</v>
      </c>
      <c r="Y68" s="253">
        <f t="shared" si="1"/>
        <v>-10.140708393983504</v>
      </c>
      <c r="Z68" s="254">
        <f t="shared" si="2"/>
        <v>-467</v>
      </c>
      <c r="AA68" s="255">
        <f t="shared" si="3"/>
        <v>-12.607991360691145</v>
      </c>
      <c r="AB68" s="270"/>
      <c r="AC68" s="271"/>
    </row>
    <row r="69" spans="1:29" ht="15" customHeight="1">
      <c r="A69" s="266" t="s">
        <v>630</v>
      </c>
      <c r="B69" s="267" t="s">
        <v>631</v>
      </c>
      <c r="C69" s="268">
        <v>5397</v>
      </c>
      <c r="D69" s="268">
        <v>5565</v>
      </c>
      <c r="E69" s="268">
        <v>5612</v>
      </c>
      <c r="F69" s="268">
        <v>5571</v>
      </c>
      <c r="G69" s="268">
        <v>5586</v>
      </c>
      <c r="H69" s="268">
        <v>6641</v>
      </c>
      <c r="I69" s="268">
        <v>6877</v>
      </c>
      <c r="J69" s="268">
        <v>6634</v>
      </c>
      <c r="K69" s="268">
        <v>6110</v>
      </c>
      <c r="L69" s="268">
        <v>5557</v>
      </c>
      <c r="M69" s="268">
        <v>5009</v>
      </c>
      <c r="N69" s="268">
        <v>4807</v>
      </c>
      <c r="O69" s="268">
        <v>4571</v>
      </c>
      <c r="P69" s="268">
        <v>4461</v>
      </c>
      <c r="Q69" s="268">
        <v>4356</v>
      </c>
      <c r="R69" s="268">
        <v>4405</v>
      </c>
      <c r="S69" s="268">
        <v>4029</v>
      </c>
      <c r="T69" s="268">
        <v>3656</v>
      </c>
      <c r="U69" s="268">
        <v>3283</v>
      </c>
      <c r="V69" s="269">
        <v>2860</v>
      </c>
      <c r="W69" s="269">
        <v>2492</v>
      </c>
      <c r="X69" s="252">
        <f t="shared" si="0"/>
        <v>-423</v>
      </c>
      <c r="Y69" s="253">
        <f t="shared" si="1"/>
        <v>-12.884556807797745</v>
      </c>
      <c r="Z69" s="254">
        <f t="shared" si="2"/>
        <v>-368</v>
      </c>
      <c r="AA69" s="255">
        <f t="shared" si="3"/>
        <v>-12.867132867132867</v>
      </c>
      <c r="AB69" s="270"/>
      <c r="AC69" s="271"/>
    </row>
    <row r="70" spans="1:29" s="257" customFormat="1" ht="15" customHeight="1">
      <c r="A70" s="247" t="s">
        <v>632</v>
      </c>
      <c r="B70" s="248" t="s">
        <v>633</v>
      </c>
      <c r="C70" s="249">
        <v>52127</v>
      </c>
      <c r="D70" s="249">
        <v>50832</v>
      </c>
      <c r="E70" s="249">
        <v>52142</v>
      </c>
      <c r="F70" s="249">
        <v>52893</v>
      </c>
      <c r="G70" s="249">
        <v>54378</v>
      </c>
      <c r="H70" s="249">
        <v>73379</v>
      </c>
      <c r="I70" s="249">
        <v>72414</v>
      </c>
      <c r="J70" s="249">
        <v>71619</v>
      </c>
      <c r="K70" s="249">
        <v>70720</v>
      </c>
      <c r="L70" s="249">
        <v>71340</v>
      </c>
      <c r="M70" s="249">
        <v>73058</v>
      </c>
      <c r="N70" s="249">
        <v>78363</v>
      </c>
      <c r="O70" s="249">
        <v>81167</v>
      </c>
      <c r="P70" s="249">
        <v>82934</v>
      </c>
      <c r="Q70" s="249">
        <v>83045</v>
      </c>
      <c r="R70" s="250">
        <v>83431</v>
      </c>
      <c r="S70" s="249">
        <v>83207</v>
      </c>
      <c r="T70" s="249">
        <v>81561</v>
      </c>
      <c r="U70" s="249">
        <v>80518</v>
      </c>
      <c r="V70" s="252">
        <v>77419</v>
      </c>
      <c r="W70" s="252">
        <f>SUM(W71:W74)</f>
        <v>74316</v>
      </c>
      <c r="X70" s="252">
        <f t="shared" si="0"/>
        <v>-3099</v>
      </c>
      <c r="Y70" s="253">
        <f t="shared" si="1"/>
        <v>-3.8488288333043541</v>
      </c>
      <c r="Z70" s="254">
        <f t="shared" si="2"/>
        <v>-3103</v>
      </c>
      <c r="AA70" s="255">
        <f t="shared" si="3"/>
        <v>-4.0080600369418358</v>
      </c>
      <c r="AB70" s="256">
        <f t="shared" si="4"/>
        <v>-4</v>
      </c>
      <c r="AC70" s="255">
        <f t="shared" si="4"/>
        <v>-0.15923120363748167</v>
      </c>
    </row>
    <row r="71" spans="1:29" ht="15" customHeight="1">
      <c r="A71" s="266" t="s">
        <v>634</v>
      </c>
      <c r="B71" s="267" t="s">
        <v>635</v>
      </c>
      <c r="C71" s="268">
        <v>26610</v>
      </c>
      <c r="D71" s="268">
        <v>26256</v>
      </c>
      <c r="E71" s="268">
        <v>27038</v>
      </c>
      <c r="F71" s="268">
        <v>27463</v>
      </c>
      <c r="G71" s="268">
        <v>28237</v>
      </c>
      <c r="H71" s="268">
        <v>35324</v>
      </c>
      <c r="I71" s="268">
        <v>35387</v>
      </c>
      <c r="J71" s="268">
        <v>35009</v>
      </c>
      <c r="K71" s="268">
        <v>34966</v>
      </c>
      <c r="L71" s="268">
        <v>35340</v>
      </c>
      <c r="M71" s="268">
        <v>36105</v>
      </c>
      <c r="N71" s="268">
        <v>39646</v>
      </c>
      <c r="O71" s="268">
        <v>40941</v>
      </c>
      <c r="P71" s="268">
        <v>41157</v>
      </c>
      <c r="Q71" s="268">
        <v>40843</v>
      </c>
      <c r="R71" s="268">
        <v>40607</v>
      </c>
      <c r="S71" s="268">
        <v>40550</v>
      </c>
      <c r="T71" s="268">
        <v>40150</v>
      </c>
      <c r="U71" s="268">
        <v>40359</v>
      </c>
      <c r="V71" s="269">
        <v>39661</v>
      </c>
      <c r="W71" s="269">
        <v>39048</v>
      </c>
      <c r="X71" s="252">
        <f t="shared" ref="X71:X134" si="5">V71-U71</f>
        <v>-698</v>
      </c>
      <c r="Y71" s="253">
        <f t="shared" ref="Y71:Y134" si="6">(V71-U71)/U71*100</f>
        <v>-1.7294779355286307</v>
      </c>
      <c r="Z71" s="254">
        <f t="shared" ref="Z71:Z134" si="7">W71-V71</f>
        <v>-613</v>
      </c>
      <c r="AA71" s="255">
        <f t="shared" ref="AA71:AA134" si="8">Z71/V71*100</f>
        <v>-1.5455989511106629</v>
      </c>
      <c r="AB71" s="270"/>
      <c r="AC71" s="271"/>
    </row>
    <row r="72" spans="1:29" ht="15" customHeight="1">
      <c r="A72" s="266" t="s">
        <v>636</v>
      </c>
      <c r="B72" s="267" t="s">
        <v>637</v>
      </c>
      <c r="C72" s="268">
        <v>13349</v>
      </c>
      <c r="D72" s="268">
        <v>13027</v>
      </c>
      <c r="E72" s="268">
        <v>13110</v>
      </c>
      <c r="F72" s="268">
        <v>13041</v>
      </c>
      <c r="G72" s="268">
        <v>13291</v>
      </c>
      <c r="H72" s="268">
        <v>18253</v>
      </c>
      <c r="I72" s="268">
        <v>18028</v>
      </c>
      <c r="J72" s="268">
        <v>17506</v>
      </c>
      <c r="K72" s="268">
        <v>16920</v>
      </c>
      <c r="L72" s="268">
        <v>16570</v>
      </c>
      <c r="M72" s="268">
        <v>16560</v>
      </c>
      <c r="N72" s="268">
        <v>17189</v>
      </c>
      <c r="O72" s="268">
        <v>17348</v>
      </c>
      <c r="P72" s="268">
        <v>17472</v>
      </c>
      <c r="Q72" s="268">
        <v>17157</v>
      </c>
      <c r="R72" s="268">
        <v>17519</v>
      </c>
      <c r="S72" s="268">
        <v>17363</v>
      </c>
      <c r="T72" s="268">
        <v>16743</v>
      </c>
      <c r="U72" s="268">
        <v>16216</v>
      </c>
      <c r="V72" s="269">
        <v>14720</v>
      </c>
      <c r="W72" s="269">
        <v>13554</v>
      </c>
      <c r="X72" s="252">
        <f t="shared" si="5"/>
        <v>-1496</v>
      </c>
      <c r="Y72" s="253">
        <f t="shared" si="6"/>
        <v>-9.2254563394178586</v>
      </c>
      <c r="Z72" s="254">
        <f t="shared" si="7"/>
        <v>-1166</v>
      </c>
      <c r="AA72" s="255">
        <f t="shared" si="8"/>
        <v>-7.9211956521739122</v>
      </c>
      <c r="AB72" s="270"/>
      <c r="AC72" s="271"/>
    </row>
    <row r="73" spans="1:29" ht="15" customHeight="1">
      <c r="A73" s="266" t="s">
        <v>638</v>
      </c>
      <c r="B73" s="267" t="s">
        <v>639</v>
      </c>
      <c r="C73" s="268">
        <v>5956</v>
      </c>
      <c r="D73" s="268">
        <v>5429</v>
      </c>
      <c r="E73" s="268">
        <v>5658</v>
      </c>
      <c r="F73" s="268">
        <v>5928</v>
      </c>
      <c r="G73" s="268">
        <v>6355</v>
      </c>
      <c r="H73" s="268">
        <v>8847</v>
      </c>
      <c r="I73" s="268">
        <v>8385</v>
      </c>
      <c r="J73" s="268">
        <v>8357</v>
      </c>
      <c r="K73" s="268">
        <v>8329</v>
      </c>
      <c r="L73" s="268">
        <v>8566</v>
      </c>
      <c r="M73" s="268">
        <v>9135</v>
      </c>
      <c r="N73" s="268">
        <v>9543</v>
      </c>
      <c r="O73" s="268">
        <v>10407</v>
      </c>
      <c r="P73" s="268">
        <v>11752</v>
      </c>
      <c r="Q73" s="268">
        <v>12434</v>
      </c>
      <c r="R73" s="268">
        <v>12825</v>
      </c>
      <c r="S73" s="268">
        <v>13107</v>
      </c>
      <c r="T73" s="268">
        <v>12884</v>
      </c>
      <c r="U73" s="268">
        <v>12657</v>
      </c>
      <c r="V73" s="269">
        <v>12379</v>
      </c>
      <c r="W73" s="269">
        <v>11774</v>
      </c>
      <c r="X73" s="252">
        <f t="shared" si="5"/>
        <v>-278</v>
      </c>
      <c r="Y73" s="253">
        <f t="shared" si="6"/>
        <v>-2.1964130520660503</v>
      </c>
      <c r="Z73" s="254">
        <f t="shared" si="7"/>
        <v>-605</v>
      </c>
      <c r="AA73" s="255">
        <f t="shared" si="8"/>
        <v>-4.8873091525971404</v>
      </c>
      <c r="AB73" s="270"/>
      <c r="AC73" s="271"/>
    </row>
    <row r="74" spans="1:29" ht="15" customHeight="1">
      <c r="A74" s="266" t="s">
        <v>640</v>
      </c>
      <c r="B74" s="267" t="s">
        <v>641</v>
      </c>
      <c r="C74" s="268">
        <v>6212</v>
      </c>
      <c r="D74" s="268">
        <v>6120</v>
      </c>
      <c r="E74" s="268">
        <v>6336</v>
      </c>
      <c r="F74" s="268">
        <v>6461</v>
      </c>
      <c r="G74" s="268">
        <v>6495</v>
      </c>
      <c r="H74" s="268">
        <v>10955</v>
      </c>
      <c r="I74" s="268">
        <v>10614</v>
      </c>
      <c r="J74" s="268">
        <v>10747</v>
      </c>
      <c r="K74" s="268">
        <v>10505</v>
      </c>
      <c r="L74" s="268">
        <v>10864</v>
      </c>
      <c r="M74" s="268">
        <v>11258</v>
      </c>
      <c r="N74" s="268">
        <v>11985</v>
      </c>
      <c r="O74" s="268">
        <v>12471</v>
      </c>
      <c r="P74" s="268">
        <v>12553</v>
      </c>
      <c r="Q74" s="268">
        <v>12611</v>
      </c>
      <c r="R74" s="268">
        <v>12480</v>
      </c>
      <c r="S74" s="268">
        <v>12187</v>
      </c>
      <c r="T74" s="268">
        <v>11784</v>
      </c>
      <c r="U74" s="268">
        <v>11286</v>
      </c>
      <c r="V74" s="269">
        <v>10659</v>
      </c>
      <c r="W74" s="269">
        <v>9940</v>
      </c>
      <c r="X74" s="252">
        <f t="shared" si="5"/>
        <v>-627</v>
      </c>
      <c r="Y74" s="253">
        <f t="shared" si="6"/>
        <v>-5.5555555555555554</v>
      </c>
      <c r="Z74" s="254">
        <f t="shared" si="7"/>
        <v>-719</v>
      </c>
      <c r="AA74" s="255">
        <f t="shared" si="8"/>
        <v>-6.7454733089408014</v>
      </c>
      <c r="AB74" s="270"/>
      <c r="AC74" s="271"/>
    </row>
    <row r="75" spans="1:29" s="257" customFormat="1" ht="15" customHeight="1">
      <c r="A75" s="247" t="s">
        <v>642</v>
      </c>
      <c r="B75" s="248" t="s">
        <v>2</v>
      </c>
      <c r="C75" s="249">
        <v>9271</v>
      </c>
      <c r="D75" s="249">
        <v>9156</v>
      </c>
      <c r="E75" s="249">
        <v>9392</v>
      </c>
      <c r="F75" s="249">
        <v>9414</v>
      </c>
      <c r="G75" s="249">
        <v>9832</v>
      </c>
      <c r="H75" s="249">
        <v>14154</v>
      </c>
      <c r="I75" s="249">
        <v>13599</v>
      </c>
      <c r="J75" s="249">
        <v>13613</v>
      </c>
      <c r="K75" s="249">
        <v>14296</v>
      </c>
      <c r="L75" s="249">
        <v>16545</v>
      </c>
      <c r="M75" s="249">
        <v>20457</v>
      </c>
      <c r="N75" s="249">
        <v>24751</v>
      </c>
      <c r="O75" s="249">
        <v>26686</v>
      </c>
      <c r="P75" s="249">
        <v>29663</v>
      </c>
      <c r="Q75" s="249">
        <v>30477</v>
      </c>
      <c r="R75" s="250">
        <v>31634</v>
      </c>
      <c r="S75" s="249">
        <v>31960</v>
      </c>
      <c r="T75" s="249">
        <v>32555</v>
      </c>
      <c r="U75" s="249">
        <v>33438</v>
      </c>
      <c r="V75" s="252">
        <v>33690</v>
      </c>
      <c r="W75" s="252">
        <v>33477</v>
      </c>
      <c r="X75" s="252">
        <f t="shared" si="5"/>
        <v>252</v>
      </c>
      <c r="Y75" s="253">
        <f t="shared" si="6"/>
        <v>0.75363359052574908</v>
      </c>
      <c r="Z75" s="254">
        <f t="shared" si="7"/>
        <v>-213</v>
      </c>
      <c r="AA75" s="255">
        <f t="shared" si="8"/>
        <v>-0.63223508459483535</v>
      </c>
      <c r="AB75" s="256">
        <f t="shared" ref="AB75:AC129" si="9">Z75-X75</f>
        <v>-465</v>
      </c>
      <c r="AC75" s="255">
        <f t="shared" si="9"/>
        <v>-1.3858686751205844</v>
      </c>
    </row>
    <row r="76" spans="1:29" s="257" customFormat="1" ht="15" customHeight="1">
      <c r="A76" s="247" t="s">
        <v>643</v>
      </c>
      <c r="B76" s="248" t="s">
        <v>39</v>
      </c>
      <c r="C76" s="249">
        <v>14939</v>
      </c>
      <c r="D76" s="249">
        <v>15050</v>
      </c>
      <c r="E76" s="249">
        <v>15150</v>
      </c>
      <c r="F76" s="249">
        <v>15135</v>
      </c>
      <c r="G76" s="249">
        <v>15442</v>
      </c>
      <c r="H76" s="249">
        <v>20756</v>
      </c>
      <c r="I76" s="249">
        <v>19959</v>
      </c>
      <c r="J76" s="249">
        <v>19000</v>
      </c>
      <c r="K76" s="249">
        <v>17798</v>
      </c>
      <c r="L76" s="249">
        <v>17153</v>
      </c>
      <c r="M76" s="249">
        <v>16902</v>
      </c>
      <c r="N76" s="249">
        <v>17448</v>
      </c>
      <c r="O76" s="249">
        <v>18388</v>
      </c>
      <c r="P76" s="249">
        <v>18900</v>
      </c>
      <c r="Q76" s="249">
        <v>18781</v>
      </c>
      <c r="R76" s="250">
        <v>18849</v>
      </c>
      <c r="S76" s="249">
        <v>18419</v>
      </c>
      <c r="T76" s="249">
        <v>17603</v>
      </c>
      <c r="U76" s="249">
        <v>16636</v>
      </c>
      <c r="V76" s="252">
        <v>15224</v>
      </c>
      <c r="W76" s="252">
        <v>13879</v>
      </c>
      <c r="X76" s="252">
        <f t="shared" si="5"/>
        <v>-1412</v>
      </c>
      <c r="Y76" s="253">
        <f t="shared" si="6"/>
        <v>-8.4876172156768455</v>
      </c>
      <c r="Z76" s="254">
        <f t="shared" si="7"/>
        <v>-1345</v>
      </c>
      <c r="AA76" s="255">
        <f t="shared" si="8"/>
        <v>-8.834734629532317</v>
      </c>
      <c r="AB76" s="256">
        <f t="shared" si="9"/>
        <v>67</v>
      </c>
      <c r="AC76" s="255">
        <f t="shared" si="9"/>
        <v>-0.34711741385547157</v>
      </c>
    </row>
    <row r="77" spans="1:29" s="257" customFormat="1" ht="15" customHeight="1">
      <c r="A77" s="247">
        <v>901</v>
      </c>
      <c r="B77" s="248" t="s">
        <v>644</v>
      </c>
      <c r="C77" s="249">
        <v>31626</v>
      </c>
      <c r="D77" s="249">
        <v>31686</v>
      </c>
      <c r="E77" s="249">
        <v>31646</v>
      </c>
      <c r="F77" s="249">
        <v>31093</v>
      </c>
      <c r="G77" s="249">
        <v>29879</v>
      </c>
      <c r="H77" s="249">
        <v>38947</v>
      </c>
      <c r="I77" s="249">
        <v>38352</v>
      </c>
      <c r="J77" s="249">
        <v>35664</v>
      </c>
      <c r="K77" s="249">
        <v>32455</v>
      </c>
      <c r="L77" s="249">
        <v>28921</v>
      </c>
      <c r="M77" s="249">
        <v>26410</v>
      </c>
      <c r="N77" s="249">
        <v>25600</v>
      </c>
      <c r="O77" s="249">
        <v>24874</v>
      </c>
      <c r="P77" s="249">
        <v>24516</v>
      </c>
      <c r="Q77" s="249">
        <v>23827</v>
      </c>
      <c r="R77" s="250">
        <v>23341</v>
      </c>
      <c r="S77" s="249">
        <v>22337</v>
      </c>
      <c r="T77" s="249">
        <v>21012</v>
      </c>
      <c r="U77" s="249">
        <v>19265</v>
      </c>
      <c r="V77" s="252">
        <v>17510</v>
      </c>
      <c r="W77" s="252">
        <f>SUM(W78:W81)</f>
        <v>15863</v>
      </c>
      <c r="X77" s="252">
        <f t="shared" si="5"/>
        <v>-1755</v>
      </c>
      <c r="Y77" s="253">
        <f t="shared" si="6"/>
        <v>-9.1097845834414741</v>
      </c>
      <c r="Z77" s="254">
        <f t="shared" si="7"/>
        <v>-1647</v>
      </c>
      <c r="AA77" s="255">
        <f t="shared" si="8"/>
        <v>-9.4060536836093664</v>
      </c>
      <c r="AB77" s="256">
        <f t="shared" si="9"/>
        <v>108</v>
      </c>
      <c r="AC77" s="255">
        <f t="shared" si="9"/>
        <v>-0.29626910016789232</v>
      </c>
    </row>
    <row r="78" spans="1:29" ht="15" customHeight="1">
      <c r="A78" s="266" t="s">
        <v>645</v>
      </c>
      <c r="B78" s="267" t="s">
        <v>646</v>
      </c>
      <c r="C78" s="268">
        <v>11469</v>
      </c>
      <c r="D78" s="268">
        <v>11653</v>
      </c>
      <c r="E78" s="268">
        <v>11747</v>
      </c>
      <c r="F78" s="268">
        <v>12013</v>
      </c>
      <c r="G78" s="268">
        <v>11505</v>
      </c>
      <c r="H78" s="268">
        <v>14641</v>
      </c>
      <c r="I78" s="268">
        <v>14417</v>
      </c>
      <c r="J78" s="268">
        <v>13298</v>
      </c>
      <c r="K78" s="268">
        <v>12191</v>
      </c>
      <c r="L78" s="268">
        <v>10998</v>
      </c>
      <c r="M78" s="268">
        <v>10135</v>
      </c>
      <c r="N78" s="268">
        <v>9872</v>
      </c>
      <c r="O78" s="268">
        <v>9717</v>
      </c>
      <c r="P78" s="268">
        <v>9565</v>
      </c>
      <c r="Q78" s="268">
        <v>9360</v>
      </c>
      <c r="R78" s="268">
        <v>9131</v>
      </c>
      <c r="S78" s="268">
        <v>8789</v>
      </c>
      <c r="T78" s="268">
        <v>8251</v>
      </c>
      <c r="U78" s="268">
        <v>7601</v>
      </c>
      <c r="V78" s="269">
        <v>7068</v>
      </c>
      <c r="W78" s="269">
        <v>6435</v>
      </c>
      <c r="X78" s="252">
        <f t="shared" si="5"/>
        <v>-533</v>
      </c>
      <c r="Y78" s="253">
        <f t="shared" si="6"/>
        <v>-7.0122352322062893</v>
      </c>
      <c r="Z78" s="254">
        <f t="shared" si="7"/>
        <v>-633</v>
      </c>
      <c r="AA78" s="255">
        <f t="shared" si="8"/>
        <v>-8.955857385398982</v>
      </c>
      <c r="AB78" s="270"/>
      <c r="AC78" s="271"/>
    </row>
    <row r="79" spans="1:29" ht="15" customHeight="1">
      <c r="A79" s="266" t="s">
        <v>647</v>
      </c>
      <c r="B79" s="267" t="s">
        <v>648</v>
      </c>
      <c r="C79" s="268">
        <v>9529</v>
      </c>
      <c r="D79" s="268">
        <v>9554</v>
      </c>
      <c r="E79" s="268">
        <v>9551</v>
      </c>
      <c r="F79" s="268">
        <v>9068</v>
      </c>
      <c r="G79" s="268">
        <v>8665</v>
      </c>
      <c r="H79" s="268">
        <v>11269</v>
      </c>
      <c r="I79" s="268">
        <v>11087</v>
      </c>
      <c r="J79" s="268">
        <v>10257</v>
      </c>
      <c r="K79" s="268">
        <v>9252</v>
      </c>
      <c r="L79" s="268">
        <v>7987</v>
      </c>
      <c r="M79" s="268">
        <v>7155</v>
      </c>
      <c r="N79" s="268">
        <v>6800</v>
      </c>
      <c r="O79" s="268">
        <v>6410</v>
      </c>
      <c r="P79" s="268">
        <v>6223</v>
      </c>
      <c r="Q79" s="268">
        <v>6006</v>
      </c>
      <c r="R79" s="268">
        <v>5831</v>
      </c>
      <c r="S79" s="268">
        <v>5606</v>
      </c>
      <c r="T79" s="268">
        <v>5225</v>
      </c>
      <c r="U79" s="268">
        <v>4667</v>
      </c>
      <c r="V79" s="269">
        <v>4099</v>
      </c>
      <c r="W79" s="269">
        <v>3634</v>
      </c>
      <c r="X79" s="252">
        <f t="shared" si="5"/>
        <v>-568</v>
      </c>
      <c r="Y79" s="253">
        <f t="shared" si="6"/>
        <v>-12.170559245768159</v>
      </c>
      <c r="Z79" s="254">
        <f t="shared" si="7"/>
        <v>-465</v>
      </c>
      <c r="AA79" s="255">
        <f t="shared" si="8"/>
        <v>-11.344230300073189</v>
      </c>
      <c r="AB79" s="270"/>
      <c r="AC79" s="271"/>
    </row>
    <row r="80" spans="1:29" ht="15" customHeight="1">
      <c r="A80" s="266" t="s">
        <v>649</v>
      </c>
      <c r="B80" s="267" t="s">
        <v>650</v>
      </c>
      <c r="C80" s="268">
        <v>6123</v>
      </c>
      <c r="D80" s="268">
        <v>6066</v>
      </c>
      <c r="E80" s="268">
        <v>5940</v>
      </c>
      <c r="F80" s="268">
        <v>5728</v>
      </c>
      <c r="G80" s="268">
        <v>5632</v>
      </c>
      <c r="H80" s="268">
        <v>7378</v>
      </c>
      <c r="I80" s="268">
        <v>7398</v>
      </c>
      <c r="J80" s="268">
        <v>7043</v>
      </c>
      <c r="K80" s="268">
        <v>6242</v>
      </c>
      <c r="L80" s="268">
        <v>5556</v>
      </c>
      <c r="M80" s="268">
        <v>5038</v>
      </c>
      <c r="N80" s="268">
        <v>4930</v>
      </c>
      <c r="O80" s="268">
        <v>4987</v>
      </c>
      <c r="P80" s="268">
        <v>5009</v>
      </c>
      <c r="Q80" s="268">
        <v>4884</v>
      </c>
      <c r="R80" s="268">
        <v>4817</v>
      </c>
      <c r="S80" s="268">
        <v>4567</v>
      </c>
      <c r="T80" s="268">
        <v>4341</v>
      </c>
      <c r="U80" s="268">
        <v>4024</v>
      </c>
      <c r="V80" s="269">
        <v>3628</v>
      </c>
      <c r="W80" s="269">
        <v>3344</v>
      </c>
      <c r="X80" s="252">
        <f t="shared" si="5"/>
        <v>-396</v>
      </c>
      <c r="Y80" s="253">
        <f t="shared" si="6"/>
        <v>-9.8409542743538765</v>
      </c>
      <c r="Z80" s="254">
        <f t="shared" si="7"/>
        <v>-284</v>
      </c>
      <c r="AA80" s="255">
        <f t="shared" si="8"/>
        <v>-7.8280044101433299</v>
      </c>
      <c r="AB80" s="270"/>
      <c r="AC80" s="271"/>
    </row>
    <row r="81" spans="1:29" ht="15" customHeight="1">
      <c r="A81" s="266" t="s">
        <v>651</v>
      </c>
      <c r="B81" s="267" t="s">
        <v>652</v>
      </c>
      <c r="C81" s="268">
        <v>4505</v>
      </c>
      <c r="D81" s="268">
        <v>4413</v>
      </c>
      <c r="E81" s="268">
        <v>4408</v>
      </c>
      <c r="F81" s="268">
        <v>4284</v>
      </c>
      <c r="G81" s="268">
        <v>4077</v>
      </c>
      <c r="H81" s="268">
        <v>5659</v>
      </c>
      <c r="I81" s="268">
        <v>5450</v>
      </c>
      <c r="J81" s="268">
        <v>5066</v>
      </c>
      <c r="K81" s="268">
        <v>4770</v>
      </c>
      <c r="L81" s="268">
        <v>4380</v>
      </c>
      <c r="M81" s="268">
        <v>4082</v>
      </c>
      <c r="N81" s="268">
        <v>3998</v>
      </c>
      <c r="O81" s="268">
        <v>3760</v>
      </c>
      <c r="P81" s="268">
        <v>3719</v>
      </c>
      <c r="Q81" s="268">
        <v>3577</v>
      </c>
      <c r="R81" s="268">
        <v>3562</v>
      </c>
      <c r="S81" s="268">
        <v>3375</v>
      </c>
      <c r="T81" s="268">
        <v>3195</v>
      </c>
      <c r="U81" s="268">
        <v>2973</v>
      </c>
      <c r="V81" s="269">
        <v>2715</v>
      </c>
      <c r="W81" s="269">
        <v>2450</v>
      </c>
      <c r="X81" s="252">
        <f t="shared" si="5"/>
        <v>-258</v>
      </c>
      <c r="Y81" s="253">
        <f t="shared" si="6"/>
        <v>-8.6781029263370328</v>
      </c>
      <c r="Z81" s="254">
        <f t="shared" si="7"/>
        <v>-265</v>
      </c>
      <c r="AA81" s="255">
        <f t="shared" si="8"/>
        <v>-9.7605893186003687</v>
      </c>
      <c r="AB81" s="270"/>
      <c r="AC81" s="271"/>
    </row>
    <row r="82" spans="1:29" s="257" customFormat="1" ht="15" customHeight="1">
      <c r="A82" s="272" t="s">
        <v>134</v>
      </c>
      <c r="B82" s="261"/>
      <c r="V82" s="261"/>
      <c r="W82" s="261"/>
      <c r="X82" s="252" t="s">
        <v>563</v>
      </c>
      <c r="Y82" s="253" t="s">
        <v>563</v>
      </c>
      <c r="Z82" s="254" t="s">
        <v>563</v>
      </c>
      <c r="AA82" s="255" t="s">
        <v>563</v>
      </c>
      <c r="AB82" s="256"/>
      <c r="AC82" s="255"/>
    </row>
    <row r="83" spans="1:29" s="257" customFormat="1" ht="15" customHeight="1">
      <c r="A83" s="247" t="s">
        <v>653</v>
      </c>
      <c r="B83" s="248" t="s">
        <v>13</v>
      </c>
      <c r="C83" s="249">
        <v>90750</v>
      </c>
      <c r="D83" s="249">
        <v>91246</v>
      </c>
      <c r="E83" s="249">
        <v>91800</v>
      </c>
      <c r="F83" s="249">
        <v>92006</v>
      </c>
      <c r="G83" s="249">
        <v>91546</v>
      </c>
      <c r="H83" s="249">
        <v>103154</v>
      </c>
      <c r="I83" s="249">
        <v>102838</v>
      </c>
      <c r="J83" s="249">
        <v>102557</v>
      </c>
      <c r="K83" s="249">
        <v>99572</v>
      </c>
      <c r="L83" s="249">
        <v>96599</v>
      </c>
      <c r="M83" s="249">
        <v>94732</v>
      </c>
      <c r="N83" s="249">
        <v>95687</v>
      </c>
      <c r="O83" s="249">
        <v>96448</v>
      </c>
      <c r="P83" s="249">
        <v>96086</v>
      </c>
      <c r="Q83" s="249">
        <v>94163</v>
      </c>
      <c r="R83" s="250">
        <v>93859</v>
      </c>
      <c r="S83" s="249">
        <v>92752</v>
      </c>
      <c r="T83" s="249">
        <v>89208</v>
      </c>
      <c r="U83" s="249">
        <v>85592</v>
      </c>
      <c r="V83" s="252">
        <v>82250</v>
      </c>
      <c r="W83" s="252">
        <f>SUM(W84:W89)</f>
        <v>77489</v>
      </c>
      <c r="X83" s="252">
        <f t="shared" si="5"/>
        <v>-3342</v>
      </c>
      <c r="Y83" s="253">
        <f t="shared" si="6"/>
        <v>-3.9045705206094032</v>
      </c>
      <c r="Z83" s="254">
        <f t="shared" si="7"/>
        <v>-4761</v>
      </c>
      <c r="AA83" s="255">
        <f t="shared" si="8"/>
        <v>-5.7884498480243165</v>
      </c>
      <c r="AB83" s="256">
        <f t="shared" si="9"/>
        <v>-1419</v>
      </c>
      <c r="AC83" s="255">
        <f t="shared" si="9"/>
        <v>-1.8838793274149133</v>
      </c>
    </row>
    <row r="84" spans="1:29" ht="15" customHeight="1">
      <c r="A84" s="266" t="s">
        <v>654</v>
      </c>
      <c r="B84" s="267" t="s">
        <v>655</v>
      </c>
      <c r="C84" s="268">
        <v>32455</v>
      </c>
      <c r="D84" s="268">
        <v>34827</v>
      </c>
      <c r="E84" s="268">
        <v>35690</v>
      </c>
      <c r="F84" s="268">
        <v>35882</v>
      </c>
      <c r="G84" s="268">
        <v>36312</v>
      </c>
      <c r="H84" s="268">
        <v>40996</v>
      </c>
      <c r="I84" s="268">
        <v>41525</v>
      </c>
      <c r="J84" s="268">
        <v>42341</v>
      </c>
      <c r="K84" s="268">
        <v>42569</v>
      </c>
      <c r="L84" s="268">
        <v>43259</v>
      </c>
      <c r="M84" s="268">
        <v>44094</v>
      </c>
      <c r="N84" s="268">
        <v>46210</v>
      </c>
      <c r="O84" s="268">
        <v>47458</v>
      </c>
      <c r="P84" s="268">
        <v>47712</v>
      </c>
      <c r="Q84" s="268">
        <v>47244</v>
      </c>
      <c r="R84" s="268">
        <v>47742</v>
      </c>
      <c r="S84" s="268">
        <v>47308</v>
      </c>
      <c r="T84" s="268">
        <v>45997</v>
      </c>
      <c r="U84" s="268">
        <v>44598</v>
      </c>
      <c r="V84" s="269">
        <v>43375</v>
      </c>
      <c r="W84" s="269">
        <v>41827</v>
      </c>
      <c r="X84" s="252">
        <f t="shared" si="5"/>
        <v>-1223</v>
      </c>
      <c r="Y84" s="253">
        <f t="shared" si="6"/>
        <v>-2.7422754383604646</v>
      </c>
      <c r="Z84" s="254">
        <f t="shared" si="7"/>
        <v>-1548</v>
      </c>
      <c r="AA84" s="255">
        <f t="shared" si="8"/>
        <v>-3.5688760806916431</v>
      </c>
      <c r="AB84" s="270"/>
      <c r="AC84" s="271"/>
    </row>
    <row r="85" spans="1:29" ht="15" customHeight="1">
      <c r="A85" s="266" t="s">
        <v>656</v>
      </c>
      <c r="B85" s="267" t="s">
        <v>657</v>
      </c>
      <c r="C85" s="268">
        <v>5136</v>
      </c>
      <c r="D85" s="268">
        <v>4614</v>
      </c>
      <c r="E85" s="268">
        <v>5216</v>
      </c>
      <c r="F85" s="268">
        <v>5213</v>
      </c>
      <c r="G85" s="268">
        <v>5001</v>
      </c>
      <c r="H85" s="268">
        <v>5547</v>
      </c>
      <c r="I85" s="268">
        <v>5523</v>
      </c>
      <c r="J85" s="268">
        <v>5922</v>
      </c>
      <c r="K85" s="268">
        <v>6042</v>
      </c>
      <c r="L85" s="268">
        <v>6262</v>
      </c>
      <c r="M85" s="268">
        <v>5904</v>
      </c>
      <c r="N85" s="268">
        <v>5669</v>
      </c>
      <c r="O85" s="268">
        <v>5303</v>
      </c>
      <c r="P85" s="268">
        <v>4958</v>
      </c>
      <c r="Q85" s="268">
        <v>4748</v>
      </c>
      <c r="R85" s="268">
        <v>4592</v>
      </c>
      <c r="S85" s="268">
        <v>4345</v>
      </c>
      <c r="T85" s="268">
        <v>3973</v>
      </c>
      <c r="U85" s="268">
        <v>3778</v>
      </c>
      <c r="V85" s="269">
        <v>3519</v>
      </c>
      <c r="W85" s="269">
        <v>3125</v>
      </c>
      <c r="X85" s="252">
        <f t="shared" si="5"/>
        <v>-259</v>
      </c>
      <c r="Y85" s="253">
        <f t="shared" si="6"/>
        <v>-6.8554790894653257</v>
      </c>
      <c r="Z85" s="254">
        <f t="shared" si="7"/>
        <v>-394</v>
      </c>
      <c r="AA85" s="255">
        <f t="shared" si="8"/>
        <v>-11.196362603012219</v>
      </c>
      <c r="AB85" s="270"/>
      <c r="AC85" s="271"/>
    </row>
    <row r="86" spans="1:29" ht="15" customHeight="1">
      <c r="A86" s="266" t="s">
        <v>658</v>
      </c>
      <c r="B86" s="267" t="s">
        <v>659</v>
      </c>
      <c r="C86" s="268">
        <v>9425</v>
      </c>
      <c r="D86" s="268">
        <v>8534</v>
      </c>
      <c r="E86" s="268">
        <v>7894</v>
      </c>
      <c r="F86" s="268">
        <v>7978</v>
      </c>
      <c r="G86" s="268">
        <v>7928</v>
      </c>
      <c r="H86" s="268">
        <v>8692</v>
      </c>
      <c r="I86" s="268">
        <v>8540</v>
      </c>
      <c r="J86" s="268">
        <v>8328</v>
      </c>
      <c r="K86" s="268">
        <v>7915</v>
      </c>
      <c r="L86" s="268">
        <v>7278</v>
      </c>
      <c r="M86" s="268">
        <v>6726</v>
      </c>
      <c r="N86" s="268">
        <v>6466</v>
      </c>
      <c r="O86" s="268">
        <v>6409</v>
      </c>
      <c r="P86" s="268">
        <v>6306</v>
      </c>
      <c r="Q86" s="268">
        <v>6018</v>
      </c>
      <c r="R86" s="268">
        <v>5880</v>
      </c>
      <c r="S86" s="268">
        <v>5751</v>
      </c>
      <c r="T86" s="268">
        <v>5444</v>
      </c>
      <c r="U86" s="268">
        <v>4973</v>
      </c>
      <c r="V86" s="269">
        <v>4496</v>
      </c>
      <c r="W86" s="269">
        <v>4115</v>
      </c>
      <c r="X86" s="252">
        <f t="shared" si="5"/>
        <v>-477</v>
      </c>
      <c r="Y86" s="253">
        <f t="shared" si="6"/>
        <v>-9.5917956967625173</v>
      </c>
      <c r="Z86" s="254">
        <f t="shared" si="7"/>
        <v>-381</v>
      </c>
      <c r="AA86" s="255">
        <f t="shared" si="8"/>
        <v>-8.4741992882562283</v>
      </c>
      <c r="AB86" s="270"/>
      <c r="AC86" s="271"/>
    </row>
    <row r="87" spans="1:29" ht="15" customHeight="1">
      <c r="A87" s="266" t="s">
        <v>660</v>
      </c>
      <c r="B87" s="267" t="s">
        <v>661</v>
      </c>
      <c r="C87" s="268">
        <v>20572</v>
      </c>
      <c r="D87" s="268">
        <v>20533</v>
      </c>
      <c r="E87" s="268">
        <v>20964</v>
      </c>
      <c r="F87" s="268">
        <v>20716</v>
      </c>
      <c r="G87" s="268">
        <v>20354</v>
      </c>
      <c r="H87" s="268">
        <v>23923</v>
      </c>
      <c r="I87" s="268">
        <v>23558</v>
      </c>
      <c r="J87" s="268">
        <v>23047</v>
      </c>
      <c r="K87" s="268">
        <v>21685</v>
      </c>
      <c r="L87" s="268">
        <v>20338</v>
      </c>
      <c r="M87" s="268">
        <v>19592</v>
      </c>
      <c r="N87" s="268">
        <v>19394</v>
      </c>
      <c r="O87" s="268">
        <v>19415</v>
      </c>
      <c r="P87" s="268">
        <v>19325</v>
      </c>
      <c r="Q87" s="268">
        <v>18822</v>
      </c>
      <c r="R87" s="268">
        <v>18666</v>
      </c>
      <c r="S87" s="268">
        <v>18410</v>
      </c>
      <c r="T87" s="268">
        <v>17697</v>
      </c>
      <c r="U87" s="268">
        <v>17242</v>
      </c>
      <c r="V87" s="269">
        <v>16609</v>
      </c>
      <c r="W87" s="269">
        <v>15517</v>
      </c>
      <c r="X87" s="252">
        <f t="shared" si="5"/>
        <v>-633</v>
      </c>
      <c r="Y87" s="253">
        <f t="shared" si="6"/>
        <v>-3.671267834357963</v>
      </c>
      <c r="Z87" s="254">
        <f t="shared" si="7"/>
        <v>-1092</v>
      </c>
      <c r="AA87" s="255">
        <f t="shared" si="8"/>
        <v>-6.5747486302607019</v>
      </c>
      <c r="AB87" s="270"/>
      <c r="AC87" s="271"/>
    </row>
    <row r="88" spans="1:29" ht="15" customHeight="1">
      <c r="A88" s="266" t="s">
        <v>662</v>
      </c>
      <c r="B88" s="267" t="s">
        <v>663</v>
      </c>
      <c r="C88" s="268">
        <v>12590</v>
      </c>
      <c r="D88" s="268">
        <v>12676</v>
      </c>
      <c r="E88" s="268">
        <v>12336</v>
      </c>
      <c r="F88" s="268">
        <v>12809</v>
      </c>
      <c r="G88" s="268">
        <v>12510</v>
      </c>
      <c r="H88" s="268">
        <v>14174</v>
      </c>
      <c r="I88" s="268">
        <v>13811</v>
      </c>
      <c r="J88" s="268">
        <v>13302</v>
      </c>
      <c r="K88" s="268">
        <v>12557</v>
      </c>
      <c r="L88" s="268">
        <v>11646</v>
      </c>
      <c r="M88" s="268">
        <v>11235</v>
      </c>
      <c r="N88" s="268">
        <v>10926</v>
      </c>
      <c r="O88" s="268">
        <v>11129</v>
      </c>
      <c r="P88" s="268">
        <v>11204</v>
      </c>
      <c r="Q88" s="268">
        <v>11001</v>
      </c>
      <c r="R88" s="268">
        <v>10917</v>
      </c>
      <c r="S88" s="268">
        <v>11207</v>
      </c>
      <c r="T88" s="268">
        <v>10824</v>
      </c>
      <c r="U88" s="268">
        <v>10259</v>
      </c>
      <c r="V88" s="269">
        <v>9996</v>
      </c>
      <c r="W88" s="269">
        <v>9160</v>
      </c>
      <c r="X88" s="252">
        <f t="shared" si="5"/>
        <v>-263</v>
      </c>
      <c r="Y88" s="253">
        <f t="shared" si="6"/>
        <v>-2.5636026903206939</v>
      </c>
      <c r="Z88" s="254">
        <f t="shared" si="7"/>
        <v>-836</v>
      </c>
      <c r="AA88" s="255">
        <f t="shared" si="8"/>
        <v>-8.3633453381352538</v>
      </c>
      <c r="AB88" s="270"/>
      <c r="AC88" s="271"/>
    </row>
    <row r="89" spans="1:29" ht="15" customHeight="1">
      <c r="A89" s="266" t="s">
        <v>664</v>
      </c>
      <c r="B89" s="267" t="s">
        <v>665</v>
      </c>
      <c r="C89" s="268">
        <v>10572</v>
      </c>
      <c r="D89" s="268">
        <v>10062</v>
      </c>
      <c r="E89" s="268">
        <v>9700</v>
      </c>
      <c r="F89" s="268">
        <v>9408</v>
      </c>
      <c r="G89" s="268">
        <v>9441</v>
      </c>
      <c r="H89" s="268">
        <v>9822</v>
      </c>
      <c r="I89" s="268">
        <v>9881</v>
      </c>
      <c r="J89" s="268">
        <v>9617</v>
      </c>
      <c r="K89" s="268">
        <v>8804</v>
      </c>
      <c r="L89" s="268">
        <v>7816</v>
      </c>
      <c r="M89" s="268">
        <v>7181</v>
      </c>
      <c r="N89" s="268">
        <v>7022</v>
      </c>
      <c r="O89" s="268">
        <v>6734</v>
      </c>
      <c r="P89" s="268">
        <v>6581</v>
      </c>
      <c r="Q89" s="268">
        <v>6330</v>
      </c>
      <c r="R89" s="268">
        <v>6062</v>
      </c>
      <c r="S89" s="268">
        <v>5731</v>
      </c>
      <c r="T89" s="268">
        <v>5273</v>
      </c>
      <c r="U89" s="268">
        <v>4742</v>
      </c>
      <c r="V89" s="269">
        <v>4255</v>
      </c>
      <c r="W89" s="269">
        <v>3745</v>
      </c>
      <c r="X89" s="252">
        <f t="shared" si="5"/>
        <v>-487</v>
      </c>
      <c r="Y89" s="253">
        <f t="shared" si="6"/>
        <v>-10.269928300295234</v>
      </c>
      <c r="Z89" s="254">
        <f t="shared" si="7"/>
        <v>-510</v>
      </c>
      <c r="AA89" s="255">
        <f t="shared" si="8"/>
        <v>-11.985898942420683</v>
      </c>
      <c r="AB89" s="270"/>
      <c r="AC89" s="271"/>
    </row>
    <row r="90" spans="1:29" s="257" customFormat="1" ht="15" customHeight="1">
      <c r="A90" s="247">
        <v>222</v>
      </c>
      <c r="B90" s="248" t="s">
        <v>666</v>
      </c>
      <c r="C90" s="249">
        <v>43271</v>
      </c>
      <c r="D90" s="249">
        <v>42465</v>
      </c>
      <c r="E90" s="249">
        <v>43449</v>
      </c>
      <c r="F90" s="249">
        <v>43190</v>
      </c>
      <c r="G90" s="249">
        <v>45203</v>
      </c>
      <c r="H90" s="249">
        <v>49057</v>
      </c>
      <c r="I90" s="249">
        <v>49190</v>
      </c>
      <c r="J90" s="249">
        <v>48578</v>
      </c>
      <c r="K90" s="249">
        <v>44884</v>
      </c>
      <c r="L90" s="249">
        <v>40740</v>
      </c>
      <c r="M90" s="249">
        <v>36716</v>
      </c>
      <c r="N90" s="249">
        <v>34919</v>
      </c>
      <c r="O90" s="249">
        <v>33979</v>
      </c>
      <c r="P90" s="249">
        <v>33595</v>
      </c>
      <c r="Q90" s="249">
        <v>32092</v>
      </c>
      <c r="R90" s="250">
        <v>31290</v>
      </c>
      <c r="S90" s="249">
        <v>30110</v>
      </c>
      <c r="T90" s="249">
        <v>28306</v>
      </c>
      <c r="U90" s="249">
        <v>26501</v>
      </c>
      <c r="V90" s="252">
        <v>24288</v>
      </c>
      <c r="W90" s="252">
        <f>SUM(W91:W94)</f>
        <v>22129</v>
      </c>
      <c r="X90" s="252">
        <f t="shared" si="5"/>
        <v>-2213</v>
      </c>
      <c r="Y90" s="253">
        <f t="shared" si="6"/>
        <v>-8.3506282781781813</v>
      </c>
      <c r="Z90" s="254">
        <f t="shared" si="7"/>
        <v>-2159</v>
      </c>
      <c r="AA90" s="255">
        <f t="shared" si="8"/>
        <v>-8.8891633728590254</v>
      </c>
      <c r="AB90" s="256">
        <f t="shared" si="9"/>
        <v>54</v>
      </c>
      <c r="AC90" s="255">
        <f t="shared" si="9"/>
        <v>-0.53853509468084404</v>
      </c>
    </row>
    <row r="91" spans="1:29" ht="15" customHeight="1">
      <c r="A91" s="266" t="s">
        <v>667</v>
      </c>
      <c r="B91" s="267" t="s">
        <v>668</v>
      </c>
      <c r="C91" s="268">
        <v>13638</v>
      </c>
      <c r="D91" s="268">
        <v>13582</v>
      </c>
      <c r="E91" s="268">
        <v>13811</v>
      </c>
      <c r="F91" s="268">
        <v>13590</v>
      </c>
      <c r="G91" s="268">
        <v>13569</v>
      </c>
      <c r="H91" s="268">
        <v>16271</v>
      </c>
      <c r="I91" s="268">
        <v>15782</v>
      </c>
      <c r="J91" s="268">
        <v>15435</v>
      </c>
      <c r="K91" s="268">
        <v>14551</v>
      </c>
      <c r="L91" s="268">
        <v>13801</v>
      </c>
      <c r="M91" s="268">
        <v>13155</v>
      </c>
      <c r="N91" s="268">
        <v>13029</v>
      </c>
      <c r="O91" s="268">
        <v>13056</v>
      </c>
      <c r="P91" s="268">
        <v>12969</v>
      </c>
      <c r="Q91" s="268">
        <v>12779</v>
      </c>
      <c r="R91" s="268">
        <v>12562</v>
      </c>
      <c r="S91" s="268">
        <v>12011</v>
      </c>
      <c r="T91" s="268">
        <v>11453</v>
      </c>
      <c r="U91" s="268">
        <v>10843</v>
      </c>
      <c r="V91" s="269">
        <v>10111</v>
      </c>
      <c r="W91" s="269">
        <v>9388</v>
      </c>
      <c r="X91" s="252">
        <f t="shared" si="5"/>
        <v>-732</v>
      </c>
      <c r="Y91" s="253">
        <f t="shared" si="6"/>
        <v>-6.7508991976390291</v>
      </c>
      <c r="Z91" s="254">
        <f t="shared" si="7"/>
        <v>-723</v>
      </c>
      <c r="AA91" s="255">
        <f t="shared" si="8"/>
        <v>-7.1506280288794386</v>
      </c>
      <c r="AB91" s="270"/>
      <c r="AC91" s="271"/>
    </row>
    <row r="92" spans="1:29" ht="15" customHeight="1">
      <c r="A92" s="266" t="s">
        <v>669</v>
      </c>
      <c r="B92" s="267" t="s">
        <v>670</v>
      </c>
      <c r="C92" s="268">
        <v>12515</v>
      </c>
      <c r="D92" s="268">
        <v>12583</v>
      </c>
      <c r="E92" s="268">
        <v>12751</v>
      </c>
      <c r="F92" s="268">
        <v>11812</v>
      </c>
      <c r="G92" s="268">
        <v>11943</v>
      </c>
      <c r="H92" s="268">
        <v>13806</v>
      </c>
      <c r="I92" s="268">
        <v>13376</v>
      </c>
      <c r="J92" s="268">
        <v>12958</v>
      </c>
      <c r="K92" s="268">
        <v>11954</v>
      </c>
      <c r="L92" s="268">
        <v>10987</v>
      </c>
      <c r="M92" s="268">
        <v>10289</v>
      </c>
      <c r="N92" s="268">
        <v>9968</v>
      </c>
      <c r="O92" s="268">
        <v>9611</v>
      </c>
      <c r="P92" s="268">
        <v>9431</v>
      </c>
      <c r="Q92" s="268">
        <v>9140</v>
      </c>
      <c r="R92" s="268">
        <v>8913</v>
      </c>
      <c r="S92" s="268">
        <v>8728</v>
      </c>
      <c r="T92" s="268">
        <v>8181</v>
      </c>
      <c r="U92" s="268">
        <v>7732</v>
      </c>
      <c r="V92" s="269">
        <v>7144</v>
      </c>
      <c r="W92" s="269">
        <v>6565</v>
      </c>
      <c r="X92" s="252">
        <f t="shared" si="5"/>
        <v>-588</v>
      </c>
      <c r="Y92" s="253">
        <f t="shared" si="6"/>
        <v>-7.6047594412829795</v>
      </c>
      <c r="Z92" s="254">
        <f t="shared" si="7"/>
        <v>-579</v>
      </c>
      <c r="AA92" s="255">
        <f t="shared" si="8"/>
        <v>-8.104703247480403</v>
      </c>
      <c r="AB92" s="270"/>
      <c r="AC92" s="271"/>
    </row>
    <row r="93" spans="1:29" ht="15" customHeight="1">
      <c r="A93" s="266" t="s">
        <v>671</v>
      </c>
      <c r="B93" s="267" t="s">
        <v>672</v>
      </c>
      <c r="C93" s="268">
        <v>10028</v>
      </c>
      <c r="D93" s="268">
        <v>9205</v>
      </c>
      <c r="E93" s="268">
        <v>9752</v>
      </c>
      <c r="F93" s="268">
        <v>10815</v>
      </c>
      <c r="G93" s="268">
        <v>11901</v>
      </c>
      <c r="H93" s="268">
        <v>10634</v>
      </c>
      <c r="I93" s="268">
        <v>11531</v>
      </c>
      <c r="J93" s="268">
        <v>12086</v>
      </c>
      <c r="K93" s="268">
        <v>10978</v>
      </c>
      <c r="L93" s="268">
        <v>9313</v>
      </c>
      <c r="M93" s="268">
        <v>7527</v>
      </c>
      <c r="N93" s="268">
        <v>6572</v>
      </c>
      <c r="O93" s="268">
        <v>6142</v>
      </c>
      <c r="P93" s="268">
        <v>6004</v>
      </c>
      <c r="Q93" s="268">
        <v>5173</v>
      </c>
      <c r="R93" s="268">
        <v>4962</v>
      </c>
      <c r="S93" s="268">
        <v>4785</v>
      </c>
      <c r="T93" s="268">
        <v>4397</v>
      </c>
      <c r="U93" s="268">
        <v>3997</v>
      </c>
      <c r="V93" s="269">
        <v>3533</v>
      </c>
      <c r="W93" s="269">
        <v>3104</v>
      </c>
      <c r="X93" s="252">
        <f t="shared" si="5"/>
        <v>-464</v>
      </c>
      <c r="Y93" s="253">
        <f t="shared" si="6"/>
        <v>-11.608706529897423</v>
      </c>
      <c r="Z93" s="254">
        <f t="shared" si="7"/>
        <v>-429</v>
      </c>
      <c r="AA93" s="255">
        <f t="shared" si="8"/>
        <v>-12.14265496744976</v>
      </c>
      <c r="AB93" s="270"/>
      <c r="AC93" s="271"/>
    </row>
    <row r="94" spans="1:29" ht="15" customHeight="1">
      <c r="A94" s="266" t="s">
        <v>673</v>
      </c>
      <c r="B94" s="267" t="s">
        <v>674</v>
      </c>
      <c r="C94" s="268">
        <v>7090</v>
      </c>
      <c r="D94" s="268">
        <v>7095</v>
      </c>
      <c r="E94" s="268">
        <v>7135</v>
      </c>
      <c r="F94" s="268">
        <v>6973</v>
      </c>
      <c r="G94" s="268">
        <v>7790</v>
      </c>
      <c r="H94" s="268">
        <v>8346</v>
      </c>
      <c r="I94" s="268">
        <v>8501</v>
      </c>
      <c r="J94" s="268">
        <v>8099</v>
      </c>
      <c r="K94" s="268">
        <v>7401</v>
      </c>
      <c r="L94" s="268">
        <v>6639</v>
      </c>
      <c r="M94" s="268">
        <v>5745</v>
      </c>
      <c r="N94" s="268">
        <v>5350</v>
      </c>
      <c r="O94" s="268">
        <v>5170</v>
      </c>
      <c r="P94" s="268">
        <v>5191</v>
      </c>
      <c r="Q94" s="268">
        <v>5000</v>
      </c>
      <c r="R94" s="268">
        <v>4853</v>
      </c>
      <c r="S94" s="268">
        <v>4586</v>
      </c>
      <c r="T94" s="268">
        <v>4275</v>
      </c>
      <c r="U94" s="268">
        <v>3929</v>
      </c>
      <c r="V94" s="269">
        <v>3500</v>
      </c>
      <c r="W94" s="269">
        <v>3072</v>
      </c>
      <c r="X94" s="252">
        <f t="shared" si="5"/>
        <v>-429</v>
      </c>
      <c r="Y94" s="253">
        <f t="shared" si="6"/>
        <v>-10.918808857215577</v>
      </c>
      <c r="Z94" s="254">
        <f t="shared" si="7"/>
        <v>-428</v>
      </c>
      <c r="AA94" s="255">
        <f t="shared" si="8"/>
        <v>-12.22857142857143</v>
      </c>
      <c r="AB94" s="270"/>
      <c r="AC94" s="271"/>
    </row>
    <row r="95" spans="1:29" s="257" customFormat="1" ht="15" customHeight="1">
      <c r="A95" s="247">
        <v>225</v>
      </c>
      <c r="B95" s="248" t="s">
        <v>675</v>
      </c>
      <c r="C95" s="249">
        <v>41657</v>
      </c>
      <c r="D95" s="249">
        <v>41053</v>
      </c>
      <c r="E95" s="249">
        <v>42524</v>
      </c>
      <c r="F95" s="249">
        <v>42173</v>
      </c>
      <c r="G95" s="249">
        <v>42442</v>
      </c>
      <c r="H95" s="249">
        <v>49448</v>
      </c>
      <c r="I95" s="249">
        <v>49619</v>
      </c>
      <c r="J95" s="249">
        <v>49225</v>
      </c>
      <c r="K95" s="249">
        <v>47118</v>
      </c>
      <c r="L95" s="249">
        <v>43637</v>
      </c>
      <c r="M95" s="249">
        <v>39506</v>
      </c>
      <c r="N95" s="249">
        <v>37763</v>
      </c>
      <c r="O95" s="249">
        <v>36850</v>
      </c>
      <c r="P95" s="249">
        <v>37149</v>
      </c>
      <c r="Q95" s="249">
        <v>36625</v>
      </c>
      <c r="R95" s="250">
        <v>36766</v>
      </c>
      <c r="S95" s="249">
        <v>36069</v>
      </c>
      <c r="T95" s="249">
        <v>34791</v>
      </c>
      <c r="U95" s="249">
        <v>32814</v>
      </c>
      <c r="V95" s="252">
        <v>30805</v>
      </c>
      <c r="W95" s="252">
        <f>SUM(W96:W99)</f>
        <v>28989</v>
      </c>
      <c r="X95" s="252">
        <f t="shared" si="5"/>
        <v>-2009</v>
      </c>
      <c r="Y95" s="253">
        <f t="shared" si="6"/>
        <v>-6.1223867861278727</v>
      </c>
      <c r="Z95" s="254">
        <f t="shared" si="7"/>
        <v>-1816</v>
      </c>
      <c r="AA95" s="255">
        <f t="shared" si="8"/>
        <v>-5.8951468917383547</v>
      </c>
      <c r="AB95" s="256">
        <f t="shared" si="9"/>
        <v>193</v>
      </c>
      <c r="AC95" s="255">
        <f t="shared" si="9"/>
        <v>0.22723989438951797</v>
      </c>
    </row>
    <row r="96" spans="1:29" ht="15" customHeight="1">
      <c r="A96" s="266" t="s">
        <v>676</v>
      </c>
      <c r="B96" s="267" t="s">
        <v>677</v>
      </c>
      <c r="C96" s="268">
        <v>8888</v>
      </c>
      <c r="D96" s="268">
        <v>7819</v>
      </c>
      <c r="E96" s="268">
        <v>8285</v>
      </c>
      <c r="F96" s="268">
        <v>8496</v>
      </c>
      <c r="G96" s="268">
        <v>9211</v>
      </c>
      <c r="H96" s="268">
        <v>9918</v>
      </c>
      <c r="I96" s="268">
        <v>10462</v>
      </c>
      <c r="J96" s="268">
        <v>11083</v>
      </c>
      <c r="K96" s="268">
        <v>10564</v>
      </c>
      <c r="L96" s="268">
        <v>9466</v>
      </c>
      <c r="M96" s="268">
        <v>7652</v>
      </c>
      <c r="N96" s="268">
        <v>6658</v>
      </c>
      <c r="O96" s="268">
        <v>5988</v>
      </c>
      <c r="P96" s="268">
        <v>5866</v>
      </c>
      <c r="Q96" s="268">
        <v>5699</v>
      </c>
      <c r="R96" s="268">
        <v>5582</v>
      </c>
      <c r="S96" s="268">
        <v>5077</v>
      </c>
      <c r="T96" s="268">
        <v>4716</v>
      </c>
      <c r="U96" s="268">
        <v>4221</v>
      </c>
      <c r="V96" s="269">
        <v>3759</v>
      </c>
      <c r="W96" s="269">
        <v>3450</v>
      </c>
      <c r="X96" s="252">
        <f t="shared" si="5"/>
        <v>-462</v>
      </c>
      <c r="Y96" s="253">
        <f t="shared" si="6"/>
        <v>-10.945273631840797</v>
      </c>
      <c r="Z96" s="254">
        <f t="shared" si="7"/>
        <v>-309</v>
      </c>
      <c r="AA96" s="255">
        <f t="shared" si="8"/>
        <v>-8.2202713487629691</v>
      </c>
      <c r="AB96" s="270"/>
      <c r="AC96" s="271"/>
    </row>
    <row r="97" spans="1:29" ht="15" customHeight="1">
      <c r="A97" s="266" t="s">
        <v>678</v>
      </c>
      <c r="B97" s="267" t="s">
        <v>679</v>
      </c>
      <c r="C97" s="268">
        <v>16292</v>
      </c>
      <c r="D97" s="268">
        <v>16757</v>
      </c>
      <c r="E97" s="268">
        <v>17227</v>
      </c>
      <c r="F97" s="268">
        <v>16558</v>
      </c>
      <c r="G97" s="268">
        <v>16351</v>
      </c>
      <c r="H97" s="268">
        <v>19750</v>
      </c>
      <c r="I97" s="268">
        <v>19201</v>
      </c>
      <c r="J97" s="268">
        <v>18556</v>
      </c>
      <c r="K97" s="268">
        <v>17592</v>
      </c>
      <c r="L97" s="268">
        <v>16281</v>
      </c>
      <c r="M97" s="268">
        <v>15514</v>
      </c>
      <c r="N97" s="268">
        <v>15697</v>
      </c>
      <c r="O97" s="268">
        <v>16046</v>
      </c>
      <c r="P97" s="268">
        <v>16782</v>
      </c>
      <c r="Q97" s="268">
        <v>16848</v>
      </c>
      <c r="R97" s="268">
        <v>16764</v>
      </c>
      <c r="S97" s="268">
        <v>17051</v>
      </c>
      <c r="T97" s="268">
        <v>16792</v>
      </c>
      <c r="U97" s="268">
        <v>16200</v>
      </c>
      <c r="V97" s="269">
        <v>15490</v>
      </c>
      <c r="W97" s="269">
        <v>14873</v>
      </c>
      <c r="X97" s="252">
        <f t="shared" si="5"/>
        <v>-710</v>
      </c>
      <c r="Y97" s="253">
        <f t="shared" si="6"/>
        <v>-4.382716049382716</v>
      </c>
      <c r="Z97" s="254">
        <f t="shared" si="7"/>
        <v>-617</v>
      </c>
      <c r="AA97" s="255">
        <f t="shared" si="8"/>
        <v>-3.9832149774047774</v>
      </c>
      <c r="AB97" s="270"/>
      <c r="AC97" s="271"/>
    </row>
    <row r="98" spans="1:29" ht="15" customHeight="1">
      <c r="A98" s="266" t="s">
        <v>680</v>
      </c>
      <c r="B98" s="267" t="s">
        <v>681</v>
      </c>
      <c r="C98" s="268">
        <v>7696</v>
      </c>
      <c r="D98" s="268">
        <v>7728</v>
      </c>
      <c r="E98" s="268">
        <v>8064</v>
      </c>
      <c r="F98" s="268">
        <v>7971</v>
      </c>
      <c r="G98" s="268">
        <v>7669</v>
      </c>
      <c r="H98" s="268">
        <v>9097</v>
      </c>
      <c r="I98" s="268">
        <v>9070</v>
      </c>
      <c r="J98" s="268">
        <v>8689</v>
      </c>
      <c r="K98" s="268">
        <v>8734</v>
      </c>
      <c r="L98" s="268">
        <v>8317</v>
      </c>
      <c r="M98" s="268">
        <v>7787</v>
      </c>
      <c r="N98" s="268">
        <v>7364</v>
      </c>
      <c r="O98" s="268">
        <v>7029</v>
      </c>
      <c r="P98" s="268">
        <v>6737</v>
      </c>
      <c r="Q98" s="268">
        <v>6466</v>
      </c>
      <c r="R98" s="268">
        <v>6551</v>
      </c>
      <c r="S98" s="268">
        <v>6392</v>
      </c>
      <c r="T98" s="268">
        <v>6203</v>
      </c>
      <c r="U98" s="268">
        <v>5932</v>
      </c>
      <c r="V98" s="269">
        <v>5549</v>
      </c>
      <c r="W98" s="269">
        <v>5221</v>
      </c>
      <c r="X98" s="252">
        <f t="shared" si="5"/>
        <v>-383</v>
      </c>
      <c r="Y98" s="253">
        <f t="shared" si="6"/>
        <v>-6.4565070802427513</v>
      </c>
      <c r="Z98" s="254">
        <f t="shared" si="7"/>
        <v>-328</v>
      </c>
      <c r="AA98" s="255">
        <f t="shared" si="8"/>
        <v>-5.9109749504415205</v>
      </c>
      <c r="AB98" s="270"/>
      <c r="AC98" s="271"/>
    </row>
    <row r="99" spans="1:29" ht="15" customHeight="1">
      <c r="A99" s="266" t="s">
        <v>682</v>
      </c>
      <c r="B99" s="267" t="s">
        <v>683</v>
      </c>
      <c r="C99" s="268">
        <v>8781</v>
      </c>
      <c r="D99" s="268">
        <v>8749</v>
      </c>
      <c r="E99" s="268">
        <v>8948</v>
      </c>
      <c r="F99" s="268">
        <v>9148</v>
      </c>
      <c r="G99" s="268">
        <v>9211</v>
      </c>
      <c r="H99" s="268">
        <v>10683</v>
      </c>
      <c r="I99" s="268">
        <v>10886</v>
      </c>
      <c r="J99" s="268">
        <v>10897</v>
      </c>
      <c r="K99" s="268">
        <v>10228</v>
      </c>
      <c r="L99" s="268">
        <v>9573</v>
      </c>
      <c r="M99" s="268">
        <v>8553</v>
      </c>
      <c r="N99" s="268">
        <v>8044</v>
      </c>
      <c r="O99" s="268">
        <v>7787</v>
      </c>
      <c r="P99" s="268">
        <v>7764</v>
      </c>
      <c r="Q99" s="268">
        <v>7612</v>
      </c>
      <c r="R99" s="268">
        <v>7869</v>
      </c>
      <c r="S99" s="268">
        <v>7549</v>
      </c>
      <c r="T99" s="268">
        <v>7080</v>
      </c>
      <c r="U99" s="268">
        <v>6461</v>
      </c>
      <c r="V99" s="269">
        <v>6007</v>
      </c>
      <c r="W99" s="269">
        <v>5445</v>
      </c>
      <c r="X99" s="252">
        <f t="shared" si="5"/>
        <v>-454</v>
      </c>
      <c r="Y99" s="253">
        <f t="shared" si="6"/>
        <v>-7.0267760408605477</v>
      </c>
      <c r="Z99" s="254">
        <f t="shared" si="7"/>
        <v>-562</v>
      </c>
      <c r="AA99" s="255">
        <f t="shared" si="8"/>
        <v>-9.3557516231063751</v>
      </c>
      <c r="AB99" s="270"/>
      <c r="AC99" s="271"/>
    </row>
    <row r="100" spans="1:29" s="257" customFormat="1" ht="15" customHeight="1">
      <c r="A100" s="247">
        <v>585</v>
      </c>
      <c r="B100" s="248" t="s">
        <v>684</v>
      </c>
      <c r="C100" s="249">
        <v>31838</v>
      </c>
      <c r="D100" s="249">
        <v>31607</v>
      </c>
      <c r="E100" s="249">
        <v>31646</v>
      </c>
      <c r="F100" s="249">
        <v>31292</v>
      </c>
      <c r="G100" s="249">
        <v>31627</v>
      </c>
      <c r="H100" s="249">
        <v>34890</v>
      </c>
      <c r="I100" s="249">
        <v>35414</v>
      </c>
      <c r="J100" s="249">
        <v>34855</v>
      </c>
      <c r="K100" s="249">
        <v>33745</v>
      </c>
      <c r="L100" s="249">
        <v>31096</v>
      </c>
      <c r="M100" s="249">
        <v>28321</v>
      </c>
      <c r="N100" s="249">
        <v>27571</v>
      </c>
      <c r="O100" s="249">
        <v>26694</v>
      </c>
      <c r="P100" s="249">
        <v>25964</v>
      </c>
      <c r="Q100" s="249">
        <v>25136</v>
      </c>
      <c r="R100" s="250">
        <v>24298</v>
      </c>
      <c r="S100" s="249">
        <v>23271</v>
      </c>
      <c r="T100" s="249">
        <v>21439</v>
      </c>
      <c r="U100" s="249">
        <v>19696</v>
      </c>
      <c r="V100" s="252">
        <v>18070</v>
      </c>
      <c r="W100" s="252">
        <f>SUM(W101:W103)</f>
        <v>16064</v>
      </c>
      <c r="X100" s="252">
        <f t="shared" si="5"/>
        <v>-1626</v>
      </c>
      <c r="Y100" s="253">
        <f t="shared" si="6"/>
        <v>-8.2554833468724613</v>
      </c>
      <c r="Z100" s="254">
        <f t="shared" si="7"/>
        <v>-2006</v>
      </c>
      <c r="AA100" s="255">
        <f t="shared" si="8"/>
        <v>-11.101272827891533</v>
      </c>
      <c r="AB100" s="256">
        <f t="shared" si="9"/>
        <v>-380</v>
      </c>
      <c r="AC100" s="255">
        <f t="shared" si="9"/>
        <v>-2.8457894810190716</v>
      </c>
    </row>
    <row r="101" spans="1:29" ht="15" customHeight="1">
      <c r="A101" s="266" t="s">
        <v>685</v>
      </c>
      <c r="B101" s="267" t="s">
        <v>686</v>
      </c>
      <c r="C101" s="268">
        <v>14152</v>
      </c>
      <c r="D101" s="268">
        <v>14098</v>
      </c>
      <c r="E101" s="268">
        <v>14331</v>
      </c>
      <c r="F101" s="268">
        <v>14077</v>
      </c>
      <c r="G101" s="268">
        <v>14431</v>
      </c>
      <c r="H101" s="268">
        <v>16697</v>
      </c>
      <c r="I101" s="268">
        <v>17339</v>
      </c>
      <c r="J101" s="268">
        <v>17356</v>
      </c>
      <c r="K101" s="268">
        <v>17369</v>
      </c>
      <c r="L101" s="268">
        <v>16507</v>
      </c>
      <c r="M101" s="268">
        <v>15568</v>
      </c>
      <c r="N101" s="268">
        <v>15604</v>
      </c>
      <c r="O101" s="268">
        <v>15520</v>
      </c>
      <c r="P101" s="268">
        <v>15332</v>
      </c>
      <c r="Q101" s="268">
        <v>14942</v>
      </c>
      <c r="R101" s="268">
        <v>14502</v>
      </c>
      <c r="S101" s="268">
        <v>13998</v>
      </c>
      <c r="T101" s="268">
        <v>12939</v>
      </c>
      <c r="U101" s="268">
        <v>11971</v>
      </c>
      <c r="V101" s="269">
        <v>11217</v>
      </c>
      <c r="W101" s="269">
        <v>10088</v>
      </c>
      <c r="X101" s="252">
        <f t="shared" si="5"/>
        <v>-754</v>
      </c>
      <c r="Y101" s="253">
        <f t="shared" si="6"/>
        <v>-6.2985548408654255</v>
      </c>
      <c r="Z101" s="254">
        <f t="shared" si="7"/>
        <v>-1129</v>
      </c>
      <c r="AA101" s="255">
        <f t="shared" si="8"/>
        <v>-10.065079789605063</v>
      </c>
      <c r="AB101" s="270"/>
      <c r="AC101" s="271"/>
    </row>
    <row r="102" spans="1:29" ht="15" customHeight="1">
      <c r="A102" s="266" t="s">
        <v>687</v>
      </c>
      <c r="B102" s="267" t="s">
        <v>688</v>
      </c>
      <c r="C102" s="268">
        <v>9221</v>
      </c>
      <c r="D102" s="268">
        <v>9017</v>
      </c>
      <c r="E102" s="268">
        <v>8928</v>
      </c>
      <c r="F102" s="268">
        <v>8768</v>
      </c>
      <c r="G102" s="268">
        <v>8639</v>
      </c>
      <c r="H102" s="268">
        <v>9468</v>
      </c>
      <c r="I102" s="268">
        <v>9360</v>
      </c>
      <c r="J102" s="268">
        <v>9098</v>
      </c>
      <c r="K102" s="268">
        <v>8572</v>
      </c>
      <c r="L102" s="268">
        <v>10293</v>
      </c>
      <c r="M102" s="268">
        <v>8987</v>
      </c>
      <c r="N102" s="268">
        <v>8429</v>
      </c>
      <c r="O102" s="268">
        <v>7930</v>
      </c>
      <c r="P102" s="268">
        <v>7627</v>
      </c>
      <c r="Q102" s="268">
        <v>7322</v>
      </c>
      <c r="R102" s="268">
        <v>7070</v>
      </c>
      <c r="S102" s="268">
        <v>6633</v>
      </c>
      <c r="T102" s="268">
        <v>6117</v>
      </c>
      <c r="U102" s="268">
        <v>5531</v>
      </c>
      <c r="V102" s="269">
        <v>4888</v>
      </c>
      <c r="W102" s="269">
        <v>4266</v>
      </c>
      <c r="X102" s="252">
        <f t="shared" si="5"/>
        <v>-643</v>
      </c>
      <c r="Y102" s="253">
        <f t="shared" si="6"/>
        <v>-11.625384198155848</v>
      </c>
      <c r="Z102" s="254">
        <f t="shared" si="7"/>
        <v>-622</v>
      </c>
      <c r="AA102" s="255">
        <f t="shared" si="8"/>
        <v>-12.725040916530277</v>
      </c>
      <c r="AB102" s="270"/>
      <c r="AC102" s="271"/>
    </row>
    <row r="103" spans="1:29" ht="15" customHeight="1">
      <c r="A103" s="266" t="s">
        <v>689</v>
      </c>
      <c r="B103" s="267" t="s">
        <v>690</v>
      </c>
      <c r="C103" s="268">
        <v>8465</v>
      </c>
      <c r="D103" s="268">
        <v>8492</v>
      </c>
      <c r="E103" s="268">
        <v>8387</v>
      </c>
      <c r="F103" s="268">
        <v>8447</v>
      </c>
      <c r="G103" s="268">
        <v>8557</v>
      </c>
      <c r="H103" s="268">
        <v>8725</v>
      </c>
      <c r="I103" s="268">
        <v>8715</v>
      </c>
      <c r="J103" s="268">
        <v>8401</v>
      </c>
      <c r="K103" s="268">
        <v>7804</v>
      </c>
      <c r="L103" s="268">
        <v>4296</v>
      </c>
      <c r="M103" s="268">
        <v>3766</v>
      </c>
      <c r="N103" s="268">
        <v>3538</v>
      </c>
      <c r="O103" s="268">
        <v>3244</v>
      </c>
      <c r="P103" s="268">
        <v>3005</v>
      </c>
      <c r="Q103" s="268">
        <v>2872</v>
      </c>
      <c r="R103" s="268">
        <v>2726</v>
      </c>
      <c r="S103" s="268">
        <v>2640</v>
      </c>
      <c r="T103" s="268">
        <v>2383</v>
      </c>
      <c r="U103" s="268">
        <v>2194</v>
      </c>
      <c r="V103" s="269">
        <v>1965</v>
      </c>
      <c r="W103" s="269">
        <v>1710</v>
      </c>
      <c r="X103" s="252">
        <f t="shared" si="5"/>
        <v>-229</v>
      </c>
      <c r="Y103" s="253">
        <f t="shared" si="6"/>
        <v>-10.437556973564266</v>
      </c>
      <c r="Z103" s="254">
        <f t="shared" si="7"/>
        <v>-255</v>
      </c>
      <c r="AA103" s="255">
        <f t="shared" si="8"/>
        <v>-12.977099236641221</v>
      </c>
      <c r="AB103" s="270"/>
      <c r="AC103" s="271"/>
    </row>
    <row r="104" spans="1:29" s="257" customFormat="1" ht="15" customHeight="1">
      <c r="A104" s="247">
        <v>902</v>
      </c>
      <c r="B104" s="248" t="s">
        <v>691</v>
      </c>
      <c r="C104" s="249">
        <v>26952</v>
      </c>
      <c r="D104" s="249">
        <v>26469</v>
      </c>
      <c r="E104" s="249">
        <v>25973</v>
      </c>
      <c r="F104" s="249">
        <v>25350</v>
      </c>
      <c r="G104" s="249">
        <v>25560</v>
      </c>
      <c r="H104" s="249">
        <v>29631</v>
      </c>
      <c r="I104" s="249">
        <v>29788</v>
      </c>
      <c r="J104" s="249">
        <v>29269</v>
      </c>
      <c r="K104" s="249">
        <v>27701</v>
      </c>
      <c r="L104" s="249">
        <v>25539</v>
      </c>
      <c r="M104" s="249">
        <v>22961</v>
      </c>
      <c r="N104" s="249">
        <v>21876</v>
      </c>
      <c r="O104" s="249">
        <v>21514</v>
      </c>
      <c r="P104" s="249">
        <v>21011</v>
      </c>
      <c r="Q104" s="249">
        <v>20226</v>
      </c>
      <c r="R104" s="250">
        <v>19629</v>
      </c>
      <c r="S104" s="249">
        <v>18601</v>
      </c>
      <c r="T104" s="249">
        <v>17467</v>
      </c>
      <c r="U104" s="249">
        <v>16004</v>
      </c>
      <c r="V104" s="252">
        <v>14819</v>
      </c>
      <c r="W104" s="252">
        <f>SUM(W105:W106)</f>
        <v>13318</v>
      </c>
      <c r="X104" s="252">
        <f t="shared" si="5"/>
        <v>-1185</v>
      </c>
      <c r="Y104" s="253">
        <f t="shared" si="6"/>
        <v>-7.4043989002749315</v>
      </c>
      <c r="Z104" s="254">
        <f t="shared" si="7"/>
        <v>-1501</v>
      </c>
      <c r="AA104" s="255">
        <f t="shared" si="8"/>
        <v>-10.128888588973615</v>
      </c>
      <c r="AB104" s="256">
        <f t="shared" si="9"/>
        <v>-316</v>
      </c>
      <c r="AC104" s="255">
        <f t="shared" si="9"/>
        <v>-2.7244896886986831</v>
      </c>
    </row>
    <row r="105" spans="1:29" ht="15" customHeight="1">
      <c r="A105" s="266" t="s">
        <v>692</v>
      </c>
      <c r="B105" s="267" t="s">
        <v>693</v>
      </c>
      <c r="C105" s="268">
        <v>14948</v>
      </c>
      <c r="D105" s="268">
        <v>14345</v>
      </c>
      <c r="E105" s="268">
        <v>14037</v>
      </c>
      <c r="F105" s="268">
        <v>13514</v>
      </c>
      <c r="G105" s="268">
        <v>13770</v>
      </c>
      <c r="H105" s="268">
        <v>16795</v>
      </c>
      <c r="I105" s="268">
        <v>16746</v>
      </c>
      <c r="J105" s="268">
        <v>16553</v>
      </c>
      <c r="K105" s="268">
        <v>15643</v>
      </c>
      <c r="L105" s="268">
        <v>14466</v>
      </c>
      <c r="M105" s="268">
        <v>13328</v>
      </c>
      <c r="N105" s="268">
        <v>12915</v>
      </c>
      <c r="O105" s="268">
        <v>12821</v>
      </c>
      <c r="P105" s="268">
        <v>12611</v>
      </c>
      <c r="Q105" s="268">
        <v>12137</v>
      </c>
      <c r="R105" s="268">
        <v>11827</v>
      </c>
      <c r="S105" s="268">
        <v>11222</v>
      </c>
      <c r="T105" s="268">
        <v>10528</v>
      </c>
      <c r="U105" s="268">
        <v>9793</v>
      </c>
      <c r="V105" s="269">
        <v>9222</v>
      </c>
      <c r="W105" s="269">
        <v>8342</v>
      </c>
      <c r="X105" s="252">
        <f t="shared" si="5"/>
        <v>-571</v>
      </c>
      <c r="Y105" s="253">
        <f t="shared" si="6"/>
        <v>-5.8306953946696618</v>
      </c>
      <c r="Z105" s="254">
        <f t="shared" si="7"/>
        <v>-880</v>
      </c>
      <c r="AA105" s="255">
        <f t="shared" si="8"/>
        <v>-9.5423986120147486</v>
      </c>
      <c r="AB105" s="270"/>
      <c r="AC105" s="271"/>
    </row>
    <row r="106" spans="1:29" ht="15" customHeight="1">
      <c r="A106" s="266" t="s">
        <v>694</v>
      </c>
      <c r="B106" s="267" t="s">
        <v>695</v>
      </c>
      <c r="C106" s="268">
        <v>12004</v>
      </c>
      <c r="D106" s="268">
        <v>12124</v>
      </c>
      <c r="E106" s="268">
        <v>11936</v>
      </c>
      <c r="F106" s="268">
        <v>11836</v>
      </c>
      <c r="G106" s="268">
        <v>11790</v>
      </c>
      <c r="H106" s="268">
        <v>12836</v>
      </c>
      <c r="I106" s="268">
        <v>13042</v>
      </c>
      <c r="J106" s="268">
        <v>12716</v>
      </c>
      <c r="K106" s="268">
        <v>12058</v>
      </c>
      <c r="L106" s="268">
        <v>11073</v>
      </c>
      <c r="M106" s="268">
        <v>9633</v>
      </c>
      <c r="N106" s="268">
        <v>8961</v>
      </c>
      <c r="O106" s="268">
        <v>8693</v>
      </c>
      <c r="P106" s="268">
        <v>8400</v>
      </c>
      <c r="Q106" s="268">
        <v>8089</v>
      </c>
      <c r="R106" s="268">
        <v>7802</v>
      </c>
      <c r="S106" s="268">
        <v>7379</v>
      </c>
      <c r="T106" s="268">
        <v>6939</v>
      </c>
      <c r="U106" s="268">
        <v>6211</v>
      </c>
      <c r="V106" s="269">
        <v>5597</v>
      </c>
      <c r="W106" s="269">
        <v>4976</v>
      </c>
      <c r="X106" s="252">
        <f t="shared" si="5"/>
        <v>-614</v>
      </c>
      <c r="Y106" s="253">
        <f t="shared" si="6"/>
        <v>-9.8856866849138623</v>
      </c>
      <c r="Z106" s="254">
        <f t="shared" si="7"/>
        <v>-621</v>
      </c>
      <c r="AA106" s="255">
        <f t="shared" si="8"/>
        <v>-11.095229587278901</v>
      </c>
      <c r="AB106" s="270"/>
      <c r="AC106" s="271"/>
    </row>
    <row r="107" spans="1:29" s="257" customFormat="1" ht="15" customHeight="1">
      <c r="A107" s="273" t="s">
        <v>135</v>
      </c>
      <c r="B107" s="261"/>
      <c r="P107" s="274"/>
      <c r="Q107" s="274"/>
      <c r="R107" s="274"/>
      <c r="V107" s="261"/>
      <c r="W107" s="261"/>
      <c r="X107" s="252" t="s">
        <v>563</v>
      </c>
      <c r="Y107" s="253" t="s">
        <v>563</v>
      </c>
      <c r="Z107" s="254" t="s">
        <v>563</v>
      </c>
      <c r="AA107" s="255" t="s">
        <v>563</v>
      </c>
      <c r="AB107" s="256" t="s">
        <v>563</v>
      </c>
      <c r="AC107" s="255" t="s">
        <v>563</v>
      </c>
    </row>
    <row r="108" spans="1:29" s="257" customFormat="1" ht="15" customHeight="1">
      <c r="A108" s="247">
        <v>221</v>
      </c>
      <c r="B108" s="248" t="s">
        <v>696</v>
      </c>
      <c r="C108" s="249">
        <v>49523</v>
      </c>
      <c r="D108" s="249">
        <v>49046</v>
      </c>
      <c r="E108" s="249">
        <v>49969</v>
      </c>
      <c r="F108" s="249">
        <v>48748</v>
      </c>
      <c r="G108" s="249">
        <v>46814</v>
      </c>
      <c r="H108" s="249">
        <v>58355</v>
      </c>
      <c r="I108" s="249">
        <v>57083</v>
      </c>
      <c r="J108" s="249">
        <v>55181</v>
      </c>
      <c r="K108" s="249">
        <v>51611</v>
      </c>
      <c r="L108" s="249">
        <v>47346</v>
      </c>
      <c r="M108" s="249">
        <v>43428</v>
      </c>
      <c r="N108" s="249">
        <v>42026</v>
      </c>
      <c r="O108" s="249">
        <v>41685</v>
      </c>
      <c r="P108" s="249">
        <v>41144</v>
      </c>
      <c r="Q108" s="249">
        <v>41802</v>
      </c>
      <c r="R108" s="250">
        <v>44752</v>
      </c>
      <c r="S108" s="249">
        <v>46325</v>
      </c>
      <c r="T108" s="249">
        <v>45245</v>
      </c>
      <c r="U108" s="249">
        <v>43263</v>
      </c>
      <c r="V108" s="252">
        <v>41490</v>
      </c>
      <c r="W108" s="252">
        <v>39611</v>
      </c>
      <c r="X108" s="252">
        <f t="shared" si="5"/>
        <v>-1773</v>
      </c>
      <c r="Y108" s="253">
        <f t="shared" si="6"/>
        <v>-4.0981901393800708</v>
      </c>
      <c r="Z108" s="254">
        <f t="shared" si="7"/>
        <v>-1879</v>
      </c>
      <c r="AA108" s="255">
        <f t="shared" si="8"/>
        <v>-4.5288021209930109</v>
      </c>
      <c r="AB108" s="256">
        <f t="shared" si="9"/>
        <v>-106</v>
      </c>
      <c r="AC108" s="255">
        <f t="shared" si="9"/>
        <v>-0.43061198161294012</v>
      </c>
    </row>
    <row r="109" spans="1:29" s="257" customFormat="1" ht="15" customHeight="1">
      <c r="A109" s="262"/>
      <c r="B109" s="34" t="s">
        <v>697</v>
      </c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49">
        <v>22081</v>
      </c>
      <c r="Q109" s="249">
        <v>21841</v>
      </c>
      <c r="R109" s="250">
        <v>22229</v>
      </c>
      <c r="S109" s="275"/>
      <c r="T109" s="275"/>
      <c r="U109" s="275"/>
      <c r="V109" s="276"/>
      <c r="W109" s="276"/>
      <c r="X109" s="252"/>
      <c r="Y109" s="253"/>
      <c r="Z109" s="254"/>
      <c r="AA109" s="255"/>
      <c r="AB109" s="256"/>
      <c r="AC109" s="255"/>
    </row>
    <row r="110" spans="1:29" s="257" customFormat="1" ht="15" customHeight="1">
      <c r="A110" s="262"/>
      <c r="B110" s="34" t="s">
        <v>698</v>
      </c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49">
        <v>4042</v>
      </c>
      <c r="Q110" s="249">
        <v>3977</v>
      </c>
      <c r="R110" s="250">
        <v>4125</v>
      </c>
      <c r="S110" s="275"/>
      <c r="T110" s="275"/>
      <c r="U110" s="275"/>
      <c r="V110" s="276"/>
      <c r="W110" s="276"/>
      <c r="X110" s="252"/>
      <c r="Y110" s="253"/>
      <c r="Z110" s="254"/>
      <c r="AA110" s="255"/>
      <c r="AB110" s="256"/>
      <c r="AC110" s="255"/>
    </row>
    <row r="111" spans="1:29" s="257" customFormat="1" ht="15" customHeight="1">
      <c r="A111" s="262"/>
      <c r="B111" s="34" t="s">
        <v>699</v>
      </c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49">
        <v>11556</v>
      </c>
      <c r="Q111" s="249">
        <v>12454</v>
      </c>
      <c r="R111" s="250">
        <v>14503</v>
      </c>
      <c r="S111" s="275"/>
      <c r="T111" s="275"/>
      <c r="U111" s="275"/>
      <c r="V111" s="276"/>
      <c r="W111" s="276"/>
      <c r="X111" s="252"/>
      <c r="Y111" s="253"/>
      <c r="Z111" s="254"/>
      <c r="AA111" s="255"/>
      <c r="AB111" s="256"/>
      <c r="AC111" s="255"/>
    </row>
    <row r="112" spans="1:29" s="257" customFormat="1" ht="15" customHeight="1">
      <c r="A112" s="262"/>
      <c r="B112" s="34" t="s">
        <v>700</v>
      </c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49">
        <v>3465</v>
      </c>
      <c r="Q112" s="249">
        <v>3530</v>
      </c>
      <c r="R112" s="250">
        <v>3895</v>
      </c>
      <c r="S112" s="275"/>
      <c r="T112" s="275"/>
      <c r="U112" s="275"/>
      <c r="V112" s="276"/>
      <c r="W112" s="276"/>
      <c r="X112" s="252"/>
      <c r="Y112" s="253"/>
      <c r="Z112" s="254"/>
      <c r="AA112" s="255"/>
      <c r="AB112" s="256"/>
      <c r="AC112" s="255"/>
    </row>
    <row r="113" spans="1:29" s="257" customFormat="1" ht="15" customHeight="1">
      <c r="A113" s="247">
        <v>223</v>
      </c>
      <c r="B113" s="248" t="s">
        <v>701</v>
      </c>
      <c r="C113" s="249">
        <v>71361</v>
      </c>
      <c r="D113" s="249">
        <v>71500</v>
      </c>
      <c r="E113" s="249">
        <v>72286</v>
      </c>
      <c r="F113" s="249">
        <v>70494</v>
      </c>
      <c r="G113" s="249">
        <v>70276</v>
      </c>
      <c r="H113" s="249">
        <v>87982</v>
      </c>
      <c r="I113" s="249">
        <v>87599</v>
      </c>
      <c r="J113" s="249">
        <v>85963</v>
      </c>
      <c r="K113" s="249">
        <v>81648</v>
      </c>
      <c r="L113" s="249">
        <v>75877</v>
      </c>
      <c r="M113" s="249">
        <v>72441</v>
      </c>
      <c r="N113" s="249">
        <v>72401</v>
      </c>
      <c r="O113" s="249">
        <v>72982</v>
      </c>
      <c r="P113" s="249">
        <v>74103</v>
      </c>
      <c r="Q113" s="249">
        <v>73659</v>
      </c>
      <c r="R113" s="250">
        <v>73988</v>
      </c>
      <c r="S113" s="249">
        <v>72862</v>
      </c>
      <c r="T113" s="249">
        <v>70810</v>
      </c>
      <c r="U113" s="249">
        <v>67757</v>
      </c>
      <c r="V113" s="252">
        <v>64660</v>
      </c>
      <c r="W113" s="252">
        <f>SUM(W114:W119)</f>
        <v>61471</v>
      </c>
      <c r="X113" s="252">
        <f t="shared" si="5"/>
        <v>-3097</v>
      </c>
      <c r="Y113" s="253">
        <f t="shared" si="6"/>
        <v>-4.5707454580338567</v>
      </c>
      <c r="Z113" s="254">
        <f t="shared" si="7"/>
        <v>-3189</v>
      </c>
      <c r="AA113" s="255">
        <f t="shared" si="8"/>
        <v>-4.931951747602846</v>
      </c>
      <c r="AB113" s="256">
        <f t="shared" si="9"/>
        <v>-92</v>
      </c>
      <c r="AC113" s="255">
        <f t="shared" si="9"/>
        <v>-0.36120628956898937</v>
      </c>
    </row>
    <row r="114" spans="1:29" ht="15" customHeight="1">
      <c r="A114" s="266" t="s">
        <v>702</v>
      </c>
      <c r="B114" s="267" t="s">
        <v>703</v>
      </c>
      <c r="C114" s="268">
        <v>6105</v>
      </c>
      <c r="D114" s="268">
        <v>6215</v>
      </c>
      <c r="E114" s="268">
        <v>6317</v>
      </c>
      <c r="F114" s="268">
        <v>6459</v>
      </c>
      <c r="G114" s="268">
        <v>6454</v>
      </c>
      <c r="H114" s="268">
        <v>8320</v>
      </c>
      <c r="I114" s="268">
        <v>7984</v>
      </c>
      <c r="J114" s="268">
        <v>8162</v>
      </c>
      <c r="K114" s="268">
        <v>7801</v>
      </c>
      <c r="L114" s="268">
        <v>7324</v>
      </c>
      <c r="M114" s="268">
        <v>7218</v>
      </c>
      <c r="N114" s="268">
        <v>7528</v>
      </c>
      <c r="O114" s="268">
        <v>8260</v>
      </c>
      <c r="P114" s="268">
        <v>8941</v>
      </c>
      <c r="Q114" s="268">
        <v>9355</v>
      </c>
      <c r="R114" s="268">
        <v>9793</v>
      </c>
      <c r="S114" s="268">
        <v>9947</v>
      </c>
      <c r="T114" s="268">
        <v>10080</v>
      </c>
      <c r="U114" s="268">
        <v>9992</v>
      </c>
      <c r="V114" s="269">
        <v>9870</v>
      </c>
      <c r="W114" s="269">
        <v>9731</v>
      </c>
      <c r="X114" s="277">
        <f t="shared" si="5"/>
        <v>-122</v>
      </c>
      <c r="Y114" s="278">
        <f t="shared" si="6"/>
        <v>-1.22097678142514</v>
      </c>
      <c r="Z114" s="254">
        <f t="shared" si="7"/>
        <v>-139</v>
      </c>
      <c r="AA114" s="255">
        <f t="shared" si="8"/>
        <v>-1.408308004052685</v>
      </c>
      <c r="AB114" s="270"/>
      <c r="AC114" s="271"/>
    </row>
    <row r="115" spans="1:29" ht="15" customHeight="1">
      <c r="A115" s="266" t="s">
        <v>704</v>
      </c>
      <c r="B115" s="267" t="s">
        <v>705</v>
      </c>
      <c r="C115" s="268">
        <v>17914</v>
      </c>
      <c r="D115" s="268">
        <v>18194</v>
      </c>
      <c r="E115" s="268">
        <v>18579</v>
      </c>
      <c r="F115" s="268">
        <v>18268</v>
      </c>
      <c r="G115" s="268">
        <v>18011</v>
      </c>
      <c r="H115" s="268">
        <v>22413</v>
      </c>
      <c r="I115" s="268">
        <v>22377</v>
      </c>
      <c r="J115" s="268">
        <v>22028</v>
      </c>
      <c r="K115" s="268">
        <v>20802</v>
      </c>
      <c r="L115" s="268">
        <v>19638</v>
      </c>
      <c r="M115" s="268">
        <v>18864</v>
      </c>
      <c r="N115" s="268">
        <v>18879</v>
      </c>
      <c r="O115" s="268">
        <v>18991</v>
      </c>
      <c r="P115" s="268">
        <v>19203</v>
      </c>
      <c r="Q115" s="268">
        <v>19096</v>
      </c>
      <c r="R115" s="268">
        <v>19021</v>
      </c>
      <c r="S115" s="268">
        <v>19299</v>
      </c>
      <c r="T115" s="268">
        <v>18933</v>
      </c>
      <c r="U115" s="268">
        <v>18378</v>
      </c>
      <c r="V115" s="269">
        <v>17800</v>
      </c>
      <c r="W115" s="269">
        <v>17246</v>
      </c>
      <c r="X115" s="277">
        <f t="shared" si="5"/>
        <v>-578</v>
      </c>
      <c r="Y115" s="278">
        <f t="shared" si="6"/>
        <v>-3.1450647513331154</v>
      </c>
      <c r="Z115" s="254">
        <f t="shared" si="7"/>
        <v>-554</v>
      </c>
      <c r="AA115" s="255">
        <f t="shared" si="8"/>
        <v>-3.112359550561798</v>
      </c>
      <c r="AB115" s="270"/>
      <c r="AC115" s="271"/>
    </row>
    <row r="116" spans="1:29" ht="15" customHeight="1">
      <c r="A116" s="266" t="s">
        <v>706</v>
      </c>
      <c r="B116" s="267" t="s">
        <v>707</v>
      </c>
      <c r="C116" s="268">
        <v>10372</v>
      </c>
      <c r="D116" s="268">
        <v>10216</v>
      </c>
      <c r="E116" s="268">
        <v>10205</v>
      </c>
      <c r="F116" s="268">
        <v>9511</v>
      </c>
      <c r="G116" s="268">
        <v>9500</v>
      </c>
      <c r="H116" s="268">
        <v>11443</v>
      </c>
      <c r="I116" s="268">
        <v>11515</v>
      </c>
      <c r="J116" s="268">
        <v>11059</v>
      </c>
      <c r="K116" s="268">
        <v>10270</v>
      </c>
      <c r="L116" s="268">
        <v>9222</v>
      </c>
      <c r="M116" s="268">
        <v>8673</v>
      </c>
      <c r="N116" s="268">
        <v>8350</v>
      </c>
      <c r="O116" s="268">
        <v>8253</v>
      </c>
      <c r="P116" s="268">
        <v>8277</v>
      </c>
      <c r="Q116" s="268">
        <v>8047</v>
      </c>
      <c r="R116" s="268">
        <v>7957</v>
      </c>
      <c r="S116" s="268">
        <v>7401</v>
      </c>
      <c r="T116" s="268">
        <v>6958</v>
      </c>
      <c r="U116" s="268">
        <v>6409</v>
      </c>
      <c r="V116" s="269">
        <v>6007</v>
      </c>
      <c r="W116" s="269">
        <v>5446</v>
      </c>
      <c r="X116" s="277">
        <f t="shared" si="5"/>
        <v>-402</v>
      </c>
      <c r="Y116" s="278">
        <f t="shared" si="6"/>
        <v>-6.2724293961616482</v>
      </c>
      <c r="Z116" s="254">
        <f t="shared" si="7"/>
        <v>-561</v>
      </c>
      <c r="AA116" s="255">
        <f t="shared" si="8"/>
        <v>-9.3391043782254037</v>
      </c>
      <c r="AB116" s="270"/>
      <c r="AC116" s="271"/>
    </row>
    <row r="117" spans="1:29" ht="15" customHeight="1">
      <c r="A117" s="266" t="s">
        <v>708</v>
      </c>
      <c r="B117" s="267" t="s">
        <v>709</v>
      </c>
      <c r="C117" s="268">
        <v>13542</v>
      </c>
      <c r="D117" s="268">
        <v>13502</v>
      </c>
      <c r="E117" s="268">
        <v>13565</v>
      </c>
      <c r="F117" s="268">
        <v>13260</v>
      </c>
      <c r="G117" s="268">
        <v>13067</v>
      </c>
      <c r="H117" s="268">
        <v>16658</v>
      </c>
      <c r="I117" s="268">
        <v>16238</v>
      </c>
      <c r="J117" s="268">
        <v>15793</v>
      </c>
      <c r="K117" s="268">
        <v>15019</v>
      </c>
      <c r="L117" s="268">
        <v>14018</v>
      </c>
      <c r="M117" s="268">
        <v>13246</v>
      </c>
      <c r="N117" s="268">
        <v>13218</v>
      </c>
      <c r="O117" s="268">
        <v>13154</v>
      </c>
      <c r="P117" s="268">
        <v>13251</v>
      </c>
      <c r="Q117" s="268">
        <v>13082</v>
      </c>
      <c r="R117" s="268">
        <v>12963</v>
      </c>
      <c r="S117" s="268">
        <v>12390</v>
      </c>
      <c r="T117" s="268">
        <v>11913</v>
      </c>
      <c r="U117" s="268">
        <v>11502</v>
      </c>
      <c r="V117" s="269">
        <v>10903</v>
      </c>
      <c r="W117" s="269">
        <v>10448</v>
      </c>
      <c r="X117" s="277">
        <f t="shared" si="5"/>
        <v>-599</v>
      </c>
      <c r="Y117" s="278">
        <f t="shared" si="6"/>
        <v>-5.2077899495739866</v>
      </c>
      <c r="Z117" s="254">
        <f t="shared" si="7"/>
        <v>-455</v>
      </c>
      <c r="AA117" s="255">
        <f t="shared" si="8"/>
        <v>-4.173163349536825</v>
      </c>
      <c r="AB117" s="270"/>
      <c r="AC117" s="271"/>
    </row>
    <row r="118" spans="1:29" ht="15" customHeight="1">
      <c r="A118" s="266" t="s">
        <v>710</v>
      </c>
      <c r="B118" s="267" t="s">
        <v>711</v>
      </c>
      <c r="C118" s="268">
        <v>13459</v>
      </c>
      <c r="D118" s="268">
        <v>13200</v>
      </c>
      <c r="E118" s="268">
        <v>13079</v>
      </c>
      <c r="F118" s="268">
        <v>12710</v>
      </c>
      <c r="G118" s="268">
        <v>12924</v>
      </c>
      <c r="H118" s="268">
        <v>16579</v>
      </c>
      <c r="I118" s="268">
        <v>16847</v>
      </c>
      <c r="J118" s="268">
        <v>16677</v>
      </c>
      <c r="K118" s="268">
        <v>16027</v>
      </c>
      <c r="L118" s="268">
        <v>14952</v>
      </c>
      <c r="M118" s="268">
        <v>14274</v>
      </c>
      <c r="N118" s="268">
        <v>14376</v>
      </c>
      <c r="O118" s="268">
        <v>14265</v>
      </c>
      <c r="P118" s="268">
        <v>14245</v>
      </c>
      <c r="Q118" s="268">
        <v>13971</v>
      </c>
      <c r="R118" s="268">
        <v>13984</v>
      </c>
      <c r="S118" s="268">
        <v>13653</v>
      </c>
      <c r="T118" s="268">
        <v>12903</v>
      </c>
      <c r="U118" s="268">
        <v>12042</v>
      </c>
      <c r="V118" s="269">
        <v>11343</v>
      </c>
      <c r="W118" s="269">
        <v>10429</v>
      </c>
      <c r="X118" s="277">
        <f t="shared" si="5"/>
        <v>-699</v>
      </c>
      <c r="Y118" s="278">
        <f t="shared" si="6"/>
        <v>-5.8046836073741908</v>
      </c>
      <c r="Z118" s="254">
        <f t="shared" si="7"/>
        <v>-914</v>
      </c>
      <c r="AA118" s="255">
        <f t="shared" si="8"/>
        <v>-8.0578330247729877</v>
      </c>
      <c r="AB118" s="270"/>
      <c r="AC118" s="271"/>
    </row>
    <row r="119" spans="1:29" ht="15" customHeight="1">
      <c r="A119" s="266" t="s">
        <v>712</v>
      </c>
      <c r="B119" s="267" t="s">
        <v>713</v>
      </c>
      <c r="C119" s="268">
        <v>9969</v>
      </c>
      <c r="D119" s="268">
        <v>10173</v>
      </c>
      <c r="E119" s="268">
        <v>10541</v>
      </c>
      <c r="F119" s="268">
        <v>10286</v>
      </c>
      <c r="G119" s="268">
        <v>10320</v>
      </c>
      <c r="H119" s="268">
        <v>12569</v>
      </c>
      <c r="I119" s="268">
        <v>12638</v>
      </c>
      <c r="J119" s="268">
        <v>12244</v>
      </c>
      <c r="K119" s="268">
        <v>11729</v>
      </c>
      <c r="L119" s="268">
        <v>10723</v>
      </c>
      <c r="M119" s="268">
        <v>10166</v>
      </c>
      <c r="N119" s="268">
        <v>10050</v>
      </c>
      <c r="O119" s="268">
        <v>10059</v>
      </c>
      <c r="P119" s="268">
        <v>10186</v>
      </c>
      <c r="Q119" s="268">
        <v>10108</v>
      </c>
      <c r="R119" s="268">
        <v>10270</v>
      </c>
      <c r="S119" s="268">
        <v>10172</v>
      </c>
      <c r="T119" s="268">
        <v>10023</v>
      </c>
      <c r="U119" s="268">
        <v>9434</v>
      </c>
      <c r="V119" s="269">
        <v>8737</v>
      </c>
      <c r="W119" s="269">
        <v>8171</v>
      </c>
      <c r="X119" s="277">
        <f t="shared" si="5"/>
        <v>-697</v>
      </c>
      <c r="Y119" s="278">
        <f t="shared" si="6"/>
        <v>-7.3881704473182115</v>
      </c>
      <c r="Z119" s="254">
        <f t="shared" si="7"/>
        <v>-566</v>
      </c>
      <c r="AA119" s="255">
        <f t="shared" si="8"/>
        <v>-6.4781961771775212</v>
      </c>
      <c r="AB119" s="270"/>
      <c r="AC119" s="271"/>
    </row>
    <row r="120" spans="1:29" ht="15" customHeight="1">
      <c r="A120" s="279" t="s">
        <v>136</v>
      </c>
      <c r="B120" s="280"/>
      <c r="V120" s="280"/>
      <c r="W120" s="280"/>
      <c r="X120" s="252" t="s">
        <v>563</v>
      </c>
      <c r="Y120" s="253" t="s">
        <v>563</v>
      </c>
      <c r="Z120" s="254" t="s">
        <v>563</v>
      </c>
      <c r="AA120" s="255" t="s">
        <v>563</v>
      </c>
      <c r="AB120" s="256" t="s">
        <v>563</v>
      </c>
      <c r="AC120" s="255" t="s">
        <v>563</v>
      </c>
    </row>
    <row r="121" spans="1:29" ht="15" customHeight="1">
      <c r="A121" s="281" t="s">
        <v>714</v>
      </c>
      <c r="B121" s="282" t="s">
        <v>9</v>
      </c>
      <c r="C121" s="283">
        <v>59029</v>
      </c>
      <c r="D121" s="283">
        <v>61093</v>
      </c>
      <c r="E121" s="283">
        <v>59592</v>
      </c>
      <c r="F121" s="283">
        <v>59815</v>
      </c>
      <c r="G121" s="283">
        <v>56906</v>
      </c>
      <c r="H121" s="283">
        <v>69463</v>
      </c>
      <c r="I121" s="283">
        <v>69825</v>
      </c>
      <c r="J121" s="283">
        <v>66148</v>
      </c>
      <c r="K121" s="283">
        <v>62632</v>
      </c>
      <c r="L121" s="283">
        <v>58974</v>
      </c>
      <c r="M121" s="283">
        <v>56171</v>
      </c>
      <c r="N121" s="283">
        <v>55022</v>
      </c>
      <c r="O121" s="283">
        <v>54826</v>
      </c>
      <c r="P121" s="283">
        <v>55048</v>
      </c>
      <c r="Q121" s="283">
        <v>54049</v>
      </c>
      <c r="R121" s="284">
        <v>52839</v>
      </c>
      <c r="S121" s="283">
        <v>52248</v>
      </c>
      <c r="T121" s="283">
        <v>50030</v>
      </c>
      <c r="U121" s="283">
        <v>47254</v>
      </c>
      <c r="V121" s="285">
        <v>44258</v>
      </c>
      <c r="W121" s="285">
        <f>SUM(W122:W123)</f>
        <v>41236</v>
      </c>
      <c r="X121" s="252">
        <f t="shared" si="5"/>
        <v>-2996</v>
      </c>
      <c r="Y121" s="253">
        <f t="shared" si="6"/>
        <v>-6.3402040038938496</v>
      </c>
      <c r="Z121" s="254">
        <f t="shared" si="7"/>
        <v>-3022</v>
      </c>
      <c r="AA121" s="255">
        <f t="shared" si="8"/>
        <v>-6.8281440643499476</v>
      </c>
      <c r="AB121" s="256">
        <f t="shared" si="9"/>
        <v>-26</v>
      </c>
      <c r="AC121" s="255">
        <f t="shared" si="9"/>
        <v>-0.48794006045609795</v>
      </c>
    </row>
    <row r="122" spans="1:29" ht="15" customHeight="1">
      <c r="A122" s="266" t="s">
        <v>715</v>
      </c>
      <c r="B122" s="267" t="s">
        <v>716</v>
      </c>
      <c r="C122" s="268">
        <v>44456</v>
      </c>
      <c r="D122" s="268">
        <v>46488</v>
      </c>
      <c r="E122" s="268">
        <v>45444</v>
      </c>
      <c r="F122" s="268">
        <v>46081</v>
      </c>
      <c r="G122" s="268">
        <v>43341</v>
      </c>
      <c r="H122" s="268">
        <v>52256</v>
      </c>
      <c r="I122" s="268">
        <v>53122</v>
      </c>
      <c r="J122" s="268">
        <v>50690</v>
      </c>
      <c r="K122" s="268">
        <v>48497</v>
      </c>
      <c r="L122" s="268">
        <v>46313</v>
      </c>
      <c r="M122" s="268">
        <v>44499</v>
      </c>
      <c r="N122" s="268">
        <v>44137</v>
      </c>
      <c r="O122" s="268">
        <v>44131</v>
      </c>
      <c r="P122" s="268">
        <v>44563</v>
      </c>
      <c r="Q122" s="268">
        <v>43817</v>
      </c>
      <c r="R122" s="268">
        <v>42373</v>
      </c>
      <c r="S122" s="268">
        <v>41158</v>
      </c>
      <c r="T122" s="268">
        <v>38929</v>
      </c>
      <c r="U122" s="268">
        <v>36794</v>
      </c>
      <c r="V122" s="269">
        <v>34684</v>
      </c>
      <c r="W122" s="269">
        <v>32634</v>
      </c>
      <c r="X122" s="277">
        <f t="shared" si="5"/>
        <v>-2110</v>
      </c>
      <c r="Y122" s="278">
        <f t="shared" si="6"/>
        <v>-5.7346306463010279</v>
      </c>
      <c r="Z122" s="254">
        <f t="shared" si="7"/>
        <v>-2050</v>
      </c>
      <c r="AA122" s="255">
        <f t="shared" si="8"/>
        <v>-5.9105062853188794</v>
      </c>
      <c r="AB122" s="270"/>
      <c r="AC122" s="271"/>
    </row>
    <row r="123" spans="1:29" ht="15" customHeight="1">
      <c r="A123" s="266" t="s">
        <v>717</v>
      </c>
      <c r="B123" s="267" t="s">
        <v>718</v>
      </c>
      <c r="C123" s="268">
        <v>14573</v>
      </c>
      <c r="D123" s="268">
        <v>14605</v>
      </c>
      <c r="E123" s="268">
        <v>14148</v>
      </c>
      <c r="F123" s="268">
        <v>13734</v>
      </c>
      <c r="G123" s="268">
        <v>13565</v>
      </c>
      <c r="H123" s="268">
        <v>17207</v>
      </c>
      <c r="I123" s="268">
        <v>16703</v>
      </c>
      <c r="J123" s="268">
        <v>15458</v>
      </c>
      <c r="K123" s="268">
        <v>14135</v>
      </c>
      <c r="L123" s="268">
        <v>12661</v>
      </c>
      <c r="M123" s="268">
        <v>11672</v>
      </c>
      <c r="N123" s="268">
        <v>10885</v>
      </c>
      <c r="O123" s="268">
        <v>10695</v>
      </c>
      <c r="P123" s="268">
        <v>10485</v>
      </c>
      <c r="Q123" s="268">
        <v>10232</v>
      </c>
      <c r="R123" s="268">
        <v>10466</v>
      </c>
      <c r="S123" s="268">
        <v>11090</v>
      </c>
      <c r="T123" s="268">
        <v>11101</v>
      </c>
      <c r="U123" s="268">
        <v>10460</v>
      </c>
      <c r="V123" s="269">
        <v>9574</v>
      </c>
      <c r="W123" s="269">
        <v>8602</v>
      </c>
      <c r="X123" s="277">
        <f t="shared" si="5"/>
        <v>-886</v>
      </c>
      <c r="Y123" s="278">
        <f t="shared" si="6"/>
        <v>-8.4703632887189286</v>
      </c>
      <c r="Z123" s="254">
        <f t="shared" si="7"/>
        <v>-972</v>
      </c>
      <c r="AA123" s="255">
        <f t="shared" si="8"/>
        <v>-10.152496344265719</v>
      </c>
      <c r="AB123" s="270"/>
      <c r="AC123" s="271"/>
    </row>
    <row r="124" spans="1:29" s="257" customFormat="1" ht="15" customHeight="1">
      <c r="A124" s="247">
        <v>224</v>
      </c>
      <c r="B124" s="248" t="s">
        <v>719</v>
      </c>
      <c r="C124" s="249">
        <v>57240</v>
      </c>
      <c r="D124" s="249">
        <v>58706</v>
      </c>
      <c r="E124" s="249">
        <v>59240</v>
      </c>
      <c r="F124" s="249">
        <v>60729</v>
      </c>
      <c r="G124" s="249">
        <v>60263</v>
      </c>
      <c r="H124" s="249">
        <v>72644</v>
      </c>
      <c r="I124" s="249">
        <v>73581</v>
      </c>
      <c r="J124" s="249">
        <v>70687</v>
      </c>
      <c r="K124" s="249">
        <v>64789</v>
      </c>
      <c r="L124" s="249">
        <v>60194</v>
      </c>
      <c r="M124" s="249">
        <v>58072</v>
      </c>
      <c r="N124" s="249">
        <v>57813</v>
      </c>
      <c r="O124" s="249">
        <v>57744</v>
      </c>
      <c r="P124" s="249">
        <v>57690</v>
      </c>
      <c r="Q124" s="249">
        <v>57526</v>
      </c>
      <c r="R124" s="250">
        <v>56664</v>
      </c>
      <c r="S124" s="249">
        <v>54979</v>
      </c>
      <c r="T124" s="249">
        <v>52283</v>
      </c>
      <c r="U124" s="249">
        <v>49834</v>
      </c>
      <c r="V124" s="252">
        <v>46912</v>
      </c>
      <c r="W124" s="252">
        <f>SUM(W125:W128)</f>
        <v>44137</v>
      </c>
      <c r="X124" s="252">
        <f t="shared" si="5"/>
        <v>-2922</v>
      </c>
      <c r="Y124" s="253">
        <f t="shared" si="6"/>
        <v>-5.8634667094754587</v>
      </c>
      <c r="Z124" s="254">
        <f t="shared" si="7"/>
        <v>-2775</v>
      </c>
      <c r="AA124" s="255">
        <f t="shared" si="8"/>
        <v>-5.9153308321964531</v>
      </c>
      <c r="AB124" s="256">
        <f t="shared" si="9"/>
        <v>147</v>
      </c>
      <c r="AC124" s="255">
        <f t="shared" si="9"/>
        <v>-5.1864122720994388E-2</v>
      </c>
    </row>
    <row r="125" spans="1:29" ht="15" customHeight="1">
      <c r="A125" s="266" t="s">
        <v>720</v>
      </c>
      <c r="B125" s="267" t="s">
        <v>721</v>
      </c>
      <c r="C125" s="268">
        <v>5359</v>
      </c>
      <c r="D125" s="268">
        <v>5353</v>
      </c>
      <c r="E125" s="268">
        <v>5353</v>
      </c>
      <c r="F125" s="268">
        <v>5215</v>
      </c>
      <c r="G125" s="268">
        <v>5247</v>
      </c>
      <c r="H125" s="268">
        <v>6424</v>
      </c>
      <c r="I125" s="268">
        <v>6431</v>
      </c>
      <c r="J125" s="268">
        <v>6051</v>
      </c>
      <c r="K125" s="268">
        <v>5683</v>
      </c>
      <c r="L125" s="268">
        <v>5364</v>
      </c>
      <c r="M125" s="268">
        <v>5225</v>
      </c>
      <c r="N125" s="268">
        <v>5228</v>
      </c>
      <c r="O125" s="268">
        <v>5509</v>
      </c>
      <c r="P125" s="268">
        <v>5557</v>
      </c>
      <c r="Q125" s="268">
        <v>5607</v>
      </c>
      <c r="R125" s="268">
        <v>5988</v>
      </c>
      <c r="S125" s="268">
        <v>6154</v>
      </c>
      <c r="T125" s="268">
        <v>6205</v>
      </c>
      <c r="U125" s="268">
        <v>6109</v>
      </c>
      <c r="V125" s="269">
        <v>5931</v>
      </c>
      <c r="W125" s="269">
        <v>5495</v>
      </c>
      <c r="X125" s="277">
        <f t="shared" si="5"/>
        <v>-178</v>
      </c>
      <c r="Y125" s="278">
        <f t="shared" si="6"/>
        <v>-2.9137338353249302</v>
      </c>
      <c r="Z125" s="254">
        <f t="shared" si="7"/>
        <v>-436</v>
      </c>
      <c r="AA125" s="255">
        <f t="shared" si="8"/>
        <v>-7.3512055302647106</v>
      </c>
      <c r="AB125" s="270"/>
      <c r="AC125" s="271"/>
    </row>
    <row r="126" spans="1:29" ht="15" customHeight="1">
      <c r="A126" s="266" t="s">
        <v>722</v>
      </c>
      <c r="B126" s="267" t="s">
        <v>723</v>
      </c>
      <c r="C126" s="268">
        <v>13481</v>
      </c>
      <c r="D126" s="268">
        <v>14047</v>
      </c>
      <c r="E126" s="268">
        <v>13880</v>
      </c>
      <c r="F126" s="268">
        <v>14629</v>
      </c>
      <c r="G126" s="268">
        <v>14396</v>
      </c>
      <c r="H126" s="268">
        <v>17480</v>
      </c>
      <c r="I126" s="268">
        <v>18062</v>
      </c>
      <c r="J126" s="268">
        <v>17592</v>
      </c>
      <c r="K126" s="268">
        <v>15839</v>
      </c>
      <c r="L126" s="268">
        <v>14301</v>
      </c>
      <c r="M126" s="268">
        <v>13955</v>
      </c>
      <c r="N126" s="268">
        <v>13972</v>
      </c>
      <c r="O126" s="268">
        <v>13998</v>
      </c>
      <c r="P126" s="268">
        <v>14007</v>
      </c>
      <c r="Q126" s="268">
        <v>13789</v>
      </c>
      <c r="R126" s="268">
        <v>13248</v>
      </c>
      <c r="S126" s="268">
        <v>12519</v>
      </c>
      <c r="T126" s="268">
        <v>11407</v>
      </c>
      <c r="U126" s="268">
        <v>10700</v>
      </c>
      <c r="V126" s="269">
        <v>9854</v>
      </c>
      <c r="W126" s="269">
        <v>9088</v>
      </c>
      <c r="X126" s="277">
        <f t="shared" si="5"/>
        <v>-846</v>
      </c>
      <c r="Y126" s="278">
        <f t="shared" si="6"/>
        <v>-7.906542056074767</v>
      </c>
      <c r="Z126" s="254">
        <f t="shared" si="7"/>
        <v>-766</v>
      </c>
      <c r="AA126" s="255">
        <f t="shared" si="8"/>
        <v>-7.7734929977674048</v>
      </c>
      <c r="AB126" s="270"/>
      <c r="AC126" s="271"/>
    </row>
    <row r="127" spans="1:29" ht="15" customHeight="1">
      <c r="A127" s="266" t="s">
        <v>724</v>
      </c>
      <c r="B127" s="267" t="s">
        <v>725</v>
      </c>
      <c r="C127" s="268">
        <v>15699</v>
      </c>
      <c r="D127" s="268">
        <v>15880</v>
      </c>
      <c r="E127" s="268">
        <v>16098</v>
      </c>
      <c r="F127" s="268">
        <v>16437</v>
      </c>
      <c r="G127" s="268">
        <v>16495</v>
      </c>
      <c r="H127" s="268">
        <v>19603</v>
      </c>
      <c r="I127" s="268">
        <v>19835</v>
      </c>
      <c r="J127" s="268">
        <v>19001</v>
      </c>
      <c r="K127" s="268">
        <v>17337</v>
      </c>
      <c r="L127" s="268">
        <v>16104</v>
      </c>
      <c r="M127" s="268">
        <v>15606</v>
      </c>
      <c r="N127" s="268">
        <v>15682</v>
      </c>
      <c r="O127" s="268">
        <v>16004</v>
      </c>
      <c r="P127" s="268">
        <v>16529</v>
      </c>
      <c r="Q127" s="268">
        <v>16847</v>
      </c>
      <c r="R127" s="268">
        <v>16854</v>
      </c>
      <c r="S127" s="268">
        <v>16602</v>
      </c>
      <c r="T127" s="268">
        <v>16112</v>
      </c>
      <c r="U127" s="268">
        <v>15780</v>
      </c>
      <c r="V127" s="269">
        <v>15155</v>
      </c>
      <c r="W127" s="269">
        <v>14702</v>
      </c>
      <c r="X127" s="277">
        <f t="shared" si="5"/>
        <v>-625</v>
      </c>
      <c r="Y127" s="278">
        <f t="shared" si="6"/>
        <v>-3.9607097591888469</v>
      </c>
      <c r="Z127" s="254">
        <f t="shared" si="7"/>
        <v>-453</v>
      </c>
      <c r="AA127" s="255">
        <f t="shared" si="8"/>
        <v>-2.9891125041240514</v>
      </c>
      <c r="AB127" s="270"/>
      <c r="AC127" s="271"/>
    </row>
    <row r="128" spans="1:29" ht="15" customHeight="1">
      <c r="A128" s="266" t="s">
        <v>726</v>
      </c>
      <c r="B128" s="267" t="s">
        <v>727</v>
      </c>
      <c r="C128" s="268">
        <v>22701</v>
      </c>
      <c r="D128" s="268">
        <v>23426</v>
      </c>
      <c r="E128" s="268">
        <v>23909</v>
      </c>
      <c r="F128" s="268">
        <v>24448</v>
      </c>
      <c r="G128" s="268">
        <v>24125</v>
      </c>
      <c r="H128" s="268">
        <v>29137</v>
      </c>
      <c r="I128" s="268">
        <v>29253</v>
      </c>
      <c r="J128" s="268">
        <v>28043</v>
      </c>
      <c r="K128" s="268">
        <v>25930</v>
      </c>
      <c r="L128" s="268">
        <v>24425</v>
      </c>
      <c r="M128" s="268">
        <v>23286</v>
      </c>
      <c r="N128" s="268">
        <v>22931</v>
      </c>
      <c r="O128" s="268">
        <v>22233</v>
      </c>
      <c r="P128" s="268">
        <v>21597</v>
      </c>
      <c r="Q128" s="268">
        <v>21283</v>
      </c>
      <c r="R128" s="268">
        <v>20574</v>
      </c>
      <c r="S128" s="268">
        <v>19704</v>
      </c>
      <c r="T128" s="268">
        <v>18559</v>
      </c>
      <c r="U128" s="268">
        <v>17245</v>
      </c>
      <c r="V128" s="269">
        <v>15972</v>
      </c>
      <c r="W128" s="269">
        <v>14852</v>
      </c>
      <c r="X128" s="277">
        <f t="shared" si="5"/>
        <v>-1273</v>
      </c>
      <c r="Y128" s="278">
        <f t="shared" si="6"/>
        <v>-7.3818498115395776</v>
      </c>
      <c r="Z128" s="254">
        <f t="shared" si="7"/>
        <v>-1120</v>
      </c>
      <c r="AA128" s="255">
        <f t="shared" si="8"/>
        <v>-7.012271475081393</v>
      </c>
      <c r="AB128" s="270"/>
      <c r="AC128" s="271"/>
    </row>
    <row r="129" spans="1:29" s="257" customFormat="1" ht="15" customHeight="1">
      <c r="A129" s="247">
        <v>226</v>
      </c>
      <c r="B129" s="248" t="s">
        <v>728</v>
      </c>
      <c r="C129" s="249">
        <v>69948</v>
      </c>
      <c r="D129" s="249">
        <v>70487</v>
      </c>
      <c r="E129" s="249">
        <v>69667</v>
      </c>
      <c r="F129" s="249">
        <v>69496</v>
      </c>
      <c r="G129" s="249">
        <v>67926</v>
      </c>
      <c r="H129" s="249">
        <v>84783</v>
      </c>
      <c r="I129" s="249">
        <v>82874</v>
      </c>
      <c r="J129" s="249">
        <v>78073</v>
      </c>
      <c r="K129" s="249">
        <v>71387</v>
      </c>
      <c r="L129" s="249">
        <v>66305</v>
      </c>
      <c r="M129" s="249">
        <v>61675</v>
      </c>
      <c r="N129" s="249">
        <v>59298</v>
      </c>
      <c r="O129" s="249">
        <v>57650</v>
      </c>
      <c r="P129" s="249">
        <v>56306</v>
      </c>
      <c r="Q129" s="249">
        <v>54643</v>
      </c>
      <c r="R129" s="250">
        <v>53235</v>
      </c>
      <c r="S129" s="249">
        <v>51884</v>
      </c>
      <c r="T129" s="249">
        <v>49078</v>
      </c>
      <c r="U129" s="249">
        <v>46459</v>
      </c>
      <c r="V129" s="252">
        <v>43977</v>
      </c>
      <c r="W129" s="252">
        <f>SUM(W130:W134)</f>
        <v>41967</v>
      </c>
      <c r="X129" s="252">
        <f t="shared" si="5"/>
        <v>-2482</v>
      </c>
      <c r="Y129" s="253">
        <f t="shared" si="6"/>
        <v>-5.3423448632127251</v>
      </c>
      <c r="Z129" s="254">
        <f t="shared" si="7"/>
        <v>-2010</v>
      </c>
      <c r="AA129" s="255">
        <f t="shared" si="8"/>
        <v>-4.5705709802851491</v>
      </c>
      <c r="AB129" s="256">
        <f t="shared" si="9"/>
        <v>472</v>
      </c>
      <c r="AC129" s="255">
        <f t="shared" si="9"/>
        <v>0.77177388292757598</v>
      </c>
    </row>
    <row r="130" spans="1:29" ht="15" customHeight="1">
      <c r="A130" s="266" t="s">
        <v>729</v>
      </c>
      <c r="B130" s="267" t="s">
        <v>730</v>
      </c>
      <c r="C130" s="268">
        <v>19421</v>
      </c>
      <c r="D130" s="268">
        <v>19490</v>
      </c>
      <c r="E130" s="268">
        <v>19478</v>
      </c>
      <c r="F130" s="268">
        <v>19641</v>
      </c>
      <c r="G130" s="268">
        <v>19071</v>
      </c>
      <c r="H130" s="268">
        <v>24167</v>
      </c>
      <c r="I130" s="268">
        <v>23486</v>
      </c>
      <c r="J130" s="268">
        <v>22207</v>
      </c>
      <c r="K130" s="268">
        <v>20323</v>
      </c>
      <c r="L130" s="268">
        <v>18742</v>
      </c>
      <c r="M130" s="268">
        <v>17507</v>
      </c>
      <c r="N130" s="268">
        <v>17137</v>
      </c>
      <c r="O130" s="268">
        <v>17045</v>
      </c>
      <c r="P130" s="268">
        <v>16985</v>
      </c>
      <c r="Q130" s="268">
        <v>16869</v>
      </c>
      <c r="R130" s="268">
        <v>17084</v>
      </c>
      <c r="S130" s="268">
        <v>16801</v>
      </c>
      <c r="T130" s="268">
        <v>16116</v>
      </c>
      <c r="U130" s="268">
        <v>15475</v>
      </c>
      <c r="V130" s="269">
        <v>14989</v>
      </c>
      <c r="W130" s="269">
        <v>14280</v>
      </c>
      <c r="X130" s="277">
        <f t="shared" si="5"/>
        <v>-486</v>
      </c>
      <c r="Y130" s="278">
        <f t="shared" si="6"/>
        <v>-3.1405492730210018</v>
      </c>
      <c r="Z130" s="254">
        <f t="shared" si="7"/>
        <v>-709</v>
      </c>
      <c r="AA130" s="255">
        <f t="shared" si="8"/>
        <v>-4.7301354326506102</v>
      </c>
      <c r="AB130" s="270"/>
      <c r="AC130" s="271"/>
    </row>
    <row r="131" spans="1:29" ht="15" customHeight="1">
      <c r="A131" s="266" t="s">
        <v>731</v>
      </c>
      <c r="B131" s="267" t="s">
        <v>732</v>
      </c>
      <c r="C131" s="268">
        <v>9627</v>
      </c>
      <c r="D131" s="268">
        <v>9886</v>
      </c>
      <c r="E131" s="268">
        <v>9887</v>
      </c>
      <c r="F131" s="268">
        <v>9725</v>
      </c>
      <c r="G131" s="268">
        <v>9521</v>
      </c>
      <c r="H131" s="268">
        <v>11552</v>
      </c>
      <c r="I131" s="268">
        <v>11444</v>
      </c>
      <c r="J131" s="268">
        <v>11107</v>
      </c>
      <c r="K131" s="268">
        <v>10276</v>
      </c>
      <c r="L131" s="268">
        <v>9972</v>
      </c>
      <c r="M131" s="268">
        <v>9834</v>
      </c>
      <c r="N131" s="268">
        <v>9623</v>
      </c>
      <c r="O131" s="268">
        <v>9082</v>
      </c>
      <c r="P131" s="268">
        <v>8474</v>
      </c>
      <c r="Q131" s="268">
        <v>7934</v>
      </c>
      <c r="R131" s="268">
        <v>7431</v>
      </c>
      <c r="S131" s="268">
        <v>6834</v>
      </c>
      <c r="T131" s="268">
        <v>6112</v>
      </c>
      <c r="U131" s="268">
        <v>5742</v>
      </c>
      <c r="V131" s="269">
        <v>5289</v>
      </c>
      <c r="W131" s="269">
        <v>5035</v>
      </c>
      <c r="X131" s="277">
        <f t="shared" si="5"/>
        <v>-453</v>
      </c>
      <c r="Y131" s="278">
        <f t="shared" si="6"/>
        <v>-7.8892371995820278</v>
      </c>
      <c r="Z131" s="254">
        <f t="shared" si="7"/>
        <v>-254</v>
      </c>
      <c r="AA131" s="255">
        <f t="shared" si="8"/>
        <v>-4.8024201172244281</v>
      </c>
      <c r="AB131" s="270"/>
      <c r="AC131" s="271"/>
    </row>
    <row r="132" spans="1:29" ht="15" customHeight="1">
      <c r="A132" s="266" t="s">
        <v>733</v>
      </c>
      <c r="B132" s="267" t="s">
        <v>734</v>
      </c>
      <c r="C132" s="268">
        <v>16523</v>
      </c>
      <c r="D132" s="268">
        <v>16464</v>
      </c>
      <c r="E132" s="268">
        <v>16154</v>
      </c>
      <c r="F132" s="268">
        <v>16118</v>
      </c>
      <c r="G132" s="268">
        <v>15934</v>
      </c>
      <c r="H132" s="268">
        <v>19743</v>
      </c>
      <c r="I132" s="268">
        <v>19580</v>
      </c>
      <c r="J132" s="268">
        <v>18128</v>
      </c>
      <c r="K132" s="268">
        <v>16459</v>
      </c>
      <c r="L132" s="268">
        <v>15040</v>
      </c>
      <c r="M132" s="268">
        <v>13617</v>
      </c>
      <c r="N132" s="268">
        <v>12927</v>
      </c>
      <c r="O132" s="268">
        <v>12473</v>
      </c>
      <c r="P132" s="268">
        <v>11989</v>
      </c>
      <c r="Q132" s="268">
        <v>11444</v>
      </c>
      <c r="R132" s="268">
        <v>10687</v>
      </c>
      <c r="S132" s="268">
        <v>10218</v>
      </c>
      <c r="T132" s="268">
        <v>9537</v>
      </c>
      <c r="U132" s="268">
        <v>8828</v>
      </c>
      <c r="V132" s="269">
        <v>7854</v>
      </c>
      <c r="W132" s="269">
        <v>7163</v>
      </c>
      <c r="X132" s="277">
        <f t="shared" si="5"/>
        <v>-974</v>
      </c>
      <c r="Y132" s="278">
        <f t="shared" si="6"/>
        <v>-11.033076574535569</v>
      </c>
      <c r="Z132" s="254">
        <f t="shared" si="7"/>
        <v>-691</v>
      </c>
      <c r="AA132" s="255">
        <f t="shared" si="8"/>
        <v>-8.7980646804176228</v>
      </c>
      <c r="AB132" s="270"/>
      <c r="AC132" s="271"/>
    </row>
    <row r="133" spans="1:29" ht="15" customHeight="1">
      <c r="A133" s="266" t="s">
        <v>735</v>
      </c>
      <c r="B133" s="267" t="s">
        <v>627</v>
      </c>
      <c r="C133" s="268">
        <v>14961</v>
      </c>
      <c r="D133" s="268">
        <v>14977</v>
      </c>
      <c r="E133" s="268">
        <v>14477</v>
      </c>
      <c r="F133" s="268">
        <v>14499</v>
      </c>
      <c r="G133" s="268">
        <v>14088</v>
      </c>
      <c r="H133" s="268">
        <v>18021</v>
      </c>
      <c r="I133" s="268">
        <v>17170</v>
      </c>
      <c r="J133" s="268">
        <v>15767</v>
      </c>
      <c r="K133" s="268">
        <v>14278</v>
      </c>
      <c r="L133" s="268">
        <v>13045</v>
      </c>
      <c r="M133" s="268">
        <v>11697</v>
      </c>
      <c r="N133" s="268">
        <v>11083</v>
      </c>
      <c r="O133" s="268">
        <v>10579</v>
      </c>
      <c r="P133" s="268">
        <v>10372</v>
      </c>
      <c r="Q133" s="268">
        <v>10006</v>
      </c>
      <c r="R133" s="268">
        <v>9549</v>
      </c>
      <c r="S133" s="268">
        <v>9233</v>
      </c>
      <c r="T133" s="268">
        <v>8671</v>
      </c>
      <c r="U133" s="268">
        <v>7959</v>
      </c>
      <c r="V133" s="269">
        <v>7379</v>
      </c>
      <c r="W133" s="269">
        <v>6889</v>
      </c>
      <c r="X133" s="277">
        <f t="shared" si="5"/>
        <v>-580</v>
      </c>
      <c r="Y133" s="278">
        <f t="shared" si="6"/>
        <v>-7.2873476567407964</v>
      </c>
      <c r="Z133" s="254">
        <f t="shared" si="7"/>
        <v>-490</v>
      </c>
      <c r="AA133" s="255">
        <f t="shared" si="8"/>
        <v>-6.640466187830329</v>
      </c>
      <c r="AB133" s="270"/>
      <c r="AC133" s="271"/>
    </row>
    <row r="134" spans="1:29" ht="15" customHeight="1">
      <c r="A134" s="266" t="s">
        <v>736</v>
      </c>
      <c r="B134" s="267" t="s">
        <v>737</v>
      </c>
      <c r="C134" s="268">
        <v>9416</v>
      </c>
      <c r="D134" s="268">
        <v>9670</v>
      </c>
      <c r="E134" s="268">
        <v>9671</v>
      </c>
      <c r="F134" s="268">
        <v>9513</v>
      </c>
      <c r="G134" s="268">
        <v>9312</v>
      </c>
      <c r="H134" s="268">
        <v>11300</v>
      </c>
      <c r="I134" s="268">
        <v>11194</v>
      </c>
      <c r="J134" s="268">
        <v>10864</v>
      </c>
      <c r="K134" s="268">
        <v>10051</v>
      </c>
      <c r="L134" s="268">
        <v>9506</v>
      </c>
      <c r="M134" s="268">
        <v>9020</v>
      </c>
      <c r="N134" s="268">
        <v>8528</v>
      </c>
      <c r="O134" s="268">
        <v>8471</v>
      </c>
      <c r="P134" s="268">
        <v>8486</v>
      </c>
      <c r="Q134" s="268">
        <v>8390</v>
      </c>
      <c r="R134" s="268">
        <v>8484</v>
      </c>
      <c r="S134" s="268">
        <v>8798</v>
      </c>
      <c r="T134" s="268">
        <v>8642</v>
      </c>
      <c r="U134" s="268">
        <v>8455</v>
      </c>
      <c r="V134" s="269">
        <v>8466</v>
      </c>
      <c r="W134" s="269">
        <v>8600</v>
      </c>
      <c r="X134" s="277">
        <f t="shared" si="5"/>
        <v>11</v>
      </c>
      <c r="Y134" s="278">
        <f t="shared" si="6"/>
        <v>0.13010053222945003</v>
      </c>
      <c r="Z134" s="254">
        <f t="shared" si="7"/>
        <v>134</v>
      </c>
      <c r="AA134" s="255">
        <f t="shared" si="8"/>
        <v>1.5828017954169618</v>
      </c>
      <c r="AB134" s="270"/>
      <c r="AC134" s="271"/>
    </row>
    <row r="135" spans="1:29" ht="6.75" customHeight="1">
      <c r="A135" s="246"/>
      <c r="B135" s="286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7"/>
      <c r="O135" s="287"/>
      <c r="P135" s="287"/>
      <c r="Q135" s="287"/>
      <c r="R135" s="288"/>
      <c r="S135" s="287"/>
      <c r="T135" s="287"/>
      <c r="U135" s="287"/>
      <c r="V135" s="289"/>
      <c r="W135" s="289"/>
      <c r="X135" s="289"/>
      <c r="Y135" s="289"/>
      <c r="Z135" s="290"/>
      <c r="AA135" s="290"/>
      <c r="AB135" s="291"/>
      <c r="AC135" s="290"/>
    </row>
    <row r="136" spans="1:29" ht="14.25" customHeight="1">
      <c r="A136" s="236" t="s">
        <v>738</v>
      </c>
      <c r="B136" s="236"/>
      <c r="C136" s="292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3"/>
      <c r="S136" s="292"/>
      <c r="T136" s="292"/>
      <c r="U136" s="292"/>
      <c r="V136" s="292"/>
      <c r="W136" s="292"/>
      <c r="X136" s="292"/>
      <c r="Y136" s="292"/>
    </row>
    <row r="137" spans="1:29" ht="14.25" customHeight="1">
      <c r="C137" s="294"/>
      <c r="D137" s="294"/>
      <c r="E137" s="294"/>
      <c r="F137" s="294"/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5"/>
      <c r="S137" s="294"/>
      <c r="T137" s="294"/>
      <c r="U137" s="294"/>
      <c r="V137" s="294"/>
      <c r="W137" s="294"/>
      <c r="X137" s="294"/>
      <c r="Y137" s="294"/>
    </row>
    <row r="138" spans="1:29" ht="14.25" customHeight="1">
      <c r="A138" s="234" t="s">
        <v>739</v>
      </c>
      <c r="B138" s="234" t="s">
        <v>740</v>
      </c>
      <c r="C138" s="294">
        <v>1214559</v>
      </c>
      <c r="D138" s="294">
        <v>1354210</v>
      </c>
      <c r="E138" s="294">
        <v>1511264</v>
      </c>
      <c r="F138" s="294">
        <v>1765527</v>
      </c>
      <c r="G138" s="294">
        <v>2012183</v>
      </c>
      <c r="H138" s="294">
        <v>1609622</v>
      </c>
      <c r="I138" s="294">
        <v>1829054</v>
      </c>
      <c r="J138" s="294">
        <v>2116204</v>
      </c>
      <c r="K138" s="294">
        <v>2401304</v>
      </c>
      <c r="L138" s="294">
        <v>2775186</v>
      </c>
      <c r="M138" s="294">
        <v>3082371</v>
      </c>
      <c r="N138" s="294">
        <v>3296365</v>
      </c>
      <c r="O138" s="294">
        <v>3370094</v>
      </c>
      <c r="P138" s="294">
        <v>3448657</v>
      </c>
      <c r="Q138" s="294">
        <v>3533532</v>
      </c>
      <c r="R138" s="296">
        <v>3442310</v>
      </c>
      <c r="S138" s="294">
        <v>3569392</v>
      </c>
      <c r="T138" s="294">
        <v>3631252</v>
      </c>
      <c r="U138" s="294">
        <v>3659015</v>
      </c>
      <c r="V138" s="294">
        <v>3656930</v>
      </c>
      <c r="W138" s="294">
        <v>3647380</v>
      </c>
      <c r="X138" s="297">
        <f>V138-U138</f>
        <v>-2085</v>
      </c>
      <c r="Y138" s="298">
        <f>(V138-U138)/U138*100</f>
        <v>-5.6982548582063752E-2</v>
      </c>
      <c r="Z138" s="274">
        <f t="shared" ref="Z138:Z139" si="10">W138-V138</f>
        <v>-9550</v>
      </c>
      <c r="AA138" s="299">
        <f t="shared" ref="AA138:AA139" si="11">Z138/V138*100</f>
        <v>-0.26114801213039357</v>
      </c>
    </row>
    <row r="139" spans="1:29" ht="14.25" customHeight="1">
      <c r="A139" s="234" t="s">
        <v>741</v>
      </c>
      <c r="B139" s="234" t="s">
        <v>742</v>
      </c>
      <c r="C139" s="300">
        <v>1088224</v>
      </c>
      <c r="D139" s="300">
        <v>1101458</v>
      </c>
      <c r="E139" s="300">
        <v>1136062</v>
      </c>
      <c r="F139" s="300">
        <v>1158749</v>
      </c>
      <c r="G139" s="300">
        <v>1210307</v>
      </c>
      <c r="H139" s="300">
        <v>1449461</v>
      </c>
      <c r="I139" s="300">
        <v>1482472</v>
      </c>
      <c r="J139" s="300">
        <v>1506315</v>
      </c>
      <c r="K139" s="300">
        <v>1506823</v>
      </c>
      <c r="L139" s="300">
        <v>1534758</v>
      </c>
      <c r="M139" s="300">
        <v>1585557</v>
      </c>
      <c r="N139" s="300">
        <v>1695775</v>
      </c>
      <c r="O139" s="300">
        <v>1774798</v>
      </c>
      <c r="P139" s="300">
        <v>1829393</v>
      </c>
      <c r="Q139" s="300">
        <v>1871508</v>
      </c>
      <c r="R139" s="301">
        <v>1959567</v>
      </c>
      <c r="S139" s="300">
        <v>1981182</v>
      </c>
      <c r="T139" s="300">
        <f t="shared" ref="T139:U139" si="12">T6-T138</f>
        <v>1959349</v>
      </c>
      <c r="U139" s="300">
        <f t="shared" si="12"/>
        <v>1929118</v>
      </c>
      <c r="V139" s="300">
        <f>V6-V138</f>
        <v>1877870</v>
      </c>
      <c r="W139" s="300">
        <f>W6-W138</f>
        <v>1817622</v>
      </c>
      <c r="X139" s="297">
        <f>V139-U139</f>
        <v>-51248</v>
      </c>
      <c r="Y139" s="298">
        <f>(V139-U139)/U139*100</f>
        <v>-2.656550817523863</v>
      </c>
      <c r="Z139" s="274">
        <f t="shared" si="10"/>
        <v>-60248</v>
      </c>
      <c r="AA139" s="299">
        <f t="shared" si="11"/>
        <v>-3.208315804608413</v>
      </c>
    </row>
    <row r="140" spans="1:29" ht="14.25" customHeight="1">
      <c r="R140" s="302" t="s">
        <v>743</v>
      </c>
    </row>
  </sheetData>
  <mergeCells count="25">
    <mergeCell ref="G3:G4"/>
    <mergeCell ref="A3:B5"/>
    <mergeCell ref="C3:C4"/>
    <mergeCell ref="D3:D4"/>
    <mergeCell ref="E3:E4"/>
    <mergeCell ref="F3:F4"/>
    <mergeCell ref="S3:S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B3:AC3"/>
    <mergeCell ref="T3:T4"/>
    <mergeCell ref="U3:U4"/>
    <mergeCell ref="V3:V4"/>
    <mergeCell ref="W3:W4"/>
    <mergeCell ref="X3:Y3"/>
    <mergeCell ref="Z3:AA3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5D50C-4A99-4E8A-9119-824860EFD3EC}">
  <sheetPr>
    <tabColor theme="8" tint="0.79998168889431442"/>
  </sheetPr>
  <dimension ref="A1:L70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8" defaultRowHeight="12.75"/>
  <cols>
    <col min="1" max="1" width="12.875" style="65" customWidth="1"/>
    <col min="2" max="12" width="9.375" style="65" customWidth="1"/>
    <col min="13" max="256" width="8" style="65"/>
    <col min="257" max="257" width="12.875" style="65" customWidth="1"/>
    <col min="258" max="268" width="9.375" style="65" customWidth="1"/>
    <col min="269" max="512" width="8" style="65"/>
    <col min="513" max="513" width="12.875" style="65" customWidth="1"/>
    <col min="514" max="524" width="9.375" style="65" customWidth="1"/>
    <col min="525" max="768" width="8" style="65"/>
    <col min="769" max="769" width="12.875" style="65" customWidth="1"/>
    <col min="770" max="780" width="9.375" style="65" customWidth="1"/>
    <col min="781" max="1024" width="8" style="65"/>
    <col min="1025" max="1025" width="12.875" style="65" customWidth="1"/>
    <col min="1026" max="1036" width="9.375" style="65" customWidth="1"/>
    <col min="1037" max="1280" width="8" style="65"/>
    <col min="1281" max="1281" width="12.875" style="65" customWidth="1"/>
    <col min="1282" max="1292" width="9.375" style="65" customWidth="1"/>
    <col min="1293" max="1536" width="8" style="65"/>
    <col min="1537" max="1537" width="12.875" style="65" customWidth="1"/>
    <col min="1538" max="1548" width="9.375" style="65" customWidth="1"/>
    <col min="1549" max="1792" width="8" style="65"/>
    <col min="1793" max="1793" width="12.875" style="65" customWidth="1"/>
    <col min="1794" max="1804" width="9.375" style="65" customWidth="1"/>
    <col min="1805" max="2048" width="8" style="65"/>
    <col min="2049" max="2049" width="12.875" style="65" customWidth="1"/>
    <col min="2050" max="2060" width="9.375" style="65" customWidth="1"/>
    <col min="2061" max="2304" width="8" style="65"/>
    <col min="2305" max="2305" width="12.875" style="65" customWidth="1"/>
    <col min="2306" max="2316" width="9.375" style="65" customWidth="1"/>
    <col min="2317" max="2560" width="8" style="65"/>
    <col min="2561" max="2561" width="12.875" style="65" customWidth="1"/>
    <col min="2562" max="2572" width="9.375" style="65" customWidth="1"/>
    <col min="2573" max="2816" width="8" style="65"/>
    <col min="2817" max="2817" width="12.875" style="65" customWidth="1"/>
    <col min="2818" max="2828" width="9.375" style="65" customWidth="1"/>
    <col min="2829" max="3072" width="8" style="65"/>
    <col min="3073" max="3073" width="12.875" style="65" customWidth="1"/>
    <col min="3074" max="3084" width="9.375" style="65" customWidth="1"/>
    <col min="3085" max="3328" width="8" style="65"/>
    <col min="3329" max="3329" width="12.875" style="65" customWidth="1"/>
    <col min="3330" max="3340" width="9.375" style="65" customWidth="1"/>
    <col min="3341" max="3584" width="8" style="65"/>
    <col min="3585" max="3585" width="12.875" style="65" customWidth="1"/>
    <col min="3586" max="3596" width="9.375" style="65" customWidth="1"/>
    <col min="3597" max="3840" width="8" style="65"/>
    <col min="3841" max="3841" width="12.875" style="65" customWidth="1"/>
    <col min="3842" max="3852" width="9.375" style="65" customWidth="1"/>
    <col min="3853" max="4096" width="8" style="65"/>
    <col min="4097" max="4097" width="12.875" style="65" customWidth="1"/>
    <col min="4098" max="4108" width="9.375" style="65" customWidth="1"/>
    <col min="4109" max="4352" width="8" style="65"/>
    <col min="4353" max="4353" width="12.875" style="65" customWidth="1"/>
    <col min="4354" max="4364" width="9.375" style="65" customWidth="1"/>
    <col min="4365" max="4608" width="8" style="65"/>
    <col min="4609" max="4609" width="12.875" style="65" customWidth="1"/>
    <col min="4610" max="4620" width="9.375" style="65" customWidth="1"/>
    <col min="4621" max="4864" width="8" style="65"/>
    <col min="4865" max="4865" width="12.875" style="65" customWidth="1"/>
    <col min="4866" max="4876" width="9.375" style="65" customWidth="1"/>
    <col min="4877" max="5120" width="8" style="65"/>
    <col min="5121" max="5121" width="12.875" style="65" customWidth="1"/>
    <col min="5122" max="5132" width="9.375" style="65" customWidth="1"/>
    <col min="5133" max="5376" width="8" style="65"/>
    <col min="5377" max="5377" width="12.875" style="65" customWidth="1"/>
    <col min="5378" max="5388" width="9.375" style="65" customWidth="1"/>
    <col min="5389" max="5632" width="8" style="65"/>
    <col min="5633" max="5633" width="12.875" style="65" customWidth="1"/>
    <col min="5634" max="5644" width="9.375" style="65" customWidth="1"/>
    <col min="5645" max="5888" width="8" style="65"/>
    <col min="5889" max="5889" width="12.875" style="65" customWidth="1"/>
    <col min="5890" max="5900" width="9.375" style="65" customWidth="1"/>
    <col min="5901" max="6144" width="8" style="65"/>
    <col min="6145" max="6145" width="12.875" style="65" customWidth="1"/>
    <col min="6146" max="6156" width="9.375" style="65" customWidth="1"/>
    <col min="6157" max="6400" width="8" style="65"/>
    <col min="6401" max="6401" width="12.875" style="65" customWidth="1"/>
    <col min="6402" max="6412" width="9.375" style="65" customWidth="1"/>
    <col min="6413" max="6656" width="8" style="65"/>
    <col min="6657" max="6657" width="12.875" style="65" customWidth="1"/>
    <col min="6658" max="6668" width="9.375" style="65" customWidth="1"/>
    <col min="6669" max="6912" width="8" style="65"/>
    <col min="6913" max="6913" width="12.875" style="65" customWidth="1"/>
    <col min="6914" max="6924" width="9.375" style="65" customWidth="1"/>
    <col min="6925" max="7168" width="8" style="65"/>
    <col min="7169" max="7169" width="12.875" style="65" customWidth="1"/>
    <col min="7170" max="7180" width="9.375" style="65" customWidth="1"/>
    <col min="7181" max="7424" width="8" style="65"/>
    <col min="7425" max="7425" width="12.875" style="65" customWidth="1"/>
    <col min="7426" max="7436" width="9.375" style="65" customWidth="1"/>
    <col min="7437" max="7680" width="8" style="65"/>
    <col min="7681" max="7681" width="12.875" style="65" customWidth="1"/>
    <col min="7682" max="7692" width="9.375" style="65" customWidth="1"/>
    <col min="7693" max="7936" width="8" style="65"/>
    <col min="7937" max="7937" width="12.875" style="65" customWidth="1"/>
    <col min="7938" max="7948" width="9.375" style="65" customWidth="1"/>
    <col min="7949" max="8192" width="8" style="65"/>
    <col min="8193" max="8193" width="12.875" style="65" customWidth="1"/>
    <col min="8194" max="8204" width="9.375" style="65" customWidth="1"/>
    <col min="8205" max="8448" width="8" style="65"/>
    <col min="8449" max="8449" width="12.875" style="65" customWidth="1"/>
    <col min="8450" max="8460" width="9.375" style="65" customWidth="1"/>
    <col min="8461" max="8704" width="8" style="65"/>
    <col min="8705" max="8705" width="12.875" style="65" customWidth="1"/>
    <col min="8706" max="8716" width="9.375" style="65" customWidth="1"/>
    <col min="8717" max="8960" width="8" style="65"/>
    <col min="8961" max="8961" width="12.875" style="65" customWidth="1"/>
    <col min="8962" max="8972" width="9.375" style="65" customWidth="1"/>
    <col min="8973" max="9216" width="8" style="65"/>
    <col min="9217" max="9217" width="12.875" style="65" customWidth="1"/>
    <col min="9218" max="9228" width="9.375" style="65" customWidth="1"/>
    <col min="9229" max="9472" width="8" style="65"/>
    <col min="9473" max="9473" width="12.875" style="65" customWidth="1"/>
    <col min="9474" max="9484" width="9.375" style="65" customWidth="1"/>
    <col min="9485" max="9728" width="8" style="65"/>
    <col min="9729" max="9729" width="12.875" style="65" customWidth="1"/>
    <col min="9730" max="9740" width="9.375" style="65" customWidth="1"/>
    <col min="9741" max="9984" width="8" style="65"/>
    <col min="9985" max="9985" width="12.875" style="65" customWidth="1"/>
    <col min="9986" max="9996" width="9.375" style="65" customWidth="1"/>
    <col min="9997" max="10240" width="8" style="65"/>
    <col min="10241" max="10241" width="12.875" style="65" customWidth="1"/>
    <col min="10242" max="10252" width="9.375" style="65" customWidth="1"/>
    <col min="10253" max="10496" width="8" style="65"/>
    <col min="10497" max="10497" width="12.875" style="65" customWidth="1"/>
    <col min="10498" max="10508" width="9.375" style="65" customWidth="1"/>
    <col min="10509" max="10752" width="8" style="65"/>
    <col min="10753" max="10753" width="12.875" style="65" customWidth="1"/>
    <col min="10754" max="10764" width="9.375" style="65" customWidth="1"/>
    <col min="10765" max="11008" width="8" style="65"/>
    <col min="11009" max="11009" width="12.875" style="65" customWidth="1"/>
    <col min="11010" max="11020" width="9.375" style="65" customWidth="1"/>
    <col min="11021" max="11264" width="8" style="65"/>
    <col min="11265" max="11265" width="12.875" style="65" customWidth="1"/>
    <col min="11266" max="11276" width="9.375" style="65" customWidth="1"/>
    <col min="11277" max="11520" width="8" style="65"/>
    <col min="11521" max="11521" width="12.875" style="65" customWidth="1"/>
    <col min="11522" max="11532" width="9.375" style="65" customWidth="1"/>
    <col min="11533" max="11776" width="8" style="65"/>
    <col min="11777" max="11777" width="12.875" style="65" customWidth="1"/>
    <col min="11778" max="11788" width="9.375" style="65" customWidth="1"/>
    <col min="11789" max="12032" width="8" style="65"/>
    <col min="12033" max="12033" width="12.875" style="65" customWidth="1"/>
    <col min="12034" max="12044" width="9.375" style="65" customWidth="1"/>
    <col min="12045" max="12288" width="8" style="65"/>
    <col min="12289" max="12289" width="12.875" style="65" customWidth="1"/>
    <col min="12290" max="12300" width="9.375" style="65" customWidth="1"/>
    <col min="12301" max="12544" width="8" style="65"/>
    <col min="12545" max="12545" width="12.875" style="65" customWidth="1"/>
    <col min="12546" max="12556" width="9.375" style="65" customWidth="1"/>
    <col min="12557" max="12800" width="8" style="65"/>
    <col min="12801" max="12801" width="12.875" style="65" customWidth="1"/>
    <col min="12802" max="12812" width="9.375" style="65" customWidth="1"/>
    <col min="12813" max="13056" width="8" style="65"/>
    <col min="13057" max="13057" width="12.875" style="65" customWidth="1"/>
    <col min="13058" max="13068" width="9.375" style="65" customWidth="1"/>
    <col min="13069" max="13312" width="8" style="65"/>
    <col min="13313" max="13313" width="12.875" style="65" customWidth="1"/>
    <col min="13314" max="13324" width="9.375" style="65" customWidth="1"/>
    <col min="13325" max="13568" width="8" style="65"/>
    <col min="13569" max="13569" width="12.875" style="65" customWidth="1"/>
    <col min="13570" max="13580" width="9.375" style="65" customWidth="1"/>
    <col min="13581" max="13824" width="8" style="65"/>
    <col min="13825" max="13825" width="12.875" style="65" customWidth="1"/>
    <col min="13826" max="13836" width="9.375" style="65" customWidth="1"/>
    <col min="13837" max="14080" width="8" style="65"/>
    <col min="14081" max="14081" width="12.875" style="65" customWidth="1"/>
    <col min="14082" max="14092" width="9.375" style="65" customWidth="1"/>
    <col min="14093" max="14336" width="8" style="65"/>
    <col min="14337" max="14337" width="12.875" style="65" customWidth="1"/>
    <col min="14338" max="14348" width="9.375" style="65" customWidth="1"/>
    <col min="14349" max="14592" width="8" style="65"/>
    <col min="14593" max="14593" width="12.875" style="65" customWidth="1"/>
    <col min="14594" max="14604" width="9.375" style="65" customWidth="1"/>
    <col min="14605" max="14848" width="8" style="65"/>
    <col min="14849" max="14849" width="12.875" style="65" customWidth="1"/>
    <col min="14850" max="14860" width="9.375" style="65" customWidth="1"/>
    <col min="14861" max="15104" width="8" style="65"/>
    <col min="15105" max="15105" width="12.875" style="65" customWidth="1"/>
    <col min="15106" max="15116" width="9.375" style="65" customWidth="1"/>
    <col min="15117" max="15360" width="8" style="65"/>
    <col min="15361" max="15361" width="12.875" style="65" customWidth="1"/>
    <col min="15362" max="15372" width="9.375" style="65" customWidth="1"/>
    <col min="15373" max="15616" width="8" style="65"/>
    <col min="15617" max="15617" width="12.875" style="65" customWidth="1"/>
    <col min="15618" max="15628" width="9.375" style="65" customWidth="1"/>
    <col min="15629" max="15872" width="8" style="65"/>
    <col min="15873" max="15873" width="12.875" style="65" customWidth="1"/>
    <col min="15874" max="15884" width="9.375" style="65" customWidth="1"/>
    <col min="15885" max="16128" width="8" style="65"/>
    <col min="16129" max="16129" width="12.875" style="65" customWidth="1"/>
    <col min="16130" max="16140" width="9.375" style="65" customWidth="1"/>
    <col min="16141" max="16384" width="8" style="65"/>
  </cols>
  <sheetData>
    <row r="1" spans="1:12">
      <c r="A1" s="65" t="s">
        <v>803</v>
      </c>
    </row>
    <row r="2" spans="1:12" ht="13.5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7" t="s">
        <v>154</v>
      </c>
    </row>
    <row r="3" spans="1:12">
      <c r="A3" s="328" t="s">
        <v>155</v>
      </c>
      <c r="B3" s="329" t="s">
        <v>44</v>
      </c>
      <c r="C3" s="330" t="s">
        <v>0</v>
      </c>
      <c r="D3" s="330" t="s">
        <v>156</v>
      </c>
      <c r="E3" s="330" t="s">
        <v>157</v>
      </c>
      <c r="F3" s="330" t="s">
        <v>158</v>
      </c>
      <c r="G3" s="330" t="s">
        <v>1</v>
      </c>
      <c r="H3" s="330" t="s">
        <v>159</v>
      </c>
      <c r="I3" s="330" t="s">
        <v>160</v>
      </c>
      <c r="J3" s="330" t="s">
        <v>161</v>
      </c>
      <c r="K3" s="330" t="s">
        <v>162</v>
      </c>
      <c r="L3" s="331" t="s">
        <v>163</v>
      </c>
    </row>
    <row r="4" spans="1:12" hidden="1">
      <c r="A4" s="68" t="s">
        <v>164</v>
      </c>
      <c r="B4" s="69">
        <v>94719</v>
      </c>
      <c r="C4" s="69">
        <v>11607</v>
      </c>
      <c r="D4" s="69">
        <v>363</v>
      </c>
      <c r="E4" s="69">
        <v>1028</v>
      </c>
      <c r="F4" s="69">
        <v>70971</v>
      </c>
      <c r="G4" s="69">
        <v>1139</v>
      </c>
      <c r="H4" s="69">
        <v>739</v>
      </c>
      <c r="I4" s="69">
        <v>2291</v>
      </c>
      <c r="J4" s="69">
        <v>1241</v>
      </c>
      <c r="K4" s="65">
        <v>133</v>
      </c>
      <c r="L4" s="70">
        <v>5207</v>
      </c>
    </row>
    <row r="5" spans="1:12" hidden="1">
      <c r="A5" s="68" t="s">
        <v>165</v>
      </c>
      <c r="B5" s="69">
        <v>97579</v>
      </c>
      <c r="C5" s="69">
        <v>12711</v>
      </c>
      <c r="D5" s="69">
        <v>345</v>
      </c>
      <c r="E5" s="69">
        <v>1048</v>
      </c>
      <c r="F5" s="69">
        <v>70791</v>
      </c>
      <c r="G5" s="69">
        <v>1265</v>
      </c>
      <c r="H5" s="69">
        <v>785</v>
      </c>
      <c r="I5" s="69">
        <v>2387</v>
      </c>
      <c r="J5" s="69">
        <v>1359</v>
      </c>
      <c r="K5" s="65">
        <v>138</v>
      </c>
      <c r="L5" s="70">
        <v>6750</v>
      </c>
    </row>
    <row r="6" spans="1:12" hidden="1">
      <c r="A6" s="68" t="s">
        <v>166</v>
      </c>
      <c r="B6" s="69">
        <v>99176</v>
      </c>
      <c r="C6" s="69">
        <v>13378</v>
      </c>
      <c r="D6" s="69">
        <v>373</v>
      </c>
      <c r="E6" s="69">
        <v>1096</v>
      </c>
      <c r="F6" s="69">
        <v>70495</v>
      </c>
      <c r="G6" s="69">
        <v>1367</v>
      </c>
      <c r="H6" s="69">
        <v>783</v>
      </c>
      <c r="I6" s="69">
        <v>2357</v>
      </c>
      <c r="J6" s="69">
        <v>1569</v>
      </c>
      <c r="K6" s="65">
        <v>127</v>
      </c>
      <c r="L6" s="70">
        <v>7631</v>
      </c>
    </row>
    <row r="7" spans="1:12" hidden="1">
      <c r="A7" s="68" t="s">
        <v>167</v>
      </c>
      <c r="B7" s="69">
        <v>99886</v>
      </c>
      <c r="C7" s="69">
        <v>13608</v>
      </c>
      <c r="D7" s="69">
        <v>367</v>
      </c>
      <c r="E7" s="69">
        <v>1063</v>
      </c>
      <c r="F7" s="69">
        <v>70163</v>
      </c>
      <c r="G7" s="69">
        <v>1596</v>
      </c>
      <c r="H7" s="69">
        <v>762</v>
      </c>
      <c r="I7" s="69">
        <v>2288</v>
      </c>
      <c r="J7" s="69">
        <v>1728</v>
      </c>
      <c r="K7" s="65">
        <v>129</v>
      </c>
      <c r="L7" s="70">
        <v>8182</v>
      </c>
    </row>
    <row r="8" spans="1:12">
      <c r="A8" s="68" t="s">
        <v>168</v>
      </c>
      <c r="B8" s="71">
        <v>97542</v>
      </c>
      <c r="C8" s="71">
        <v>12958</v>
      </c>
      <c r="D8" s="71">
        <v>323</v>
      </c>
      <c r="E8" s="71">
        <v>1056</v>
      </c>
      <c r="F8" s="71">
        <v>68632</v>
      </c>
      <c r="G8" s="71">
        <v>1592</v>
      </c>
      <c r="H8" s="71">
        <v>668</v>
      </c>
      <c r="I8" s="71">
        <v>2095</v>
      </c>
      <c r="J8" s="71">
        <v>1793</v>
      </c>
      <c r="K8" s="71">
        <v>117</v>
      </c>
      <c r="L8" s="71">
        <v>8308</v>
      </c>
    </row>
    <row r="9" spans="1:12">
      <c r="A9" s="68"/>
      <c r="B9" s="71" t="s">
        <v>472</v>
      </c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2">
      <c r="A10" s="68" t="s">
        <v>4</v>
      </c>
      <c r="B10" s="71">
        <v>41981</v>
      </c>
      <c r="C10" s="71">
        <v>8838</v>
      </c>
      <c r="D10" s="71">
        <v>219</v>
      </c>
      <c r="E10" s="71">
        <v>947</v>
      </c>
      <c r="F10" s="71">
        <v>26770</v>
      </c>
      <c r="G10" s="71">
        <v>394</v>
      </c>
      <c r="H10" s="71">
        <v>408</v>
      </c>
      <c r="I10" s="71">
        <v>1217</v>
      </c>
      <c r="J10" s="71">
        <v>734</v>
      </c>
      <c r="K10" s="71">
        <v>69</v>
      </c>
      <c r="L10" s="71">
        <v>2385</v>
      </c>
    </row>
    <row r="11" spans="1:12">
      <c r="A11" s="68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>
      <c r="A12" s="68" t="s">
        <v>169</v>
      </c>
      <c r="B12" s="71">
        <v>31617</v>
      </c>
      <c r="C12" s="71">
        <v>2322</v>
      </c>
      <c r="D12" s="71">
        <v>92</v>
      </c>
      <c r="E12" s="71">
        <v>63</v>
      </c>
      <c r="F12" s="71">
        <v>25542</v>
      </c>
      <c r="G12" s="71">
        <v>441</v>
      </c>
      <c r="H12" s="71">
        <v>175</v>
      </c>
      <c r="I12" s="71">
        <v>580</v>
      </c>
      <c r="J12" s="71">
        <v>211</v>
      </c>
      <c r="K12" s="71">
        <v>31</v>
      </c>
      <c r="L12" s="71">
        <v>2160</v>
      </c>
    </row>
    <row r="13" spans="1:12">
      <c r="A13" s="68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>
      <c r="A14" s="68" t="s">
        <v>6</v>
      </c>
      <c r="B14" s="71">
        <v>13766</v>
      </c>
      <c r="C14" s="71">
        <v>799</v>
      </c>
      <c r="D14" s="71">
        <v>2</v>
      </c>
      <c r="E14" s="71">
        <v>8</v>
      </c>
      <c r="F14" s="71">
        <v>11752</v>
      </c>
      <c r="G14" s="71">
        <v>141</v>
      </c>
      <c r="H14" s="71">
        <v>23</v>
      </c>
      <c r="I14" s="71">
        <v>69</v>
      </c>
      <c r="J14" s="71">
        <v>178</v>
      </c>
      <c r="K14" s="71">
        <v>15</v>
      </c>
      <c r="L14" s="71">
        <v>779</v>
      </c>
    </row>
    <row r="15" spans="1:12">
      <c r="A15" s="68" t="s">
        <v>8</v>
      </c>
      <c r="B15" s="71">
        <v>6495</v>
      </c>
      <c r="C15" s="71">
        <v>659</v>
      </c>
      <c r="D15" s="71">
        <v>42</v>
      </c>
      <c r="E15" s="71">
        <v>13</v>
      </c>
      <c r="F15" s="71">
        <v>5014</v>
      </c>
      <c r="G15" s="71">
        <v>66</v>
      </c>
      <c r="H15" s="71">
        <v>75</v>
      </c>
      <c r="I15" s="71">
        <v>238</v>
      </c>
      <c r="J15" s="71">
        <v>3</v>
      </c>
      <c r="K15" s="71">
        <v>7</v>
      </c>
      <c r="L15" s="71">
        <v>378</v>
      </c>
    </row>
    <row r="16" spans="1:12">
      <c r="A16" s="68" t="s">
        <v>10</v>
      </c>
      <c r="B16" s="71">
        <v>1587</v>
      </c>
      <c r="C16" s="71">
        <v>230</v>
      </c>
      <c r="D16" s="71">
        <v>36</v>
      </c>
      <c r="E16" s="71">
        <v>31</v>
      </c>
      <c r="F16" s="71">
        <v>693</v>
      </c>
      <c r="G16" s="71">
        <v>162</v>
      </c>
      <c r="H16" s="71">
        <v>38</v>
      </c>
      <c r="I16" s="71">
        <v>144</v>
      </c>
      <c r="J16" s="71">
        <v>20</v>
      </c>
      <c r="K16" s="71">
        <v>3</v>
      </c>
      <c r="L16" s="71">
        <v>230</v>
      </c>
    </row>
    <row r="17" spans="1:12">
      <c r="A17" s="68" t="s">
        <v>11</v>
      </c>
      <c r="B17" s="71">
        <v>3607</v>
      </c>
      <c r="C17" s="71">
        <v>296</v>
      </c>
      <c r="D17" s="71">
        <v>2</v>
      </c>
      <c r="E17" s="71">
        <v>0</v>
      </c>
      <c r="F17" s="71">
        <v>3004</v>
      </c>
      <c r="G17" s="71">
        <v>29</v>
      </c>
      <c r="H17" s="71">
        <v>6</v>
      </c>
      <c r="I17" s="71">
        <v>28</v>
      </c>
      <c r="J17" s="71">
        <v>6</v>
      </c>
      <c r="K17" s="71">
        <v>1</v>
      </c>
      <c r="L17" s="71">
        <v>235</v>
      </c>
    </row>
    <row r="18" spans="1:12">
      <c r="A18" s="68" t="s">
        <v>17</v>
      </c>
      <c r="B18" s="71">
        <v>3446</v>
      </c>
      <c r="C18" s="71">
        <v>227</v>
      </c>
      <c r="D18" s="71">
        <v>5</v>
      </c>
      <c r="E18" s="71">
        <v>8</v>
      </c>
      <c r="F18" s="71">
        <v>2923</v>
      </c>
      <c r="G18" s="71">
        <v>26</v>
      </c>
      <c r="H18" s="71">
        <v>16</v>
      </c>
      <c r="I18" s="71">
        <v>63</v>
      </c>
      <c r="J18" s="71">
        <v>1</v>
      </c>
      <c r="K18" s="71">
        <v>4</v>
      </c>
      <c r="L18" s="71">
        <v>173</v>
      </c>
    </row>
    <row r="19" spans="1:12">
      <c r="A19" s="68" t="s">
        <v>20</v>
      </c>
      <c r="B19" s="71">
        <v>1667</v>
      </c>
      <c r="C19" s="71">
        <v>73</v>
      </c>
      <c r="D19" s="71">
        <v>2</v>
      </c>
      <c r="E19" s="71">
        <v>1</v>
      </c>
      <c r="F19" s="71">
        <v>1322</v>
      </c>
      <c r="G19" s="71">
        <v>11</v>
      </c>
      <c r="H19" s="71">
        <v>11</v>
      </c>
      <c r="I19" s="71">
        <v>20</v>
      </c>
      <c r="J19" s="71">
        <v>2</v>
      </c>
      <c r="K19" s="71">
        <v>0</v>
      </c>
      <c r="L19" s="71">
        <v>225</v>
      </c>
    </row>
    <row r="20" spans="1:12">
      <c r="A20" s="68" t="s">
        <v>22</v>
      </c>
      <c r="B20" s="71">
        <v>941</v>
      </c>
      <c r="C20" s="71">
        <v>33</v>
      </c>
      <c r="D20" s="71">
        <v>3</v>
      </c>
      <c r="E20" s="71">
        <v>2</v>
      </c>
      <c r="F20" s="71">
        <v>753</v>
      </c>
      <c r="G20" s="71">
        <v>2</v>
      </c>
      <c r="H20" s="71">
        <v>5</v>
      </c>
      <c r="I20" s="71">
        <v>16</v>
      </c>
      <c r="J20" s="71">
        <v>1</v>
      </c>
      <c r="K20" s="71">
        <v>0</v>
      </c>
      <c r="L20" s="71">
        <v>126</v>
      </c>
    </row>
    <row r="21" spans="1:12">
      <c r="A21" s="95" t="s">
        <v>170</v>
      </c>
      <c r="B21" s="96">
        <v>108</v>
      </c>
      <c r="C21" s="96">
        <v>5</v>
      </c>
      <c r="D21" s="96">
        <v>0</v>
      </c>
      <c r="E21" s="96">
        <v>0</v>
      </c>
      <c r="F21" s="96">
        <v>81</v>
      </c>
      <c r="G21" s="96">
        <v>4</v>
      </c>
      <c r="H21" s="96">
        <v>1</v>
      </c>
      <c r="I21" s="96">
        <v>2</v>
      </c>
      <c r="J21" s="96">
        <v>0</v>
      </c>
      <c r="K21" s="96">
        <v>1</v>
      </c>
      <c r="L21" s="96">
        <v>14</v>
      </c>
    </row>
    <row r="22" spans="1:12">
      <c r="A22" s="68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>
      <c r="A23" s="68" t="s">
        <v>130</v>
      </c>
      <c r="B23" s="71">
        <v>9755</v>
      </c>
      <c r="C23" s="71">
        <v>905</v>
      </c>
      <c r="D23" s="71">
        <v>5</v>
      </c>
      <c r="E23" s="71">
        <v>42</v>
      </c>
      <c r="F23" s="71">
        <v>6297</v>
      </c>
      <c r="G23" s="71">
        <v>349</v>
      </c>
      <c r="H23" s="71">
        <v>33</v>
      </c>
      <c r="I23" s="71">
        <v>125</v>
      </c>
      <c r="J23" s="71">
        <v>173</v>
      </c>
      <c r="K23" s="71">
        <v>15</v>
      </c>
      <c r="L23" s="71">
        <v>1811</v>
      </c>
    </row>
    <row r="24" spans="1:12">
      <c r="A24" s="68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>
      <c r="A25" s="68" t="s">
        <v>7</v>
      </c>
      <c r="B25" s="71">
        <v>3177</v>
      </c>
      <c r="C25" s="71">
        <v>499</v>
      </c>
      <c r="D25" s="71">
        <v>1</v>
      </c>
      <c r="E25" s="71">
        <v>13</v>
      </c>
      <c r="F25" s="71">
        <v>1899</v>
      </c>
      <c r="G25" s="71">
        <v>149</v>
      </c>
      <c r="H25" s="71">
        <v>11</v>
      </c>
      <c r="I25" s="71">
        <v>35</v>
      </c>
      <c r="J25" s="71">
        <v>27</v>
      </c>
      <c r="K25" s="71">
        <v>7</v>
      </c>
      <c r="L25" s="71">
        <v>536</v>
      </c>
    </row>
    <row r="26" spans="1:12">
      <c r="A26" s="68" t="s">
        <v>14</v>
      </c>
      <c r="B26" s="71">
        <v>2070</v>
      </c>
      <c r="C26" s="71">
        <v>143</v>
      </c>
      <c r="D26" s="71">
        <v>1</v>
      </c>
      <c r="E26" s="71">
        <v>22</v>
      </c>
      <c r="F26" s="71">
        <v>1485</v>
      </c>
      <c r="G26" s="71">
        <v>88</v>
      </c>
      <c r="H26" s="71">
        <v>5</v>
      </c>
      <c r="I26" s="71">
        <v>32</v>
      </c>
      <c r="J26" s="71">
        <v>27</v>
      </c>
      <c r="K26" s="71">
        <v>4</v>
      </c>
      <c r="L26" s="71">
        <v>263</v>
      </c>
    </row>
    <row r="27" spans="1:12">
      <c r="A27" s="68" t="s">
        <v>16</v>
      </c>
      <c r="B27" s="71">
        <v>510</v>
      </c>
      <c r="C27" s="71">
        <v>12</v>
      </c>
      <c r="D27" s="71">
        <v>0</v>
      </c>
      <c r="E27" s="71">
        <v>1</v>
      </c>
      <c r="F27" s="71">
        <v>418</v>
      </c>
      <c r="G27" s="71">
        <v>12</v>
      </c>
      <c r="H27" s="71">
        <v>1</v>
      </c>
      <c r="I27" s="71">
        <v>7</v>
      </c>
      <c r="J27" s="71">
        <v>0</v>
      </c>
      <c r="K27" s="71">
        <v>0</v>
      </c>
      <c r="L27" s="71">
        <v>59</v>
      </c>
    </row>
    <row r="28" spans="1:12">
      <c r="A28" s="68" t="s">
        <v>18</v>
      </c>
      <c r="B28" s="71">
        <v>646</v>
      </c>
      <c r="C28" s="71">
        <v>45</v>
      </c>
      <c r="D28" s="71">
        <v>0</v>
      </c>
      <c r="E28" s="71">
        <v>0</v>
      </c>
      <c r="F28" s="71">
        <v>503</v>
      </c>
      <c r="G28" s="71">
        <v>28</v>
      </c>
      <c r="H28" s="71">
        <v>0</v>
      </c>
      <c r="I28" s="71">
        <v>13</v>
      </c>
      <c r="J28" s="71">
        <v>0</v>
      </c>
      <c r="K28" s="71">
        <v>1</v>
      </c>
      <c r="L28" s="71">
        <v>56</v>
      </c>
    </row>
    <row r="29" spans="1:12">
      <c r="A29" s="68" t="s">
        <v>19</v>
      </c>
      <c r="B29" s="71">
        <v>1292</v>
      </c>
      <c r="C29" s="71">
        <v>20</v>
      </c>
      <c r="D29" s="71">
        <v>3</v>
      </c>
      <c r="E29" s="71">
        <v>0</v>
      </c>
      <c r="F29" s="71">
        <v>1146</v>
      </c>
      <c r="G29" s="71">
        <v>20</v>
      </c>
      <c r="H29" s="71">
        <v>5</v>
      </c>
      <c r="I29" s="71">
        <v>8</v>
      </c>
      <c r="J29" s="71">
        <v>12</v>
      </c>
      <c r="K29" s="71">
        <v>0</v>
      </c>
      <c r="L29" s="71">
        <v>78</v>
      </c>
    </row>
    <row r="30" spans="1:12">
      <c r="A30" s="68" t="s">
        <v>21</v>
      </c>
      <c r="B30" s="71">
        <v>487</v>
      </c>
      <c r="C30" s="71">
        <v>26</v>
      </c>
      <c r="D30" s="71">
        <v>0</v>
      </c>
      <c r="E30" s="71">
        <v>0</v>
      </c>
      <c r="F30" s="71">
        <v>269</v>
      </c>
      <c r="G30" s="71">
        <v>5</v>
      </c>
      <c r="H30" s="71">
        <v>1</v>
      </c>
      <c r="I30" s="71">
        <v>4</v>
      </c>
      <c r="J30" s="71">
        <v>28</v>
      </c>
      <c r="K30" s="71">
        <v>1</v>
      </c>
      <c r="L30" s="71">
        <v>153</v>
      </c>
    </row>
    <row r="31" spans="1:12">
      <c r="A31" s="68" t="s">
        <v>23</v>
      </c>
      <c r="B31" s="71">
        <v>621</v>
      </c>
      <c r="C31" s="71">
        <v>72</v>
      </c>
      <c r="D31" s="71">
        <v>0</v>
      </c>
      <c r="E31" s="71">
        <v>4</v>
      </c>
      <c r="F31" s="71">
        <v>154</v>
      </c>
      <c r="G31" s="71">
        <v>18</v>
      </c>
      <c r="H31" s="71">
        <v>1</v>
      </c>
      <c r="I31" s="71">
        <v>5</v>
      </c>
      <c r="J31" s="71">
        <v>71</v>
      </c>
      <c r="K31" s="71">
        <v>0</v>
      </c>
      <c r="L31" s="71">
        <v>296</v>
      </c>
    </row>
    <row r="32" spans="1:12">
      <c r="A32" s="95" t="s">
        <v>171</v>
      </c>
      <c r="B32" s="96">
        <v>62</v>
      </c>
      <c r="C32" s="96">
        <v>1</v>
      </c>
      <c r="D32" s="96">
        <v>0</v>
      </c>
      <c r="E32" s="96">
        <v>0</v>
      </c>
      <c r="F32" s="96">
        <v>3</v>
      </c>
      <c r="G32" s="96">
        <v>0</v>
      </c>
      <c r="H32" s="96">
        <v>0</v>
      </c>
      <c r="I32" s="96">
        <v>3</v>
      </c>
      <c r="J32" s="96">
        <v>0</v>
      </c>
      <c r="K32" s="96">
        <v>0</v>
      </c>
      <c r="L32" s="96">
        <v>55</v>
      </c>
    </row>
    <row r="33" spans="1:12">
      <c r="A33" s="95" t="s">
        <v>172</v>
      </c>
      <c r="B33" s="96">
        <v>320</v>
      </c>
      <c r="C33" s="96">
        <v>43</v>
      </c>
      <c r="D33" s="96">
        <v>0</v>
      </c>
      <c r="E33" s="96">
        <v>0</v>
      </c>
      <c r="F33" s="96">
        <v>127</v>
      </c>
      <c r="G33" s="96">
        <v>5</v>
      </c>
      <c r="H33" s="96">
        <v>2</v>
      </c>
      <c r="I33" s="96">
        <v>11</v>
      </c>
      <c r="J33" s="96">
        <v>0</v>
      </c>
      <c r="K33" s="96">
        <v>0</v>
      </c>
      <c r="L33" s="96">
        <v>132</v>
      </c>
    </row>
    <row r="34" spans="1:12">
      <c r="A34" s="95" t="s">
        <v>173</v>
      </c>
      <c r="B34" s="96">
        <v>137</v>
      </c>
      <c r="C34" s="96">
        <v>20</v>
      </c>
      <c r="D34" s="96">
        <v>0</v>
      </c>
      <c r="E34" s="96">
        <v>0</v>
      </c>
      <c r="F34" s="96">
        <v>25</v>
      </c>
      <c r="G34" s="96">
        <v>6</v>
      </c>
      <c r="H34" s="96">
        <v>2</v>
      </c>
      <c r="I34" s="96">
        <v>1</v>
      </c>
      <c r="J34" s="96">
        <v>3</v>
      </c>
      <c r="K34" s="96">
        <v>1</v>
      </c>
      <c r="L34" s="96">
        <v>79</v>
      </c>
    </row>
    <row r="35" spans="1:12">
      <c r="A35" s="95" t="s">
        <v>174</v>
      </c>
      <c r="B35" s="96">
        <v>433</v>
      </c>
      <c r="C35" s="96">
        <v>24</v>
      </c>
      <c r="D35" s="96">
        <v>0</v>
      </c>
      <c r="E35" s="96">
        <v>2</v>
      </c>
      <c r="F35" s="96">
        <v>268</v>
      </c>
      <c r="G35" s="96">
        <v>18</v>
      </c>
      <c r="H35" s="96">
        <v>5</v>
      </c>
      <c r="I35" s="96">
        <v>6</v>
      </c>
      <c r="J35" s="96">
        <v>5</v>
      </c>
      <c r="K35" s="96">
        <v>1</v>
      </c>
      <c r="L35" s="96">
        <v>104</v>
      </c>
    </row>
    <row r="36" spans="1:12">
      <c r="A36" s="68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>
      <c r="A37" s="68" t="s">
        <v>175</v>
      </c>
      <c r="B37" s="71">
        <v>12215</v>
      </c>
      <c r="C37" s="71">
        <v>686</v>
      </c>
      <c r="D37" s="71">
        <v>3</v>
      </c>
      <c r="E37" s="71">
        <v>4</v>
      </c>
      <c r="F37" s="71">
        <v>9231</v>
      </c>
      <c r="G37" s="71">
        <v>243</v>
      </c>
      <c r="H37" s="71">
        <v>32</v>
      </c>
      <c r="I37" s="71">
        <v>116</v>
      </c>
      <c r="J37" s="71">
        <v>669</v>
      </c>
      <c r="K37" s="71">
        <v>2</v>
      </c>
      <c r="L37" s="71">
        <v>1229</v>
      </c>
    </row>
    <row r="38" spans="1:12">
      <c r="A38" s="68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>
      <c r="A39" s="68" t="s">
        <v>5</v>
      </c>
      <c r="B39" s="71">
        <v>10111</v>
      </c>
      <c r="C39" s="71">
        <v>554</v>
      </c>
      <c r="D39" s="71">
        <v>3</v>
      </c>
      <c r="E39" s="71">
        <v>4</v>
      </c>
      <c r="F39" s="71">
        <v>7974</v>
      </c>
      <c r="G39" s="71">
        <v>196</v>
      </c>
      <c r="H39" s="71">
        <v>19</v>
      </c>
      <c r="I39" s="71">
        <v>87</v>
      </c>
      <c r="J39" s="71">
        <v>585</v>
      </c>
      <c r="K39" s="71">
        <v>2</v>
      </c>
      <c r="L39" s="71">
        <v>687</v>
      </c>
    </row>
    <row r="40" spans="1:12">
      <c r="A40" s="68" t="s">
        <v>12</v>
      </c>
      <c r="B40" s="71">
        <v>430</v>
      </c>
      <c r="C40" s="71">
        <v>8</v>
      </c>
      <c r="D40" s="71">
        <v>0</v>
      </c>
      <c r="E40" s="71">
        <v>0</v>
      </c>
      <c r="F40" s="71">
        <v>401</v>
      </c>
      <c r="G40" s="71">
        <v>4</v>
      </c>
      <c r="H40" s="71">
        <v>0</v>
      </c>
      <c r="I40" s="71">
        <v>3</v>
      </c>
      <c r="J40" s="71">
        <v>0</v>
      </c>
      <c r="K40" s="71">
        <v>0</v>
      </c>
      <c r="L40" s="71">
        <v>14</v>
      </c>
    </row>
    <row r="41" spans="1:12">
      <c r="A41" s="68" t="s">
        <v>176</v>
      </c>
      <c r="B41" s="71">
        <v>157</v>
      </c>
      <c r="C41" s="71">
        <v>21</v>
      </c>
      <c r="D41" s="71">
        <v>0</v>
      </c>
      <c r="E41" s="71">
        <v>0</v>
      </c>
      <c r="F41" s="71">
        <v>56</v>
      </c>
      <c r="G41" s="71">
        <v>4</v>
      </c>
      <c r="H41" s="71">
        <v>1</v>
      </c>
      <c r="I41" s="71">
        <v>3</v>
      </c>
      <c r="J41" s="71">
        <v>4</v>
      </c>
      <c r="K41" s="71">
        <v>0</v>
      </c>
      <c r="L41" s="71">
        <v>68</v>
      </c>
    </row>
    <row r="42" spans="1:12">
      <c r="A42" s="68" t="s">
        <v>15</v>
      </c>
      <c r="B42" s="71">
        <v>288</v>
      </c>
      <c r="C42" s="71">
        <v>11</v>
      </c>
      <c r="D42" s="71">
        <v>0</v>
      </c>
      <c r="E42" s="71">
        <v>0</v>
      </c>
      <c r="F42" s="71">
        <v>209</v>
      </c>
      <c r="G42" s="71">
        <v>3</v>
      </c>
      <c r="H42" s="71">
        <v>1</v>
      </c>
      <c r="I42" s="71">
        <v>6</v>
      </c>
      <c r="J42" s="71">
        <v>0</v>
      </c>
      <c r="K42" s="71">
        <v>0</v>
      </c>
      <c r="L42" s="71">
        <v>58</v>
      </c>
    </row>
    <row r="43" spans="1:12">
      <c r="A43" s="95" t="s">
        <v>177</v>
      </c>
      <c r="B43" s="96">
        <v>111</v>
      </c>
      <c r="C43" s="96">
        <v>9</v>
      </c>
      <c r="D43" s="96">
        <v>0</v>
      </c>
      <c r="E43" s="96">
        <v>0</v>
      </c>
      <c r="F43" s="96">
        <v>62</v>
      </c>
      <c r="G43" s="96">
        <v>6</v>
      </c>
      <c r="H43" s="96">
        <v>1</v>
      </c>
      <c r="I43" s="96">
        <v>2</v>
      </c>
      <c r="J43" s="96">
        <v>1</v>
      </c>
      <c r="K43" s="96">
        <v>0</v>
      </c>
      <c r="L43" s="96">
        <v>30</v>
      </c>
    </row>
    <row r="44" spans="1:12">
      <c r="A44" s="95" t="s">
        <v>178</v>
      </c>
      <c r="B44" s="96">
        <v>335</v>
      </c>
      <c r="C44" s="96">
        <v>25</v>
      </c>
      <c r="D44" s="96">
        <v>0</v>
      </c>
      <c r="E44" s="96">
        <v>0</v>
      </c>
      <c r="F44" s="96">
        <v>135</v>
      </c>
      <c r="G44" s="96">
        <v>13</v>
      </c>
      <c r="H44" s="96">
        <v>3</v>
      </c>
      <c r="I44" s="96">
        <v>3</v>
      </c>
      <c r="J44" s="96">
        <v>47</v>
      </c>
      <c r="K44" s="96">
        <v>0</v>
      </c>
      <c r="L44" s="96">
        <v>109</v>
      </c>
    </row>
    <row r="45" spans="1:12">
      <c r="A45" s="95" t="s">
        <v>179</v>
      </c>
      <c r="B45" s="96">
        <v>409</v>
      </c>
      <c r="C45" s="96">
        <v>28</v>
      </c>
      <c r="D45" s="96">
        <v>0</v>
      </c>
      <c r="E45" s="96">
        <v>0</v>
      </c>
      <c r="F45" s="96">
        <v>270</v>
      </c>
      <c r="G45" s="96">
        <v>7</v>
      </c>
      <c r="H45" s="96">
        <v>1</v>
      </c>
      <c r="I45" s="96">
        <v>5</v>
      </c>
      <c r="J45" s="96">
        <v>24</v>
      </c>
      <c r="K45" s="96">
        <v>0</v>
      </c>
      <c r="L45" s="96">
        <v>74</v>
      </c>
    </row>
    <row r="46" spans="1:12">
      <c r="A46" s="95" t="s">
        <v>180</v>
      </c>
      <c r="B46" s="96">
        <v>81</v>
      </c>
      <c r="C46" s="96">
        <v>8</v>
      </c>
      <c r="D46" s="96">
        <v>0</v>
      </c>
      <c r="E46" s="96">
        <v>0</v>
      </c>
      <c r="F46" s="96">
        <v>51</v>
      </c>
      <c r="G46" s="96">
        <v>4</v>
      </c>
      <c r="H46" s="96">
        <v>0</v>
      </c>
      <c r="I46" s="96">
        <v>1</v>
      </c>
      <c r="J46" s="96">
        <v>8</v>
      </c>
      <c r="K46" s="96">
        <v>0</v>
      </c>
      <c r="L46" s="96">
        <v>9</v>
      </c>
    </row>
    <row r="47" spans="1:12">
      <c r="A47" s="95" t="s">
        <v>181</v>
      </c>
      <c r="B47" s="96">
        <v>74</v>
      </c>
      <c r="C47" s="96">
        <v>4</v>
      </c>
      <c r="D47" s="96">
        <v>0</v>
      </c>
      <c r="E47" s="96">
        <v>0</v>
      </c>
      <c r="F47" s="96">
        <v>34</v>
      </c>
      <c r="G47" s="96">
        <v>3</v>
      </c>
      <c r="H47" s="96">
        <v>2</v>
      </c>
      <c r="I47" s="96">
        <v>0</v>
      </c>
      <c r="J47" s="96">
        <v>0</v>
      </c>
      <c r="K47" s="96">
        <v>0</v>
      </c>
      <c r="L47" s="96">
        <v>31</v>
      </c>
    </row>
    <row r="48" spans="1:12">
      <c r="A48" s="95" t="s">
        <v>182</v>
      </c>
      <c r="B48" s="96">
        <v>219</v>
      </c>
      <c r="C48" s="96">
        <v>18</v>
      </c>
      <c r="D48" s="96">
        <v>0</v>
      </c>
      <c r="E48" s="96">
        <v>0</v>
      </c>
      <c r="F48" s="96">
        <v>39</v>
      </c>
      <c r="G48" s="96">
        <v>3</v>
      </c>
      <c r="H48" s="96">
        <v>4</v>
      </c>
      <c r="I48" s="96">
        <v>6</v>
      </c>
      <c r="J48" s="96">
        <v>0</v>
      </c>
      <c r="K48" s="96">
        <v>0</v>
      </c>
      <c r="L48" s="96">
        <v>149</v>
      </c>
    </row>
    <row r="49" spans="1:12">
      <c r="A49" s="68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2">
      <c r="A50" s="68" t="s">
        <v>134</v>
      </c>
      <c r="B50" s="71">
        <v>818</v>
      </c>
      <c r="C50" s="71">
        <v>102</v>
      </c>
      <c r="D50" s="71">
        <v>1</v>
      </c>
      <c r="E50" s="71">
        <v>0</v>
      </c>
      <c r="F50" s="71">
        <v>307</v>
      </c>
      <c r="G50" s="71">
        <v>64</v>
      </c>
      <c r="H50" s="71">
        <v>10</v>
      </c>
      <c r="I50" s="71">
        <v>26</v>
      </c>
      <c r="J50" s="71">
        <v>0</v>
      </c>
      <c r="K50" s="71">
        <v>0</v>
      </c>
      <c r="L50" s="71">
        <v>308</v>
      </c>
    </row>
    <row r="51" spans="1:12">
      <c r="A51" s="68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1:12">
      <c r="A52" s="68" t="s">
        <v>13</v>
      </c>
      <c r="B52" s="71">
        <v>347</v>
      </c>
      <c r="C52" s="71">
        <v>26</v>
      </c>
      <c r="D52" s="71">
        <v>0</v>
      </c>
      <c r="E52" s="71">
        <v>0</v>
      </c>
      <c r="F52" s="71">
        <v>193</v>
      </c>
      <c r="G52" s="71">
        <v>26</v>
      </c>
      <c r="H52" s="71">
        <v>3</v>
      </c>
      <c r="I52" s="71">
        <v>9</v>
      </c>
      <c r="J52" s="71">
        <v>0</v>
      </c>
      <c r="K52" s="71">
        <v>0</v>
      </c>
      <c r="L52" s="71">
        <v>90</v>
      </c>
    </row>
    <row r="53" spans="1:12">
      <c r="A53" s="95" t="s">
        <v>183</v>
      </c>
      <c r="B53" s="96">
        <v>158</v>
      </c>
      <c r="C53" s="96">
        <v>7</v>
      </c>
      <c r="D53" s="96">
        <v>0</v>
      </c>
      <c r="E53" s="96">
        <v>0</v>
      </c>
      <c r="F53" s="96">
        <v>45</v>
      </c>
      <c r="G53" s="96">
        <v>21</v>
      </c>
      <c r="H53" s="96">
        <v>1</v>
      </c>
      <c r="I53" s="96">
        <v>3</v>
      </c>
      <c r="J53" s="96">
        <v>0</v>
      </c>
      <c r="K53" s="96">
        <v>0</v>
      </c>
      <c r="L53" s="96">
        <v>81</v>
      </c>
    </row>
    <row r="54" spans="1:12">
      <c r="A54" s="95" t="s">
        <v>184</v>
      </c>
      <c r="B54" s="96">
        <v>27</v>
      </c>
      <c r="C54" s="96">
        <v>7</v>
      </c>
      <c r="D54" s="96">
        <v>0</v>
      </c>
      <c r="E54" s="96">
        <v>0</v>
      </c>
      <c r="F54" s="96">
        <v>6</v>
      </c>
      <c r="G54" s="96">
        <v>2</v>
      </c>
      <c r="H54" s="96">
        <v>1</v>
      </c>
      <c r="I54" s="96">
        <v>2</v>
      </c>
      <c r="J54" s="96">
        <v>0</v>
      </c>
      <c r="K54" s="96">
        <v>0</v>
      </c>
      <c r="L54" s="96">
        <v>9</v>
      </c>
    </row>
    <row r="55" spans="1:12">
      <c r="A55" s="95" t="s">
        <v>185</v>
      </c>
      <c r="B55" s="96">
        <v>64</v>
      </c>
      <c r="C55" s="96">
        <v>2</v>
      </c>
      <c r="D55" s="96">
        <v>1</v>
      </c>
      <c r="E55" s="96">
        <v>0</v>
      </c>
      <c r="F55" s="96">
        <v>36</v>
      </c>
      <c r="G55" s="96">
        <v>3</v>
      </c>
      <c r="H55" s="96">
        <v>3</v>
      </c>
      <c r="I55" s="96">
        <v>4</v>
      </c>
      <c r="J55" s="96">
        <v>0</v>
      </c>
      <c r="K55" s="96">
        <v>0</v>
      </c>
      <c r="L55" s="96">
        <v>15</v>
      </c>
    </row>
    <row r="56" spans="1:12">
      <c r="A56" s="95" t="s">
        <v>186</v>
      </c>
      <c r="B56" s="96">
        <v>83</v>
      </c>
      <c r="C56" s="96">
        <v>6</v>
      </c>
      <c r="D56" s="96">
        <v>0</v>
      </c>
      <c r="E56" s="96">
        <v>0</v>
      </c>
      <c r="F56" s="96">
        <v>9</v>
      </c>
      <c r="G56" s="96">
        <v>8</v>
      </c>
      <c r="H56" s="96">
        <v>1</v>
      </c>
      <c r="I56" s="96">
        <v>3</v>
      </c>
      <c r="J56" s="96">
        <v>0</v>
      </c>
      <c r="K56" s="96">
        <v>0</v>
      </c>
      <c r="L56" s="96">
        <v>56</v>
      </c>
    </row>
    <row r="57" spans="1:12">
      <c r="A57" s="95" t="s">
        <v>187</v>
      </c>
      <c r="B57" s="96">
        <v>139</v>
      </c>
      <c r="C57" s="96">
        <v>54</v>
      </c>
      <c r="D57" s="96">
        <v>0</v>
      </c>
      <c r="E57" s="96">
        <v>0</v>
      </c>
      <c r="F57" s="96">
        <v>18</v>
      </c>
      <c r="G57" s="96">
        <v>4</v>
      </c>
      <c r="H57" s="96">
        <v>1</v>
      </c>
      <c r="I57" s="96">
        <v>5</v>
      </c>
      <c r="J57" s="96">
        <v>0</v>
      </c>
      <c r="K57" s="96">
        <v>0</v>
      </c>
      <c r="L57" s="96">
        <v>57</v>
      </c>
    </row>
    <row r="58" spans="1:12">
      <c r="A58" s="68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1:12">
      <c r="A59" s="68" t="s">
        <v>135</v>
      </c>
      <c r="B59" s="71">
        <v>666</v>
      </c>
      <c r="C59" s="71">
        <v>55</v>
      </c>
      <c r="D59" s="71">
        <v>3</v>
      </c>
      <c r="E59" s="71">
        <v>0</v>
      </c>
      <c r="F59" s="71">
        <v>275</v>
      </c>
      <c r="G59" s="71">
        <v>41</v>
      </c>
      <c r="H59" s="71">
        <v>6</v>
      </c>
      <c r="I59" s="71">
        <v>13</v>
      </c>
      <c r="J59" s="71">
        <v>6</v>
      </c>
      <c r="K59" s="71">
        <v>0</v>
      </c>
      <c r="L59" s="71">
        <v>267</v>
      </c>
    </row>
    <row r="60" spans="1:12">
      <c r="A60" s="68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>
      <c r="A61" s="95" t="s">
        <v>188</v>
      </c>
      <c r="B61" s="96">
        <v>376</v>
      </c>
      <c r="C61" s="96">
        <v>50</v>
      </c>
      <c r="D61" s="96">
        <v>1</v>
      </c>
      <c r="E61" s="96">
        <v>0</v>
      </c>
      <c r="F61" s="96">
        <v>98</v>
      </c>
      <c r="G61" s="96">
        <v>23</v>
      </c>
      <c r="H61" s="96">
        <v>5</v>
      </c>
      <c r="I61" s="96">
        <v>6</v>
      </c>
      <c r="J61" s="96">
        <v>0</v>
      </c>
      <c r="K61" s="96">
        <v>0</v>
      </c>
      <c r="L61" s="96">
        <v>193</v>
      </c>
    </row>
    <row r="62" spans="1:12">
      <c r="A62" s="95" t="s">
        <v>189</v>
      </c>
      <c r="B62" s="96">
        <v>290</v>
      </c>
      <c r="C62" s="96">
        <v>5</v>
      </c>
      <c r="D62" s="96">
        <v>2</v>
      </c>
      <c r="E62" s="96">
        <v>0</v>
      </c>
      <c r="F62" s="96">
        <v>177</v>
      </c>
      <c r="G62" s="96">
        <v>18</v>
      </c>
      <c r="H62" s="96">
        <v>1</v>
      </c>
      <c r="I62" s="96">
        <v>7</v>
      </c>
      <c r="J62" s="96">
        <v>6</v>
      </c>
      <c r="K62" s="96">
        <v>0</v>
      </c>
      <c r="L62" s="96">
        <v>74</v>
      </c>
    </row>
    <row r="63" spans="1:12">
      <c r="A63" s="68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>
      <c r="A64" s="68" t="s">
        <v>136</v>
      </c>
      <c r="B64" s="71">
        <v>490</v>
      </c>
      <c r="C64" s="71">
        <v>50</v>
      </c>
      <c r="D64" s="71">
        <v>0</v>
      </c>
      <c r="E64" s="71">
        <v>0</v>
      </c>
      <c r="F64" s="71">
        <v>210</v>
      </c>
      <c r="G64" s="71">
        <v>60</v>
      </c>
      <c r="H64" s="71">
        <v>4</v>
      </c>
      <c r="I64" s="71">
        <v>18</v>
      </c>
      <c r="J64" s="71">
        <v>0</v>
      </c>
      <c r="K64" s="71">
        <v>0</v>
      </c>
      <c r="L64" s="71">
        <v>148</v>
      </c>
    </row>
    <row r="65" spans="1:12">
      <c r="A65" s="68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</row>
    <row r="66" spans="1:12">
      <c r="A66" s="68" t="s">
        <v>9</v>
      </c>
      <c r="B66" s="71">
        <v>112</v>
      </c>
      <c r="C66" s="71">
        <v>4</v>
      </c>
      <c r="D66" s="71">
        <v>0</v>
      </c>
      <c r="E66" s="71">
        <v>0</v>
      </c>
      <c r="F66" s="71">
        <v>57</v>
      </c>
      <c r="G66" s="71">
        <v>32</v>
      </c>
      <c r="H66" s="71">
        <v>1</v>
      </c>
      <c r="I66" s="71">
        <v>5</v>
      </c>
      <c r="J66" s="71">
        <v>0</v>
      </c>
      <c r="K66" s="71">
        <v>0</v>
      </c>
      <c r="L66" s="71">
        <v>13</v>
      </c>
    </row>
    <row r="67" spans="1:12">
      <c r="A67" s="95" t="s">
        <v>190</v>
      </c>
      <c r="B67" s="96">
        <v>227</v>
      </c>
      <c r="C67" s="96">
        <v>34</v>
      </c>
      <c r="D67" s="96">
        <v>0</v>
      </c>
      <c r="E67" s="96">
        <v>0</v>
      </c>
      <c r="F67" s="96">
        <v>117</v>
      </c>
      <c r="G67" s="96">
        <v>12</v>
      </c>
      <c r="H67" s="96">
        <v>1</v>
      </c>
      <c r="I67" s="96">
        <v>9</v>
      </c>
      <c r="J67" s="96">
        <v>0</v>
      </c>
      <c r="K67" s="96">
        <v>0</v>
      </c>
      <c r="L67" s="96">
        <v>54</v>
      </c>
    </row>
    <row r="68" spans="1:12">
      <c r="A68" s="97" t="s">
        <v>191</v>
      </c>
      <c r="B68" s="98">
        <v>151</v>
      </c>
      <c r="C68" s="98">
        <v>12</v>
      </c>
      <c r="D68" s="98">
        <v>0</v>
      </c>
      <c r="E68" s="98">
        <v>0</v>
      </c>
      <c r="F68" s="98">
        <v>36</v>
      </c>
      <c r="G68" s="98">
        <v>16</v>
      </c>
      <c r="H68" s="98">
        <v>2</v>
      </c>
      <c r="I68" s="98">
        <v>4</v>
      </c>
      <c r="J68" s="98">
        <v>0</v>
      </c>
      <c r="K68" s="98">
        <v>0</v>
      </c>
      <c r="L68" s="98">
        <v>81</v>
      </c>
    </row>
    <row r="69" spans="1:12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</row>
    <row r="70" spans="1:12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B8936-C7B0-408F-A514-C3D30775E92F}">
  <sheetPr>
    <tabColor theme="8" tint="0.79998168889431442"/>
  </sheetPr>
  <dimension ref="A1:L64"/>
  <sheetViews>
    <sheetView workbookViewId="0">
      <pane xSplit="1" ySplit="3" topLeftCell="B8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8" defaultRowHeight="12.75"/>
  <cols>
    <col min="1" max="1" width="12.875" style="59" customWidth="1"/>
    <col min="2" max="12" width="9.375" style="59" customWidth="1"/>
    <col min="13" max="256" width="8" style="59"/>
    <col min="257" max="257" width="12.875" style="59" customWidth="1"/>
    <col min="258" max="268" width="9.375" style="59" customWidth="1"/>
    <col min="269" max="512" width="8" style="59"/>
    <col min="513" max="513" width="12.875" style="59" customWidth="1"/>
    <col min="514" max="524" width="9.375" style="59" customWidth="1"/>
    <col min="525" max="768" width="8" style="59"/>
    <col min="769" max="769" width="12.875" style="59" customWidth="1"/>
    <col min="770" max="780" width="9.375" style="59" customWidth="1"/>
    <col min="781" max="1024" width="8" style="59"/>
    <col min="1025" max="1025" width="12.875" style="59" customWidth="1"/>
    <col min="1026" max="1036" width="9.375" style="59" customWidth="1"/>
    <col min="1037" max="1280" width="8" style="59"/>
    <col min="1281" max="1281" width="12.875" style="59" customWidth="1"/>
    <col min="1282" max="1292" width="9.375" style="59" customWidth="1"/>
    <col min="1293" max="1536" width="8" style="59"/>
    <col min="1537" max="1537" width="12.875" style="59" customWidth="1"/>
    <col min="1538" max="1548" width="9.375" style="59" customWidth="1"/>
    <col min="1549" max="1792" width="8" style="59"/>
    <col min="1793" max="1793" width="12.875" style="59" customWidth="1"/>
    <col min="1794" max="1804" width="9.375" style="59" customWidth="1"/>
    <col min="1805" max="2048" width="8" style="59"/>
    <col min="2049" max="2049" width="12.875" style="59" customWidth="1"/>
    <col min="2050" max="2060" width="9.375" style="59" customWidth="1"/>
    <col min="2061" max="2304" width="8" style="59"/>
    <col min="2305" max="2305" width="12.875" style="59" customWidth="1"/>
    <col min="2306" max="2316" width="9.375" style="59" customWidth="1"/>
    <col min="2317" max="2560" width="8" style="59"/>
    <col min="2561" max="2561" width="12.875" style="59" customWidth="1"/>
    <col min="2562" max="2572" width="9.375" style="59" customWidth="1"/>
    <col min="2573" max="2816" width="8" style="59"/>
    <col min="2817" max="2817" width="12.875" style="59" customWidth="1"/>
    <col min="2818" max="2828" width="9.375" style="59" customWidth="1"/>
    <col min="2829" max="3072" width="8" style="59"/>
    <col min="3073" max="3073" width="12.875" style="59" customWidth="1"/>
    <col min="3074" max="3084" width="9.375" style="59" customWidth="1"/>
    <col min="3085" max="3328" width="8" style="59"/>
    <col min="3329" max="3329" width="12.875" style="59" customWidth="1"/>
    <col min="3330" max="3340" width="9.375" style="59" customWidth="1"/>
    <col min="3341" max="3584" width="8" style="59"/>
    <col min="3585" max="3585" width="12.875" style="59" customWidth="1"/>
    <col min="3586" max="3596" width="9.375" style="59" customWidth="1"/>
    <col min="3597" max="3840" width="8" style="59"/>
    <col min="3841" max="3841" width="12.875" style="59" customWidth="1"/>
    <col min="3842" max="3852" width="9.375" style="59" customWidth="1"/>
    <col min="3853" max="4096" width="8" style="59"/>
    <col min="4097" max="4097" width="12.875" style="59" customWidth="1"/>
    <col min="4098" max="4108" width="9.375" style="59" customWidth="1"/>
    <col min="4109" max="4352" width="8" style="59"/>
    <col min="4353" max="4353" width="12.875" style="59" customWidth="1"/>
    <col min="4354" max="4364" width="9.375" style="59" customWidth="1"/>
    <col min="4365" max="4608" width="8" style="59"/>
    <col min="4609" max="4609" width="12.875" style="59" customWidth="1"/>
    <col min="4610" max="4620" width="9.375" style="59" customWidth="1"/>
    <col min="4621" max="4864" width="8" style="59"/>
    <col min="4865" max="4865" width="12.875" style="59" customWidth="1"/>
    <col min="4866" max="4876" width="9.375" style="59" customWidth="1"/>
    <col min="4877" max="5120" width="8" style="59"/>
    <col min="5121" max="5121" width="12.875" style="59" customWidth="1"/>
    <col min="5122" max="5132" width="9.375" style="59" customWidth="1"/>
    <col min="5133" max="5376" width="8" style="59"/>
    <col min="5377" max="5377" width="12.875" style="59" customWidth="1"/>
    <col min="5378" max="5388" width="9.375" style="59" customWidth="1"/>
    <col min="5389" max="5632" width="8" style="59"/>
    <col min="5633" max="5633" width="12.875" style="59" customWidth="1"/>
    <col min="5634" max="5644" width="9.375" style="59" customWidth="1"/>
    <col min="5645" max="5888" width="8" style="59"/>
    <col min="5889" max="5889" width="12.875" style="59" customWidth="1"/>
    <col min="5890" max="5900" width="9.375" style="59" customWidth="1"/>
    <col min="5901" max="6144" width="8" style="59"/>
    <col min="6145" max="6145" width="12.875" style="59" customWidth="1"/>
    <col min="6146" max="6156" width="9.375" style="59" customWidth="1"/>
    <col min="6157" max="6400" width="8" style="59"/>
    <col min="6401" max="6401" width="12.875" style="59" customWidth="1"/>
    <col min="6402" max="6412" width="9.375" style="59" customWidth="1"/>
    <col min="6413" max="6656" width="8" style="59"/>
    <col min="6657" max="6657" width="12.875" style="59" customWidth="1"/>
    <col min="6658" max="6668" width="9.375" style="59" customWidth="1"/>
    <col min="6669" max="6912" width="8" style="59"/>
    <col min="6913" max="6913" width="12.875" style="59" customWidth="1"/>
    <col min="6914" max="6924" width="9.375" style="59" customWidth="1"/>
    <col min="6925" max="7168" width="8" style="59"/>
    <col min="7169" max="7169" width="12.875" style="59" customWidth="1"/>
    <col min="7170" max="7180" width="9.375" style="59" customWidth="1"/>
    <col min="7181" max="7424" width="8" style="59"/>
    <col min="7425" max="7425" width="12.875" style="59" customWidth="1"/>
    <col min="7426" max="7436" width="9.375" style="59" customWidth="1"/>
    <col min="7437" max="7680" width="8" style="59"/>
    <col min="7681" max="7681" width="12.875" style="59" customWidth="1"/>
    <col min="7682" max="7692" width="9.375" style="59" customWidth="1"/>
    <col min="7693" max="7936" width="8" style="59"/>
    <col min="7937" max="7937" width="12.875" style="59" customWidth="1"/>
    <col min="7938" max="7948" width="9.375" style="59" customWidth="1"/>
    <col min="7949" max="8192" width="8" style="59"/>
    <col min="8193" max="8193" width="12.875" style="59" customWidth="1"/>
    <col min="8194" max="8204" width="9.375" style="59" customWidth="1"/>
    <col min="8205" max="8448" width="8" style="59"/>
    <col min="8449" max="8449" width="12.875" style="59" customWidth="1"/>
    <col min="8450" max="8460" width="9.375" style="59" customWidth="1"/>
    <col min="8461" max="8704" width="8" style="59"/>
    <col min="8705" max="8705" width="12.875" style="59" customWidth="1"/>
    <col min="8706" max="8716" width="9.375" style="59" customWidth="1"/>
    <col min="8717" max="8960" width="8" style="59"/>
    <col min="8961" max="8961" width="12.875" style="59" customWidth="1"/>
    <col min="8962" max="8972" width="9.375" style="59" customWidth="1"/>
    <col min="8973" max="9216" width="8" style="59"/>
    <col min="9217" max="9217" width="12.875" style="59" customWidth="1"/>
    <col min="9218" max="9228" width="9.375" style="59" customWidth="1"/>
    <col min="9229" max="9472" width="8" style="59"/>
    <col min="9473" max="9473" width="12.875" style="59" customWidth="1"/>
    <col min="9474" max="9484" width="9.375" style="59" customWidth="1"/>
    <col min="9485" max="9728" width="8" style="59"/>
    <col min="9729" max="9729" width="12.875" style="59" customWidth="1"/>
    <col min="9730" max="9740" width="9.375" style="59" customWidth="1"/>
    <col min="9741" max="9984" width="8" style="59"/>
    <col min="9985" max="9985" width="12.875" style="59" customWidth="1"/>
    <col min="9986" max="9996" width="9.375" style="59" customWidth="1"/>
    <col min="9997" max="10240" width="8" style="59"/>
    <col min="10241" max="10241" width="12.875" style="59" customWidth="1"/>
    <col min="10242" max="10252" width="9.375" style="59" customWidth="1"/>
    <col min="10253" max="10496" width="8" style="59"/>
    <col min="10497" max="10497" width="12.875" style="59" customWidth="1"/>
    <col min="10498" max="10508" width="9.375" style="59" customWidth="1"/>
    <col min="10509" max="10752" width="8" style="59"/>
    <col min="10753" max="10753" width="12.875" style="59" customWidth="1"/>
    <col min="10754" max="10764" width="9.375" style="59" customWidth="1"/>
    <col min="10765" max="11008" width="8" style="59"/>
    <col min="11009" max="11009" width="12.875" style="59" customWidth="1"/>
    <col min="11010" max="11020" width="9.375" style="59" customWidth="1"/>
    <col min="11021" max="11264" width="8" style="59"/>
    <col min="11265" max="11265" width="12.875" style="59" customWidth="1"/>
    <col min="11266" max="11276" width="9.375" style="59" customWidth="1"/>
    <col min="11277" max="11520" width="8" style="59"/>
    <col min="11521" max="11521" width="12.875" style="59" customWidth="1"/>
    <col min="11522" max="11532" width="9.375" style="59" customWidth="1"/>
    <col min="11533" max="11776" width="8" style="59"/>
    <col min="11777" max="11777" width="12.875" style="59" customWidth="1"/>
    <col min="11778" max="11788" width="9.375" style="59" customWidth="1"/>
    <col min="11789" max="12032" width="8" style="59"/>
    <col min="12033" max="12033" width="12.875" style="59" customWidth="1"/>
    <col min="12034" max="12044" width="9.375" style="59" customWidth="1"/>
    <col min="12045" max="12288" width="8" style="59"/>
    <col min="12289" max="12289" width="12.875" style="59" customWidth="1"/>
    <col min="12290" max="12300" width="9.375" style="59" customWidth="1"/>
    <col min="12301" max="12544" width="8" style="59"/>
    <col min="12545" max="12545" width="12.875" style="59" customWidth="1"/>
    <col min="12546" max="12556" width="9.375" style="59" customWidth="1"/>
    <col min="12557" max="12800" width="8" style="59"/>
    <col min="12801" max="12801" width="12.875" style="59" customWidth="1"/>
    <col min="12802" max="12812" width="9.375" style="59" customWidth="1"/>
    <col min="12813" max="13056" width="8" style="59"/>
    <col min="13057" max="13057" width="12.875" style="59" customWidth="1"/>
    <col min="13058" max="13068" width="9.375" style="59" customWidth="1"/>
    <col min="13069" max="13312" width="8" style="59"/>
    <col min="13313" max="13313" width="12.875" style="59" customWidth="1"/>
    <col min="13314" max="13324" width="9.375" style="59" customWidth="1"/>
    <col min="13325" max="13568" width="8" style="59"/>
    <col min="13569" max="13569" width="12.875" style="59" customWidth="1"/>
    <col min="13570" max="13580" width="9.375" style="59" customWidth="1"/>
    <col min="13581" max="13824" width="8" style="59"/>
    <col min="13825" max="13825" width="12.875" style="59" customWidth="1"/>
    <col min="13826" max="13836" width="9.375" style="59" customWidth="1"/>
    <col min="13837" max="14080" width="8" style="59"/>
    <col min="14081" max="14081" width="12.875" style="59" customWidth="1"/>
    <col min="14082" max="14092" width="9.375" style="59" customWidth="1"/>
    <col min="14093" max="14336" width="8" style="59"/>
    <col min="14337" max="14337" width="12.875" style="59" customWidth="1"/>
    <col min="14338" max="14348" width="9.375" style="59" customWidth="1"/>
    <col min="14349" max="14592" width="8" style="59"/>
    <col min="14593" max="14593" width="12.875" style="59" customWidth="1"/>
    <col min="14594" max="14604" width="9.375" style="59" customWidth="1"/>
    <col min="14605" max="14848" width="8" style="59"/>
    <col min="14849" max="14849" width="12.875" style="59" customWidth="1"/>
    <col min="14850" max="14860" width="9.375" style="59" customWidth="1"/>
    <col min="14861" max="15104" width="8" style="59"/>
    <col min="15105" max="15105" width="12.875" style="59" customWidth="1"/>
    <col min="15106" max="15116" width="9.375" style="59" customWidth="1"/>
    <col min="15117" max="15360" width="8" style="59"/>
    <col min="15361" max="15361" width="12.875" style="59" customWidth="1"/>
    <col min="15362" max="15372" width="9.375" style="59" customWidth="1"/>
    <col min="15373" max="15616" width="8" style="59"/>
    <col min="15617" max="15617" width="12.875" style="59" customWidth="1"/>
    <col min="15618" max="15628" width="9.375" style="59" customWidth="1"/>
    <col min="15629" max="15872" width="8" style="59"/>
    <col min="15873" max="15873" width="12.875" style="59" customWidth="1"/>
    <col min="15874" max="15884" width="9.375" style="59" customWidth="1"/>
    <col min="15885" max="16128" width="8" style="59"/>
    <col min="16129" max="16129" width="12.875" style="59" customWidth="1"/>
    <col min="16130" max="16140" width="9.375" style="59" customWidth="1"/>
    <col min="16141" max="16384" width="8" style="59"/>
  </cols>
  <sheetData>
    <row r="1" spans="1:12">
      <c r="A1" s="59" t="s">
        <v>804</v>
      </c>
    </row>
    <row r="2" spans="1:12" ht="13.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1" t="s">
        <v>401</v>
      </c>
    </row>
    <row r="3" spans="1:12">
      <c r="A3" s="332" t="s">
        <v>155</v>
      </c>
      <c r="B3" s="333" t="s">
        <v>44</v>
      </c>
      <c r="C3" s="334" t="s">
        <v>0</v>
      </c>
      <c r="D3" s="334" t="s">
        <v>156</v>
      </c>
      <c r="E3" s="334" t="s">
        <v>157</v>
      </c>
      <c r="F3" s="334" t="s">
        <v>158</v>
      </c>
      <c r="G3" s="334" t="s">
        <v>1</v>
      </c>
      <c r="H3" s="334" t="s">
        <v>159</v>
      </c>
      <c r="I3" s="334" t="s">
        <v>160</v>
      </c>
      <c r="J3" s="334" t="s">
        <v>161</v>
      </c>
      <c r="K3" s="334" t="s">
        <v>162</v>
      </c>
      <c r="L3" s="335" t="s">
        <v>163</v>
      </c>
    </row>
    <row r="4" spans="1:12" hidden="1">
      <c r="A4" s="62" t="s">
        <v>388</v>
      </c>
      <c r="B4" s="63">
        <v>97579</v>
      </c>
      <c r="C4" s="63">
        <v>12711</v>
      </c>
      <c r="D4" s="63">
        <v>345</v>
      </c>
      <c r="E4" s="63">
        <v>1048</v>
      </c>
      <c r="F4" s="63">
        <v>70791</v>
      </c>
      <c r="G4" s="63">
        <v>1265</v>
      </c>
      <c r="H4" s="63">
        <v>785</v>
      </c>
      <c r="I4" s="63">
        <v>2387</v>
      </c>
      <c r="J4" s="63">
        <v>1359</v>
      </c>
      <c r="K4" s="59">
        <v>138</v>
      </c>
      <c r="L4" s="64">
        <v>6750</v>
      </c>
    </row>
    <row r="5" spans="1:12" hidden="1">
      <c r="A5" s="62" t="s">
        <v>166</v>
      </c>
      <c r="B5" s="63">
        <v>99176</v>
      </c>
      <c r="C5" s="63">
        <v>13378</v>
      </c>
      <c r="D5" s="63">
        <v>373</v>
      </c>
      <c r="E5" s="63">
        <v>1096</v>
      </c>
      <c r="F5" s="63">
        <v>70495</v>
      </c>
      <c r="G5" s="63">
        <v>1367</v>
      </c>
      <c r="H5" s="63">
        <v>783</v>
      </c>
      <c r="I5" s="63">
        <v>2357</v>
      </c>
      <c r="J5" s="63">
        <v>1569</v>
      </c>
      <c r="K5" s="59">
        <v>127</v>
      </c>
      <c r="L5" s="64">
        <v>7631</v>
      </c>
    </row>
    <row r="6" spans="1:12" hidden="1">
      <c r="A6" s="62" t="s">
        <v>167</v>
      </c>
      <c r="B6" s="63">
        <v>99886</v>
      </c>
      <c r="C6" s="63">
        <v>13608</v>
      </c>
      <c r="D6" s="63">
        <v>367</v>
      </c>
      <c r="E6" s="63">
        <v>1063</v>
      </c>
      <c r="F6" s="63">
        <v>70163</v>
      </c>
      <c r="G6" s="63">
        <v>1596</v>
      </c>
      <c r="H6" s="63">
        <v>762</v>
      </c>
      <c r="I6" s="63">
        <v>2288</v>
      </c>
      <c r="J6" s="63">
        <v>1728</v>
      </c>
      <c r="K6" s="59">
        <v>129</v>
      </c>
      <c r="L6" s="64">
        <v>8182</v>
      </c>
    </row>
    <row r="7" spans="1:12" hidden="1">
      <c r="A7" s="62" t="s">
        <v>168</v>
      </c>
      <c r="B7" s="63">
        <v>97542</v>
      </c>
      <c r="C7" s="63">
        <v>12958</v>
      </c>
      <c r="D7" s="63">
        <v>323</v>
      </c>
      <c r="E7" s="63">
        <v>1056</v>
      </c>
      <c r="F7" s="63">
        <v>68632</v>
      </c>
      <c r="G7" s="63">
        <v>1592</v>
      </c>
      <c r="H7" s="63">
        <v>668</v>
      </c>
      <c r="I7" s="63">
        <v>2095</v>
      </c>
      <c r="J7" s="63">
        <v>1793</v>
      </c>
      <c r="K7" s="59">
        <v>117</v>
      </c>
      <c r="L7" s="64">
        <v>8308</v>
      </c>
    </row>
    <row r="8" spans="1:12">
      <c r="A8" s="62" t="s">
        <v>393</v>
      </c>
      <c r="B8" s="72">
        <v>98168</v>
      </c>
      <c r="C8" s="72">
        <v>13014</v>
      </c>
      <c r="D8" s="72">
        <v>314</v>
      </c>
      <c r="E8" s="72">
        <v>1054</v>
      </c>
      <c r="F8" s="72">
        <v>67933</v>
      </c>
      <c r="G8" s="72">
        <v>1760</v>
      </c>
      <c r="H8" s="72">
        <v>665</v>
      </c>
      <c r="I8" s="72">
        <v>2225</v>
      </c>
      <c r="J8" s="72">
        <v>1909</v>
      </c>
      <c r="K8" s="72">
        <v>120</v>
      </c>
      <c r="L8" s="72">
        <v>9174</v>
      </c>
    </row>
    <row r="9" spans="1:12">
      <c r="A9" s="6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>
      <c r="A10" s="62" t="s">
        <v>4</v>
      </c>
      <c r="B10" s="72">
        <v>41789</v>
      </c>
      <c r="C10" s="72">
        <v>8695</v>
      </c>
      <c r="D10" s="72">
        <v>202</v>
      </c>
      <c r="E10" s="72">
        <v>937</v>
      </c>
      <c r="F10" s="72">
        <v>26465</v>
      </c>
      <c r="G10" s="72">
        <v>401</v>
      </c>
      <c r="H10" s="72">
        <v>392</v>
      </c>
      <c r="I10" s="72">
        <v>1247</v>
      </c>
      <c r="J10" s="72">
        <v>773</v>
      </c>
      <c r="K10" s="72">
        <v>69</v>
      </c>
      <c r="L10" s="72">
        <v>2608</v>
      </c>
    </row>
    <row r="11" spans="1:12">
      <c r="A11" s="6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>
      <c r="A12" s="62" t="s">
        <v>169</v>
      </c>
      <c r="B12" s="72">
        <v>31789</v>
      </c>
      <c r="C12" s="72">
        <v>2414</v>
      </c>
      <c r="D12" s="72">
        <v>94</v>
      </c>
      <c r="E12" s="72">
        <v>67</v>
      </c>
      <c r="F12" s="72">
        <v>25262</v>
      </c>
      <c r="G12" s="72">
        <v>487</v>
      </c>
      <c r="H12" s="72">
        <v>180</v>
      </c>
      <c r="I12" s="72">
        <v>640</v>
      </c>
      <c r="J12" s="72">
        <v>210</v>
      </c>
      <c r="K12" s="72">
        <v>30</v>
      </c>
      <c r="L12" s="72">
        <v>2405</v>
      </c>
    </row>
    <row r="13" spans="1:12">
      <c r="A13" s="62" t="s">
        <v>6</v>
      </c>
      <c r="B13" s="72">
        <v>13783</v>
      </c>
      <c r="C13" s="72">
        <v>833</v>
      </c>
      <c r="D13" s="72">
        <v>3</v>
      </c>
      <c r="E13" s="72">
        <v>10</v>
      </c>
      <c r="F13" s="72">
        <v>11597</v>
      </c>
      <c r="G13" s="72">
        <v>159</v>
      </c>
      <c r="H13" s="72">
        <v>30</v>
      </c>
      <c r="I13" s="72">
        <v>72</v>
      </c>
      <c r="J13" s="72">
        <v>173</v>
      </c>
      <c r="K13" s="72">
        <v>16</v>
      </c>
      <c r="L13" s="72">
        <v>890</v>
      </c>
    </row>
    <row r="14" spans="1:12">
      <c r="A14" s="62" t="s">
        <v>8</v>
      </c>
      <c r="B14" s="72">
        <v>6535</v>
      </c>
      <c r="C14" s="72">
        <v>661</v>
      </c>
      <c r="D14" s="72">
        <v>48</v>
      </c>
      <c r="E14" s="72">
        <v>17</v>
      </c>
      <c r="F14" s="72">
        <v>4966</v>
      </c>
      <c r="G14" s="72">
        <v>67</v>
      </c>
      <c r="H14" s="72">
        <v>69</v>
      </c>
      <c r="I14" s="72">
        <v>267</v>
      </c>
      <c r="J14" s="72">
        <v>3</v>
      </c>
      <c r="K14" s="72">
        <v>6</v>
      </c>
      <c r="L14" s="72">
        <v>431</v>
      </c>
    </row>
    <row r="15" spans="1:12">
      <c r="A15" s="62" t="s">
        <v>10</v>
      </c>
      <c r="B15" s="72">
        <v>1605</v>
      </c>
      <c r="C15" s="72">
        <v>218</v>
      </c>
      <c r="D15" s="72">
        <v>37</v>
      </c>
      <c r="E15" s="72">
        <v>29</v>
      </c>
      <c r="F15" s="72">
        <v>667</v>
      </c>
      <c r="G15" s="72">
        <v>180</v>
      </c>
      <c r="H15" s="72">
        <v>41</v>
      </c>
      <c r="I15" s="72">
        <v>155</v>
      </c>
      <c r="J15" s="72">
        <v>17</v>
      </c>
      <c r="K15" s="72">
        <v>3</v>
      </c>
      <c r="L15" s="72">
        <v>258</v>
      </c>
    </row>
    <row r="16" spans="1:12">
      <c r="A16" s="62" t="s">
        <v>11</v>
      </c>
      <c r="B16" s="72">
        <v>3667</v>
      </c>
      <c r="C16" s="72">
        <v>332</v>
      </c>
      <c r="D16" s="72">
        <v>0</v>
      </c>
      <c r="E16" s="72">
        <v>0</v>
      </c>
      <c r="F16" s="72">
        <v>2989</v>
      </c>
      <c r="G16" s="72">
        <v>34</v>
      </c>
      <c r="H16" s="72">
        <v>7</v>
      </c>
      <c r="I16" s="72">
        <v>32</v>
      </c>
      <c r="J16" s="72">
        <v>13</v>
      </c>
      <c r="K16" s="72">
        <v>1</v>
      </c>
      <c r="L16" s="72">
        <v>259</v>
      </c>
    </row>
    <row r="17" spans="1:12">
      <c r="A17" s="62" t="s">
        <v>17</v>
      </c>
      <c r="B17" s="72">
        <v>3458</v>
      </c>
      <c r="C17" s="72">
        <v>244</v>
      </c>
      <c r="D17" s="72">
        <v>2</v>
      </c>
      <c r="E17" s="72">
        <v>8</v>
      </c>
      <c r="F17" s="72">
        <v>2907</v>
      </c>
      <c r="G17" s="72">
        <v>25</v>
      </c>
      <c r="H17" s="72">
        <v>16</v>
      </c>
      <c r="I17" s="72">
        <v>66</v>
      </c>
      <c r="J17" s="72">
        <v>1</v>
      </c>
      <c r="K17" s="72">
        <v>4</v>
      </c>
      <c r="L17" s="72">
        <v>185</v>
      </c>
    </row>
    <row r="18" spans="1:12">
      <c r="A18" s="62" t="s">
        <v>20</v>
      </c>
      <c r="B18" s="72">
        <v>1660</v>
      </c>
      <c r="C18" s="72">
        <v>74</v>
      </c>
      <c r="D18" s="72">
        <v>3</v>
      </c>
      <c r="E18" s="72">
        <v>2</v>
      </c>
      <c r="F18" s="72">
        <v>1314</v>
      </c>
      <c r="G18" s="72">
        <v>10</v>
      </c>
      <c r="H18" s="72">
        <v>11</v>
      </c>
      <c r="I18" s="72">
        <v>23</v>
      </c>
      <c r="J18" s="72">
        <v>2</v>
      </c>
      <c r="K18" s="72">
        <v>0</v>
      </c>
      <c r="L18" s="72">
        <v>221</v>
      </c>
    </row>
    <row r="19" spans="1:12">
      <c r="A19" s="62" t="s">
        <v>22</v>
      </c>
      <c r="B19" s="72">
        <v>976</v>
      </c>
      <c r="C19" s="72">
        <v>48</v>
      </c>
      <c r="D19" s="72">
        <v>1</v>
      </c>
      <c r="E19" s="72">
        <v>1</v>
      </c>
      <c r="F19" s="72">
        <v>744</v>
      </c>
      <c r="G19" s="72">
        <v>6</v>
      </c>
      <c r="H19" s="72">
        <v>5</v>
      </c>
      <c r="I19" s="72">
        <v>23</v>
      </c>
      <c r="J19" s="72">
        <v>1</v>
      </c>
      <c r="K19" s="72">
        <v>0</v>
      </c>
      <c r="L19" s="72">
        <v>147</v>
      </c>
    </row>
    <row r="20" spans="1:12">
      <c r="A20" s="91" t="s">
        <v>170</v>
      </c>
      <c r="B20" s="92">
        <v>105</v>
      </c>
      <c r="C20" s="92">
        <v>4</v>
      </c>
      <c r="D20" s="92">
        <v>0</v>
      </c>
      <c r="E20" s="92">
        <v>0</v>
      </c>
      <c r="F20" s="92">
        <v>78</v>
      </c>
      <c r="G20" s="92">
        <v>6</v>
      </c>
      <c r="H20" s="92">
        <v>1</v>
      </c>
      <c r="I20" s="92">
        <v>2</v>
      </c>
      <c r="J20" s="92">
        <v>0</v>
      </c>
      <c r="K20" s="92">
        <v>0</v>
      </c>
      <c r="L20" s="92">
        <v>14</v>
      </c>
    </row>
    <row r="21" spans="1:12">
      <c r="A21" s="6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>
      <c r="A22" s="62" t="s">
        <v>130</v>
      </c>
      <c r="B22" s="72">
        <v>10193</v>
      </c>
      <c r="C22" s="72">
        <v>994</v>
      </c>
      <c r="D22" s="72">
        <v>7</v>
      </c>
      <c r="E22" s="72">
        <v>46</v>
      </c>
      <c r="F22" s="72">
        <v>6324</v>
      </c>
      <c r="G22" s="72">
        <v>435</v>
      </c>
      <c r="H22" s="72">
        <v>39</v>
      </c>
      <c r="I22" s="72">
        <v>140</v>
      </c>
      <c r="J22" s="72">
        <v>193</v>
      </c>
      <c r="K22" s="72">
        <v>13</v>
      </c>
      <c r="L22" s="72">
        <v>2002</v>
      </c>
    </row>
    <row r="23" spans="1:12">
      <c r="A23" s="62" t="s">
        <v>7</v>
      </c>
      <c r="B23" s="72">
        <v>3320</v>
      </c>
      <c r="C23" s="72">
        <v>534</v>
      </c>
      <c r="D23" s="72">
        <v>3</v>
      </c>
      <c r="E23" s="72">
        <v>12</v>
      </c>
      <c r="F23" s="72">
        <v>1906</v>
      </c>
      <c r="G23" s="72">
        <v>187</v>
      </c>
      <c r="H23" s="72">
        <v>14</v>
      </c>
      <c r="I23" s="72">
        <v>45</v>
      </c>
      <c r="J23" s="72">
        <v>20</v>
      </c>
      <c r="K23" s="72">
        <v>6</v>
      </c>
      <c r="L23" s="72">
        <v>593</v>
      </c>
    </row>
    <row r="24" spans="1:12">
      <c r="A24" s="62" t="s">
        <v>14</v>
      </c>
      <c r="B24" s="72">
        <v>2221</v>
      </c>
      <c r="C24" s="72">
        <v>161</v>
      </c>
      <c r="D24" s="72">
        <v>1</v>
      </c>
      <c r="E24" s="72">
        <v>27</v>
      </c>
      <c r="F24" s="72">
        <v>1528</v>
      </c>
      <c r="G24" s="72">
        <v>116</v>
      </c>
      <c r="H24" s="72">
        <v>6</v>
      </c>
      <c r="I24" s="72">
        <v>32</v>
      </c>
      <c r="J24" s="72">
        <v>45</v>
      </c>
      <c r="K24" s="72">
        <v>4</v>
      </c>
      <c r="L24" s="72">
        <v>301</v>
      </c>
    </row>
    <row r="25" spans="1:12">
      <c r="A25" s="62" t="s">
        <v>16</v>
      </c>
      <c r="B25" s="72">
        <v>497</v>
      </c>
      <c r="C25" s="72">
        <v>12</v>
      </c>
      <c r="D25" s="72">
        <v>1</v>
      </c>
      <c r="E25" s="72">
        <v>1</v>
      </c>
      <c r="F25" s="72">
        <v>403</v>
      </c>
      <c r="G25" s="72">
        <v>11</v>
      </c>
      <c r="H25" s="72">
        <v>1</v>
      </c>
      <c r="I25" s="72">
        <v>7</v>
      </c>
      <c r="J25" s="72">
        <v>0</v>
      </c>
      <c r="K25" s="72">
        <v>0</v>
      </c>
      <c r="L25" s="72">
        <v>61</v>
      </c>
    </row>
    <row r="26" spans="1:12">
      <c r="A26" s="62" t="s">
        <v>18</v>
      </c>
      <c r="B26" s="72">
        <v>681</v>
      </c>
      <c r="C26" s="72">
        <v>47</v>
      </c>
      <c r="D26" s="72">
        <v>0</v>
      </c>
      <c r="E26" s="72">
        <v>0</v>
      </c>
      <c r="F26" s="72">
        <v>508</v>
      </c>
      <c r="G26" s="72">
        <v>35</v>
      </c>
      <c r="H26" s="72">
        <v>1</v>
      </c>
      <c r="I26" s="72">
        <v>14</v>
      </c>
      <c r="J26" s="72">
        <v>1</v>
      </c>
      <c r="K26" s="72">
        <v>1</v>
      </c>
      <c r="L26" s="72">
        <v>74</v>
      </c>
    </row>
    <row r="27" spans="1:12">
      <c r="A27" s="62" t="s">
        <v>19</v>
      </c>
      <c r="B27" s="72">
        <v>1328</v>
      </c>
      <c r="C27" s="72">
        <v>27</v>
      </c>
      <c r="D27" s="72">
        <v>2</v>
      </c>
      <c r="E27" s="72">
        <v>0</v>
      </c>
      <c r="F27" s="72">
        <v>1126</v>
      </c>
      <c r="G27" s="72">
        <v>25</v>
      </c>
      <c r="H27" s="72">
        <v>6</v>
      </c>
      <c r="I27" s="72">
        <v>11</v>
      </c>
      <c r="J27" s="72">
        <v>16</v>
      </c>
      <c r="K27" s="72">
        <v>0</v>
      </c>
      <c r="L27" s="72">
        <v>115</v>
      </c>
    </row>
    <row r="28" spans="1:12">
      <c r="A28" s="62" t="s">
        <v>21</v>
      </c>
      <c r="B28" s="72">
        <v>482</v>
      </c>
      <c r="C28" s="72">
        <v>30</v>
      </c>
      <c r="D28" s="72">
        <v>0</v>
      </c>
      <c r="E28" s="72">
        <v>0</v>
      </c>
      <c r="F28" s="72">
        <v>266</v>
      </c>
      <c r="G28" s="72">
        <v>5</v>
      </c>
      <c r="H28" s="72">
        <v>2</v>
      </c>
      <c r="I28" s="72">
        <v>4</v>
      </c>
      <c r="J28" s="72">
        <v>31</v>
      </c>
      <c r="K28" s="72">
        <v>1</v>
      </c>
      <c r="L28" s="72">
        <v>143</v>
      </c>
    </row>
    <row r="29" spans="1:12">
      <c r="A29" s="62" t="s">
        <v>23</v>
      </c>
      <c r="B29" s="72">
        <v>633</v>
      </c>
      <c r="C29" s="72">
        <v>103</v>
      </c>
      <c r="D29" s="72">
        <v>0</v>
      </c>
      <c r="E29" s="72">
        <v>4</v>
      </c>
      <c r="F29" s="72">
        <v>149</v>
      </c>
      <c r="G29" s="72">
        <v>15</v>
      </c>
      <c r="H29" s="72">
        <v>0</v>
      </c>
      <c r="I29" s="72">
        <v>5</v>
      </c>
      <c r="J29" s="72">
        <v>70</v>
      </c>
      <c r="K29" s="72">
        <v>0</v>
      </c>
      <c r="L29" s="72">
        <v>287</v>
      </c>
    </row>
    <row r="30" spans="1:12">
      <c r="A30" s="91" t="s">
        <v>171</v>
      </c>
      <c r="B30" s="92">
        <v>75</v>
      </c>
      <c r="C30" s="92">
        <v>0</v>
      </c>
      <c r="D30" s="92">
        <v>0</v>
      </c>
      <c r="E30" s="92">
        <v>0</v>
      </c>
      <c r="F30" s="92">
        <v>5</v>
      </c>
      <c r="G30" s="92">
        <v>0</v>
      </c>
      <c r="H30" s="92">
        <v>0</v>
      </c>
      <c r="I30" s="92">
        <v>2</v>
      </c>
      <c r="J30" s="92">
        <v>0</v>
      </c>
      <c r="K30" s="92">
        <v>0</v>
      </c>
      <c r="L30" s="92">
        <v>68</v>
      </c>
    </row>
    <row r="31" spans="1:12">
      <c r="A31" s="91" t="s">
        <v>172</v>
      </c>
      <c r="B31" s="92">
        <v>349</v>
      </c>
      <c r="C31" s="92">
        <v>41</v>
      </c>
      <c r="D31" s="92">
        <v>0</v>
      </c>
      <c r="E31" s="92">
        <v>0</v>
      </c>
      <c r="F31" s="92">
        <v>126</v>
      </c>
      <c r="G31" s="92">
        <v>9</v>
      </c>
      <c r="H31" s="92">
        <v>2</v>
      </c>
      <c r="I31" s="92">
        <v>12</v>
      </c>
      <c r="J31" s="92">
        <v>1</v>
      </c>
      <c r="K31" s="92">
        <v>0</v>
      </c>
      <c r="L31" s="92">
        <v>158</v>
      </c>
    </row>
    <row r="32" spans="1:12">
      <c r="A32" s="91" t="s">
        <v>173</v>
      </c>
      <c r="B32" s="92">
        <v>132</v>
      </c>
      <c r="C32" s="92">
        <v>13</v>
      </c>
      <c r="D32" s="92">
        <v>0</v>
      </c>
      <c r="E32" s="92">
        <v>0</v>
      </c>
      <c r="F32" s="92">
        <v>25</v>
      </c>
      <c r="G32" s="92">
        <v>11</v>
      </c>
      <c r="H32" s="92">
        <v>2</v>
      </c>
      <c r="I32" s="92">
        <v>3</v>
      </c>
      <c r="J32" s="92">
        <v>3</v>
      </c>
      <c r="K32" s="92">
        <v>0</v>
      </c>
      <c r="L32" s="92">
        <v>75</v>
      </c>
    </row>
    <row r="33" spans="1:12">
      <c r="A33" s="91" t="s">
        <v>174</v>
      </c>
      <c r="B33" s="92">
        <v>475</v>
      </c>
      <c r="C33" s="92">
        <v>26</v>
      </c>
      <c r="D33" s="92">
        <v>0</v>
      </c>
      <c r="E33" s="92">
        <v>2</v>
      </c>
      <c r="F33" s="92">
        <v>282</v>
      </c>
      <c r="G33" s="92">
        <v>21</v>
      </c>
      <c r="H33" s="92">
        <v>5</v>
      </c>
      <c r="I33" s="92">
        <v>5</v>
      </c>
      <c r="J33" s="92">
        <v>6</v>
      </c>
      <c r="K33" s="92">
        <v>1</v>
      </c>
      <c r="L33" s="92">
        <v>127</v>
      </c>
    </row>
    <row r="34" spans="1:12">
      <c r="A34" s="6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>
      <c r="A35" s="62" t="s">
        <v>175</v>
      </c>
      <c r="B35" s="72">
        <v>12289</v>
      </c>
      <c r="C35" s="72">
        <v>673</v>
      </c>
      <c r="D35" s="72">
        <v>6</v>
      </c>
      <c r="E35" s="72">
        <v>2</v>
      </c>
      <c r="F35" s="72">
        <v>9128</v>
      </c>
      <c r="G35" s="72">
        <v>259</v>
      </c>
      <c r="H35" s="72">
        <v>39</v>
      </c>
      <c r="I35" s="72">
        <v>118</v>
      </c>
      <c r="J35" s="72">
        <v>726</v>
      </c>
      <c r="K35" s="72">
        <v>7</v>
      </c>
      <c r="L35" s="72">
        <v>1331</v>
      </c>
    </row>
    <row r="36" spans="1:12">
      <c r="A36" s="62" t="s">
        <v>5</v>
      </c>
      <c r="B36" s="72">
        <v>10162</v>
      </c>
      <c r="C36" s="72">
        <v>554</v>
      </c>
      <c r="D36" s="72">
        <v>5</v>
      </c>
      <c r="E36" s="72">
        <v>2</v>
      </c>
      <c r="F36" s="72">
        <v>7899</v>
      </c>
      <c r="G36" s="72">
        <v>202</v>
      </c>
      <c r="H36" s="72">
        <v>23</v>
      </c>
      <c r="I36" s="72">
        <v>83</v>
      </c>
      <c r="J36" s="72">
        <v>647</v>
      </c>
      <c r="K36" s="72">
        <v>6</v>
      </c>
      <c r="L36" s="72">
        <v>741</v>
      </c>
    </row>
    <row r="37" spans="1:12">
      <c r="A37" s="62" t="s">
        <v>12</v>
      </c>
      <c r="B37" s="72">
        <v>420</v>
      </c>
      <c r="C37" s="72">
        <v>2</v>
      </c>
      <c r="D37" s="72">
        <v>0</v>
      </c>
      <c r="E37" s="72">
        <v>0</v>
      </c>
      <c r="F37" s="72">
        <v>385</v>
      </c>
      <c r="G37" s="72">
        <v>8</v>
      </c>
      <c r="H37" s="72">
        <v>0</v>
      </c>
      <c r="I37" s="72">
        <v>5</v>
      </c>
      <c r="J37" s="72">
        <v>1</v>
      </c>
      <c r="K37" s="72">
        <v>0</v>
      </c>
      <c r="L37" s="72">
        <v>19</v>
      </c>
    </row>
    <row r="38" spans="1:12">
      <c r="A38" s="62" t="s">
        <v>176</v>
      </c>
      <c r="B38" s="72">
        <v>199</v>
      </c>
      <c r="C38" s="72">
        <v>13</v>
      </c>
      <c r="D38" s="72">
        <v>0</v>
      </c>
      <c r="E38" s="72">
        <v>0</v>
      </c>
      <c r="F38" s="72">
        <v>64</v>
      </c>
      <c r="G38" s="72">
        <v>4</v>
      </c>
      <c r="H38" s="72">
        <v>2</v>
      </c>
      <c r="I38" s="72">
        <v>2</v>
      </c>
      <c r="J38" s="72">
        <v>2</v>
      </c>
      <c r="K38" s="72">
        <v>0</v>
      </c>
      <c r="L38" s="72">
        <v>112</v>
      </c>
    </row>
    <row r="39" spans="1:12">
      <c r="A39" s="62" t="s">
        <v>15</v>
      </c>
      <c r="B39" s="72">
        <v>291</v>
      </c>
      <c r="C39" s="72">
        <v>12</v>
      </c>
      <c r="D39" s="72">
        <v>0</v>
      </c>
      <c r="E39" s="72">
        <v>0</v>
      </c>
      <c r="F39" s="72">
        <v>207</v>
      </c>
      <c r="G39" s="72">
        <v>5</v>
      </c>
      <c r="H39" s="72">
        <v>1</v>
      </c>
      <c r="I39" s="72">
        <v>6</v>
      </c>
      <c r="J39" s="72">
        <v>0</v>
      </c>
      <c r="K39" s="72">
        <v>0</v>
      </c>
      <c r="L39" s="72">
        <v>60</v>
      </c>
    </row>
    <row r="40" spans="1:12">
      <c r="A40" s="91" t="s">
        <v>177</v>
      </c>
      <c r="B40" s="92">
        <v>99</v>
      </c>
      <c r="C40" s="92">
        <v>3</v>
      </c>
      <c r="D40" s="92">
        <v>0</v>
      </c>
      <c r="E40" s="92">
        <v>0</v>
      </c>
      <c r="F40" s="92">
        <v>60</v>
      </c>
      <c r="G40" s="92">
        <v>6</v>
      </c>
      <c r="H40" s="92">
        <v>1</v>
      </c>
      <c r="I40" s="92">
        <v>3</v>
      </c>
      <c r="J40" s="92">
        <v>1</v>
      </c>
      <c r="K40" s="92">
        <v>0</v>
      </c>
      <c r="L40" s="92">
        <v>25</v>
      </c>
    </row>
    <row r="41" spans="1:12">
      <c r="A41" s="91" t="s">
        <v>178</v>
      </c>
      <c r="B41" s="92">
        <v>329</v>
      </c>
      <c r="C41" s="92">
        <v>30</v>
      </c>
      <c r="D41" s="92">
        <v>0</v>
      </c>
      <c r="E41" s="92">
        <v>0</v>
      </c>
      <c r="F41" s="92">
        <v>140</v>
      </c>
      <c r="G41" s="92">
        <v>14</v>
      </c>
      <c r="H41" s="92">
        <v>1</v>
      </c>
      <c r="I41" s="92">
        <v>6</v>
      </c>
      <c r="J41" s="92">
        <v>45</v>
      </c>
      <c r="K41" s="92">
        <v>1</v>
      </c>
      <c r="L41" s="92">
        <v>92</v>
      </c>
    </row>
    <row r="42" spans="1:12">
      <c r="A42" s="91" t="s">
        <v>179</v>
      </c>
      <c r="B42" s="92">
        <v>418</v>
      </c>
      <c r="C42" s="92">
        <v>25</v>
      </c>
      <c r="D42" s="92">
        <v>1</v>
      </c>
      <c r="E42" s="92">
        <v>0</v>
      </c>
      <c r="F42" s="92">
        <v>259</v>
      </c>
      <c r="G42" s="92">
        <v>9</v>
      </c>
      <c r="H42" s="92">
        <v>2</v>
      </c>
      <c r="I42" s="92">
        <v>6</v>
      </c>
      <c r="J42" s="92">
        <v>22</v>
      </c>
      <c r="K42" s="92">
        <v>0</v>
      </c>
      <c r="L42" s="92">
        <v>94</v>
      </c>
    </row>
    <row r="43" spans="1:12">
      <c r="A43" s="91" t="s">
        <v>180</v>
      </c>
      <c r="B43" s="92">
        <v>86</v>
      </c>
      <c r="C43" s="92">
        <v>13</v>
      </c>
      <c r="D43" s="92">
        <v>0</v>
      </c>
      <c r="E43" s="92">
        <v>0</v>
      </c>
      <c r="F43" s="92">
        <v>51</v>
      </c>
      <c r="G43" s="92">
        <v>4</v>
      </c>
      <c r="H43" s="92">
        <v>0</v>
      </c>
      <c r="I43" s="92">
        <v>1</v>
      </c>
      <c r="J43" s="92">
        <v>8</v>
      </c>
      <c r="K43" s="92">
        <v>0</v>
      </c>
      <c r="L43" s="92">
        <v>9</v>
      </c>
    </row>
    <row r="44" spans="1:12">
      <c r="A44" s="91" t="s">
        <v>181</v>
      </c>
      <c r="B44" s="92">
        <v>66</v>
      </c>
      <c r="C44" s="92">
        <v>3</v>
      </c>
      <c r="D44" s="92">
        <v>0</v>
      </c>
      <c r="E44" s="92">
        <v>0</v>
      </c>
      <c r="F44" s="92">
        <v>23</v>
      </c>
      <c r="G44" s="92">
        <v>3</v>
      </c>
      <c r="H44" s="92">
        <v>0</v>
      </c>
      <c r="I44" s="92">
        <v>2</v>
      </c>
      <c r="J44" s="92">
        <v>0</v>
      </c>
      <c r="K44" s="92">
        <v>0</v>
      </c>
      <c r="L44" s="92">
        <v>35</v>
      </c>
    </row>
    <row r="45" spans="1:12">
      <c r="A45" s="91" t="s">
        <v>182</v>
      </c>
      <c r="B45" s="92">
        <v>219</v>
      </c>
      <c r="C45" s="92">
        <v>18</v>
      </c>
      <c r="D45" s="92">
        <v>0</v>
      </c>
      <c r="E45" s="92">
        <v>0</v>
      </c>
      <c r="F45" s="92">
        <v>40</v>
      </c>
      <c r="G45" s="92">
        <v>4</v>
      </c>
      <c r="H45" s="92">
        <v>9</v>
      </c>
      <c r="I45" s="92">
        <v>4</v>
      </c>
      <c r="J45" s="92">
        <v>0</v>
      </c>
      <c r="K45" s="92">
        <v>0</v>
      </c>
      <c r="L45" s="92">
        <v>144</v>
      </c>
    </row>
    <row r="46" spans="1:12">
      <c r="A46" s="6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1:12">
      <c r="A47" s="62" t="s">
        <v>134</v>
      </c>
      <c r="B47" s="72">
        <v>867</v>
      </c>
      <c r="C47" s="72">
        <v>134</v>
      </c>
      <c r="D47" s="72">
        <v>2</v>
      </c>
      <c r="E47" s="72">
        <v>0</v>
      </c>
      <c r="F47" s="72">
        <v>283</v>
      </c>
      <c r="G47" s="72">
        <v>74</v>
      </c>
      <c r="H47" s="72">
        <v>7</v>
      </c>
      <c r="I47" s="72">
        <v>21</v>
      </c>
      <c r="J47" s="72">
        <v>0</v>
      </c>
      <c r="K47" s="72">
        <v>0</v>
      </c>
      <c r="L47" s="72">
        <v>346</v>
      </c>
    </row>
    <row r="48" spans="1:12">
      <c r="A48" s="62" t="s">
        <v>13</v>
      </c>
      <c r="B48" s="72">
        <v>367</v>
      </c>
      <c r="C48" s="72">
        <v>26</v>
      </c>
      <c r="D48" s="72">
        <v>0</v>
      </c>
      <c r="E48" s="72">
        <v>0</v>
      </c>
      <c r="F48" s="72">
        <v>164</v>
      </c>
      <c r="G48" s="72">
        <v>22</v>
      </c>
      <c r="H48" s="72">
        <v>2</v>
      </c>
      <c r="I48" s="72">
        <v>9</v>
      </c>
      <c r="J48" s="72">
        <v>0</v>
      </c>
      <c r="K48" s="72">
        <v>0</v>
      </c>
      <c r="L48" s="72">
        <v>144</v>
      </c>
    </row>
    <row r="49" spans="1:12">
      <c r="A49" s="91" t="s">
        <v>183</v>
      </c>
      <c r="B49" s="92">
        <v>167</v>
      </c>
      <c r="C49" s="92">
        <v>8</v>
      </c>
      <c r="D49" s="92">
        <v>0</v>
      </c>
      <c r="E49" s="92">
        <v>0</v>
      </c>
      <c r="F49" s="92">
        <v>46</v>
      </c>
      <c r="G49" s="92">
        <v>28</v>
      </c>
      <c r="H49" s="92">
        <v>1</v>
      </c>
      <c r="I49" s="92">
        <v>3</v>
      </c>
      <c r="J49" s="92">
        <v>0</v>
      </c>
      <c r="K49" s="92">
        <v>0</v>
      </c>
      <c r="L49" s="92">
        <v>81</v>
      </c>
    </row>
    <row r="50" spans="1:12">
      <c r="A50" s="91" t="s">
        <v>184</v>
      </c>
      <c r="B50" s="92">
        <v>38</v>
      </c>
      <c r="C50" s="92">
        <v>12</v>
      </c>
      <c r="D50" s="92">
        <v>1</v>
      </c>
      <c r="E50" s="92">
        <v>0</v>
      </c>
      <c r="F50" s="92">
        <v>7</v>
      </c>
      <c r="G50" s="92">
        <v>4</v>
      </c>
      <c r="H50" s="92">
        <v>0</v>
      </c>
      <c r="I50" s="92">
        <v>2</v>
      </c>
      <c r="J50" s="92">
        <v>0</v>
      </c>
      <c r="K50" s="92">
        <v>0</v>
      </c>
      <c r="L50" s="92">
        <v>12</v>
      </c>
    </row>
    <row r="51" spans="1:12">
      <c r="A51" s="91" t="s">
        <v>185</v>
      </c>
      <c r="B51" s="92">
        <v>71</v>
      </c>
      <c r="C51" s="92">
        <v>4</v>
      </c>
      <c r="D51" s="92">
        <v>1</v>
      </c>
      <c r="E51" s="92">
        <v>0</v>
      </c>
      <c r="F51" s="92">
        <v>39</v>
      </c>
      <c r="G51" s="92">
        <v>4</v>
      </c>
      <c r="H51" s="92">
        <v>2</v>
      </c>
      <c r="I51" s="92">
        <v>2</v>
      </c>
      <c r="J51" s="92">
        <v>0</v>
      </c>
      <c r="K51" s="92">
        <v>0</v>
      </c>
      <c r="L51" s="92">
        <v>19</v>
      </c>
    </row>
    <row r="52" spans="1:12">
      <c r="A52" s="91" t="s">
        <v>186</v>
      </c>
      <c r="B52" s="92">
        <v>87</v>
      </c>
      <c r="C52" s="92">
        <v>23</v>
      </c>
      <c r="D52" s="92">
        <v>0</v>
      </c>
      <c r="E52" s="92">
        <v>0</v>
      </c>
      <c r="F52" s="92">
        <v>11</v>
      </c>
      <c r="G52" s="92">
        <v>10</v>
      </c>
      <c r="H52" s="92">
        <v>1</v>
      </c>
      <c r="I52" s="92">
        <v>1</v>
      </c>
      <c r="J52" s="92">
        <v>0</v>
      </c>
      <c r="K52" s="92">
        <v>0</v>
      </c>
      <c r="L52" s="92">
        <v>41</v>
      </c>
    </row>
    <row r="53" spans="1:12">
      <c r="A53" s="91" t="s">
        <v>187</v>
      </c>
      <c r="B53" s="92">
        <v>137</v>
      </c>
      <c r="C53" s="92">
        <v>61</v>
      </c>
      <c r="D53" s="92">
        <v>0</v>
      </c>
      <c r="E53" s="92">
        <v>0</v>
      </c>
      <c r="F53" s="92">
        <v>16</v>
      </c>
      <c r="G53" s="92">
        <v>6</v>
      </c>
      <c r="H53" s="92">
        <v>1</v>
      </c>
      <c r="I53" s="92">
        <v>4</v>
      </c>
      <c r="J53" s="92">
        <v>0</v>
      </c>
      <c r="K53" s="92">
        <v>0</v>
      </c>
      <c r="L53" s="92">
        <v>49</v>
      </c>
    </row>
    <row r="54" spans="1:12">
      <c r="A54" s="6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>
      <c r="A55" s="62" t="s">
        <v>135</v>
      </c>
      <c r="B55" s="72">
        <v>748</v>
      </c>
      <c r="C55" s="72">
        <v>66</v>
      </c>
      <c r="D55" s="72">
        <v>3</v>
      </c>
      <c r="E55" s="72">
        <v>0</v>
      </c>
      <c r="F55" s="72">
        <v>266</v>
      </c>
      <c r="G55" s="72">
        <v>39</v>
      </c>
      <c r="H55" s="72">
        <v>4</v>
      </c>
      <c r="I55" s="72">
        <v>15</v>
      </c>
      <c r="J55" s="72">
        <v>7</v>
      </c>
      <c r="K55" s="72">
        <v>0</v>
      </c>
      <c r="L55" s="72">
        <v>348</v>
      </c>
    </row>
    <row r="56" spans="1:12">
      <c r="A56" s="91" t="s">
        <v>188</v>
      </c>
      <c r="B56" s="92">
        <v>445</v>
      </c>
      <c r="C56" s="92">
        <v>60</v>
      </c>
      <c r="D56" s="92">
        <v>1</v>
      </c>
      <c r="E56" s="92">
        <v>0</v>
      </c>
      <c r="F56" s="92">
        <v>95</v>
      </c>
      <c r="G56" s="92">
        <v>25</v>
      </c>
      <c r="H56" s="92">
        <v>3</v>
      </c>
      <c r="I56" s="92">
        <v>7</v>
      </c>
      <c r="J56" s="92">
        <v>0</v>
      </c>
      <c r="K56" s="92">
        <v>0</v>
      </c>
      <c r="L56" s="92">
        <v>254</v>
      </c>
    </row>
    <row r="57" spans="1:12">
      <c r="A57" s="91" t="s">
        <v>189</v>
      </c>
      <c r="B57" s="92">
        <v>303</v>
      </c>
      <c r="C57" s="92">
        <v>6</v>
      </c>
      <c r="D57" s="92">
        <v>2</v>
      </c>
      <c r="E57" s="92">
        <v>0</v>
      </c>
      <c r="F57" s="92">
        <v>171</v>
      </c>
      <c r="G57" s="92">
        <v>14</v>
      </c>
      <c r="H57" s="92">
        <v>1</v>
      </c>
      <c r="I57" s="92">
        <v>8</v>
      </c>
      <c r="J57" s="92">
        <v>7</v>
      </c>
      <c r="K57" s="92">
        <v>0</v>
      </c>
      <c r="L57" s="92">
        <v>94</v>
      </c>
    </row>
    <row r="58" spans="1:12">
      <c r="A58" s="6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1:12">
      <c r="A59" s="62" t="s">
        <v>136</v>
      </c>
      <c r="B59" s="72">
        <v>493</v>
      </c>
      <c r="C59" s="72">
        <v>38</v>
      </c>
      <c r="D59" s="72">
        <v>0</v>
      </c>
      <c r="E59" s="72">
        <v>2</v>
      </c>
      <c r="F59" s="72">
        <v>205</v>
      </c>
      <c r="G59" s="72">
        <v>65</v>
      </c>
      <c r="H59" s="72">
        <v>4</v>
      </c>
      <c r="I59" s="72">
        <v>44</v>
      </c>
      <c r="J59" s="72">
        <v>0</v>
      </c>
      <c r="K59" s="72">
        <v>1</v>
      </c>
      <c r="L59" s="72">
        <v>134</v>
      </c>
    </row>
    <row r="60" spans="1:12">
      <c r="A60" s="62" t="s">
        <v>9</v>
      </c>
      <c r="B60" s="72">
        <v>121</v>
      </c>
      <c r="C60" s="72">
        <v>8</v>
      </c>
      <c r="D60" s="72">
        <v>0</v>
      </c>
      <c r="E60" s="72">
        <v>2</v>
      </c>
      <c r="F60" s="72">
        <v>53</v>
      </c>
      <c r="G60" s="72">
        <v>38</v>
      </c>
      <c r="H60" s="72">
        <v>0</v>
      </c>
      <c r="I60" s="72">
        <v>5</v>
      </c>
      <c r="J60" s="72">
        <v>0</v>
      </c>
      <c r="K60" s="72">
        <v>0</v>
      </c>
      <c r="L60" s="72">
        <v>15</v>
      </c>
    </row>
    <row r="61" spans="1:12">
      <c r="A61" s="91" t="s">
        <v>190</v>
      </c>
      <c r="B61" s="92">
        <v>240</v>
      </c>
      <c r="C61" s="92">
        <v>20</v>
      </c>
      <c r="D61" s="92">
        <v>0</v>
      </c>
      <c r="E61" s="92">
        <v>0</v>
      </c>
      <c r="F61" s="92">
        <v>115</v>
      </c>
      <c r="G61" s="92">
        <v>12</v>
      </c>
      <c r="H61" s="92">
        <v>2</v>
      </c>
      <c r="I61" s="92">
        <v>31</v>
      </c>
      <c r="J61" s="92">
        <v>0</v>
      </c>
      <c r="K61" s="92">
        <v>1</v>
      </c>
      <c r="L61" s="92">
        <v>59</v>
      </c>
    </row>
    <row r="62" spans="1:12">
      <c r="A62" s="93" t="s">
        <v>191</v>
      </c>
      <c r="B62" s="94">
        <v>132</v>
      </c>
      <c r="C62" s="94">
        <v>10</v>
      </c>
      <c r="D62" s="94">
        <v>0</v>
      </c>
      <c r="E62" s="94">
        <v>0</v>
      </c>
      <c r="F62" s="94">
        <v>37</v>
      </c>
      <c r="G62" s="94">
        <v>15</v>
      </c>
      <c r="H62" s="94">
        <v>2</v>
      </c>
      <c r="I62" s="94">
        <v>8</v>
      </c>
      <c r="J62" s="94">
        <v>0</v>
      </c>
      <c r="K62" s="94">
        <v>0</v>
      </c>
      <c r="L62" s="94">
        <v>60</v>
      </c>
    </row>
    <row r="63" spans="1:12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</row>
    <row r="64" spans="1:12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895A3-9646-4D08-92AC-657671DA2239}">
  <sheetPr>
    <tabColor theme="8" tint="0.79998168889431442"/>
  </sheetPr>
  <dimension ref="A1:L65"/>
  <sheetViews>
    <sheetView workbookViewId="0">
      <pane xSplit="1" ySplit="3" topLeftCell="B8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8" defaultRowHeight="12.75"/>
  <cols>
    <col min="1" max="1" width="13.75" style="53" customWidth="1"/>
    <col min="2" max="256" width="8" style="53"/>
    <col min="257" max="257" width="13.75" style="53" customWidth="1"/>
    <col min="258" max="512" width="8" style="53"/>
    <col min="513" max="513" width="13.75" style="53" customWidth="1"/>
    <col min="514" max="768" width="8" style="53"/>
    <col min="769" max="769" width="13.75" style="53" customWidth="1"/>
    <col min="770" max="1024" width="8" style="53"/>
    <col min="1025" max="1025" width="13.75" style="53" customWidth="1"/>
    <col min="1026" max="1280" width="8" style="53"/>
    <col min="1281" max="1281" width="13.75" style="53" customWidth="1"/>
    <col min="1282" max="1536" width="8" style="53"/>
    <col min="1537" max="1537" width="13.75" style="53" customWidth="1"/>
    <col min="1538" max="1792" width="8" style="53"/>
    <col min="1793" max="1793" width="13.75" style="53" customWidth="1"/>
    <col min="1794" max="2048" width="8" style="53"/>
    <col min="2049" max="2049" width="13.75" style="53" customWidth="1"/>
    <col min="2050" max="2304" width="8" style="53"/>
    <col min="2305" max="2305" width="13.75" style="53" customWidth="1"/>
    <col min="2306" max="2560" width="8" style="53"/>
    <col min="2561" max="2561" width="13.75" style="53" customWidth="1"/>
    <col min="2562" max="2816" width="8" style="53"/>
    <col min="2817" max="2817" width="13.75" style="53" customWidth="1"/>
    <col min="2818" max="3072" width="8" style="53"/>
    <col min="3073" max="3073" width="13.75" style="53" customWidth="1"/>
    <col min="3074" max="3328" width="8" style="53"/>
    <col min="3329" max="3329" width="13.75" style="53" customWidth="1"/>
    <col min="3330" max="3584" width="8" style="53"/>
    <col min="3585" max="3585" width="13.75" style="53" customWidth="1"/>
    <col min="3586" max="3840" width="8" style="53"/>
    <col min="3841" max="3841" width="13.75" style="53" customWidth="1"/>
    <col min="3842" max="4096" width="8" style="53"/>
    <col min="4097" max="4097" width="13.75" style="53" customWidth="1"/>
    <col min="4098" max="4352" width="8" style="53"/>
    <col min="4353" max="4353" width="13.75" style="53" customWidth="1"/>
    <col min="4354" max="4608" width="8" style="53"/>
    <col min="4609" max="4609" width="13.75" style="53" customWidth="1"/>
    <col min="4610" max="4864" width="8" style="53"/>
    <col min="4865" max="4865" width="13.75" style="53" customWidth="1"/>
    <col min="4866" max="5120" width="8" style="53"/>
    <col min="5121" max="5121" width="13.75" style="53" customWidth="1"/>
    <col min="5122" max="5376" width="8" style="53"/>
    <col min="5377" max="5377" width="13.75" style="53" customWidth="1"/>
    <col min="5378" max="5632" width="8" style="53"/>
    <col min="5633" max="5633" width="13.75" style="53" customWidth="1"/>
    <col min="5634" max="5888" width="8" style="53"/>
    <col min="5889" max="5889" width="13.75" style="53" customWidth="1"/>
    <col min="5890" max="6144" width="8" style="53"/>
    <col min="6145" max="6145" width="13.75" style="53" customWidth="1"/>
    <col min="6146" max="6400" width="8" style="53"/>
    <col min="6401" max="6401" width="13.75" style="53" customWidth="1"/>
    <col min="6402" max="6656" width="8" style="53"/>
    <col min="6657" max="6657" width="13.75" style="53" customWidth="1"/>
    <col min="6658" max="6912" width="8" style="53"/>
    <col min="6913" max="6913" width="13.75" style="53" customWidth="1"/>
    <col min="6914" max="7168" width="8" style="53"/>
    <col min="7169" max="7169" width="13.75" style="53" customWidth="1"/>
    <col min="7170" max="7424" width="8" style="53"/>
    <col min="7425" max="7425" width="13.75" style="53" customWidth="1"/>
    <col min="7426" max="7680" width="8" style="53"/>
    <col min="7681" max="7681" width="13.75" style="53" customWidth="1"/>
    <col min="7682" max="7936" width="8" style="53"/>
    <col min="7937" max="7937" width="13.75" style="53" customWidth="1"/>
    <col min="7938" max="8192" width="8" style="53"/>
    <col min="8193" max="8193" width="13.75" style="53" customWidth="1"/>
    <col min="8194" max="8448" width="8" style="53"/>
    <col min="8449" max="8449" width="13.75" style="53" customWidth="1"/>
    <col min="8450" max="8704" width="8" style="53"/>
    <col min="8705" max="8705" width="13.75" style="53" customWidth="1"/>
    <col min="8706" max="8960" width="8" style="53"/>
    <col min="8961" max="8961" width="13.75" style="53" customWidth="1"/>
    <col min="8962" max="9216" width="8" style="53"/>
    <col min="9217" max="9217" width="13.75" style="53" customWidth="1"/>
    <col min="9218" max="9472" width="8" style="53"/>
    <col min="9473" max="9473" width="13.75" style="53" customWidth="1"/>
    <col min="9474" max="9728" width="8" style="53"/>
    <col min="9729" max="9729" width="13.75" style="53" customWidth="1"/>
    <col min="9730" max="9984" width="8" style="53"/>
    <col min="9985" max="9985" width="13.75" style="53" customWidth="1"/>
    <col min="9986" max="10240" width="8" style="53"/>
    <col min="10241" max="10241" width="13.75" style="53" customWidth="1"/>
    <col min="10242" max="10496" width="8" style="53"/>
    <col min="10497" max="10497" width="13.75" style="53" customWidth="1"/>
    <col min="10498" max="10752" width="8" style="53"/>
    <col min="10753" max="10753" width="13.75" style="53" customWidth="1"/>
    <col min="10754" max="11008" width="8" style="53"/>
    <col min="11009" max="11009" width="13.75" style="53" customWidth="1"/>
    <col min="11010" max="11264" width="8" style="53"/>
    <col min="11265" max="11265" width="13.75" style="53" customWidth="1"/>
    <col min="11266" max="11520" width="8" style="53"/>
    <col min="11521" max="11521" width="13.75" style="53" customWidth="1"/>
    <col min="11522" max="11776" width="8" style="53"/>
    <col min="11777" max="11777" width="13.75" style="53" customWidth="1"/>
    <col min="11778" max="12032" width="8" style="53"/>
    <col min="12033" max="12033" width="13.75" style="53" customWidth="1"/>
    <col min="12034" max="12288" width="8" style="53"/>
    <col min="12289" max="12289" width="13.75" style="53" customWidth="1"/>
    <col min="12290" max="12544" width="8" style="53"/>
    <col min="12545" max="12545" width="13.75" style="53" customWidth="1"/>
    <col min="12546" max="12800" width="8" style="53"/>
    <col min="12801" max="12801" width="13.75" style="53" customWidth="1"/>
    <col min="12802" max="13056" width="8" style="53"/>
    <col min="13057" max="13057" width="13.75" style="53" customWidth="1"/>
    <col min="13058" max="13312" width="8" style="53"/>
    <col min="13313" max="13313" width="13.75" style="53" customWidth="1"/>
    <col min="13314" max="13568" width="8" style="53"/>
    <col min="13569" max="13569" width="13.75" style="53" customWidth="1"/>
    <col min="13570" max="13824" width="8" style="53"/>
    <col min="13825" max="13825" width="13.75" style="53" customWidth="1"/>
    <col min="13826" max="14080" width="8" style="53"/>
    <col min="14081" max="14081" width="13.75" style="53" customWidth="1"/>
    <col min="14082" max="14336" width="8" style="53"/>
    <col min="14337" max="14337" width="13.75" style="53" customWidth="1"/>
    <col min="14338" max="14592" width="8" style="53"/>
    <col min="14593" max="14593" width="13.75" style="53" customWidth="1"/>
    <col min="14594" max="14848" width="8" style="53"/>
    <col min="14849" max="14849" width="13.75" style="53" customWidth="1"/>
    <col min="14850" max="15104" width="8" style="53"/>
    <col min="15105" max="15105" width="13.75" style="53" customWidth="1"/>
    <col min="15106" max="15360" width="8" style="53"/>
    <col min="15361" max="15361" width="13.75" style="53" customWidth="1"/>
    <col min="15362" max="15616" width="8" style="53"/>
    <col min="15617" max="15617" width="13.75" style="53" customWidth="1"/>
    <col min="15618" max="15872" width="8" style="53"/>
    <col min="15873" max="15873" width="13.75" style="53" customWidth="1"/>
    <col min="15874" max="16128" width="8" style="53"/>
    <col min="16129" max="16129" width="13.75" style="53" customWidth="1"/>
    <col min="16130" max="16384" width="8" style="53"/>
  </cols>
  <sheetData>
    <row r="1" spans="1:12">
      <c r="A1" s="53" t="s">
        <v>805</v>
      </c>
    </row>
    <row r="2" spans="1:12" ht="13.5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5" t="s">
        <v>401</v>
      </c>
    </row>
    <row r="3" spans="1:12">
      <c r="A3" s="336" t="s">
        <v>155</v>
      </c>
      <c r="B3" s="337" t="s">
        <v>44</v>
      </c>
      <c r="C3" s="338" t="s">
        <v>0</v>
      </c>
      <c r="D3" s="338" t="s">
        <v>156</v>
      </c>
      <c r="E3" s="338" t="s">
        <v>157</v>
      </c>
      <c r="F3" s="338" t="s">
        <v>158</v>
      </c>
      <c r="G3" s="338" t="s">
        <v>1</v>
      </c>
      <c r="H3" s="338" t="s">
        <v>159</v>
      </c>
      <c r="I3" s="338" t="s">
        <v>160</v>
      </c>
      <c r="J3" s="338" t="s">
        <v>161</v>
      </c>
      <c r="K3" s="338" t="s">
        <v>162</v>
      </c>
      <c r="L3" s="339" t="s">
        <v>163</v>
      </c>
    </row>
    <row r="4" spans="1:12" hidden="1">
      <c r="A4" s="56" t="s">
        <v>389</v>
      </c>
      <c r="B4" s="57">
        <v>99176</v>
      </c>
      <c r="C4" s="57">
        <v>13378</v>
      </c>
      <c r="D4" s="57">
        <v>373</v>
      </c>
      <c r="E4" s="57">
        <v>1096</v>
      </c>
      <c r="F4" s="57">
        <v>70495</v>
      </c>
      <c r="G4" s="57">
        <v>1367</v>
      </c>
      <c r="H4" s="57">
        <v>783</v>
      </c>
      <c r="I4" s="57">
        <v>2357</v>
      </c>
      <c r="J4" s="57">
        <v>1569</v>
      </c>
      <c r="K4" s="53">
        <v>127</v>
      </c>
      <c r="L4" s="58">
        <v>7631</v>
      </c>
    </row>
    <row r="5" spans="1:12" hidden="1">
      <c r="A5" s="56" t="s">
        <v>167</v>
      </c>
      <c r="B5" s="57">
        <v>99886</v>
      </c>
      <c r="C5" s="57">
        <v>13608</v>
      </c>
      <c r="D5" s="57">
        <v>367</v>
      </c>
      <c r="E5" s="57">
        <v>1063</v>
      </c>
      <c r="F5" s="57">
        <v>70163</v>
      </c>
      <c r="G5" s="57">
        <v>1596</v>
      </c>
      <c r="H5" s="57">
        <v>762</v>
      </c>
      <c r="I5" s="57">
        <v>2288</v>
      </c>
      <c r="J5" s="57">
        <v>1728</v>
      </c>
      <c r="K5" s="53">
        <v>129</v>
      </c>
      <c r="L5" s="58">
        <v>8182</v>
      </c>
    </row>
    <row r="6" spans="1:12" hidden="1">
      <c r="A6" s="56" t="s">
        <v>168</v>
      </c>
      <c r="B6" s="57">
        <v>97542</v>
      </c>
      <c r="C6" s="57">
        <v>12958</v>
      </c>
      <c r="D6" s="57">
        <v>323</v>
      </c>
      <c r="E6" s="57">
        <v>1056</v>
      </c>
      <c r="F6" s="57">
        <v>68632</v>
      </c>
      <c r="G6" s="57">
        <v>1592</v>
      </c>
      <c r="H6" s="57">
        <v>668</v>
      </c>
      <c r="I6" s="57">
        <v>2095</v>
      </c>
      <c r="J6" s="57">
        <v>1793</v>
      </c>
      <c r="K6" s="53">
        <v>117</v>
      </c>
      <c r="L6" s="58">
        <v>8308</v>
      </c>
    </row>
    <row r="7" spans="1:12" hidden="1">
      <c r="A7" s="56" t="s">
        <v>393</v>
      </c>
      <c r="B7" s="57">
        <v>98168</v>
      </c>
      <c r="C7" s="57">
        <v>13014</v>
      </c>
      <c r="D7" s="57">
        <v>314</v>
      </c>
      <c r="E7" s="57">
        <v>1054</v>
      </c>
      <c r="F7" s="57">
        <v>67933</v>
      </c>
      <c r="G7" s="57">
        <v>1760</v>
      </c>
      <c r="H7" s="57">
        <v>665</v>
      </c>
      <c r="I7" s="57">
        <v>2225</v>
      </c>
      <c r="J7" s="57">
        <v>1909</v>
      </c>
      <c r="K7" s="53">
        <v>120</v>
      </c>
      <c r="L7" s="58">
        <v>9174</v>
      </c>
    </row>
    <row r="8" spans="1:12">
      <c r="A8" s="56" t="s">
        <v>392</v>
      </c>
      <c r="B8" s="73">
        <v>99530</v>
      </c>
      <c r="C8" s="73">
        <v>13544</v>
      </c>
      <c r="D8" s="73">
        <v>310</v>
      </c>
      <c r="E8" s="73">
        <v>1088</v>
      </c>
      <c r="F8" s="73">
        <v>67150</v>
      </c>
      <c r="G8" s="73">
        <v>1938</v>
      </c>
      <c r="H8" s="73">
        <v>684</v>
      </c>
      <c r="I8" s="73">
        <v>2320</v>
      </c>
      <c r="J8" s="73">
        <v>2322</v>
      </c>
      <c r="K8" s="73">
        <v>122</v>
      </c>
      <c r="L8" s="73">
        <v>10052</v>
      </c>
    </row>
    <row r="9" spans="1:12">
      <c r="A9" s="56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>
      <c r="A10" s="56" t="s">
        <v>4</v>
      </c>
      <c r="B10" s="73">
        <v>42085</v>
      </c>
      <c r="C10" s="73">
        <v>8863</v>
      </c>
      <c r="D10" s="73">
        <v>206</v>
      </c>
      <c r="E10" s="73">
        <v>963</v>
      </c>
      <c r="F10" s="73">
        <v>26080</v>
      </c>
      <c r="G10" s="73">
        <v>457</v>
      </c>
      <c r="H10" s="73">
        <v>403</v>
      </c>
      <c r="I10" s="73">
        <v>1298</v>
      </c>
      <c r="J10" s="73">
        <v>823</v>
      </c>
      <c r="K10" s="73">
        <v>69</v>
      </c>
      <c r="L10" s="73">
        <v>2923</v>
      </c>
    </row>
    <row r="11" spans="1:12">
      <c r="A11" s="56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>
      <c r="A12" s="56" t="s">
        <v>169</v>
      </c>
      <c r="B12" s="73">
        <v>31902</v>
      </c>
      <c r="C12" s="73">
        <v>2524</v>
      </c>
      <c r="D12" s="73">
        <v>89</v>
      </c>
      <c r="E12" s="73">
        <v>74</v>
      </c>
      <c r="F12" s="73">
        <v>25027</v>
      </c>
      <c r="G12" s="73">
        <v>521</v>
      </c>
      <c r="H12" s="73">
        <v>189</v>
      </c>
      <c r="I12" s="73">
        <v>681</v>
      </c>
      <c r="J12" s="73">
        <v>244</v>
      </c>
      <c r="K12" s="73">
        <v>37</v>
      </c>
      <c r="L12" s="73">
        <v>2516</v>
      </c>
    </row>
    <row r="13" spans="1:12">
      <c r="A13" s="56" t="s">
        <v>6</v>
      </c>
      <c r="B13" s="73">
        <v>13618</v>
      </c>
      <c r="C13" s="73">
        <v>817</v>
      </c>
      <c r="D13" s="73">
        <v>5</v>
      </c>
      <c r="E13" s="73">
        <v>10</v>
      </c>
      <c r="F13" s="73">
        <v>11412</v>
      </c>
      <c r="G13" s="73">
        <v>165</v>
      </c>
      <c r="H13" s="73">
        <v>31</v>
      </c>
      <c r="I13" s="73">
        <v>82</v>
      </c>
      <c r="J13" s="73">
        <v>175</v>
      </c>
      <c r="K13" s="73">
        <v>19</v>
      </c>
      <c r="L13" s="73">
        <v>902</v>
      </c>
    </row>
    <row r="14" spans="1:12">
      <c r="A14" s="56" t="s">
        <v>8</v>
      </c>
      <c r="B14" s="73">
        <v>6680</v>
      </c>
      <c r="C14" s="73">
        <v>694</v>
      </c>
      <c r="D14" s="73">
        <v>50</v>
      </c>
      <c r="E14" s="73">
        <v>10</v>
      </c>
      <c r="F14" s="73">
        <v>4975</v>
      </c>
      <c r="G14" s="73">
        <v>77</v>
      </c>
      <c r="H14" s="73">
        <v>69</v>
      </c>
      <c r="I14" s="73">
        <v>294</v>
      </c>
      <c r="J14" s="73">
        <v>3</v>
      </c>
      <c r="K14" s="73">
        <v>8</v>
      </c>
      <c r="L14" s="73">
        <v>500</v>
      </c>
    </row>
    <row r="15" spans="1:12">
      <c r="A15" s="56" t="s">
        <v>10</v>
      </c>
      <c r="B15" s="73">
        <v>1639</v>
      </c>
      <c r="C15" s="73">
        <v>233</v>
      </c>
      <c r="D15" s="73">
        <v>22</v>
      </c>
      <c r="E15" s="73">
        <v>34</v>
      </c>
      <c r="F15" s="73">
        <v>657</v>
      </c>
      <c r="G15" s="73">
        <v>180</v>
      </c>
      <c r="H15" s="73">
        <v>42</v>
      </c>
      <c r="I15" s="73">
        <v>162</v>
      </c>
      <c r="J15" s="73">
        <v>27</v>
      </c>
      <c r="K15" s="73">
        <v>5</v>
      </c>
      <c r="L15" s="73">
        <v>277</v>
      </c>
    </row>
    <row r="16" spans="1:12">
      <c r="A16" s="56" t="s">
        <v>11</v>
      </c>
      <c r="B16" s="73">
        <v>3704</v>
      </c>
      <c r="C16" s="73">
        <v>379</v>
      </c>
      <c r="D16" s="73">
        <v>0</v>
      </c>
      <c r="E16" s="73">
        <v>3</v>
      </c>
      <c r="F16" s="73">
        <v>2970</v>
      </c>
      <c r="G16" s="73">
        <v>43</v>
      </c>
      <c r="H16" s="73">
        <v>7</v>
      </c>
      <c r="I16" s="73">
        <v>23</v>
      </c>
      <c r="J16" s="73">
        <v>36</v>
      </c>
      <c r="K16" s="73">
        <v>2</v>
      </c>
      <c r="L16" s="73">
        <v>241</v>
      </c>
    </row>
    <row r="17" spans="1:12">
      <c r="A17" s="56" t="s">
        <v>17</v>
      </c>
      <c r="B17" s="73">
        <v>3499</v>
      </c>
      <c r="C17" s="73">
        <v>256</v>
      </c>
      <c r="D17" s="73">
        <v>6</v>
      </c>
      <c r="E17" s="73">
        <v>14</v>
      </c>
      <c r="F17" s="73">
        <v>2883</v>
      </c>
      <c r="G17" s="73">
        <v>30</v>
      </c>
      <c r="H17" s="73">
        <v>20</v>
      </c>
      <c r="I17" s="73">
        <v>74</v>
      </c>
      <c r="J17" s="73">
        <v>2</v>
      </c>
      <c r="K17" s="73">
        <v>3</v>
      </c>
      <c r="L17" s="73">
        <v>211</v>
      </c>
    </row>
    <row r="18" spans="1:12">
      <c r="A18" s="56" t="s">
        <v>20</v>
      </c>
      <c r="B18" s="73">
        <v>1684</v>
      </c>
      <c r="C18" s="73">
        <v>83</v>
      </c>
      <c r="D18" s="73">
        <v>3</v>
      </c>
      <c r="E18" s="73">
        <v>2</v>
      </c>
      <c r="F18" s="73">
        <v>1307</v>
      </c>
      <c r="G18" s="73">
        <v>14</v>
      </c>
      <c r="H18" s="73">
        <v>13</v>
      </c>
      <c r="I18" s="73">
        <v>19</v>
      </c>
      <c r="J18" s="73">
        <v>0</v>
      </c>
      <c r="K18" s="73">
        <v>0</v>
      </c>
      <c r="L18" s="73">
        <v>243</v>
      </c>
    </row>
    <row r="19" spans="1:12">
      <c r="A19" s="56" t="s">
        <v>22</v>
      </c>
      <c r="B19" s="73">
        <v>973</v>
      </c>
      <c r="C19" s="73">
        <v>55</v>
      </c>
      <c r="D19" s="73">
        <v>3</v>
      </c>
      <c r="E19" s="73">
        <v>1</v>
      </c>
      <c r="F19" s="73">
        <v>745</v>
      </c>
      <c r="G19" s="73">
        <v>7</v>
      </c>
      <c r="H19" s="73">
        <v>5</v>
      </c>
      <c r="I19" s="73">
        <v>24</v>
      </c>
      <c r="J19" s="73">
        <v>1</v>
      </c>
      <c r="K19" s="73">
        <v>0</v>
      </c>
      <c r="L19" s="73">
        <v>132</v>
      </c>
    </row>
    <row r="20" spans="1:12">
      <c r="A20" s="87" t="s">
        <v>170</v>
      </c>
      <c r="B20" s="88">
        <v>105</v>
      </c>
      <c r="C20" s="88">
        <v>7</v>
      </c>
      <c r="D20" s="88">
        <v>0</v>
      </c>
      <c r="E20" s="88">
        <v>0</v>
      </c>
      <c r="F20" s="88">
        <v>78</v>
      </c>
      <c r="G20" s="88">
        <v>5</v>
      </c>
      <c r="H20" s="88">
        <v>2</v>
      </c>
      <c r="I20" s="88">
        <v>3</v>
      </c>
      <c r="J20" s="88">
        <v>0</v>
      </c>
      <c r="K20" s="88">
        <v>0</v>
      </c>
      <c r="L20" s="88">
        <v>10</v>
      </c>
    </row>
    <row r="21" spans="1:12">
      <c r="A21" s="56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>
      <c r="A22" s="56" t="s">
        <v>130</v>
      </c>
      <c r="B22" s="73">
        <v>10957</v>
      </c>
      <c r="C22" s="73">
        <v>1176</v>
      </c>
      <c r="D22" s="73">
        <v>4</v>
      </c>
      <c r="E22" s="73">
        <v>47</v>
      </c>
      <c r="F22" s="73">
        <v>6250</v>
      </c>
      <c r="G22" s="73">
        <v>479</v>
      </c>
      <c r="H22" s="73">
        <v>47</v>
      </c>
      <c r="I22" s="73">
        <v>147</v>
      </c>
      <c r="J22" s="73">
        <v>418</v>
      </c>
      <c r="K22" s="73">
        <v>11</v>
      </c>
      <c r="L22" s="73">
        <v>2378</v>
      </c>
    </row>
    <row r="23" spans="1:12">
      <c r="A23" s="56" t="s">
        <v>7</v>
      </c>
      <c r="B23" s="73">
        <v>3751</v>
      </c>
      <c r="C23" s="73">
        <v>606</v>
      </c>
      <c r="D23" s="73">
        <v>1</v>
      </c>
      <c r="E23" s="73">
        <v>13</v>
      </c>
      <c r="F23" s="73">
        <v>1889</v>
      </c>
      <c r="G23" s="73">
        <v>153</v>
      </c>
      <c r="H23" s="73">
        <v>18</v>
      </c>
      <c r="I23" s="73">
        <v>52</v>
      </c>
      <c r="J23" s="73">
        <v>232</v>
      </c>
      <c r="K23" s="73">
        <v>5</v>
      </c>
      <c r="L23" s="73">
        <v>782</v>
      </c>
    </row>
    <row r="24" spans="1:12">
      <c r="A24" s="56" t="s">
        <v>14</v>
      </c>
      <c r="B24" s="73">
        <v>2311</v>
      </c>
      <c r="C24" s="73">
        <v>202</v>
      </c>
      <c r="D24" s="73">
        <v>1</v>
      </c>
      <c r="E24" s="73">
        <v>30</v>
      </c>
      <c r="F24" s="73">
        <v>1518</v>
      </c>
      <c r="G24" s="73">
        <v>160</v>
      </c>
      <c r="H24" s="73">
        <v>5</v>
      </c>
      <c r="I24" s="73">
        <v>28</v>
      </c>
      <c r="J24" s="73">
        <v>57</v>
      </c>
      <c r="K24" s="73">
        <v>4</v>
      </c>
      <c r="L24" s="73">
        <v>306</v>
      </c>
    </row>
    <row r="25" spans="1:12">
      <c r="A25" s="56" t="s">
        <v>16</v>
      </c>
      <c r="B25" s="73">
        <v>512</v>
      </c>
      <c r="C25" s="73">
        <v>20</v>
      </c>
      <c r="D25" s="73">
        <v>0</v>
      </c>
      <c r="E25" s="73">
        <v>1</v>
      </c>
      <c r="F25" s="73">
        <v>391</v>
      </c>
      <c r="G25" s="73">
        <v>11</v>
      </c>
      <c r="H25" s="73">
        <v>2</v>
      </c>
      <c r="I25" s="73">
        <v>7</v>
      </c>
      <c r="J25" s="73">
        <v>0</v>
      </c>
      <c r="K25" s="73">
        <v>0</v>
      </c>
      <c r="L25" s="73">
        <v>80</v>
      </c>
    </row>
    <row r="26" spans="1:12">
      <c r="A26" s="56" t="s">
        <v>18</v>
      </c>
      <c r="B26" s="73">
        <v>705</v>
      </c>
      <c r="C26" s="73">
        <v>45</v>
      </c>
      <c r="D26" s="73">
        <v>0</v>
      </c>
      <c r="E26" s="73">
        <v>0</v>
      </c>
      <c r="F26" s="73">
        <v>505</v>
      </c>
      <c r="G26" s="73">
        <v>31</v>
      </c>
      <c r="H26" s="73">
        <v>1</v>
      </c>
      <c r="I26" s="73">
        <v>13</v>
      </c>
      <c r="J26" s="73">
        <v>0</v>
      </c>
      <c r="K26" s="73">
        <v>1</v>
      </c>
      <c r="L26" s="73">
        <v>109</v>
      </c>
    </row>
    <row r="27" spans="1:12">
      <c r="A27" s="56" t="s">
        <v>19</v>
      </c>
      <c r="B27" s="73">
        <v>1327</v>
      </c>
      <c r="C27" s="73">
        <v>43</v>
      </c>
      <c r="D27" s="73">
        <v>2</v>
      </c>
      <c r="E27" s="73">
        <v>0</v>
      </c>
      <c r="F27" s="73">
        <v>1101</v>
      </c>
      <c r="G27" s="73">
        <v>28</v>
      </c>
      <c r="H27" s="73">
        <v>6</v>
      </c>
      <c r="I27" s="73">
        <v>13</v>
      </c>
      <c r="J27" s="73">
        <v>14</v>
      </c>
      <c r="K27" s="73">
        <v>0</v>
      </c>
      <c r="L27" s="73">
        <v>120</v>
      </c>
    </row>
    <row r="28" spans="1:12">
      <c r="A28" s="56" t="s">
        <v>21</v>
      </c>
      <c r="B28" s="73">
        <v>544</v>
      </c>
      <c r="C28" s="73">
        <v>44</v>
      </c>
      <c r="D28" s="73">
        <v>0</v>
      </c>
      <c r="E28" s="73">
        <v>0</v>
      </c>
      <c r="F28" s="73">
        <v>261</v>
      </c>
      <c r="G28" s="73">
        <v>7</v>
      </c>
      <c r="H28" s="73">
        <v>2</v>
      </c>
      <c r="I28" s="73">
        <v>6</v>
      </c>
      <c r="J28" s="73">
        <v>34</v>
      </c>
      <c r="K28" s="73">
        <v>0</v>
      </c>
      <c r="L28" s="73">
        <v>190</v>
      </c>
    </row>
    <row r="29" spans="1:12">
      <c r="A29" s="56" t="s">
        <v>23</v>
      </c>
      <c r="B29" s="73">
        <v>694</v>
      </c>
      <c r="C29" s="73">
        <v>136</v>
      </c>
      <c r="D29" s="73">
        <v>0</v>
      </c>
      <c r="E29" s="73">
        <v>1</v>
      </c>
      <c r="F29" s="73">
        <v>141</v>
      </c>
      <c r="G29" s="73">
        <v>13</v>
      </c>
      <c r="H29" s="73">
        <v>0</v>
      </c>
      <c r="I29" s="73">
        <v>6</v>
      </c>
      <c r="J29" s="73">
        <v>68</v>
      </c>
      <c r="K29" s="73">
        <v>0</v>
      </c>
      <c r="L29" s="73">
        <v>329</v>
      </c>
    </row>
    <row r="30" spans="1:12">
      <c r="A30" s="87" t="s">
        <v>171</v>
      </c>
      <c r="B30" s="88">
        <v>73</v>
      </c>
      <c r="C30" s="88">
        <v>0</v>
      </c>
      <c r="D30" s="88">
        <v>0</v>
      </c>
      <c r="E30" s="88">
        <v>0</v>
      </c>
      <c r="F30" s="88">
        <v>6</v>
      </c>
      <c r="G30" s="88">
        <v>0</v>
      </c>
      <c r="H30" s="88">
        <v>1</v>
      </c>
      <c r="I30" s="88">
        <v>2</v>
      </c>
      <c r="J30" s="88">
        <v>0</v>
      </c>
      <c r="K30" s="88">
        <v>0</v>
      </c>
      <c r="L30" s="88">
        <v>64</v>
      </c>
    </row>
    <row r="31" spans="1:12">
      <c r="A31" s="87" t="s">
        <v>172</v>
      </c>
      <c r="B31" s="88">
        <v>379</v>
      </c>
      <c r="C31" s="88">
        <v>39</v>
      </c>
      <c r="D31" s="88">
        <v>0</v>
      </c>
      <c r="E31" s="88">
        <v>0</v>
      </c>
      <c r="F31" s="88">
        <v>133</v>
      </c>
      <c r="G31" s="88">
        <v>10</v>
      </c>
      <c r="H31" s="88">
        <v>4</v>
      </c>
      <c r="I31" s="88">
        <v>11</v>
      </c>
      <c r="J31" s="88">
        <v>1</v>
      </c>
      <c r="K31" s="88">
        <v>0</v>
      </c>
      <c r="L31" s="88">
        <v>181</v>
      </c>
    </row>
    <row r="32" spans="1:12">
      <c r="A32" s="87" t="s">
        <v>173</v>
      </c>
      <c r="B32" s="88">
        <v>127</v>
      </c>
      <c r="C32" s="88">
        <v>14</v>
      </c>
      <c r="D32" s="88">
        <v>0</v>
      </c>
      <c r="E32" s="88">
        <v>0</v>
      </c>
      <c r="F32" s="88">
        <v>26</v>
      </c>
      <c r="G32" s="88">
        <v>17</v>
      </c>
      <c r="H32" s="88">
        <v>2</v>
      </c>
      <c r="I32" s="88">
        <v>3</v>
      </c>
      <c r="J32" s="88">
        <v>2</v>
      </c>
      <c r="K32" s="88">
        <v>0</v>
      </c>
      <c r="L32" s="88">
        <v>63</v>
      </c>
    </row>
    <row r="33" spans="1:12">
      <c r="A33" s="87" t="s">
        <v>174</v>
      </c>
      <c r="B33" s="88">
        <v>534</v>
      </c>
      <c r="C33" s="88">
        <v>27</v>
      </c>
      <c r="D33" s="88">
        <v>0</v>
      </c>
      <c r="E33" s="88">
        <v>2</v>
      </c>
      <c r="F33" s="88">
        <v>279</v>
      </c>
      <c r="G33" s="88">
        <v>49</v>
      </c>
      <c r="H33" s="88">
        <v>6</v>
      </c>
      <c r="I33" s="88">
        <v>6</v>
      </c>
      <c r="J33" s="88">
        <v>10</v>
      </c>
      <c r="K33" s="88">
        <v>1</v>
      </c>
      <c r="L33" s="88">
        <v>154</v>
      </c>
    </row>
    <row r="34" spans="1:12">
      <c r="A34" s="56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>
      <c r="A35" s="56" t="s">
        <v>175</v>
      </c>
      <c r="B35" s="73">
        <v>12388</v>
      </c>
      <c r="C35" s="73">
        <v>701</v>
      </c>
      <c r="D35" s="73">
        <v>4</v>
      </c>
      <c r="E35" s="73">
        <v>4</v>
      </c>
      <c r="F35" s="73">
        <v>9053</v>
      </c>
      <c r="G35" s="73">
        <v>279</v>
      </c>
      <c r="H35" s="73">
        <v>33</v>
      </c>
      <c r="I35" s="73">
        <v>121</v>
      </c>
      <c r="J35" s="73">
        <v>829</v>
      </c>
      <c r="K35" s="73">
        <v>5</v>
      </c>
      <c r="L35" s="73">
        <v>1359</v>
      </c>
    </row>
    <row r="36" spans="1:12">
      <c r="A36" s="56" t="s">
        <v>5</v>
      </c>
      <c r="B36" s="73">
        <v>10301</v>
      </c>
      <c r="C36" s="73">
        <v>559</v>
      </c>
      <c r="D36" s="73">
        <v>4</v>
      </c>
      <c r="E36" s="73">
        <v>1</v>
      </c>
      <c r="F36" s="73">
        <v>7841</v>
      </c>
      <c r="G36" s="73">
        <v>222</v>
      </c>
      <c r="H36" s="73">
        <v>19</v>
      </c>
      <c r="I36" s="73">
        <v>78</v>
      </c>
      <c r="J36" s="73">
        <v>762</v>
      </c>
      <c r="K36" s="73">
        <v>4</v>
      </c>
      <c r="L36" s="73">
        <v>811</v>
      </c>
    </row>
    <row r="37" spans="1:12">
      <c r="A37" s="56" t="s">
        <v>12</v>
      </c>
      <c r="B37" s="73">
        <v>434</v>
      </c>
      <c r="C37" s="73">
        <v>12</v>
      </c>
      <c r="D37" s="73">
        <v>0</v>
      </c>
      <c r="E37" s="73">
        <v>3</v>
      </c>
      <c r="F37" s="73">
        <v>377</v>
      </c>
      <c r="G37" s="73">
        <v>11</v>
      </c>
      <c r="H37" s="73">
        <v>0</v>
      </c>
      <c r="I37" s="73">
        <v>6</v>
      </c>
      <c r="J37" s="73">
        <v>1</v>
      </c>
      <c r="K37" s="73">
        <v>0</v>
      </c>
      <c r="L37" s="73">
        <v>24</v>
      </c>
    </row>
    <row r="38" spans="1:12">
      <c r="A38" s="56" t="s">
        <v>176</v>
      </c>
      <c r="B38" s="73">
        <v>193</v>
      </c>
      <c r="C38" s="73">
        <v>14</v>
      </c>
      <c r="D38" s="73">
        <v>0</v>
      </c>
      <c r="E38" s="73">
        <v>0</v>
      </c>
      <c r="F38" s="73">
        <v>59</v>
      </c>
      <c r="G38" s="73">
        <v>4</v>
      </c>
      <c r="H38" s="73">
        <v>1</v>
      </c>
      <c r="I38" s="73">
        <v>4</v>
      </c>
      <c r="J38" s="73">
        <v>2</v>
      </c>
      <c r="K38" s="73">
        <v>0</v>
      </c>
      <c r="L38" s="73">
        <v>109</v>
      </c>
    </row>
    <row r="39" spans="1:12">
      <c r="A39" s="56" t="s">
        <v>15</v>
      </c>
      <c r="B39" s="73">
        <v>307</v>
      </c>
      <c r="C39" s="73">
        <v>16</v>
      </c>
      <c r="D39" s="73">
        <v>0</v>
      </c>
      <c r="E39" s="73">
        <v>0</v>
      </c>
      <c r="F39" s="73">
        <v>198</v>
      </c>
      <c r="G39" s="73">
        <v>6</v>
      </c>
      <c r="H39" s="73">
        <v>2</v>
      </c>
      <c r="I39" s="73">
        <v>6</v>
      </c>
      <c r="J39" s="73">
        <v>0</v>
      </c>
      <c r="K39" s="73">
        <v>0</v>
      </c>
      <c r="L39" s="73">
        <v>79</v>
      </c>
    </row>
    <row r="40" spans="1:12">
      <c r="A40" s="87" t="s">
        <v>177</v>
      </c>
      <c r="B40" s="88">
        <v>101</v>
      </c>
      <c r="C40" s="88">
        <v>10</v>
      </c>
      <c r="D40" s="88">
        <v>0</v>
      </c>
      <c r="E40" s="88">
        <v>0</v>
      </c>
      <c r="F40" s="88">
        <v>55</v>
      </c>
      <c r="G40" s="88">
        <v>7</v>
      </c>
      <c r="H40" s="88">
        <v>1</v>
      </c>
      <c r="I40" s="88">
        <v>2</v>
      </c>
      <c r="J40" s="88">
        <v>1</v>
      </c>
      <c r="K40" s="88">
        <v>0</v>
      </c>
      <c r="L40" s="88">
        <v>25</v>
      </c>
    </row>
    <row r="41" spans="1:12">
      <c r="A41" s="87" t="s">
        <v>178</v>
      </c>
      <c r="B41" s="88">
        <v>316</v>
      </c>
      <c r="C41" s="88">
        <v>32</v>
      </c>
      <c r="D41" s="88">
        <v>0</v>
      </c>
      <c r="E41" s="88">
        <v>0</v>
      </c>
      <c r="F41" s="88">
        <v>145</v>
      </c>
      <c r="G41" s="88">
        <v>11</v>
      </c>
      <c r="H41" s="88">
        <v>3</v>
      </c>
      <c r="I41" s="88">
        <v>6</v>
      </c>
      <c r="J41" s="88">
        <v>31</v>
      </c>
      <c r="K41" s="88">
        <v>1</v>
      </c>
      <c r="L41" s="88">
        <v>87</v>
      </c>
    </row>
    <row r="42" spans="1:12">
      <c r="A42" s="87" t="s">
        <v>179</v>
      </c>
      <c r="B42" s="88">
        <v>406</v>
      </c>
      <c r="C42" s="88">
        <v>31</v>
      </c>
      <c r="D42" s="88">
        <v>0</v>
      </c>
      <c r="E42" s="88">
        <v>0</v>
      </c>
      <c r="F42" s="88">
        <v>261</v>
      </c>
      <c r="G42" s="88">
        <v>7</v>
      </c>
      <c r="H42" s="88">
        <v>2</v>
      </c>
      <c r="I42" s="88">
        <v>6</v>
      </c>
      <c r="J42" s="88">
        <v>27</v>
      </c>
      <c r="K42" s="88">
        <v>0</v>
      </c>
      <c r="L42" s="88">
        <v>72</v>
      </c>
    </row>
    <row r="43" spans="1:12">
      <c r="A43" s="87" t="s">
        <v>180</v>
      </c>
      <c r="B43" s="88">
        <v>83</v>
      </c>
      <c r="C43" s="88">
        <v>11</v>
      </c>
      <c r="D43" s="88">
        <v>0</v>
      </c>
      <c r="E43" s="88">
        <v>0</v>
      </c>
      <c r="F43" s="88">
        <v>54</v>
      </c>
      <c r="G43" s="88">
        <v>4</v>
      </c>
      <c r="H43" s="88">
        <v>0</v>
      </c>
      <c r="I43" s="88">
        <v>2</v>
      </c>
      <c r="J43" s="88">
        <v>5</v>
      </c>
      <c r="K43" s="88">
        <v>0</v>
      </c>
      <c r="L43" s="88">
        <v>7</v>
      </c>
    </row>
    <row r="44" spans="1:12">
      <c r="A44" s="87" t="s">
        <v>181</v>
      </c>
      <c r="B44" s="88">
        <v>46</v>
      </c>
      <c r="C44" s="88">
        <v>1</v>
      </c>
      <c r="D44" s="88">
        <v>0</v>
      </c>
      <c r="E44" s="88">
        <v>0</v>
      </c>
      <c r="F44" s="88">
        <v>23</v>
      </c>
      <c r="G44" s="88">
        <v>2</v>
      </c>
      <c r="H44" s="88">
        <v>0</v>
      </c>
      <c r="I44" s="88">
        <v>3</v>
      </c>
      <c r="J44" s="88">
        <v>0</v>
      </c>
      <c r="K44" s="88">
        <v>0</v>
      </c>
      <c r="L44" s="88">
        <v>17</v>
      </c>
    </row>
    <row r="45" spans="1:12">
      <c r="A45" s="87" t="s">
        <v>182</v>
      </c>
      <c r="B45" s="88">
        <v>201</v>
      </c>
      <c r="C45" s="88">
        <v>15</v>
      </c>
      <c r="D45" s="88">
        <v>0</v>
      </c>
      <c r="E45" s="88">
        <v>0</v>
      </c>
      <c r="F45" s="88">
        <v>40</v>
      </c>
      <c r="G45" s="88">
        <v>5</v>
      </c>
      <c r="H45" s="88">
        <v>5</v>
      </c>
      <c r="I45" s="88">
        <v>8</v>
      </c>
      <c r="J45" s="88">
        <v>0</v>
      </c>
      <c r="K45" s="88">
        <v>0</v>
      </c>
      <c r="L45" s="88">
        <v>128</v>
      </c>
    </row>
    <row r="46" spans="1:12">
      <c r="A46" s="56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12">
      <c r="A47" s="56" t="s">
        <v>134</v>
      </c>
      <c r="B47" s="73">
        <v>942</v>
      </c>
      <c r="C47" s="73">
        <v>181</v>
      </c>
      <c r="D47" s="73">
        <v>3</v>
      </c>
      <c r="E47" s="73">
        <v>0</v>
      </c>
      <c r="F47" s="73">
        <v>283</v>
      </c>
      <c r="G47" s="73">
        <v>74</v>
      </c>
      <c r="H47" s="73">
        <v>5</v>
      </c>
      <c r="I47" s="73">
        <v>28</v>
      </c>
      <c r="J47" s="73">
        <v>0</v>
      </c>
      <c r="K47" s="73">
        <v>0</v>
      </c>
      <c r="L47" s="73">
        <v>368</v>
      </c>
    </row>
    <row r="48" spans="1:12">
      <c r="A48" s="56" t="s">
        <v>13</v>
      </c>
      <c r="B48" s="73">
        <v>414</v>
      </c>
      <c r="C48" s="73">
        <v>25</v>
      </c>
      <c r="D48" s="73">
        <v>0</v>
      </c>
      <c r="E48" s="73">
        <v>0</v>
      </c>
      <c r="F48" s="73">
        <v>168</v>
      </c>
      <c r="G48" s="73">
        <v>14</v>
      </c>
      <c r="H48" s="73">
        <v>3</v>
      </c>
      <c r="I48" s="73">
        <v>11</v>
      </c>
      <c r="J48" s="73">
        <v>0</v>
      </c>
      <c r="K48" s="73">
        <v>0</v>
      </c>
      <c r="L48" s="73">
        <v>193</v>
      </c>
    </row>
    <row r="49" spans="1:12">
      <c r="A49" s="87" t="s">
        <v>183</v>
      </c>
      <c r="B49" s="88">
        <v>161</v>
      </c>
      <c r="C49" s="88">
        <v>7</v>
      </c>
      <c r="D49" s="88">
        <v>0</v>
      </c>
      <c r="E49" s="88">
        <v>0</v>
      </c>
      <c r="F49" s="88">
        <v>43</v>
      </c>
      <c r="G49" s="88">
        <v>36</v>
      </c>
      <c r="H49" s="88">
        <v>0</v>
      </c>
      <c r="I49" s="88">
        <v>3</v>
      </c>
      <c r="J49" s="88">
        <v>0</v>
      </c>
      <c r="K49" s="88">
        <v>0</v>
      </c>
      <c r="L49" s="88">
        <v>72</v>
      </c>
    </row>
    <row r="50" spans="1:12">
      <c r="A50" s="87" t="s">
        <v>184</v>
      </c>
      <c r="B50" s="88">
        <v>47</v>
      </c>
      <c r="C50" s="88">
        <v>16</v>
      </c>
      <c r="D50" s="88">
        <v>0</v>
      </c>
      <c r="E50" s="88">
        <v>0</v>
      </c>
      <c r="F50" s="88">
        <v>7</v>
      </c>
      <c r="G50" s="88">
        <v>4</v>
      </c>
      <c r="H50" s="88">
        <v>0</v>
      </c>
      <c r="I50" s="88">
        <v>2</v>
      </c>
      <c r="J50" s="88">
        <v>0</v>
      </c>
      <c r="K50" s="88">
        <v>0</v>
      </c>
      <c r="L50" s="88">
        <v>18</v>
      </c>
    </row>
    <row r="51" spans="1:12">
      <c r="A51" s="87" t="s">
        <v>185</v>
      </c>
      <c r="B51" s="88">
        <v>67</v>
      </c>
      <c r="C51" s="88">
        <v>9</v>
      </c>
      <c r="D51" s="88">
        <v>2</v>
      </c>
      <c r="E51" s="88">
        <v>0</v>
      </c>
      <c r="F51" s="88">
        <v>41</v>
      </c>
      <c r="G51" s="88">
        <v>3</v>
      </c>
      <c r="H51" s="88">
        <v>1</v>
      </c>
      <c r="I51" s="88">
        <v>3</v>
      </c>
      <c r="J51" s="88">
        <v>0</v>
      </c>
      <c r="K51" s="88">
        <v>0</v>
      </c>
      <c r="L51" s="88">
        <v>8</v>
      </c>
    </row>
    <row r="52" spans="1:12">
      <c r="A52" s="87" t="s">
        <v>186</v>
      </c>
      <c r="B52" s="88">
        <v>104</v>
      </c>
      <c r="C52" s="88">
        <v>48</v>
      </c>
      <c r="D52" s="88">
        <v>1</v>
      </c>
      <c r="E52" s="88">
        <v>0</v>
      </c>
      <c r="F52" s="88">
        <v>9</v>
      </c>
      <c r="G52" s="88">
        <v>12</v>
      </c>
      <c r="H52" s="88">
        <v>0</v>
      </c>
      <c r="I52" s="88">
        <v>4</v>
      </c>
      <c r="J52" s="88">
        <v>0</v>
      </c>
      <c r="K52" s="88">
        <v>0</v>
      </c>
      <c r="L52" s="88">
        <v>30</v>
      </c>
    </row>
    <row r="53" spans="1:12">
      <c r="A53" s="87" t="s">
        <v>187</v>
      </c>
      <c r="B53" s="88">
        <v>149</v>
      </c>
      <c r="C53" s="88">
        <v>76</v>
      </c>
      <c r="D53" s="88">
        <v>0</v>
      </c>
      <c r="E53" s="88">
        <v>0</v>
      </c>
      <c r="F53" s="88">
        <v>15</v>
      </c>
      <c r="G53" s="88">
        <v>5</v>
      </c>
      <c r="H53" s="88">
        <v>1</v>
      </c>
      <c r="I53" s="88">
        <v>5</v>
      </c>
      <c r="J53" s="88">
        <v>0</v>
      </c>
      <c r="K53" s="88">
        <v>0</v>
      </c>
      <c r="L53" s="88">
        <v>47</v>
      </c>
    </row>
    <row r="54" spans="1:12">
      <c r="A54" s="56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>
      <c r="A55" s="56" t="s">
        <v>135</v>
      </c>
      <c r="B55" s="73">
        <v>825</v>
      </c>
      <c r="C55" s="73">
        <v>64</v>
      </c>
      <c r="D55" s="73">
        <v>4</v>
      </c>
      <c r="E55" s="73">
        <v>0</v>
      </c>
      <c r="F55" s="73">
        <v>262</v>
      </c>
      <c r="G55" s="73">
        <v>55</v>
      </c>
      <c r="H55" s="73">
        <v>3</v>
      </c>
      <c r="I55" s="73">
        <v>15</v>
      </c>
      <c r="J55" s="73">
        <v>8</v>
      </c>
      <c r="K55" s="73">
        <v>0</v>
      </c>
      <c r="L55" s="73">
        <v>414</v>
      </c>
    </row>
    <row r="56" spans="1:12">
      <c r="A56" s="87" t="s">
        <v>188</v>
      </c>
      <c r="B56" s="88">
        <v>501</v>
      </c>
      <c r="C56" s="88">
        <v>54</v>
      </c>
      <c r="D56" s="88">
        <v>1</v>
      </c>
      <c r="E56" s="88">
        <v>0</v>
      </c>
      <c r="F56" s="88">
        <v>100</v>
      </c>
      <c r="G56" s="88">
        <v>42</v>
      </c>
      <c r="H56" s="88">
        <v>1</v>
      </c>
      <c r="I56" s="88">
        <v>6</v>
      </c>
      <c r="J56" s="88">
        <v>0</v>
      </c>
      <c r="K56" s="88">
        <v>0</v>
      </c>
      <c r="L56" s="88">
        <v>297</v>
      </c>
    </row>
    <row r="57" spans="1:12">
      <c r="A57" s="87" t="s">
        <v>189</v>
      </c>
      <c r="B57" s="88">
        <v>324</v>
      </c>
      <c r="C57" s="88">
        <v>10</v>
      </c>
      <c r="D57" s="88">
        <v>3</v>
      </c>
      <c r="E57" s="88">
        <v>0</v>
      </c>
      <c r="F57" s="88">
        <v>162</v>
      </c>
      <c r="G57" s="88">
        <v>13</v>
      </c>
      <c r="H57" s="88">
        <v>2</v>
      </c>
      <c r="I57" s="88">
        <v>9</v>
      </c>
      <c r="J57" s="88">
        <v>8</v>
      </c>
      <c r="K57" s="88">
        <v>0</v>
      </c>
      <c r="L57" s="88">
        <v>117</v>
      </c>
    </row>
    <row r="58" spans="1:12">
      <c r="A58" s="56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1:12">
      <c r="A59" s="56" t="s">
        <v>136</v>
      </c>
      <c r="B59" s="73">
        <v>431</v>
      </c>
      <c r="C59" s="73">
        <v>35</v>
      </c>
      <c r="D59" s="73">
        <v>0</v>
      </c>
      <c r="E59" s="73">
        <v>0</v>
      </c>
      <c r="F59" s="73">
        <v>195</v>
      </c>
      <c r="G59" s="73">
        <v>73</v>
      </c>
      <c r="H59" s="73">
        <v>4</v>
      </c>
      <c r="I59" s="73">
        <v>30</v>
      </c>
      <c r="J59" s="73">
        <v>0</v>
      </c>
      <c r="K59" s="73">
        <v>0</v>
      </c>
      <c r="L59" s="73">
        <v>94</v>
      </c>
    </row>
    <row r="60" spans="1:12">
      <c r="A60" s="56" t="s">
        <v>9</v>
      </c>
      <c r="B60" s="73">
        <v>122</v>
      </c>
      <c r="C60" s="73">
        <v>10</v>
      </c>
      <c r="D60" s="73">
        <v>0</v>
      </c>
      <c r="E60" s="73">
        <v>0</v>
      </c>
      <c r="F60" s="73">
        <v>47</v>
      </c>
      <c r="G60" s="73">
        <v>47</v>
      </c>
      <c r="H60" s="73">
        <v>0</v>
      </c>
      <c r="I60" s="73">
        <v>4</v>
      </c>
      <c r="J60" s="73">
        <v>0</v>
      </c>
      <c r="K60" s="73">
        <v>0</v>
      </c>
      <c r="L60" s="73">
        <v>14</v>
      </c>
    </row>
    <row r="61" spans="1:12">
      <c r="A61" s="87" t="s">
        <v>190</v>
      </c>
      <c r="B61" s="88">
        <v>184</v>
      </c>
      <c r="C61" s="88">
        <v>20</v>
      </c>
      <c r="D61" s="88">
        <v>0</v>
      </c>
      <c r="E61" s="88">
        <v>0</v>
      </c>
      <c r="F61" s="88">
        <v>106</v>
      </c>
      <c r="G61" s="88">
        <v>12</v>
      </c>
      <c r="H61" s="88">
        <v>3</v>
      </c>
      <c r="I61" s="88">
        <v>17</v>
      </c>
      <c r="J61" s="88">
        <v>0</v>
      </c>
      <c r="K61" s="88">
        <v>0</v>
      </c>
      <c r="L61" s="88">
        <v>26</v>
      </c>
    </row>
    <row r="62" spans="1:12">
      <c r="A62" s="89" t="s">
        <v>191</v>
      </c>
      <c r="B62" s="90">
        <v>125</v>
      </c>
      <c r="C62" s="90">
        <v>5</v>
      </c>
      <c r="D62" s="90">
        <v>0</v>
      </c>
      <c r="E62" s="90">
        <v>0</v>
      </c>
      <c r="F62" s="90">
        <v>42</v>
      </c>
      <c r="G62" s="90">
        <v>14</v>
      </c>
      <c r="H62" s="90">
        <v>1</v>
      </c>
      <c r="I62" s="90">
        <v>9</v>
      </c>
      <c r="J62" s="90">
        <v>0</v>
      </c>
      <c r="K62" s="90">
        <v>0</v>
      </c>
      <c r="L62" s="90">
        <v>54</v>
      </c>
    </row>
    <row r="63" spans="1:1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1:12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2:12"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F6E17-85CB-42FA-ADBD-E3105438F1FA}">
  <sheetPr>
    <tabColor theme="8" tint="0.79998168889431442"/>
  </sheetPr>
  <dimension ref="A1:L70"/>
  <sheetViews>
    <sheetView workbookViewId="0">
      <pane xSplit="1" ySplit="3" topLeftCell="B8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8" defaultRowHeight="12.75"/>
  <cols>
    <col min="1" max="1" width="12.875" style="47" customWidth="1"/>
    <col min="2" max="12" width="9.375" style="47" customWidth="1"/>
    <col min="13" max="256" width="8" style="47"/>
    <col min="257" max="257" width="12.875" style="47" customWidth="1"/>
    <col min="258" max="268" width="9.375" style="47" customWidth="1"/>
    <col min="269" max="512" width="8" style="47"/>
    <col min="513" max="513" width="12.875" style="47" customWidth="1"/>
    <col min="514" max="524" width="9.375" style="47" customWidth="1"/>
    <col min="525" max="768" width="8" style="47"/>
    <col min="769" max="769" width="12.875" style="47" customWidth="1"/>
    <col min="770" max="780" width="9.375" style="47" customWidth="1"/>
    <col min="781" max="1024" width="8" style="47"/>
    <col min="1025" max="1025" width="12.875" style="47" customWidth="1"/>
    <col min="1026" max="1036" width="9.375" style="47" customWidth="1"/>
    <col min="1037" max="1280" width="8" style="47"/>
    <col min="1281" max="1281" width="12.875" style="47" customWidth="1"/>
    <col min="1282" max="1292" width="9.375" style="47" customWidth="1"/>
    <col min="1293" max="1536" width="8" style="47"/>
    <col min="1537" max="1537" width="12.875" style="47" customWidth="1"/>
    <col min="1538" max="1548" width="9.375" style="47" customWidth="1"/>
    <col min="1549" max="1792" width="8" style="47"/>
    <col min="1793" max="1793" width="12.875" style="47" customWidth="1"/>
    <col min="1794" max="1804" width="9.375" style="47" customWidth="1"/>
    <col min="1805" max="2048" width="8" style="47"/>
    <col min="2049" max="2049" width="12.875" style="47" customWidth="1"/>
    <col min="2050" max="2060" width="9.375" style="47" customWidth="1"/>
    <col min="2061" max="2304" width="8" style="47"/>
    <col min="2305" max="2305" width="12.875" style="47" customWidth="1"/>
    <col min="2306" max="2316" width="9.375" style="47" customWidth="1"/>
    <col min="2317" max="2560" width="8" style="47"/>
    <col min="2561" max="2561" width="12.875" style="47" customWidth="1"/>
    <col min="2562" max="2572" width="9.375" style="47" customWidth="1"/>
    <col min="2573" max="2816" width="8" style="47"/>
    <col min="2817" max="2817" width="12.875" style="47" customWidth="1"/>
    <col min="2818" max="2828" width="9.375" style="47" customWidth="1"/>
    <col min="2829" max="3072" width="8" style="47"/>
    <col min="3073" max="3073" width="12.875" style="47" customWidth="1"/>
    <col min="3074" max="3084" width="9.375" style="47" customWidth="1"/>
    <col min="3085" max="3328" width="8" style="47"/>
    <col min="3329" max="3329" width="12.875" style="47" customWidth="1"/>
    <col min="3330" max="3340" width="9.375" style="47" customWidth="1"/>
    <col min="3341" max="3584" width="8" style="47"/>
    <col min="3585" max="3585" width="12.875" style="47" customWidth="1"/>
    <col min="3586" max="3596" width="9.375" style="47" customWidth="1"/>
    <col min="3597" max="3840" width="8" style="47"/>
    <col min="3841" max="3841" width="12.875" style="47" customWidth="1"/>
    <col min="3842" max="3852" width="9.375" style="47" customWidth="1"/>
    <col min="3853" max="4096" width="8" style="47"/>
    <col min="4097" max="4097" width="12.875" style="47" customWidth="1"/>
    <col min="4098" max="4108" width="9.375" style="47" customWidth="1"/>
    <col min="4109" max="4352" width="8" style="47"/>
    <col min="4353" max="4353" width="12.875" style="47" customWidth="1"/>
    <col min="4354" max="4364" width="9.375" style="47" customWidth="1"/>
    <col min="4365" max="4608" width="8" style="47"/>
    <col min="4609" max="4609" width="12.875" style="47" customWidth="1"/>
    <col min="4610" max="4620" width="9.375" style="47" customWidth="1"/>
    <col min="4621" max="4864" width="8" style="47"/>
    <col min="4865" max="4865" width="12.875" style="47" customWidth="1"/>
    <col min="4866" max="4876" width="9.375" style="47" customWidth="1"/>
    <col min="4877" max="5120" width="8" style="47"/>
    <col min="5121" max="5121" width="12.875" style="47" customWidth="1"/>
    <col min="5122" max="5132" width="9.375" style="47" customWidth="1"/>
    <col min="5133" max="5376" width="8" style="47"/>
    <col min="5377" max="5377" width="12.875" style="47" customWidth="1"/>
    <col min="5378" max="5388" width="9.375" style="47" customWidth="1"/>
    <col min="5389" max="5632" width="8" style="47"/>
    <col min="5633" max="5633" width="12.875" style="47" customWidth="1"/>
    <col min="5634" max="5644" width="9.375" style="47" customWidth="1"/>
    <col min="5645" max="5888" width="8" style="47"/>
    <col min="5889" max="5889" width="12.875" style="47" customWidth="1"/>
    <col min="5890" max="5900" width="9.375" style="47" customWidth="1"/>
    <col min="5901" max="6144" width="8" style="47"/>
    <col min="6145" max="6145" width="12.875" style="47" customWidth="1"/>
    <col min="6146" max="6156" width="9.375" style="47" customWidth="1"/>
    <col min="6157" max="6400" width="8" style="47"/>
    <col min="6401" max="6401" width="12.875" style="47" customWidth="1"/>
    <col min="6402" max="6412" width="9.375" style="47" customWidth="1"/>
    <col min="6413" max="6656" width="8" style="47"/>
    <col min="6657" max="6657" width="12.875" style="47" customWidth="1"/>
    <col min="6658" max="6668" width="9.375" style="47" customWidth="1"/>
    <col min="6669" max="6912" width="8" style="47"/>
    <col min="6913" max="6913" width="12.875" style="47" customWidth="1"/>
    <col min="6914" max="6924" width="9.375" style="47" customWidth="1"/>
    <col min="6925" max="7168" width="8" style="47"/>
    <col min="7169" max="7169" width="12.875" style="47" customWidth="1"/>
    <col min="7170" max="7180" width="9.375" style="47" customWidth="1"/>
    <col min="7181" max="7424" width="8" style="47"/>
    <col min="7425" max="7425" width="12.875" style="47" customWidth="1"/>
    <col min="7426" max="7436" width="9.375" style="47" customWidth="1"/>
    <col min="7437" max="7680" width="8" style="47"/>
    <col min="7681" max="7681" width="12.875" style="47" customWidth="1"/>
    <col min="7682" max="7692" width="9.375" style="47" customWidth="1"/>
    <col min="7693" max="7936" width="8" style="47"/>
    <col min="7937" max="7937" width="12.875" style="47" customWidth="1"/>
    <col min="7938" max="7948" width="9.375" style="47" customWidth="1"/>
    <col min="7949" max="8192" width="8" style="47"/>
    <col min="8193" max="8193" width="12.875" style="47" customWidth="1"/>
    <col min="8194" max="8204" width="9.375" style="47" customWidth="1"/>
    <col min="8205" max="8448" width="8" style="47"/>
    <col min="8449" max="8449" width="12.875" style="47" customWidth="1"/>
    <col min="8450" max="8460" width="9.375" style="47" customWidth="1"/>
    <col min="8461" max="8704" width="8" style="47"/>
    <col min="8705" max="8705" width="12.875" style="47" customWidth="1"/>
    <col min="8706" max="8716" width="9.375" style="47" customWidth="1"/>
    <col min="8717" max="8960" width="8" style="47"/>
    <col min="8961" max="8961" width="12.875" style="47" customWidth="1"/>
    <col min="8962" max="8972" width="9.375" style="47" customWidth="1"/>
    <col min="8973" max="9216" width="8" style="47"/>
    <col min="9217" max="9217" width="12.875" style="47" customWidth="1"/>
    <col min="9218" max="9228" width="9.375" style="47" customWidth="1"/>
    <col min="9229" max="9472" width="8" style="47"/>
    <col min="9473" max="9473" width="12.875" style="47" customWidth="1"/>
    <col min="9474" max="9484" width="9.375" style="47" customWidth="1"/>
    <col min="9485" max="9728" width="8" style="47"/>
    <col min="9729" max="9729" width="12.875" style="47" customWidth="1"/>
    <col min="9730" max="9740" width="9.375" style="47" customWidth="1"/>
    <col min="9741" max="9984" width="8" style="47"/>
    <col min="9985" max="9985" width="12.875" style="47" customWidth="1"/>
    <col min="9986" max="9996" width="9.375" style="47" customWidth="1"/>
    <col min="9997" max="10240" width="8" style="47"/>
    <col min="10241" max="10241" width="12.875" style="47" customWidth="1"/>
    <col min="10242" max="10252" width="9.375" style="47" customWidth="1"/>
    <col min="10253" max="10496" width="8" style="47"/>
    <col min="10497" max="10497" width="12.875" style="47" customWidth="1"/>
    <col min="10498" max="10508" width="9.375" style="47" customWidth="1"/>
    <col min="10509" max="10752" width="8" style="47"/>
    <col min="10753" max="10753" width="12.875" style="47" customWidth="1"/>
    <col min="10754" max="10764" width="9.375" style="47" customWidth="1"/>
    <col min="10765" max="11008" width="8" style="47"/>
    <col min="11009" max="11009" width="12.875" style="47" customWidth="1"/>
    <col min="11010" max="11020" width="9.375" style="47" customWidth="1"/>
    <col min="11021" max="11264" width="8" style="47"/>
    <col min="11265" max="11265" width="12.875" style="47" customWidth="1"/>
    <col min="11266" max="11276" width="9.375" style="47" customWidth="1"/>
    <col min="11277" max="11520" width="8" style="47"/>
    <col min="11521" max="11521" width="12.875" style="47" customWidth="1"/>
    <col min="11522" max="11532" width="9.375" style="47" customWidth="1"/>
    <col min="11533" max="11776" width="8" style="47"/>
    <col min="11777" max="11777" width="12.875" style="47" customWidth="1"/>
    <col min="11778" max="11788" width="9.375" style="47" customWidth="1"/>
    <col min="11789" max="12032" width="8" style="47"/>
    <col min="12033" max="12033" width="12.875" style="47" customWidth="1"/>
    <col min="12034" max="12044" width="9.375" style="47" customWidth="1"/>
    <col min="12045" max="12288" width="8" style="47"/>
    <col min="12289" max="12289" width="12.875" style="47" customWidth="1"/>
    <col min="12290" max="12300" width="9.375" style="47" customWidth="1"/>
    <col min="12301" max="12544" width="8" style="47"/>
    <col min="12545" max="12545" width="12.875" style="47" customWidth="1"/>
    <col min="12546" max="12556" width="9.375" style="47" customWidth="1"/>
    <col min="12557" max="12800" width="8" style="47"/>
    <col min="12801" max="12801" width="12.875" style="47" customWidth="1"/>
    <col min="12802" max="12812" width="9.375" style="47" customWidth="1"/>
    <col min="12813" max="13056" width="8" style="47"/>
    <col min="13057" max="13057" width="12.875" style="47" customWidth="1"/>
    <col min="13058" max="13068" width="9.375" style="47" customWidth="1"/>
    <col min="13069" max="13312" width="8" style="47"/>
    <col min="13313" max="13313" width="12.875" style="47" customWidth="1"/>
    <col min="13314" max="13324" width="9.375" style="47" customWidth="1"/>
    <col min="13325" max="13568" width="8" style="47"/>
    <col min="13569" max="13569" width="12.875" style="47" customWidth="1"/>
    <col min="13570" max="13580" width="9.375" style="47" customWidth="1"/>
    <col min="13581" max="13824" width="8" style="47"/>
    <col min="13825" max="13825" width="12.875" style="47" customWidth="1"/>
    <col min="13826" max="13836" width="9.375" style="47" customWidth="1"/>
    <col min="13837" max="14080" width="8" style="47"/>
    <col min="14081" max="14081" width="12.875" style="47" customWidth="1"/>
    <col min="14082" max="14092" width="9.375" style="47" customWidth="1"/>
    <col min="14093" max="14336" width="8" style="47"/>
    <col min="14337" max="14337" width="12.875" style="47" customWidth="1"/>
    <col min="14338" max="14348" width="9.375" style="47" customWidth="1"/>
    <col min="14349" max="14592" width="8" style="47"/>
    <col min="14593" max="14593" width="12.875" style="47" customWidth="1"/>
    <col min="14594" max="14604" width="9.375" style="47" customWidth="1"/>
    <col min="14605" max="14848" width="8" style="47"/>
    <col min="14849" max="14849" width="12.875" style="47" customWidth="1"/>
    <col min="14850" max="14860" width="9.375" style="47" customWidth="1"/>
    <col min="14861" max="15104" width="8" style="47"/>
    <col min="15105" max="15105" width="12.875" style="47" customWidth="1"/>
    <col min="15106" max="15116" width="9.375" style="47" customWidth="1"/>
    <col min="15117" max="15360" width="8" style="47"/>
    <col min="15361" max="15361" width="12.875" style="47" customWidth="1"/>
    <col min="15362" max="15372" width="9.375" style="47" customWidth="1"/>
    <col min="15373" max="15616" width="8" style="47"/>
    <col min="15617" max="15617" width="12.875" style="47" customWidth="1"/>
    <col min="15618" max="15628" width="9.375" style="47" customWidth="1"/>
    <col min="15629" max="15872" width="8" style="47"/>
    <col min="15873" max="15873" width="12.875" style="47" customWidth="1"/>
    <col min="15874" max="15884" width="9.375" style="47" customWidth="1"/>
    <col min="15885" max="16128" width="8" style="47"/>
    <col min="16129" max="16129" width="12.875" style="47" customWidth="1"/>
    <col min="16130" max="16140" width="9.375" style="47" customWidth="1"/>
    <col min="16141" max="16384" width="8" style="47"/>
  </cols>
  <sheetData>
    <row r="1" spans="1:12">
      <c r="A1" s="47" t="s">
        <v>806</v>
      </c>
    </row>
    <row r="2" spans="1:12" ht="13.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9" t="s">
        <v>281</v>
      </c>
    </row>
    <row r="3" spans="1:12">
      <c r="A3" s="340" t="s">
        <v>155</v>
      </c>
      <c r="B3" s="341" t="s">
        <v>44</v>
      </c>
      <c r="C3" s="342" t="s">
        <v>0</v>
      </c>
      <c r="D3" s="342" t="s">
        <v>156</v>
      </c>
      <c r="E3" s="342" t="s">
        <v>157</v>
      </c>
      <c r="F3" s="342" t="s">
        <v>158</v>
      </c>
      <c r="G3" s="342" t="s">
        <v>1</v>
      </c>
      <c r="H3" s="342" t="s">
        <v>159</v>
      </c>
      <c r="I3" s="342" t="s">
        <v>160</v>
      </c>
      <c r="J3" s="342" t="s">
        <v>161</v>
      </c>
      <c r="K3" s="342" t="s">
        <v>162</v>
      </c>
      <c r="L3" s="343" t="s">
        <v>163</v>
      </c>
    </row>
    <row r="4" spans="1:12" hidden="1">
      <c r="A4" s="50" t="s">
        <v>400</v>
      </c>
      <c r="B4" s="51">
        <v>99886</v>
      </c>
      <c r="C4" s="51">
        <v>13608</v>
      </c>
      <c r="D4" s="51">
        <v>367</v>
      </c>
      <c r="E4" s="51">
        <v>1063</v>
      </c>
      <c r="F4" s="51">
        <v>70163</v>
      </c>
      <c r="G4" s="51">
        <v>1596</v>
      </c>
      <c r="H4" s="51">
        <v>762</v>
      </c>
      <c r="I4" s="51">
        <v>2288</v>
      </c>
      <c r="J4" s="51">
        <v>1728</v>
      </c>
      <c r="K4" s="47">
        <v>129</v>
      </c>
      <c r="L4" s="52">
        <v>8182</v>
      </c>
    </row>
    <row r="5" spans="1:12" hidden="1">
      <c r="A5" s="50" t="s">
        <v>168</v>
      </c>
      <c r="B5" s="51">
        <v>97542</v>
      </c>
      <c r="C5" s="51">
        <v>12958</v>
      </c>
      <c r="D5" s="51">
        <v>323</v>
      </c>
      <c r="E5" s="51">
        <v>1056</v>
      </c>
      <c r="F5" s="51">
        <v>68632</v>
      </c>
      <c r="G5" s="51">
        <v>1592</v>
      </c>
      <c r="H5" s="51">
        <v>668</v>
      </c>
      <c r="I5" s="51">
        <v>2095</v>
      </c>
      <c r="J5" s="51">
        <v>1793</v>
      </c>
      <c r="K5" s="47">
        <v>117</v>
      </c>
      <c r="L5" s="52">
        <v>8308</v>
      </c>
    </row>
    <row r="6" spans="1:12" hidden="1">
      <c r="A6" s="50" t="s">
        <v>393</v>
      </c>
      <c r="B6" s="51">
        <v>98168</v>
      </c>
      <c r="C6" s="51">
        <v>13014</v>
      </c>
      <c r="D6" s="51">
        <v>314</v>
      </c>
      <c r="E6" s="51">
        <v>1054</v>
      </c>
      <c r="F6" s="51">
        <v>67933</v>
      </c>
      <c r="G6" s="51">
        <v>1760</v>
      </c>
      <c r="H6" s="51">
        <v>665</v>
      </c>
      <c r="I6" s="51">
        <v>2225</v>
      </c>
      <c r="J6" s="51">
        <v>1909</v>
      </c>
      <c r="K6" s="47">
        <v>120</v>
      </c>
      <c r="L6" s="52">
        <v>9174</v>
      </c>
    </row>
    <row r="7" spans="1:12" hidden="1">
      <c r="A7" s="50" t="s">
        <v>392</v>
      </c>
      <c r="B7" s="51">
        <v>99530</v>
      </c>
      <c r="C7" s="51">
        <v>13544</v>
      </c>
      <c r="D7" s="51">
        <v>310</v>
      </c>
      <c r="E7" s="51">
        <v>1088</v>
      </c>
      <c r="F7" s="51">
        <v>67150</v>
      </c>
      <c r="G7" s="51">
        <v>1938</v>
      </c>
      <c r="H7" s="51">
        <v>684</v>
      </c>
      <c r="I7" s="51">
        <v>2320</v>
      </c>
      <c r="J7" s="51">
        <v>2322</v>
      </c>
      <c r="K7" s="47">
        <v>122</v>
      </c>
      <c r="L7" s="52">
        <v>10052</v>
      </c>
    </row>
    <row r="8" spans="1:12">
      <c r="A8" s="74" t="s">
        <v>387</v>
      </c>
      <c r="B8" s="75">
        <v>99839</v>
      </c>
      <c r="C8" s="75">
        <v>14264</v>
      </c>
      <c r="D8" s="75">
        <v>308</v>
      </c>
      <c r="E8" s="75">
        <v>1151</v>
      </c>
      <c r="F8" s="75">
        <v>66641</v>
      </c>
      <c r="G8" s="75">
        <v>2035</v>
      </c>
      <c r="H8" s="75">
        <v>675</v>
      </c>
      <c r="I8" s="75">
        <v>2345</v>
      </c>
      <c r="J8" s="75">
        <v>2188</v>
      </c>
      <c r="K8" s="75">
        <v>125</v>
      </c>
      <c r="L8" s="75">
        <v>10107</v>
      </c>
    </row>
    <row r="9" spans="1:12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74" t="s">
        <v>4</v>
      </c>
      <c r="B10" s="75">
        <v>42442</v>
      </c>
      <c r="C10" s="75">
        <v>9141</v>
      </c>
      <c r="D10" s="75">
        <v>201</v>
      </c>
      <c r="E10" s="75">
        <v>1007</v>
      </c>
      <c r="F10" s="75">
        <v>25870</v>
      </c>
      <c r="G10" s="75">
        <v>467</v>
      </c>
      <c r="H10" s="75">
        <v>389</v>
      </c>
      <c r="I10" s="75">
        <v>1332</v>
      </c>
      <c r="J10" s="75">
        <v>885</v>
      </c>
      <c r="K10" s="75">
        <v>76</v>
      </c>
      <c r="L10" s="75">
        <v>3074</v>
      </c>
    </row>
    <row r="11" spans="1:12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>
      <c r="A12" s="74" t="s">
        <v>169</v>
      </c>
      <c r="B12" s="75">
        <v>31843</v>
      </c>
      <c r="C12" s="75">
        <v>2699</v>
      </c>
      <c r="D12" s="75">
        <v>92</v>
      </c>
      <c r="E12" s="75">
        <v>81</v>
      </c>
      <c r="F12" s="75">
        <v>24724</v>
      </c>
      <c r="G12" s="75">
        <v>521</v>
      </c>
      <c r="H12" s="75">
        <v>186</v>
      </c>
      <c r="I12" s="75">
        <v>677</v>
      </c>
      <c r="J12" s="75">
        <v>237</v>
      </c>
      <c r="K12" s="75">
        <v>33</v>
      </c>
      <c r="L12" s="75">
        <v>2593</v>
      </c>
    </row>
    <row r="13" spans="1:12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>
      <c r="A14" s="74" t="s">
        <v>6</v>
      </c>
      <c r="B14" s="75">
        <v>13313</v>
      </c>
      <c r="C14" s="75">
        <v>859</v>
      </c>
      <c r="D14" s="75">
        <v>2</v>
      </c>
      <c r="E14" s="75">
        <v>10</v>
      </c>
      <c r="F14" s="75">
        <v>11194</v>
      </c>
      <c r="G14" s="75">
        <v>177</v>
      </c>
      <c r="H14" s="75">
        <v>24</v>
      </c>
      <c r="I14" s="75">
        <v>72</v>
      </c>
      <c r="J14" s="75">
        <v>164</v>
      </c>
      <c r="K14" s="75">
        <v>17</v>
      </c>
      <c r="L14" s="75">
        <v>794</v>
      </c>
    </row>
    <row r="15" spans="1:12">
      <c r="A15" s="74" t="s">
        <v>8</v>
      </c>
      <c r="B15" s="75">
        <v>6790</v>
      </c>
      <c r="C15" s="75">
        <v>743</v>
      </c>
      <c r="D15" s="75">
        <v>49</v>
      </c>
      <c r="E15" s="75">
        <v>10</v>
      </c>
      <c r="F15" s="75">
        <v>4959</v>
      </c>
      <c r="G15" s="75">
        <v>76</v>
      </c>
      <c r="H15" s="75">
        <v>75</v>
      </c>
      <c r="I15" s="75">
        <v>290</v>
      </c>
      <c r="J15" s="75">
        <v>6</v>
      </c>
      <c r="K15" s="75">
        <v>6</v>
      </c>
      <c r="L15" s="75">
        <v>576</v>
      </c>
    </row>
    <row r="16" spans="1:12">
      <c r="A16" s="74" t="s">
        <v>10</v>
      </c>
      <c r="B16" s="75">
        <v>1695</v>
      </c>
      <c r="C16" s="75">
        <v>257</v>
      </c>
      <c r="D16" s="75">
        <v>26</v>
      </c>
      <c r="E16" s="75">
        <v>47</v>
      </c>
      <c r="F16" s="75">
        <v>687</v>
      </c>
      <c r="G16" s="75">
        <v>151</v>
      </c>
      <c r="H16" s="75">
        <v>30</v>
      </c>
      <c r="I16" s="75">
        <v>166</v>
      </c>
      <c r="J16" s="75">
        <v>30</v>
      </c>
      <c r="K16" s="75">
        <v>4</v>
      </c>
      <c r="L16" s="75">
        <v>297</v>
      </c>
    </row>
    <row r="17" spans="1:12">
      <c r="A17" s="74" t="s">
        <v>11</v>
      </c>
      <c r="B17" s="75">
        <v>3670</v>
      </c>
      <c r="C17" s="75">
        <v>389</v>
      </c>
      <c r="D17" s="75">
        <v>1</v>
      </c>
      <c r="E17" s="75">
        <v>1</v>
      </c>
      <c r="F17" s="75">
        <v>2935</v>
      </c>
      <c r="G17" s="75">
        <v>52</v>
      </c>
      <c r="H17" s="75">
        <v>2</v>
      </c>
      <c r="I17" s="75">
        <v>21</v>
      </c>
      <c r="J17" s="75">
        <v>31</v>
      </c>
      <c r="K17" s="75">
        <v>2</v>
      </c>
      <c r="L17" s="75">
        <v>236</v>
      </c>
    </row>
    <row r="18" spans="1:12">
      <c r="A18" s="74" t="s">
        <v>17</v>
      </c>
      <c r="B18" s="75">
        <v>3533</v>
      </c>
      <c r="C18" s="75">
        <v>280</v>
      </c>
      <c r="D18" s="75">
        <v>5</v>
      </c>
      <c r="E18" s="75">
        <v>11</v>
      </c>
      <c r="F18" s="75">
        <v>2796</v>
      </c>
      <c r="G18" s="75">
        <v>36</v>
      </c>
      <c r="H18" s="75">
        <v>29</v>
      </c>
      <c r="I18" s="75">
        <v>73</v>
      </c>
      <c r="J18" s="75">
        <v>5</v>
      </c>
      <c r="K18" s="75">
        <v>3</v>
      </c>
      <c r="L18" s="75">
        <v>295</v>
      </c>
    </row>
    <row r="19" spans="1:12">
      <c r="A19" s="74" t="s">
        <v>20</v>
      </c>
      <c r="B19" s="75">
        <v>1704</v>
      </c>
      <c r="C19" s="75">
        <v>83</v>
      </c>
      <c r="D19" s="75">
        <v>4</v>
      </c>
      <c r="E19" s="75">
        <v>1</v>
      </c>
      <c r="F19" s="75">
        <v>1317</v>
      </c>
      <c r="G19" s="75">
        <v>14</v>
      </c>
      <c r="H19" s="75">
        <v>17</v>
      </c>
      <c r="I19" s="75">
        <v>23</v>
      </c>
      <c r="J19" s="75">
        <v>0</v>
      </c>
      <c r="K19" s="75">
        <v>0</v>
      </c>
      <c r="L19" s="75">
        <v>245</v>
      </c>
    </row>
    <row r="20" spans="1:12">
      <c r="A20" s="74" t="s">
        <v>22</v>
      </c>
      <c r="B20" s="75">
        <v>1020</v>
      </c>
      <c r="C20" s="75">
        <v>83</v>
      </c>
      <c r="D20" s="75">
        <v>5</v>
      </c>
      <c r="E20" s="75">
        <v>1</v>
      </c>
      <c r="F20" s="75">
        <v>750</v>
      </c>
      <c r="G20" s="75">
        <v>9</v>
      </c>
      <c r="H20" s="75">
        <v>7</v>
      </c>
      <c r="I20" s="75">
        <v>24</v>
      </c>
      <c r="J20" s="75">
        <v>1</v>
      </c>
      <c r="K20" s="75">
        <v>1</v>
      </c>
      <c r="L20" s="75">
        <v>139</v>
      </c>
    </row>
    <row r="21" spans="1:12">
      <c r="A21" s="83" t="s">
        <v>170</v>
      </c>
      <c r="B21" s="84">
        <v>118</v>
      </c>
      <c r="C21" s="84">
        <v>5</v>
      </c>
      <c r="D21" s="84">
        <v>0</v>
      </c>
      <c r="E21" s="84">
        <v>0</v>
      </c>
      <c r="F21" s="84">
        <v>86</v>
      </c>
      <c r="G21" s="84">
        <v>6</v>
      </c>
      <c r="H21" s="84">
        <v>2</v>
      </c>
      <c r="I21" s="84">
        <v>8</v>
      </c>
      <c r="J21" s="84">
        <v>0</v>
      </c>
      <c r="K21" s="84">
        <v>0</v>
      </c>
      <c r="L21" s="84">
        <v>11</v>
      </c>
    </row>
    <row r="22" spans="1:12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>
      <c r="A23" s="74" t="s">
        <v>130</v>
      </c>
      <c r="B23" s="75">
        <v>10769</v>
      </c>
      <c r="C23" s="75">
        <v>1346</v>
      </c>
      <c r="D23" s="75">
        <v>5</v>
      </c>
      <c r="E23" s="75">
        <v>58</v>
      </c>
      <c r="F23" s="75">
        <v>6207</v>
      </c>
      <c r="G23" s="75">
        <v>441</v>
      </c>
      <c r="H23" s="75">
        <v>43</v>
      </c>
      <c r="I23" s="75">
        <v>147</v>
      </c>
      <c r="J23" s="75">
        <v>190</v>
      </c>
      <c r="K23" s="75">
        <v>11</v>
      </c>
      <c r="L23" s="75">
        <v>2321</v>
      </c>
    </row>
    <row r="24" spans="1:12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>
      <c r="A25" s="74" t="s">
        <v>7</v>
      </c>
      <c r="B25" s="75">
        <v>3535</v>
      </c>
      <c r="C25" s="75">
        <v>638</v>
      </c>
      <c r="D25" s="75">
        <v>2</v>
      </c>
      <c r="E25" s="75">
        <v>17</v>
      </c>
      <c r="F25" s="75">
        <v>1910</v>
      </c>
      <c r="G25" s="75">
        <v>98</v>
      </c>
      <c r="H25" s="75">
        <v>15</v>
      </c>
      <c r="I25" s="75">
        <v>55</v>
      </c>
      <c r="J25" s="75">
        <v>21</v>
      </c>
      <c r="K25" s="75">
        <v>5</v>
      </c>
      <c r="L25" s="75">
        <v>774</v>
      </c>
    </row>
    <row r="26" spans="1:12">
      <c r="A26" s="74" t="s">
        <v>14</v>
      </c>
      <c r="B26" s="75">
        <v>2303</v>
      </c>
      <c r="C26" s="75">
        <v>219</v>
      </c>
      <c r="D26" s="75">
        <v>0</v>
      </c>
      <c r="E26" s="75">
        <v>36</v>
      </c>
      <c r="F26" s="75">
        <v>1500</v>
      </c>
      <c r="G26" s="75">
        <v>176</v>
      </c>
      <c r="H26" s="75">
        <v>7</v>
      </c>
      <c r="I26" s="75">
        <v>25</v>
      </c>
      <c r="J26" s="75">
        <v>60</v>
      </c>
      <c r="K26" s="75">
        <v>4</v>
      </c>
      <c r="L26" s="75">
        <v>276</v>
      </c>
    </row>
    <row r="27" spans="1:12">
      <c r="A27" s="74" t="s">
        <v>16</v>
      </c>
      <c r="B27" s="75">
        <v>545</v>
      </c>
      <c r="C27" s="75">
        <v>35</v>
      </c>
      <c r="D27" s="75">
        <v>0</v>
      </c>
      <c r="E27" s="75">
        <v>1</v>
      </c>
      <c r="F27" s="75">
        <v>400</v>
      </c>
      <c r="G27" s="75">
        <v>13</v>
      </c>
      <c r="H27" s="75">
        <v>2</v>
      </c>
      <c r="I27" s="75">
        <v>10</v>
      </c>
      <c r="J27" s="75">
        <v>0</v>
      </c>
      <c r="K27" s="75">
        <v>0</v>
      </c>
      <c r="L27" s="75">
        <v>84</v>
      </c>
    </row>
    <row r="28" spans="1:12">
      <c r="A28" s="74" t="s">
        <v>18</v>
      </c>
      <c r="B28" s="75">
        <v>727</v>
      </c>
      <c r="C28" s="75">
        <v>60</v>
      </c>
      <c r="D28" s="75">
        <v>0</v>
      </c>
      <c r="E28" s="75">
        <v>1</v>
      </c>
      <c r="F28" s="75">
        <v>494</v>
      </c>
      <c r="G28" s="75">
        <v>40</v>
      </c>
      <c r="H28" s="75">
        <v>3</v>
      </c>
      <c r="I28" s="75">
        <v>11</v>
      </c>
      <c r="J28" s="75">
        <v>0</v>
      </c>
      <c r="K28" s="75">
        <v>1</v>
      </c>
      <c r="L28" s="75">
        <v>117</v>
      </c>
    </row>
    <row r="29" spans="1:12">
      <c r="A29" s="74" t="s">
        <v>19</v>
      </c>
      <c r="B29" s="75">
        <v>1314</v>
      </c>
      <c r="C29" s="75">
        <v>44</v>
      </c>
      <c r="D29" s="75">
        <v>2</v>
      </c>
      <c r="E29" s="75">
        <v>0</v>
      </c>
      <c r="F29" s="75">
        <v>1078</v>
      </c>
      <c r="G29" s="75">
        <v>24</v>
      </c>
      <c r="H29" s="75">
        <v>3</v>
      </c>
      <c r="I29" s="75">
        <v>10</v>
      </c>
      <c r="J29" s="75">
        <v>18</v>
      </c>
      <c r="K29" s="75">
        <v>0</v>
      </c>
      <c r="L29" s="75">
        <v>135</v>
      </c>
    </row>
    <row r="30" spans="1:12">
      <c r="A30" s="74" t="s">
        <v>21</v>
      </c>
      <c r="B30" s="75">
        <v>567</v>
      </c>
      <c r="C30" s="75">
        <v>65</v>
      </c>
      <c r="D30" s="75">
        <v>0</v>
      </c>
      <c r="E30" s="75">
        <v>0</v>
      </c>
      <c r="F30" s="75">
        <v>254</v>
      </c>
      <c r="G30" s="75">
        <v>9</v>
      </c>
      <c r="H30" s="75">
        <v>4</v>
      </c>
      <c r="I30" s="75">
        <v>6</v>
      </c>
      <c r="J30" s="75">
        <v>36</v>
      </c>
      <c r="K30" s="75">
        <v>0</v>
      </c>
      <c r="L30" s="75">
        <v>193</v>
      </c>
    </row>
    <row r="31" spans="1:12">
      <c r="A31" s="74" t="s">
        <v>23</v>
      </c>
      <c r="B31" s="75">
        <v>728</v>
      </c>
      <c r="C31" s="75">
        <v>203</v>
      </c>
      <c r="D31" s="75">
        <v>1</v>
      </c>
      <c r="E31" s="75">
        <v>0</v>
      </c>
      <c r="F31" s="75">
        <v>134</v>
      </c>
      <c r="G31" s="75">
        <v>16</v>
      </c>
      <c r="H31" s="75">
        <v>1</v>
      </c>
      <c r="I31" s="75">
        <v>6</v>
      </c>
      <c r="J31" s="75">
        <v>45</v>
      </c>
      <c r="K31" s="75">
        <v>0</v>
      </c>
      <c r="L31" s="75">
        <v>322</v>
      </c>
    </row>
    <row r="32" spans="1:12">
      <c r="A32" s="83" t="s">
        <v>171</v>
      </c>
      <c r="B32" s="84">
        <v>89</v>
      </c>
      <c r="C32" s="84">
        <v>3</v>
      </c>
      <c r="D32" s="84">
        <v>0</v>
      </c>
      <c r="E32" s="84">
        <v>0</v>
      </c>
      <c r="F32" s="84">
        <v>6</v>
      </c>
      <c r="G32" s="84">
        <v>1</v>
      </c>
      <c r="H32" s="84">
        <v>1</v>
      </c>
      <c r="I32" s="84">
        <v>2</v>
      </c>
      <c r="J32" s="84">
        <v>0</v>
      </c>
      <c r="K32" s="84">
        <v>0</v>
      </c>
      <c r="L32" s="84">
        <v>76</v>
      </c>
    </row>
    <row r="33" spans="1:12">
      <c r="A33" s="83" t="s">
        <v>172</v>
      </c>
      <c r="B33" s="84">
        <v>346</v>
      </c>
      <c r="C33" s="84">
        <v>35</v>
      </c>
      <c r="D33" s="84">
        <v>0</v>
      </c>
      <c r="E33" s="84">
        <v>0</v>
      </c>
      <c r="F33" s="84">
        <v>122</v>
      </c>
      <c r="G33" s="84">
        <v>9</v>
      </c>
      <c r="H33" s="84">
        <v>5</v>
      </c>
      <c r="I33" s="84">
        <v>13</v>
      </c>
      <c r="J33" s="84">
        <v>1</v>
      </c>
      <c r="K33" s="84">
        <v>0</v>
      </c>
      <c r="L33" s="84">
        <v>161</v>
      </c>
    </row>
    <row r="34" spans="1:12">
      <c r="A34" s="83" t="s">
        <v>173</v>
      </c>
      <c r="B34" s="84">
        <v>113</v>
      </c>
      <c r="C34" s="84">
        <v>15</v>
      </c>
      <c r="D34" s="84">
        <v>0</v>
      </c>
      <c r="E34" s="84">
        <v>0</v>
      </c>
      <c r="F34" s="84">
        <v>28</v>
      </c>
      <c r="G34" s="84">
        <v>14</v>
      </c>
      <c r="H34" s="84">
        <v>1</v>
      </c>
      <c r="I34" s="84">
        <v>3</v>
      </c>
      <c r="J34" s="84">
        <v>2</v>
      </c>
      <c r="K34" s="84">
        <v>0</v>
      </c>
      <c r="L34" s="84">
        <v>50</v>
      </c>
    </row>
    <row r="35" spans="1:12">
      <c r="A35" s="83" t="s">
        <v>174</v>
      </c>
      <c r="B35" s="84">
        <v>502</v>
      </c>
      <c r="C35" s="84">
        <v>29</v>
      </c>
      <c r="D35" s="84">
        <v>0</v>
      </c>
      <c r="E35" s="84">
        <v>3</v>
      </c>
      <c r="F35" s="84">
        <v>281</v>
      </c>
      <c r="G35" s="84">
        <v>41</v>
      </c>
      <c r="H35" s="84">
        <v>1</v>
      </c>
      <c r="I35" s="84">
        <v>6</v>
      </c>
      <c r="J35" s="84">
        <v>7</v>
      </c>
      <c r="K35" s="84">
        <v>1</v>
      </c>
      <c r="L35" s="84">
        <v>133</v>
      </c>
    </row>
    <row r="36" spans="1:12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>
      <c r="A37" s="74" t="s">
        <v>175</v>
      </c>
      <c r="B37" s="75">
        <v>12579</v>
      </c>
      <c r="C37" s="75">
        <v>757</v>
      </c>
      <c r="D37" s="75">
        <v>5</v>
      </c>
      <c r="E37" s="75">
        <v>5</v>
      </c>
      <c r="F37" s="75">
        <v>9104</v>
      </c>
      <c r="G37" s="75">
        <v>333</v>
      </c>
      <c r="H37" s="75">
        <v>43</v>
      </c>
      <c r="I37" s="75">
        <v>122</v>
      </c>
      <c r="J37" s="75">
        <v>870</v>
      </c>
      <c r="K37" s="75">
        <v>5</v>
      </c>
      <c r="L37" s="75">
        <v>1335</v>
      </c>
    </row>
    <row r="38" spans="1:12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>
      <c r="A39" s="74" t="s">
        <v>5</v>
      </c>
      <c r="B39" s="75">
        <v>10406</v>
      </c>
      <c r="C39" s="75">
        <v>585</v>
      </c>
      <c r="D39" s="75">
        <v>3</v>
      </c>
      <c r="E39" s="75">
        <v>1</v>
      </c>
      <c r="F39" s="75">
        <v>7874</v>
      </c>
      <c r="G39" s="75">
        <v>244</v>
      </c>
      <c r="H39" s="75">
        <v>21</v>
      </c>
      <c r="I39" s="75">
        <v>77</v>
      </c>
      <c r="J39" s="75">
        <v>815</v>
      </c>
      <c r="K39" s="75">
        <v>4</v>
      </c>
      <c r="L39" s="75">
        <v>782</v>
      </c>
    </row>
    <row r="40" spans="1:12">
      <c r="A40" s="74" t="s">
        <v>12</v>
      </c>
      <c r="B40" s="75">
        <v>437</v>
      </c>
      <c r="C40" s="75">
        <v>14</v>
      </c>
      <c r="D40" s="75">
        <v>1</v>
      </c>
      <c r="E40" s="75">
        <v>3</v>
      </c>
      <c r="F40" s="75">
        <v>369</v>
      </c>
      <c r="G40" s="75">
        <v>11</v>
      </c>
      <c r="H40" s="75">
        <v>2</v>
      </c>
      <c r="I40" s="75">
        <v>8</v>
      </c>
      <c r="J40" s="75">
        <v>0</v>
      </c>
      <c r="K40" s="75">
        <v>0</v>
      </c>
      <c r="L40" s="75">
        <v>29</v>
      </c>
    </row>
    <row r="41" spans="1:12">
      <c r="A41" s="74" t="s">
        <v>176</v>
      </c>
      <c r="B41" s="75">
        <v>187</v>
      </c>
      <c r="C41" s="75">
        <v>14</v>
      </c>
      <c r="D41" s="75">
        <v>0</v>
      </c>
      <c r="E41" s="75">
        <v>0</v>
      </c>
      <c r="F41" s="75">
        <v>60</v>
      </c>
      <c r="G41" s="75">
        <v>6</v>
      </c>
      <c r="H41" s="75">
        <v>2</v>
      </c>
      <c r="I41" s="75">
        <v>3</v>
      </c>
      <c r="J41" s="75">
        <v>2</v>
      </c>
      <c r="K41" s="75">
        <v>0</v>
      </c>
      <c r="L41" s="75">
        <v>100</v>
      </c>
    </row>
    <row r="42" spans="1:12">
      <c r="A42" s="74" t="s">
        <v>15</v>
      </c>
      <c r="B42" s="75">
        <v>350</v>
      </c>
      <c r="C42" s="75">
        <v>27</v>
      </c>
      <c r="D42" s="75">
        <v>0</v>
      </c>
      <c r="E42" s="75">
        <v>0</v>
      </c>
      <c r="F42" s="75">
        <v>209</v>
      </c>
      <c r="G42" s="75">
        <v>20</v>
      </c>
      <c r="H42" s="75">
        <v>2</v>
      </c>
      <c r="I42" s="75">
        <v>6</v>
      </c>
      <c r="J42" s="75">
        <v>0</v>
      </c>
      <c r="K42" s="75">
        <v>0</v>
      </c>
      <c r="L42" s="75">
        <v>86</v>
      </c>
    </row>
    <row r="43" spans="1:12">
      <c r="A43" s="83" t="s">
        <v>177</v>
      </c>
      <c r="B43" s="84">
        <v>106</v>
      </c>
      <c r="C43" s="84">
        <v>12</v>
      </c>
      <c r="D43" s="84">
        <v>0</v>
      </c>
      <c r="E43" s="84">
        <v>0</v>
      </c>
      <c r="F43" s="84">
        <v>54</v>
      </c>
      <c r="G43" s="84">
        <v>13</v>
      </c>
      <c r="H43" s="84">
        <v>1</v>
      </c>
      <c r="I43" s="84">
        <v>2</v>
      </c>
      <c r="J43" s="84">
        <v>0</v>
      </c>
      <c r="K43" s="84">
        <v>0</v>
      </c>
      <c r="L43" s="84">
        <v>24</v>
      </c>
    </row>
    <row r="44" spans="1:12">
      <c r="A44" s="83" t="s">
        <v>178</v>
      </c>
      <c r="B44" s="84">
        <v>351</v>
      </c>
      <c r="C44" s="84">
        <v>56</v>
      </c>
      <c r="D44" s="84">
        <v>0</v>
      </c>
      <c r="E44" s="84">
        <v>0</v>
      </c>
      <c r="F44" s="84">
        <v>151</v>
      </c>
      <c r="G44" s="84">
        <v>15</v>
      </c>
      <c r="H44" s="84">
        <v>3</v>
      </c>
      <c r="I44" s="84">
        <v>7</v>
      </c>
      <c r="J44" s="84">
        <v>25</v>
      </c>
      <c r="K44" s="84">
        <v>1</v>
      </c>
      <c r="L44" s="84">
        <v>93</v>
      </c>
    </row>
    <row r="45" spans="1:12">
      <c r="A45" s="83" t="s">
        <v>179</v>
      </c>
      <c r="B45" s="84">
        <v>416</v>
      </c>
      <c r="C45" s="84">
        <v>27</v>
      </c>
      <c r="D45" s="84">
        <v>0</v>
      </c>
      <c r="E45" s="84">
        <v>0</v>
      </c>
      <c r="F45" s="84">
        <v>270</v>
      </c>
      <c r="G45" s="84">
        <v>11</v>
      </c>
      <c r="H45" s="84">
        <v>3</v>
      </c>
      <c r="I45" s="84">
        <v>9</v>
      </c>
      <c r="J45" s="84">
        <v>23</v>
      </c>
      <c r="K45" s="84">
        <v>0</v>
      </c>
      <c r="L45" s="84">
        <v>73</v>
      </c>
    </row>
    <row r="46" spans="1:12">
      <c r="A46" s="83" t="s">
        <v>180</v>
      </c>
      <c r="B46" s="84">
        <v>81</v>
      </c>
      <c r="C46" s="84">
        <v>6</v>
      </c>
      <c r="D46" s="84">
        <v>1</v>
      </c>
      <c r="E46" s="84">
        <v>1</v>
      </c>
      <c r="F46" s="84">
        <v>50</v>
      </c>
      <c r="G46" s="84">
        <v>5</v>
      </c>
      <c r="H46" s="84">
        <v>0</v>
      </c>
      <c r="I46" s="84">
        <v>1</v>
      </c>
      <c r="J46" s="84">
        <v>5</v>
      </c>
      <c r="K46" s="84">
        <v>0</v>
      </c>
      <c r="L46" s="84">
        <v>12</v>
      </c>
    </row>
    <row r="47" spans="1:12">
      <c r="A47" s="83" t="s">
        <v>181</v>
      </c>
      <c r="B47" s="84">
        <v>55</v>
      </c>
      <c r="C47" s="84">
        <v>1</v>
      </c>
      <c r="D47" s="84">
        <v>0</v>
      </c>
      <c r="E47" s="84">
        <v>0</v>
      </c>
      <c r="F47" s="84">
        <v>24</v>
      </c>
      <c r="G47" s="84">
        <v>2</v>
      </c>
      <c r="H47" s="84">
        <v>0</v>
      </c>
      <c r="I47" s="84">
        <v>4</v>
      </c>
      <c r="J47" s="84">
        <v>0</v>
      </c>
      <c r="K47" s="84">
        <v>0</v>
      </c>
      <c r="L47" s="84">
        <v>24</v>
      </c>
    </row>
    <row r="48" spans="1:12">
      <c r="A48" s="83" t="s">
        <v>182</v>
      </c>
      <c r="B48" s="84">
        <v>190</v>
      </c>
      <c r="C48" s="84">
        <v>15</v>
      </c>
      <c r="D48" s="84">
        <v>0</v>
      </c>
      <c r="E48" s="84">
        <v>0</v>
      </c>
      <c r="F48" s="84">
        <v>43</v>
      </c>
      <c r="G48" s="84">
        <v>6</v>
      </c>
      <c r="H48" s="84">
        <v>9</v>
      </c>
      <c r="I48" s="84">
        <v>5</v>
      </c>
      <c r="J48" s="84">
        <v>0</v>
      </c>
      <c r="K48" s="84">
        <v>0</v>
      </c>
      <c r="L48" s="84">
        <v>112</v>
      </c>
    </row>
    <row r="49" spans="1:12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>
      <c r="A50" s="74" t="s">
        <v>134</v>
      </c>
      <c r="B50" s="75">
        <v>906</v>
      </c>
      <c r="C50" s="75">
        <v>219</v>
      </c>
      <c r="D50" s="75">
        <v>2</v>
      </c>
      <c r="E50" s="75">
        <v>0</v>
      </c>
      <c r="F50" s="75">
        <v>270</v>
      </c>
      <c r="G50" s="75">
        <v>98</v>
      </c>
      <c r="H50" s="75">
        <v>6</v>
      </c>
      <c r="I50" s="75">
        <v>29</v>
      </c>
      <c r="J50" s="75">
        <v>0</v>
      </c>
      <c r="K50" s="75">
        <v>0</v>
      </c>
      <c r="L50" s="75">
        <v>282</v>
      </c>
    </row>
    <row r="51" spans="1:12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>
      <c r="A52" s="74" t="s">
        <v>13</v>
      </c>
      <c r="B52" s="75">
        <v>340</v>
      </c>
      <c r="C52" s="75">
        <v>28</v>
      </c>
      <c r="D52" s="75">
        <v>0</v>
      </c>
      <c r="E52" s="75">
        <v>0</v>
      </c>
      <c r="F52" s="75">
        <v>161</v>
      </c>
      <c r="G52" s="75">
        <v>24</v>
      </c>
      <c r="H52" s="75">
        <v>4</v>
      </c>
      <c r="I52" s="75">
        <v>10</v>
      </c>
      <c r="J52" s="75">
        <v>0</v>
      </c>
      <c r="K52" s="75">
        <v>0</v>
      </c>
      <c r="L52" s="75">
        <v>113</v>
      </c>
    </row>
    <row r="53" spans="1:12">
      <c r="A53" s="83" t="s">
        <v>183</v>
      </c>
      <c r="B53" s="84">
        <v>179</v>
      </c>
      <c r="C53" s="84">
        <v>11</v>
      </c>
      <c r="D53" s="84">
        <v>0</v>
      </c>
      <c r="E53" s="84">
        <v>0</v>
      </c>
      <c r="F53" s="84">
        <v>47</v>
      </c>
      <c r="G53" s="84">
        <v>38</v>
      </c>
      <c r="H53" s="84">
        <v>1</v>
      </c>
      <c r="I53" s="84">
        <v>2</v>
      </c>
      <c r="J53" s="84">
        <v>0</v>
      </c>
      <c r="K53" s="84">
        <v>0</v>
      </c>
      <c r="L53" s="84">
        <v>80</v>
      </c>
    </row>
    <row r="54" spans="1:12">
      <c r="A54" s="83" t="s">
        <v>184</v>
      </c>
      <c r="B54" s="84">
        <v>44</v>
      </c>
      <c r="C54" s="84">
        <v>15</v>
      </c>
      <c r="D54" s="84">
        <v>0</v>
      </c>
      <c r="E54" s="84">
        <v>0</v>
      </c>
      <c r="F54" s="84">
        <v>6</v>
      </c>
      <c r="G54" s="84">
        <v>5</v>
      </c>
      <c r="H54" s="84">
        <v>1</v>
      </c>
      <c r="I54" s="84">
        <v>3</v>
      </c>
      <c r="J54" s="84">
        <v>0</v>
      </c>
      <c r="K54" s="84">
        <v>0</v>
      </c>
      <c r="L54" s="84">
        <v>14</v>
      </c>
    </row>
    <row r="55" spans="1:12">
      <c r="A55" s="83" t="s">
        <v>185</v>
      </c>
      <c r="B55" s="84">
        <v>64</v>
      </c>
      <c r="C55" s="84">
        <v>13</v>
      </c>
      <c r="D55" s="84">
        <v>1</v>
      </c>
      <c r="E55" s="84">
        <v>0</v>
      </c>
      <c r="F55" s="84">
        <v>34</v>
      </c>
      <c r="G55" s="84">
        <v>4</v>
      </c>
      <c r="H55" s="84">
        <v>0</v>
      </c>
      <c r="I55" s="84">
        <v>3</v>
      </c>
      <c r="J55" s="84">
        <v>0</v>
      </c>
      <c r="K55" s="84">
        <v>0</v>
      </c>
      <c r="L55" s="84">
        <v>9</v>
      </c>
    </row>
    <row r="56" spans="1:12">
      <c r="A56" s="83" t="s">
        <v>186</v>
      </c>
      <c r="B56" s="84">
        <v>105</v>
      </c>
      <c r="C56" s="84">
        <v>49</v>
      </c>
      <c r="D56" s="84">
        <v>1</v>
      </c>
      <c r="E56" s="84">
        <v>0</v>
      </c>
      <c r="F56" s="84">
        <v>6</v>
      </c>
      <c r="G56" s="84">
        <v>23</v>
      </c>
      <c r="H56" s="84">
        <v>0</v>
      </c>
      <c r="I56" s="84">
        <v>4</v>
      </c>
      <c r="J56" s="84">
        <v>0</v>
      </c>
      <c r="K56" s="84">
        <v>0</v>
      </c>
      <c r="L56" s="84">
        <v>22</v>
      </c>
    </row>
    <row r="57" spans="1:12">
      <c r="A57" s="83" t="s">
        <v>187</v>
      </c>
      <c r="B57" s="84">
        <v>174</v>
      </c>
      <c r="C57" s="84">
        <v>103</v>
      </c>
      <c r="D57" s="84">
        <v>0</v>
      </c>
      <c r="E57" s="84">
        <v>0</v>
      </c>
      <c r="F57" s="84">
        <v>16</v>
      </c>
      <c r="G57" s="84">
        <v>4</v>
      </c>
      <c r="H57" s="84">
        <v>0</v>
      </c>
      <c r="I57" s="84">
        <v>7</v>
      </c>
      <c r="J57" s="84">
        <v>0</v>
      </c>
      <c r="K57" s="84">
        <v>0</v>
      </c>
      <c r="L57" s="84">
        <v>44</v>
      </c>
    </row>
    <row r="58" spans="1:12">
      <c r="A58" s="74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>
      <c r="A59" s="74" t="s">
        <v>135</v>
      </c>
      <c r="B59" s="75">
        <v>872</v>
      </c>
      <c r="C59" s="75">
        <v>73</v>
      </c>
      <c r="D59" s="75">
        <v>3</v>
      </c>
      <c r="E59" s="75">
        <v>0</v>
      </c>
      <c r="F59" s="75">
        <v>268</v>
      </c>
      <c r="G59" s="75">
        <v>106</v>
      </c>
      <c r="H59" s="75">
        <v>2</v>
      </c>
      <c r="I59" s="75">
        <v>17</v>
      </c>
      <c r="J59" s="75">
        <v>6</v>
      </c>
      <c r="K59" s="75">
        <v>0</v>
      </c>
      <c r="L59" s="75">
        <v>397</v>
      </c>
    </row>
    <row r="60" spans="1:12">
      <c r="A60" s="74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1:12">
      <c r="A61" s="83" t="s">
        <v>188</v>
      </c>
      <c r="B61" s="84">
        <v>498</v>
      </c>
      <c r="C61" s="84">
        <v>60</v>
      </c>
      <c r="D61" s="84">
        <v>1</v>
      </c>
      <c r="E61" s="84">
        <v>0</v>
      </c>
      <c r="F61" s="84">
        <v>102</v>
      </c>
      <c r="G61" s="84">
        <v>74</v>
      </c>
      <c r="H61" s="84">
        <v>0</v>
      </c>
      <c r="I61" s="84">
        <v>7</v>
      </c>
      <c r="J61" s="84">
        <v>0</v>
      </c>
      <c r="K61" s="84">
        <v>0</v>
      </c>
      <c r="L61" s="84">
        <v>254</v>
      </c>
    </row>
    <row r="62" spans="1:12">
      <c r="A62" s="83" t="s">
        <v>189</v>
      </c>
      <c r="B62" s="84">
        <v>374</v>
      </c>
      <c r="C62" s="84">
        <v>13</v>
      </c>
      <c r="D62" s="84">
        <v>2</v>
      </c>
      <c r="E62" s="84">
        <v>0</v>
      </c>
      <c r="F62" s="84">
        <v>166</v>
      </c>
      <c r="G62" s="84">
        <v>32</v>
      </c>
      <c r="H62" s="84">
        <v>2</v>
      </c>
      <c r="I62" s="84">
        <v>10</v>
      </c>
      <c r="J62" s="84">
        <v>6</v>
      </c>
      <c r="K62" s="84">
        <v>0</v>
      </c>
      <c r="L62" s="84">
        <v>143</v>
      </c>
    </row>
    <row r="63" spans="1:12">
      <c r="A63" s="74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2">
      <c r="A64" s="74" t="s">
        <v>136</v>
      </c>
      <c r="B64" s="75">
        <v>428</v>
      </c>
      <c r="C64" s="75">
        <v>29</v>
      </c>
      <c r="D64" s="75">
        <v>0</v>
      </c>
      <c r="E64" s="75">
        <v>0</v>
      </c>
      <c r="F64" s="75">
        <v>198</v>
      </c>
      <c r="G64" s="75">
        <v>69</v>
      </c>
      <c r="H64" s="75">
        <v>6</v>
      </c>
      <c r="I64" s="75">
        <v>21</v>
      </c>
      <c r="J64" s="75">
        <v>0</v>
      </c>
      <c r="K64" s="75">
        <v>0</v>
      </c>
      <c r="L64" s="75">
        <v>105</v>
      </c>
    </row>
    <row r="65" spans="1:12">
      <c r="A65" s="7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1:12">
      <c r="A66" s="74" t="s">
        <v>9</v>
      </c>
      <c r="B66" s="75">
        <v>126</v>
      </c>
      <c r="C66" s="75">
        <v>7</v>
      </c>
      <c r="D66" s="75">
        <v>0</v>
      </c>
      <c r="E66" s="75">
        <v>0</v>
      </c>
      <c r="F66" s="75">
        <v>48</v>
      </c>
      <c r="G66" s="75">
        <v>40</v>
      </c>
      <c r="H66" s="75">
        <v>2</v>
      </c>
      <c r="I66" s="75">
        <v>7</v>
      </c>
      <c r="J66" s="75">
        <v>0</v>
      </c>
      <c r="K66" s="75">
        <v>0</v>
      </c>
      <c r="L66" s="75">
        <v>22</v>
      </c>
    </row>
    <row r="67" spans="1:12">
      <c r="A67" s="83" t="s">
        <v>190</v>
      </c>
      <c r="B67" s="84">
        <v>172</v>
      </c>
      <c r="C67" s="84">
        <v>18</v>
      </c>
      <c r="D67" s="84">
        <v>0</v>
      </c>
      <c r="E67" s="84">
        <v>0</v>
      </c>
      <c r="F67" s="84">
        <v>105</v>
      </c>
      <c r="G67" s="84">
        <v>15</v>
      </c>
      <c r="H67" s="84">
        <v>2</v>
      </c>
      <c r="I67" s="84">
        <v>7</v>
      </c>
      <c r="J67" s="84">
        <v>0</v>
      </c>
      <c r="K67" s="84">
        <v>0</v>
      </c>
      <c r="L67" s="84">
        <v>25</v>
      </c>
    </row>
    <row r="68" spans="1:12">
      <c r="A68" s="85" t="s">
        <v>191</v>
      </c>
      <c r="B68" s="86">
        <v>130</v>
      </c>
      <c r="C68" s="86">
        <v>4</v>
      </c>
      <c r="D68" s="86">
        <v>0</v>
      </c>
      <c r="E68" s="86">
        <v>0</v>
      </c>
      <c r="F68" s="86">
        <v>45</v>
      </c>
      <c r="G68" s="86">
        <v>14</v>
      </c>
      <c r="H68" s="86">
        <v>2</v>
      </c>
      <c r="I68" s="86">
        <v>7</v>
      </c>
      <c r="J68" s="86">
        <v>0</v>
      </c>
      <c r="K68" s="86">
        <v>0</v>
      </c>
      <c r="L68" s="84">
        <v>58</v>
      </c>
    </row>
    <row r="69" spans="1:1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6"/>
    </row>
    <row r="70" spans="1:1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B3E4-3A23-468B-A4F9-F9542E19E07B}">
  <sheetPr>
    <tabColor theme="8" tint="0.79998168889431442"/>
  </sheetPr>
  <dimension ref="A1:L72"/>
  <sheetViews>
    <sheetView workbookViewId="0">
      <pane xSplit="1" ySplit="5" topLeftCell="B10" activePane="bottomRight" state="frozen"/>
      <selection pane="topRight" activeCell="B1" sqref="B1"/>
      <selection pane="bottomLeft" activeCell="A6" sqref="A6"/>
      <selection pane="bottomRight" activeCell="D13" sqref="D13"/>
    </sheetView>
  </sheetViews>
  <sheetFormatPr defaultColWidth="7.75" defaultRowHeight="12.75"/>
  <cols>
    <col min="1" max="1" width="12.875" style="41" customWidth="1"/>
    <col min="2" max="12" width="9.375" style="41" customWidth="1"/>
    <col min="13" max="256" width="7.75" style="41"/>
    <col min="257" max="257" width="12.875" style="41" customWidth="1"/>
    <col min="258" max="268" width="9.375" style="41" customWidth="1"/>
    <col min="269" max="512" width="7.75" style="41"/>
    <col min="513" max="513" width="12.875" style="41" customWidth="1"/>
    <col min="514" max="524" width="9.375" style="41" customWidth="1"/>
    <col min="525" max="768" width="7.75" style="41"/>
    <col min="769" max="769" width="12.875" style="41" customWidth="1"/>
    <col min="770" max="780" width="9.375" style="41" customWidth="1"/>
    <col min="781" max="1024" width="7.75" style="41"/>
    <col min="1025" max="1025" width="12.875" style="41" customWidth="1"/>
    <col min="1026" max="1036" width="9.375" style="41" customWidth="1"/>
    <col min="1037" max="1280" width="7.75" style="41"/>
    <col min="1281" max="1281" width="12.875" style="41" customWidth="1"/>
    <col min="1282" max="1292" width="9.375" style="41" customWidth="1"/>
    <col min="1293" max="1536" width="7.75" style="41"/>
    <col min="1537" max="1537" width="12.875" style="41" customWidth="1"/>
    <col min="1538" max="1548" width="9.375" style="41" customWidth="1"/>
    <col min="1549" max="1792" width="7.75" style="41"/>
    <col min="1793" max="1793" width="12.875" style="41" customWidth="1"/>
    <col min="1794" max="1804" width="9.375" style="41" customWidth="1"/>
    <col min="1805" max="2048" width="7.75" style="41"/>
    <col min="2049" max="2049" width="12.875" style="41" customWidth="1"/>
    <col min="2050" max="2060" width="9.375" style="41" customWidth="1"/>
    <col min="2061" max="2304" width="7.75" style="41"/>
    <col min="2305" max="2305" width="12.875" style="41" customWidth="1"/>
    <col min="2306" max="2316" width="9.375" style="41" customWidth="1"/>
    <col min="2317" max="2560" width="7.75" style="41"/>
    <col min="2561" max="2561" width="12.875" style="41" customWidth="1"/>
    <col min="2562" max="2572" width="9.375" style="41" customWidth="1"/>
    <col min="2573" max="2816" width="7.75" style="41"/>
    <col min="2817" max="2817" width="12.875" style="41" customWidth="1"/>
    <col min="2818" max="2828" width="9.375" style="41" customWidth="1"/>
    <col min="2829" max="3072" width="7.75" style="41"/>
    <col min="3073" max="3073" width="12.875" style="41" customWidth="1"/>
    <col min="3074" max="3084" width="9.375" style="41" customWidth="1"/>
    <col min="3085" max="3328" width="7.75" style="41"/>
    <col min="3329" max="3329" width="12.875" style="41" customWidth="1"/>
    <col min="3330" max="3340" width="9.375" style="41" customWidth="1"/>
    <col min="3341" max="3584" width="7.75" style="41"/>
    <col min="3585" max="3585" width="12.875" style="41" customWidth="1"/>
    <col min="3586" max="3596" width="9.375" style="41" customWidth="1"/>
    <col min="3597" max="3840" width="7.75" style="41"/>
    <col min="3841" max="3841" width="12.875" style="41" customWidth="1"/>
    <col min="3842" max="3852" width="9.375" style="41" customWidth="1"/>
    <col min="3853" max="4096" width="7.75" style="41"/>
    <col min="4097" max="4097" width="12.875" style="41" customWidth="1"/>
    <col min="4098" max="4108" width="9.375" style="41" customWidth="1"/>
    <col min="4109" max="4352" width="7.75" style="41"/>
    <col min="4353" max="4353" width="12.875" style="41" customWidth="1"/>
    <col min="4354" max="4364" width="9.375" style="41" customWidth="1"/>
    <col min="4365" max="4608" width="7.75" style="41"/>
    <col min="4609" max="4609" width="12.875" style="41" customWidth="1"/>
    <col min="4610" max="4620" width="9.375" style="41" customWidth="1"/>
    <col min="4621" max="4864" width="7.75" style="41"/>
    <col min="4865" max="4865" width="12.875" style="41" customWidth="1"/>
    <col min="4866" max="4876" width="9.375" style="41" customWidth="1"/>
    <col min="4877" max="5120" width="7.75" style="41"/>
    <col min="5121" max="5121" width="12.875" style="41" customWidth="1"/>
    <col min="5122" max="5132" width="9.375" style="41" customWidth="1"/>
    <col min="5133" max="5376" width="7.75" style="41"/>
    <col min="5377" max="5377" width="12.875" style="41" customWidth="1"/>
    <col min="5378" max="5388" width="9.375" style="41" customWidth="1"/>
    <col min="5389" max="5632" width="7.75" style="41"/>
    <col min="5633" max="5633" width="12.875" style="41" customWidth="1"/>
    <col min="5634" max="5644" width="9.375" style="41" customWidth="1"/>
    <col min="5645" max="5888" width="7.75" style="41"/>
    <col min="5889" max="5889" width="12.875" style="41" customWidth="1"/>
    <col min="5890" max="5900" width="9.375" style="41" customWidth="1"/>
    <col min="5901" max="6144" width="7.75" style="41"/>
    <col min="6145" max="6145" width="12.875" style="41" customWidth="1"/>
    <col min="6146" max="6156" width="9.375" style="41" customWidth="1"/>
    <col min="6157" max="6400" width="7.75" style="41"/>
    <col min="6401" max="6401" width="12.875" style="41" customWidth="1"/>
    <col min="6402" max="6412" width="9.375" style="41" customWidth="1"/>
    <col min="6413" max="6656" width="7.75" style="41"/>
    <col min="6657" max="6657" width="12.875" style="41" customWidth="1"/>
    <col min="6658" max="6668" width="9.375" style="41" customWidth="1"/>
    <col min="6669" max="6912" width="7.75" style="41"/>
    <col min="6913" max="6913" width="12.875" style="41" customWidth="1"/>
    <col min="6914" max="6924" width="9.375" style="41" customWidth="1"/>
    <col min="6925" max="7168" width="7.75" style="41"/>
    <col min="7169" max="7169" width="12.875" style="41" customWidth="1"/>
    <col min="7170" max="7180" width="9.375" style="41" customWidth="1"/>
    <col min="7181" max="7424" width="7.75" style="41"/>
    <col min="7425" max="7425" width="12.875" style="41" customWidth="1"/>
    <col min="7426" max="7436" width="9.375" style="41" customWidth="1"/>
    <col min="7437" max="7680" width="7.75" style="41"/>
    <col min="7681" max="7681" width="12.875" style="41" customWidth="1"/>
    <col min="7682" max="7692" width="9.375" style="41" customWidth="1"/>
    <col min="7693" max="7936" width="7.75" style="41"/>
    <col min="7937" max="7937" width="12.875" style="41" customWidth="1"/>
    <col min="7938" max="7948" width="9.375" style="41" customWidth="1"/>
    <col min="7949" max="8192" width="7.75" style="41"/>
    <col min="8193" max="8193" width="12.875" style="41" customWidth="1"/>
    <col min="8194" max="8204" width="9.375" style="41" customWidth="1"/>
    <col min="8205" max="8448" width="7.75" style="41"/>
    <col min="8449" max="8449" width="12.875" style="41" customWidth="1"/>
    <col min="8450" max="8460" width="9.375" style="41" customWidth="1"/>
    <col min="8461" max="8704" width="7.75" style="41"/>
    <col min="8705" max="8705" width="12.875" style="41" customWidth="1"/>
    <col min="8706" max="8716" width="9.375" style="41" customWidth="1"/>
    <col min="8717" max="8960" width="7.75" style="41"/>
    <col min="8961" max="8961" width="12.875" style="41" customWidth="1"/>
    <col min="8962" max="8972" width="9.375" style="41" customWidth="1"/>
    <col min="8973" max="9216" width="7.75" style="41"/>
    <col min="9217" max="9217" width="12.875" style="41" customWidth="1"/>
    <col min="9218" max="9228" width="9.375" style="41" customWidth="1"/>
    <col min="9229" max="9472" width="7.75" style="41"/>
    <col min="9473" max="9473" width="12.875" style="41" customWidth="1"/>
    <col min="9474" max="9484" width="9.375" style="41" customWidth="1"/>
    <col min="9485" max="9728" width="7.75" style="41"/>
    <col min="9729" max="9729" width="12.875" style="41" customWidth="1"/>
    <col min="9730" max="9740" width="9.375" style="41" customWidth="1"/>
    <col min="9741" max="9984" width="7.75" style="41"/>
    <col min="9985" max="9985" width="12.875" style="41" customWidth="1"/>
    <col min="9986" max="9996" width="9.375" style="41" customWidth="1"/>
    <col min="9997" max="10240" width="7.75" style="41"/>
    <col min="10241" max="10241" width="12.875" style="41" customWidth="1"/>
    <col min="10242" max="10252" width="9.375" style="41" customWidth="1"/>
    <col min="10253" max="10496" width="7.75" style="41"/>
    <col min="10497" max="10497" width="12.875" style="41" customWidth="1"/>
    <col min="10498" max="10508" width="9.375" style="41" customWidth="1"/>
    <col min="10509" max="10752" width="7.75" style="41"/>
    <col min="10753" max="10753" width="12.875" style="41" customWidth="1"/>
    <col min="10754" max="10764" width="9.375" style="41" customWidth="1"/>
    <col min="10765" max="11008" width="7.75" style="41"/>
    <col min="11009" max="11009" width="12.875" style="41" customWidth="1"/>
    <col min="11010" max="11020" width="9.375" style="41" customWidth="1"/>
    <col min="11021" max="11264" width="7.75" style="41"/>
    <col min="11265" max="11265" width="12.875" style="41" customWidth="1"/>
    <col min="11266" max="11276" width="9.375" style="41" customWidth="1"/>
    <col min="11277" max="11520" width="7.75" style="41"/>
    <col min="11521" max="11521" width="12.875" style="41" customWidth="1"/>
    <col min="11522" max="11532" width="9.375" style="41" customWidth="1"/>
    <col min="11533" max="11776" width="7.75" style="41"/>
    <col min="11777" max="11777" width="12.875" style="41" customWidth="1"/>
    <col min="11778" max="11788" width="9.375" style="41" customWidth="1"/>
    <col min="11789" max="12032" width="7.75" style="41"/>
    <col min="12033" max="12033" width="12.875" style="41" customWidth="1"/>
    <col min="12034" max="12044" width="9.375" style="41" customWidth="1"/>
    <col min="12045" max="12288" width="7.75" style="41"/>
    <col min="12289" max="12289" width="12.875" style="41" customWidth="1"/>
    <col min="12290" max="12300" width="9.375" style="41" customWidth="1"/>
    <col min="12301" max="12544" width="7.75" style="41"/>
    <col min="12545" max="12545" width="12.875" style="41" customWidth="1"/>
    <col min="12546" max="12556" width="9.375" style="41" customWidth="1"/>
    <col min="12557" max="12800" width="7.75" style="41"/>
    <col min="12801" max="12801" width="12.875" style="41" customWidth="1"/>
    <col min="12802" max="12812" width="9.375" style="41" customWidth="1"/>
    <col min="12813" max="13056" width="7.75" style="41"/>
    <col min="13057" max="13057" width="12.875" style="41" customWidth="1"/>
    <col min="13058" max="13068" width="9.375" style="41" customWidth="1"/>
    <col min="13069" max="13312" width="7.75" style="41"/>
    <col min="13313" max="13313" width="12.875" style="41" customWidth="1"/>
    <col min="13314" max="13324" width="9.375" style="41" customWidth="1"/>
    <col min="13325" max="13568" width="7.75" style="41"/>
    <col min="13569" max="13569" width="12.875" style="41" customWidth="1"/>
    <col min="13570" max="13580" width="9.375" style="41" customWidth="1"/>
    <col min="13581" max="13824" width="7.75" style="41"/>
    <col min="13825" max="13825" width="12.875" style="41" customWidth="1"/>
    <col min="13826" max="13836" width="9.375" style="41" customWidth="1"/>
    <col min="13837" max="14080" width="7.75" style="41"/>
    <col min="14081" max="14081" width="12.875" style="41" customWidth="1"/>
    <col min="14082" max="14092" width="9.375" style="41" customWidth="1"/>
    <col min="14093" max="14336" width="7.75" style="41"/>
    <col min="14337" max="14337" width="12.875" style="41" customWidth="1"/>
    <col min="14338" max="14348" width="9.375" style="41" customWidth="1"/>
    <col min="14349" max="14592" width="7.75" style="41"/>
    <col min="14593" max="14593" width="12.875" style="41" customWidth="1"/>
    <col min="14594" max="14604" width="9.375" style="41" customWidth="1"/>
    <col min="14605" max="14848" width="7.75" style="41"/>
    <col min="14849" max="14849" width="12.875" style="41" customWidth="1"/>
    <col min="14850" max="14860" width="9.375" style="41" customWidth="1"/>
    <col min="14861" max="15104" width="7.75" style="41"/>
    <col min="15105" max="15105" width="12.875" style="41" customWidth="1"/>
    <col min="15106" max="15116" width="9.375" style="41" customWidth="1"/>
    <col min="15117" max="15360" width="7.75" style="41"/>
    <col min="15361" max="15361" width="12.875" style="41" customWidth="1"/>
    <col min="15362" max="15372" width="9.375" style="41" customWidth="1"/>
    <col min="15373" max="15616" width="7.75" style="41"/>
    <col min="15617" max="15617" width="12.875" style="41" customWidth="1"/>
    <col min="15618" max="15628" width="9.375" style="41" customWidth="1"/>
    <col min="15629" max="15872" width="7.75" style="41"/>
    <col min="15873" max="15873" width="12.875" style="41" customWidth="1"/>
    <col min="15874" max="15884" width="9.375" style="41" customWidth="1"/>
    <col min="15885" max="16128" width="7.75" style="41"/>
    <col min="16129" max="16129" width="12.875" style="41" customWidth="1"/>
    <col min="16130" max="16140" width="9.375" style="41" customWidth="1"/>
    <col min="16141" max="16384" width="7.75" style="41"/>
  </cols>
  <sheetData>
    <row r="1" spans="1:12">
      <c r="A1" s="41" t="s">
        <v>807</v>
      </c>
    </row>
    <row r="2" spans="1:12" ht="13.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>
      <c r="A3" s="344" t="s">
        <v>155</v>
      </c>
      <c r="B3" s="345" t="s">
        <v>44</v>
      </c>
      <c r="C3" s="346" t="s">
        <v>0</v>
      </c>
      <c r="D3" s="346" t="s">
        <v>156</v>
      </c>
      <c r="E3" s="346" t="s">
        <v>157</v>
      </c>
      <c r="F3" s="346" t="s">
        <v>158</v>
      </c>
      <c r="G3" s="346" t="s">
        <v>1</v>
      </c>
      <c r="H3" s="346" t="s">
        <v>159</v>
      </c>
      <c r="I3" s="346" t="s">
        <v>160</v>
      </c>
      <c r="J3" s="346" t="s">
        <v>161</v>
      </c>
      <c r="K3" s="346" t="s">
        <v>162</v>
      </c>
      <c r="L3" s="347" t="s">
        <v>163</v>
      </c>
    </row>
    <row r="4" spans="1:12" hidden="1">
      <c r="A4" s="42" t="s">
        <v>388</v>
      </c>
      <c r="B4" s="46">
        <v>97579</v>
      </c>
      <c r="C4" s="46">
        <v>12711</v>
      </c>
      <c r="D4" s="46">
        <v>345</v>
      </c>
      <c r="E4" s="46">
        <v>1048</v>
      </c>
      <c r="F4" s="46">
        <v>70791</v>
      </c>
      <c r="G4" s="46">
        <v>1265</v>
      </c>
      <c r="H4" s="46">
        <v>785</v>
      </c>
      <c r="I4" s="46">
        <v>2387</v>
      </c>
      <c r="J4" s="46">
        <v>1359</v>
      </c>
      <c r="K4" s="41">
        <v>138</v>
      </c>
      <c r="L4" s="44">
        <v>6750</v>
      </c>
    </row>
    <row r="5" spans="1:12" hidden="1">
      <c r="A5" s="42" t="s">
        <v>389</v>
      </c>
      <c r="B5" s="46">
        <v>99176</v>
      </c>
      <c r="C5" s="46">
        <v>13378</v>
      </c>
      <c r="D5" s="46">
        <v>373</v>
      </c>
      <c r="E5" s="46">
        <v>1096</v>
      </c>
      <c r="F5" s="46">
        <v>70495</v>
      </c>
      <c r="G5" s="46">
        <v>1367</v>
      </c>
      <c r="H5" s="46">
        <v>783</v>
      </c>
      <c r="I5" s="46">
        <v>2357</v>
      </c>
      <c r="J5" s="46">
        <v>1569</v>
      </c>
      <c r="K5" s="41">
        <v>127</v>
      </c>
      <c r="L5" s="44">
        <v>7631</v>
      </c>
    </row>
    <row r="6" spans="1:12" hidden="1">
      <c r="A6" s="42" t="s">
        <v>390</v>
      </c>
      <c r="B6" s="46">
        <v>97542</v>
      </c>
      <c r="C6" s="46">
        <v>12958</v>
      </c>
      <c r="D6" s="46">
        <v>323</v>
      </c>
      <c r="E6" s="46">
        <v>1056</v>
      </c>
      <c r="F6" s="46">
        <v>68632</v>
      </c>
      <c r="G6" s="46">
        <v>1592</v>
      </c>
      <c r="H6" s="46">
        <v>668</v>
      </c>
      <c r="I6" s="46">
        <v>2095</v>
      </c>
      <c r="J6" s="46">
        <v>1793</v>
      </c>
      <c r="K6" s="41">
        <v>117</v>
      </c>
      <c r="L6" s="44">
        <v>8308</v>
      </c>
    </row>
    <row r="7" spans="1:12" hidden="1">
      <c r="A7" s="42" t="s">
        <v>393</v>
      </c>
      <c r="B7" s="46">
        <v>98168</v>
      </c>
      <c r="C7" s="46">
        <v>13014</v>
      </c>
      <c r="D7" s="46">
        <v>314</v>
      </c>
      <c r="E7" s="46">
        <v>1054</v>
      </c>
      <c r="F7" s="46">
        <v>67933</v>
      </c>
      <c r="G7" s="46">
        <v>1760</v>
      </c>
      <c r="H7" s="46">
        <v>665</v>
      </c>
      <c r="I7" s="46">
        <v>2225</v>
      </c>
      <c r="J7" s="46">
        <v>1909</v>
      </c>
      <c r="K7" s="41">
        <v>120</v>
      </c>
      <c r="L7" s="44">
        <v>9174</v>
      </c>
    </row>
    <row r="8" spans="1:12" hidden="1">
      <c r="A8" s="42" t="s">
        <v>392</v>
      </c>
      <c r="B8" s="46">
        <v>99530</v>
      </c>
      <c r="C8" s="46">
        <v>13544</v>
      </c>
      <c r="D8" s="46">
        <v>310</v>
      </c>
      <c r="E8" s="46">
        <v>1088</v>
      </c>
      <c r="F8" s="46">
        <v>67150</v>
      </c>
      <c r="G8" s="46">
        <v>1938</v>
      </c>
      <c r="H8" s="46">
        <v>684</v>
      </c>
      <c r="I8" s="46">
        <v>2320</v>
      </c>
      <c r="J8" s="46">
        <v>2322</v>
      </c>
      <c r="K8" s="41">
        <v>122</v>
      </c>
      <c r="L8" s="44">
        <v>10052</v>
      </c>
    </row>
    <row r="9" spans="1:12" hidden="1">
      <c r="A9" s="42" t="s">
        <v>387</v>
      </c>
      <c r="B9" s="46">
        <v>99839</v>
      </c>
      <c r="C9" s="46">
        <v>14264</v>
      </c>
      <c r="D9" s="46">
        <v>308</v>
      </c>
      <c r="E9" s="46">
        <v>1151</v>
      </c>
      <c r="F9" s="46">
        <v>66641</v>
      </c>
      <c r="G9" s="46">
        <v>2035</v>
      </c>
      <c r="H9" s="46">
        <v>675</v>
      </c>
      <c r="I9" s="46">
        <v>2345</v>
      </c>
      <c r="J9" s="46">
        <v>2188</v>
      </c>
      <c r="K9" s="41">
        <v>125</v>
      </c>
      <c r="L9" s="44">
        <v>10107</v>
      </c>
    </row>
    <row r="10" spans="1:12">
      <c r="A10" s="42" t="s">
        <v>394</v>
      </c>
      <c r="B10" s="77">
        <v>99654</v>
      </c>
      <c r="C10" s="77">
        <v>14898</v>
      </c>
      <c r="D10" s="77">
        <v>281</v>
      </c>
      <c r="E10" s="77">
        <v>1204</v>
      </c>
      <c r="F10" s="77">
        <v>65824</v>
      </c>
      <c r="G10" s="77">
        <v>2262</v>
      </c>
      <c r="H10" s="77">
        <v>687</v>
      </c>
      <c r="I10" s="77">
        <v>2405</v>
      </c>
      <c r="J10" s="77">
        <v>2344</v>
      </c>
      <c r="K10" s="77">
        <v>119</v>
      </c>
      <c r="L10" s="77">
        <v>9630</v>
      </c>
    </row>
    <row r="11" spans="1:12">
      <c r="A11" s="42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>
      <c r="A12" s="42" t="s">
        <v>4</v>
      </c>
      <c r="B12" s="77">
        <v>42700</v>
      </c>
      <c r="C12" s="77">
        <v>9518</v>
      </c>
      <c r="D12" s="77">
        <v>170</v>
      </c>
      <c r="E12" s="77">
        <v>1063</v>
      </c>
      <c r="F12" s="77">
        <v>25702</v>
      </c>
      <c r="G12" s="77">
        <v>517</v>
      </c>
      <c r="H12" s="77">
        <v>384</v>
      </c>
      <c r="I12" s="77">
        <v>1374</v>
      </c>
      <c r="J12" s="77">
        <v>928</v>
      </c>
      <c r="K12" s="77">
        <v>71</v>
      </c>
      <c r="L12" s="77">
        <v>2973</v>
      </c>
    </row>
    <row r="13" spans="1:12">
      <c r="A13" s="42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>
      <c r="A14" s="42" t="s">
        <v>395</v>
      </c>
      <c r="B14" s="77">
        <v>21556</v>
      </c>
      <c r="C14" s="77">
        <v>1958</v>
      </c>
      <c r="D14" s="77">
        <v>78</v>
      </c>
      <c r="E14" s="77">
        <v>64</v>
      </c>
      <c r="F14" s="77">
        <v>16516</v>
      </c>
      <c r="G14" s="77">
        <v>391</v>
      </c>
      <c r="H14" s="77">
        <v>143</v>
      </c>
      <c r="I14" s="77">
        <v>547</v>
      </c>
      <c r="J14" s="77">
        <v>196</v>
      </c>
      <c r="K14" s="77">
        <v>25</v>
      </c>
      <c r="L14" s="77">
        <v>1638</v>
      </c>
    </row>
    <row r="15" spans="1:12">
      <c r="A15" s="42" t="s">
        <v>6</v>
      </c>
      <c r="B15" s="77">
        <v>13107</v>
      </c>
      <c r="C15" s="77">
        <v>953</v>
      </c>
      <c r="D15" s="77">
        <v>1</v>
      </c>
      <c r="E15" s="77">
        <v>15</v>
      </c>
      <c r="F15" s="77">
        <v>10966</v>
      </c>
      <c r="G15" s="77">
        <v>164</v>
      </c>
      <c r="H15" s="77">
        <v>31</v>
      </c>
      <c r="I15" s="77">
        <v>76</v>
      </c>
      <c r="J15" s="77">
        <v>163</v>
      </c>
      <c r="K15" s="77">
        <v>16</v>
      </c>
      <c r="L15" s="77">
        <v>722</v>
      </c>
    </row>
    <row r="16" spans="1:12">
      <c r="A16" s="42" t="s">
        <v>8</v>
      </c>
      <c r="B16" s="77">
        <v>6727</v>
      </c>
      <c r="C16" s="77">
        <v>745</v>
      </c>
      <c r="D16" s="77">
        <v>45</v>
      </c>
      <c r="E16" s="77">
        <v>8</v>
      </c>
      <c r="F16" s="77">
        <v>4837</v>
      </c>
      <c r="G16" s="77">
        <v>79</v>
      </c>
      <c r="H16" s="77">
        <v>76</v>
      </c>
      <c r="I16" s="77">
        <v>296</v>
      </c>
      <c r="J16" s="77">
        <v>7</v>
      </c>
      <c r="K16" s="77">
        <v>5</v>
      </c>
      <c r="L16" s="77">
        <v>629</v>
      </c>
    </row>
    <row r="17" spans="1:12">
      <c r="A17" s="42" t="s">
        <v>10</v>
      </c>
      <c r="B17" s="77">
        <v>1722</v>
      </c>
      <c r="C17" s="77">
        <v>260</v>
      </c>
      <c r="D17" s="77">
        <v>32</v>
      </c>
      <c r="E17" s="77">
        <v>41</v>
      </c>
      <c r="F17" s="77">
        <v>713</v>
      </c>
      <c r="G17" s="77">
        <v>148</v>
      </c>
      <c r="H17" s="77">
        <v>36</v>
      </c>
      <c r="I17" s="77">
        <v>175</v>
      </c>
      <c r="J17" s="77">
        <v>26</v>
      </c>
      <c r="K17" s="77">
        <v>4</v>
      </c>
      <c r="L17" s="77">
        <v>287</v>
      </c>
    </row>
    <row r="18" spans="1:12">
      <c r="A18" s="42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>
      <c r="A19" s="42" t="s">
        <v>396</v>
      </c>
      <c r="B19" s="77">
        <v>9930</v>
      </c>
      <c r="C19" s="77">
        <v>863</v>
      </c>
      <c r="D19" s="77">
        <v>17</v>
      </c>
      <c r="E19" s="77">
        <v>11</v>
      </c>
      <c r="F19" s="77">
        <v>7789</v>
      </c>
      <c r="G19" s="77">
        <v>120</v>
      </c>
      <c r="H19" s="77">
        <v>61</v>
      </c>
      <c r="I19" s="77">
        <v>156</v>
      </c>
      <c r="J19" s="77">
        <v>50</v>
      </c>
      <c r="K19" s="77">
        <v>5</v>
      </c>
      <c r="L19" s="77">
        <v>858</v>
      </c>
    </row>
    <row r="20" spans="1:12">
      <c r="A20" s="42" t="s">
        <v>11</v>
      </c>
      <c r="B20" s="77">
        <v>3643</v>
      </c>
      <c r="C20" s="77">
        <v>401</v>
      </c>
      <c r="D20" s="77">
        <v>3</v>
      </c>
      <c r="E20" s="77">
        <v>0</v>
      </c>
      <c r="F20" s="77">
        <v>2896</v>
      </c>
      <c r="G20" s="77">
        <v>51</v>
      </c>
      <c r="H20" s="77">
        <v>2</v>
      </c>
      <c r="I20" s="77">
        <v>20</v>
      </c>
      <c r="J20" s="77">
        <v>39</v>
      </c>
      <c r="K20" s="77">
        <v>0</v>
      </c>
      <c r="L20" s="77">
        <v>231</v>
      </c>
    </row>
    <row r="21" spans="1:12">
      <c r="A21" s="42" t="s">
        <v>17</v>
      </c>
      <c r="B21" s="77">
        <v>3497</v>
      </c>
      <c r="C21" s="77">
        <v>305</v>
      </c>
      <c r="D21" s="77">
        <v>5</v>
      </c>
      <c r="E21" s="77">
        <v>9</v>
      </c>
      <c r="F21" s="77">
        <v>2741</v>
      </c>
      <c r="G21" s="77">
        <v>37</v>
      </c>
      <c r="H21" s="77">
        <v>34</v>
      </c>
      <c r="I21" s="77">
        <v>69</v>
      </c>
      <c r="J21" s="77">
        <v>0</v>
      </c>
      <c r="K21" s="77">
        <v>4</v>
      </c>
      <c r="L21" s="77">
        <v>293</v>
      </c>
    </row>
    <row r="22" spans="1:12">
      <c r="A22" s="42" t="s">
        <v>20</v>
      </c>
      <c r="B22" s="77">
        <v>1699</v>
      </c>
      <c r="C22" s="77">
        <v>79</v>
      </c>
      <c r="D22" s="77">
        <v>3</v>
      </c>
      <c r="E22" s="77">
        <v>1</v>
      </c>
      <c r="F22" s="77">
        <v>1320</v>
      </c>
      <c r="G22" s="77">
        <v>16</v>
      </c>
      <c r="H22" s="77">
        <v>17</v>
      </c>
      <c r="I22" s="77">
        <v>31</v>
      </c>
      <c r="J22" s="77">
        <v>11</v>
      </c>
      <c r="K22" s="77">
        <v>0</v>
      </c>
      <c r="L22" s="77">
        <v>221</v>
      </c>
    </row>
    <row r="23" spans="1:12">
      <c r="A23" s="42" t="s">
        <v>22</v>
      </c>
      <c r="B23" s="77">
        <v>978</v>
      </c>
      <c r="C23" s="77">
        <v>73</v>
      </c>
      <c r="D23" s="77">
        <v>5</v>
      </c>
      <c r="E23" s="77">
        <v>1</v>
      </c>
      <c r="F23" s="77">
        <v>742</v>
      </c>
      <c r="G23" s="77">
        <v>11</v>
      </c>
      <c r="H23" s="77">
        <v>7</v>
      </c>
      <c r="I23" s="77">
        <v>28</v>
      </c>
      <c r="J23" s="77">
        <v>0</v>
      </c>
      <c r="K23" s="77">
        <v>1</v>
      </c>
      <c r="L23" s="77">
        <v>110</v>
      </c>
    </row>
    <row r="24" spans="1:12">
      <c r="A24" s="79" t="s">
        <v>170</v>
      </c>
      <c r="B24" s="80">
        <v>113</v>
      </c>
      <c r="C24" s="80">
        <v>5</v>
      </c>
      <c r="D24" s="80">
        <v>1</v>
      </c>
      <c r="E24" s="80">
        <v>0</v>
      </c>
      <c r="F24" s="80">
        <v>90</v>
      </c>
      <c r="G24" s="80">
        <v>5</v>
      </c>
      <c r="H24" s="80">
        <v>1</v>
      </c>
      <c r="I24" s="80">
        <v>8</v>
      </c>
      <c r="J24" s="80">
        <v>0</v>
      </c>
      <c r="K24" s="80">
        <v>0</v>
      </c>
      <c r="L24" s="80">
        <v>3</v>
      </c>
    </row>
    <row r="25" spans="1:12">
      <c r="A25" s="42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>
      <c r="A26" s="42" t="s">
        <v>130</v>
      </c>
      <c r="B26" s="77">
        <v>7478</v>
      </c>
      <c r="C26" s="77">
        <v>888</v>
      </c>
      <c r="D26" s="77">
        <v>4</v>
      </c>
      <c r="E26" s="77">
        <v>53</v>
      </c>
      <c r="F26" s="77">
        <v>4682</v>
      </c>
      <c r="G26" s="77">
        <v>335</v>
      </c>
      <c r="H26" s="77">
        <v>32</v>
      </c>
      <c r="I26" s="77">
        <v>88</v>
      </c>
      <c r="J26" s="77">
        <v>125</v>
      </c>
      <c r="K26" s="77">
        <v>10</v>
      </c>
      <c r="L26" s="77">
        <v>1261</v>
      </c>
    </row>
    <row r="27" spans="1:12">
      <c r="A27" s="42" t="s">
        <v>7</v>
      </c>
      <c r="B27" s="77">
        <v>3378</v>
      </c>
      <c r="C27" s="77">
        <v>594</v>
      </c>
      <c r="D27" s="77">
        <v>2</v>
      </c>
      <c r="E27" s="77">
        <v>20</v>
      </c>
      <c r="F27" s="77">
        <v>1865</v>
      </c>
      <c r="G27" s="77">
        <v>93</v>
      </c>
      <c r="H27" s="77">
        <v>18</v>
      </c>
      <c r="I27" s="77">
        <v>47</v>
      </c>
      <c r="J27" s="77">
        <v>19</v>
      </c>
      <c r="K27" s="77">
        <v>6</v>
      </c>
      <c r="L27" s="77">
        <v>714</v>
      </c>
    </row>
    <row r="28" spans="1:12">
      <c r="A28" s="42" t="s">
        <v>14</v>
      </c>
      <c r="B28" s="77">
        <v>2327</v>
      </c>
      <c r="C28" s="77">
        <v>212</v>
      </c>
      <c r="D28" s="77">
        <v>1</v>
      </c>
      <c r="E28" s="77">
        <v>30</v>
      </c>
      <c r="F28" s="77">
        <v>1503</v>
      </c>
      <c r="G28" s="77">
        <v>177</v>
      </c>
      <c r="H28" s="77">
        <v>9</v>
      </c>
      <c r="I28" s="77">
        <v>27</v>
      </c>
      <c r="J28" s="77">
        <v>76</v>
      </c>
      <c r="K28" s="77">
        <v>3</v>
      </c>
      <c r="L28" s="77">
        <v>289</v>
      </c>
    </row>
    <row r="29" spans="1:12">
      <c r="A29" s="42" t="s">
        <v>19</v>
      </c>
      <c r="B29" s="77">
        <v>1279</v>
      </c>
      <c r="C29" s="77">
        <v>43</v>
      </c>
      <c r="D29" s="77">
        <v>1</v>
      </c>
      <c r="E29" s="77">
        <v>0</v>
      </c>
      <c r="F29" s="77">
        <v>1055</v>
      </c>
      <c r="G29" s="77">
        <v>21</v>
      </c>
      <c r="H29" s="77">
        <v>4</v>
      </c>
      <c r="I29" s="77">
        <v>6</v>
      </c>
      <c r="J29" s="77">
        <v>18</v>
      </c>
      <c r="K29" s="77">
        <v>0</v>
      </c>
      <c r="L29" s="77">
        <v>131</v>
      </c>
    </row>
    <row r="30" spans="1:12">
      <c r="A30" s="79" t="s">
        <v>174</v>
      </c>
      <c r="B30" s="80">
        <v>494</v>
      </c>
      <c r="C30" s="80">
        <v>39</v>
      </c>
      <c r="D30" s="80">
        <v>0</v>
      </c>
      <c r="E30" s="80">
        <v>3</v>
      </c>
      <c r="F30" s="80">
        <v>259</v>
      </c>
      <c r="G30" s="80">
        <v>44</v>
      </c>
      <c r="H30" s="80">
        <v>1</v>
      </c>
      <c r="I30" s="80">
        <v>8</v>
      </c>
      <c r="J30" s="80">
        <v>12</v>
      </c>
      <c r="K30" s="80">
        <v>1</v>
      </c>
      <c r="L30" s="80">
        <v>127</v>
      </c>
    </row>
    <row r="31" spans="1:12">
      <c r="A31" s="42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>
      <c r="A32" s="42" t="s">
        <v>397</v>
      </c>
      <c r="B32" s="77">
        <v>3025</v>
      </c>
      <c r="C32" s="77">
        <v>463</v>
      </c>
      <c r="D32" s="77">
        <v>1</v>
      </c>
      <c r="E32" s="77">
        <v>4</v>
      </c>
      <c r="F32" s="77">
        <v>1389</v>
      </c>
      <c r="G32" s="77">
        <v>111</v>
      </c>
      <c r="H32" s="77">
        <v>13</v>
      </c>
      <c r="I32" s="77">
        <v>53</v>
      </c>
      <c r="J32" s="77">
        <v>88</v>
      </c>
      <c r="K32" s="77">
        <v>2</v>
      </c>
      <c r="L32" s="77">
        <v>901</v>
      </c>
    </row>
    <row r="33" spans="1:12">
      <c r="A33" s="42" t="s">
        <v>16</v>
      </c>
      <c r="B33" s="77">
        <v>546</v>
      </c>
      <c r="C33" s="77">
        <v>44</v>
      </c>
      <c r="D33" s="77">
        <v>0</v>
      </c>
      <c r="E33" s="77">
        <v>1</v>
      </c>
      <c r="F33" s="77">
        <v>389</v>
      </c>
      <c r="G33" s="77">
        <v>15</v>
      </c>
      <c r="H33" s="77">
        <v>1</v>
      </c>
      <c r="I33" s="77">
        <v>13</v>
      </c>
      <c r="J33" s="77">
        <v>0</v>
      </c>
      <c r="K33" s="77">
        <v>0</v>
      </c>
      <c r="L33" s="77">
        <v>83</v>
      </c>
    </row>
    <row r="34" spans="1:12">
      <c r="A34" s="42" t="s">
        <v>18</v>
      </c>
      <c r="B34" s="77">
        <v>696</v>
      </c>
      <c r="C34" s="77">
        <v>57</v>
      </c>
      <c r="D34" s="77">
        <v>0</v>
      </c>
      <c r="E34" s="77">
        <v>1</v>
      </c>
      <c r="F34" s="77">
        <v>471</v>
      </c>
      <c r="G34" s="77">
        <v>41</v>
      </c>
      <c r="H34" s="77">
        <v>2</v>
      </c>
      <c r="I34" s="77">
        <v>13</v>
      </c>
      <c r="J34" s="77">
        <v>0</v>
      </c>
      <c r="K34" s="77">
        <v>0</v>
      </c>
      <c r="L34" s="77">
        <v>111</v>
      </c>
    </row>
    <row r="35" spans="1:12">
      <c r="A35" s="42" t="s">
        <v>21</v>
      </c>
      <c r="B35" s="77">
        <v>531</v>
      </c>
      <c r="C35" s="77">
        <v>58</v>
      </c>
      <c r="D35" s="77">
        <v>0</v>
      </c>
      <c r="E35" s="77">
        <v>0</v>
      </c>
      <c r="F35" s="77">
        <v>246</v>
      </c>
      <c r="G35" s="77">
        <v>11</v>
      </c>
      <c r="H35" s="77">
        <v>4</v>
      </c>
      <c r="I35" s="77">
        <v>6</v>
      </c>
      <c r="J35" s="77">
        <v>35</v>
      </c>
      <c r="K35" s="77">
        <v>1</v>
      </c>
      <c r="L35" s="77">
        <v>170</v>
      </c>
    </row>
    <row r="36" spans="1:12">
      <c r="A36" s="42" t="s">
        <v>23</v>
      </c>
      <c r="B36" s="77">
        <v>714</v>
      </c>
      <c r="C36" s="77">
        <v>243</v>
      </c>
      <c r="D36" s="77">
        <v>1</v>
      </c>
      <c r="E36" s="77">
        <v>0</v>
      </c>
      <c r="F36" s="77">
        <v>127</v>
      </c>
      <c r="G36" s="77">
        <v>17</v>
      </c>
      <c r="H36" s="77">
        <v>1</v>
      </c>
      <c r="I36" s="77">
        <v>5</v>
      </c>
      <c r="J36" s="77">
        <v>50</v>
      </c>
      <c r="K36" s="77">
        <v>0</v>
      </c>
      <c r="L36" s="77">
        <v>270</v>
      </c>
    </row>
    <row r="37" spans="1:12">
      <c r="A37" s="79" t="s">
        <v>171</v>
      </c>
      <c r="B37" s="80">
        <v>98</v>
      </c>
      <c r="C37" s="80">
        <v>2</v>
      </c>
      <c r="D37" s="80">
        <v>0</v>
      </c>
      <c r="E37" s="80">
        <v>0</v>
      </c>
      <c r="F37" s="80">
        <v>10</v>
      </c>
      <c r="G37" s="80">
        <v>1</v>
      </c>
      <c r="H37" s="80">
        <v>0</v>
      </c>
      <c r="I37" s="80">
        <v>2</v>
      </c>
      <c r="J37" s="80">
        <v>0</v>
      </c>
      <c r="K37" s="80">
        <v>0</v>
      </c>
      <c r="L37" s="80">
        <v>83</v>
      </c>
    </row>
    <row r="38" spans="1:12">
      <c r="A38" s="79" t="s">
        <v>172</v>
      </c>
      <c r="B38" s="80">
        <v>338</v>
      </c>
      <c r="C38" s="80">
        <v>46</v>
      </c>
      <c r="D38" s="80">
        <v>0</v>
      </c>
      <c r="E38" s="80">
        <v>2</v>
      </c>
      <c r="F38" s="80">
        <v>120</v>
      </c>
      <c r="G38" s="80">
        <v>7</v>
      </c>
      <c r="H38" s="80">
        <v>3</v>
      </c>
      <c r="I38" s="80">
        <v>11</v>
      </c>
      <c r="J38" s="80">
        <v>1</v>
      </c>
      <c r="K38" s="80">
        <v>1</v>
      </c>
      <c r="L38" s="80">
        <v>147</v>
      </c>
    </row>
    <row r="39" spans="1:12">
      <c r="A39" s="79" t="s">
        <v>173</v>
      </c>
      <c r="B39" s="80">
        <v>102</v>
      </c>
      <c r="C39" s="80">
        <v>13</v>
      </c>
      <c r="D39" s="80">
        <v>0</v>
      </c>
      <c r="E39" s="80">
        <v>0</v>
      </c>
      <c r="F39" s="80">
        <v>26</v>
      </c>
      <c r="G39" s="80">
        <v>19</v>
      </c>
      <c r="H39" s="80">
        <v>2</v>
      </c>
      <c r="I39" s="80">
        <v>3</v>
      </c>
      <c r="J39" s="80">
        <v>2</v>
      </c>
      <c r="K39" s="80">
        <v>0</v>
      </c>
      <c r="L39" s="80">
        <v>37</v>
      </c>
    </row>
    <row r="40" spans="1:12">
      <c r="A40" s="42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2">
      <c r="A41" s="42" t="s">
        <v>398</v>
      </c>
      <c r="B41" s="77">
        <v>10960</v>
      </c>
      <c r="C41" s="77">
        <v>740</v>
      </c>
      <c r="D41" s="77">
        <v>4</v>
      </c>
      <c r="E41" s="77">
        <v>1</v>
      </c>
      <c r="F41" s="77">
        <v>8003</v>
      </c>
      <c r="G41" s="77">
        <v>358</v>
      </c>
      <c r="H41" s="77">
        <v>24</v>
      </c>
      <c r="I41" s="77">
        <v>99</v>
      </c>
      <c r="J41" s="77">
        <v>914</v>
      </c>
      <c r="K41" s="77">
        <v>4</v>
      </c>
      <c r="L41" s="77">
        <v>813</v>
      </c>
    </row>
    <row r="42" spans="1:12">
      <c r="A42" s="42" t="s">
        <v>5</v>
      </c>
      <c r="B42" s="77">
        <v>10481</v>
      </c>
      <c r="C42" s="77">
        <v>629</v>
      </c>
      <c r="D42" s="77">
        <v>4</v>
      </c>
      <c r="E42" s="77">
        <v>1</v>
      </c>
      <c r="F42" s="77">
        <v>7806</v>
      </c>
      <c r="G42" s="77">
        <v>338</v>
      </c>
      <c r="H42" s="77">
        <v>23</v>
      </c>
      <c r="I42" s="77">
        <v>88</v>
      </c>
      <c r="J42" s="77">
        <v>893</v>
      </c>
      <c r="K42" s="77">
        <v>3</v>
      </c>
      <c r="L42" s="77">
        <v>696</v>
      </c>
    </row>
    <row r="43" spans="1:12">
      <c r="A43" s="79" t="s">
        <v>177</v>
      </c>
      <c r="B43" s="80">
        <v>107</v>
      </c>
      <c r="C43" s="80">
        <v>15</v>
      </c>
      <c r="D43" s="80">
        <v>0</v>
      </c>
      <c r="E43" s="80">
        <v>0</v>
      </c>
      <c r="F43" s="80">
        <v>47</v>
      </c>
      <c r="G43" s="80">
        <v>9</v>
      </c>
      <c r="H43" s="80">
        <v>1</v>
      </c>
      <c r="I43" s="80">
        <v>2</v>
      </c>
      <c r="J43" s="80">
        <v>0</v>
      </c>
      <c r="K43" s="80">
        <v>0</v>
      </c>
      <c r="L43" s="80">
        <v>33</v>
      </c>
    </row>
    <row r="44" spans="1:12">
      <c r="A44" s="79" t="s">
        <v>178</v>
      </c>
      <c r="B44" s="80">
        <v>372</v>
      </c>
      <c r="C44" s="80">
        <v>96</v>
      </c>
      <c r="D44" s="80">
        <v>0</v>
      </c>
      <c r="E44" s="80">
        <v>0</v>
      </c>
      <c r="F44" s="80">
        <v>150</v>
      </c>
      <c r="G44" s="80">
        <v>11</v>
      </c>
      <c r="H44" s="80">
        <v>0</v>
      </c>
      <c r="I44" s="80">
        <v>9</v>
      </c>
      <c r="J44" s="80">
        <v>21</v>
      </c>
      <c r="K44" s="80">
        <v>1</v>
      </c>
      <c r="L44" s="80">
        <v>84</v>
      </c>
    </row>
    <row r="45" spans="1:12">
      <c r="A45" s="42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1:12">
      <c r="A46" s="42" t="s">
        <v>175</v>
      </c>
      <c r="B46" s="77">
        <v>1687</v>
      </c>
      <c r="C46" s="77">
        <v>116</v>
      </c>
      <c r="D46" s="77">
        <v>2</v>
      </c>
      <c r="E46" s="77">
        <v>8</v>
      </c>
      <c r="F46" s="77">
        <v>1003</v>
      </c>
      <c r="G46" s="77">
        <v>68</v>
      </c>
      <c r="H46" s="77">
        <v>15</v>
      </c>
      <c r="I46" s="77">
        <v>26</v>
      </c>
      <c r="J46" s="77">
        <v>32</v>
      </c>
      <c r="K46" s="77">
        <v>0</v>
      </c>
      <c r="L46" s="77">
        <v>417</v>
      </c>
    </row>
    <row r="47" spans="1:12">
      <c r="A47" s="42" t="s">
        <v>12</v>
      </c>
      <c r="B47" s="77">
        <v>437</v>
      </c>
      <c r="C47" s="77">
        <v>22</v>
      </c>
      <c r="D47" s="77">
        <v>1</v>
      </c>
      <c r="E47" s="77">
        <v>3</v>
      </c>
      <c r="F47" s="77">
        <v>372</v>
      </c>
      <c r="G47" s="77">
        <v>10</v>
      </c>
      <c r="H47" s="77">
        <v>2</v>
      </c>
      <c r="I47" s="77">
        <v>8</v>
      </c>
      <c r="J47" s="77">
        <v>0</v>
      </c>
      <c r="K47" s="77">
        <v>0</v>
      </c>
      <c r="L47" s="77">
        <v>19</v>
      </c>
    </row>
    <row r="48" spans="1:12">
      <c r="A48" s="42" t="s">
        <v>176</v>
      </c>
      <c r="B48" s="77">
        <v>182</v>
      </c>
      <c r="C48" s="77">
        <v>19</v>
      </c>
      <c r="D48" s="77">
        <v>0</v>
      </c>
      <c r="E48" s="77">
        <v>0</v>
      </c>
      <c r="F48" s="77">
        <v>46</v>
      </c>
      <c r="G48" s="77">
        <v>7</v>
      </c>
      <c r="H48" s="77">
        <v>2</v>
      </c>
      <c r="I48" s="77">
        <v>3</v>
      </c>
      <c r="J48" s="77">
        <v>3</v>
      </c>
      <c r="K48" s="77">
        <v>0</v>
      </c>
      <c r="L48" s="77">
        <v>102</v>
      </c>
    </row>
    <row r="49" spans="1:12">
      <c r="A49" s="42" t="s">
        <v>15</v>
      </c>
      <c r="B49" s="77">
        <v>338</v>
      </c>
      <c r="C49" s="77">
        <v>24</v>
      </c>
      <c r="D49" s="77">
        <v>0</v>
      </c>
      <c r="E49" s="77">
        <v>1</v>
      </c>
      <c r="F49" s="77">
        <v>214</v>
      </c>
      <c r="G49" s="77">
        <v>18</v>
      </c>
      <c r="H49" s="77">
        <v>3</v>
      </c>
      <c r="I49" s="77">
        <v>3</v>
      </c>
      <c r="J49" s="77">
        <v>0</v>
      </c>
      <c r="K49" s="77">
        <v>0</v>
      </c>
      <c r="L49" s="77">
        <v>75</v>
      </c>
    </row>
    <row r="50" spans="1:12">
      <c r="A50" s="79" t="s">
        <v>179</v>
      </c>
      <c r="B50" s="80">
        <v>395</v>
      </c>
      <c r="C50" s="80">
        <v>24</v>
      </c>
      <c r="D50" s="80">
        <v>0</v>
      </c>
      <c r="E50" s="80">
        <v>0</v>
      </c>
      <c r="F50" s="80">
        <v>253</v>
      </c>
      <c r="G50" s="80">
        <v>14</v>
      </c>
      <c r="H50" s="80">
        <v>3</v>
      </c>
      <c r="I50" s="80">
        <v>4</v>
      </c>
      <c r="J50" s="80">
        <v>23</v>
      </c>
      <c r="K50" s="80">
        <v>0</v>
      </c>
      <c r="L50" s="80">
        <v>74</v>
      </c>
    </row>
    <row r="51" spans="1:12">
      <c r="A51" s="79" t="s">
        <v>180</v>
      </c>
      <c r="B51" s="80">
        <v>101</v>
      </c>
      <c r="C51" s="80">
        <v>6</v>
      </c>
      <c r="D51" s="80">
        <v>1</v>
      </c>
      <c r="E51" s="80">
        <v>4</v>
      </c>
      <c r="F51" s="80">
        <v>49</v>
      </c>
      <c r="G51" s="80">
        <v>10</v>
      </c>
      <c r="H51" s="80">
        <v>0</v>
      </c>
      <c r="I51" s="80">
        <v>1</v>
      </c>
      <c r="J51" s="80">
        <v>6</v>
      </c>
      <c r="K51" s="80">
        <v>0</v>
      </c>
      <c r="L51" s="80">
        <v>24</v>
      </c>
    </row>
    <row r="52" spans="1:12">
      <c r="A52" s="79" t="s">
        <v>181</v>
      </c>
      <c r="B52" s="80">
        <v>58</v>
      </c>
      <c r="C52" s="80">
        <v>0</v>
      </c>
      <c r="D52" s="80">
        <v>0</v>
      </c>
      <c r="E52" s="80">
        <v>0</v>
      </c>
      <c r="F52" s="80">
        <v>23</v>
      </c>
      <c r="G52" s="80">
        <v>2</v>
      </c>
      <c r="H52" s="80">
        <v>0</v>
      </c>
      <c r="I52" s="80">
        <v>2</v>
      </c>
      <c r="J52" s="80">
        <v>0</v>
      </c>
      <c r="K52" s="80">
        <v>0</v>
      </c>
      <c r="L52" s="80">
        <v>31</v>
      </c>
    </row>
    <row r="53" spans="1:12">
      <c r="A53" s="79" t="s">
        <v>182</v>
      </c>
      <c r="B53" s="80">
        <v>176</v>
      </c>
      <c r="C53" s="80">
        <v>21</v>
      </c>
      <c r="D53" s="80">
        <v>0</v>
      </c>
      <c r="E53" s="80">
        <v>0</v>
      </c>
      <c r="F53" s="80">
        <v>46</v>
      </c>
      <c r="G53" s="80">
        <v>7</v>
      </c>
      <c r="H53" s="80">
        <v>5</v>
      </c>
      <c r="I53" s="80">
        <v>5</v>
      </c>
      <c r="J53" s="80">
        <v>0</v>
      </c>
      <c r="K53" s="80">
        <v>0</v>
      </c>
      <c r="L53" s="80">
        <v>92</v>
      </c>
    </row>
    <row r="54" spans="1:12">
      <c r="A54" s="42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1:12">
      <c r="A55" s="42" t="s">
        <v>134</v>
      </c>
      <c r="B55" s="77">
        <v>871</v>
      </c>
      <c r="C55" s="77">
        <v>227</v>
      </c>
      <c r="D55" s="77">
        <v>2</v>
      </c>
      <c r="E55" s="77">
        <v>0</v>
      </c>
      <c r="F55" s="77">
        <v>260</v>
      </c>
      <c r="G55" s="77">
        <v>123</v>
      </c>
      <c r="H55" s="77">
        <v>4</v>
      </c>
      <c r="I55" s="77">
        <v>28</v>
      </c>
      <c r="J55" s="77">
        <v>5</v>
      </c>
      <c r="K55" s="77">
        <v>0</v>
      </c>
      <c r="L55" s="77">
        <v>222</v>
      </c>
    </row>
    <row r="56" spans="1:12">
      <c r="A56" s="42" t="s">
        <v>13</v>
      </c>
      <c r="B56" s="77">
        <v>288</v>
      </c>
      <c r="C56" s="77">
        <v>28</v>
      </c>
      <c r="D56" s="77">
        <v>0</v>
      </c>
      <c r="E56" s="77">
        <v>0</v>
      </c>
      <c r="F56" s="77">
        <v>148</v>
      </c>
      <c r="G56" s="77">
        <v>36</v>
      </c>
      <c r="H56" s="77">
        <v>1</v>
      </c>
      <c r="I56" s="77">
        <v>12</v>
      </c>
      <c r="J56" s="77">
        <v>0</v>
      </c>
      <c r="K56" s="77">
        <v>0</v>
      </c>
      <c r="L56" s="77">
        <v>63</v>
      </c>
    </row>
    <row r="57" spans="1:12">
      <c r="A57" s="79" t="s">
        <v>183</v>
      </c>
      <c r="B57" s="80">
        <v>166</v>
      </c>
      <c r="C57" s="80">
        <v>11</v>
      </c>
      <c r="D57" s="80">
        <v>0</v>
      </c>
      <c r="E57" s="80">
        <v>0</v>
      </c>
      <c r="F57" s="80">
        <v>46</v>
      </c>
      <c r="G57" s="80">
        <v>44</v>
      </c>
      <c r="H57" s="80">
        <v>3</v>
      </c>
      <c r="I57" s="80">
        <v>2</v>
      </c>
      <c r="J57" s="80">
        <v>0</v>
      </c>
      <c r="K57" s="80">
        <v>0</v>
      </c>
      <c r="L57" s="80">
        <v>60</v>
      </c>
    </row>
    <row r="58" spans="1:12">
      <c r="A58" s="79" t="s">
        <v>184</v>
      </c>
      <c r="B58" s="80">
        <v>49</v>
      </c>
      <c r="C58" s="80">
        <v>18</v>
      </c>
      <c r="D58" s="80">
        <v>0</v>
      </c>
      <c r="E58" s="80">
        <v>0</v>
      </c>
      <c r="F58" s="80">
        <v>8</v>
      </c>
      <c r="G58" s="80">
        <v>5</v>
      </c>
      <c r="H58" s="80">
        <v>0</v>
      </c>
      <c r="I58" s="80">
        <v>2</v>
      </c>
      <c r="J58" s="80">
        <v>0</v>
      </c>
      <c r="K58" s="80">
        <v>0</v>
      </c>
      <c r="L58" s="80">
        <v>16</v>
      </c>
    </row>
    <row r="59" spans="1:12">
      <c r="A59" s="79" t="s">
        <v>185</v>
      </c>
      <c r="B59" s="80">
        <v>57</v>
      </c>
      <c r="C59" s="80">
        <v>8</v>
      </c>
      <c r="D59" s="80">
        <v>1</v>
      </c>
      <c r="E59" s="80">
        <v>0</v>
      </c>
      <c r="F59" s="80">
        <v>31</v>
      </c>
      <c r="G59" s="80">
        <v>8</v>
      </c>
      <c r="H59" s="80">
        <v>0</v>
      </c>
      <c r="I59" s="80">
        <v>3</v>
      </c>
      <c r="J59" s="80">
        <v>0</v>
      </c>
      <c r="K59" s="80">
        <v>0</v>
      </c>
      <c r="L59" s="80">
        <v>6</v>
      </c>
    </row>
    <row r="60" spans="1:12">
      <c r="A60" s="79" t="s">
        <v>186</v>
      </c>
      <c r="B60" s="80">
        <v>99</v>
      </c>
      <c r="C60" s="80">
        <v>36</v>
      </c>
      <c r="D60" s="80">
        <v>1</v>
      </c>
      <c r="E60" s="80">
        <v>0</v>
      </c>
      <c r="F60" s="80">
        <v>6</v>
      </c>
      <c r="G60" s="80">
        <v>27</v>
      </c>
      <c r="H60" s="80">
        <v>0</v>
      </c>
      <c r="I60" s="80">
        <v>2</v>
      </c>
      <c r="J60" s="80">
        <v>0</v>
      </c>
      <c r="K60" s="80">
        <v>0</v>
      </c>
      <c r="L60" s="80">
        <v>27</v>
      </c>
    </row>
    <row r="61" spans="1:12">
      <c r="A61" s="79" t="s">
        <v>187</v>
      </c>
      <c r="B61" s="80">
        <v>212</v>
      </c>
      <c r="C61" s="80">
        <v>126</v>
      </c>
      <c r="D61" s="80">
        <v>0</v>
      </c>
      <c r="E61" s="80">
        <v>0</v>
      </c>
      <c r="F61" s="80">
        <v>21</v>
      </c>
      <c r="G61" s="80">
        <v>3</v>
      </c>
      <c r="H61" s="80">
        <v>0</v>
      </c>
      <c r="I61" s="80">
        <v>7</v>
      </c>
      <c r="J61" s="80">
        <v>5</v>
      </c>
      <c r="K61" s="80">
        <v>0</v>
      </c>
      <c r="L61" s="80">
        <v>50</v>
      </c>
    </row>
    <row r="62" spans="1:12">
      <c r="A62" s="42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2">
      <c r="A63" s="42" t="s">
        <v>135</v>
      </c>
      <c r="B63" s="77">
        <v>982</v>
      </c>
      <c r="C63" s="77">
        <v>90</v>
      </c>
      <c r="D63" s="77">
        <v>3</v>
      </c>
      <c r="E63" s="77">
        <v>0</v>
      </c>
      <c r="F63" s="77">
        <v>276</v>
      </c>
      <c r="G63" s="77">
        <v>153</v>
      </c>
      <c r="H63" s="77">
        <v>5</v>
      </c>
      <c r="I63" s="77">
        <v>15</v>
      </c>
      <c r="J63" s="77">
        <v>6</v>
      </c>
      <c r="K63" s="77">
        <v>1</v>
      </c>
      <c r="L63" s="77">
        <v>433</v>
      </c>
    </row>
    <row r="64" spans="1:12">
      <c r="A64" s="42" t="s">
        <v>399</v>
      </c>
      <c r="B64" s="77">
        <v>559</v>
      </c>
      <c r="C64" s="77">
        <v>73</v>
      </c>
      <c r="D64" s="77">
        <v>1</v>
      </c>
      <c r="E64" s="77">
        <v>0</v>
      </c>
      <c r="F64" s="77">
        <v>107</v>
      </c>
      <c r="G64" s="77">
        <v>97</v>
      </c>
      <c r="H64" s="77">
        <v>2</v>
      </c>
      <c r="I64" s="77">
        <v>7</v>
      </c>
      <c r="J64" s="77">
        <v>0</v>
      </c>
      <c r="K64" s="77">
        <v>0</v>
      </c>
      <c r="L64" s="77">
        <v>272</v>
      </c>
    </row>
    <row r="65" spans="1:12">
      <c r="A65" s="79" t="s">
        <v>188</v>
      </c>
      <c r="B65" s="80">
        <v>423</v>
      </c>
      <c r="C65" s="80">
        <v>17</v>
      </c>
      <c r="D65" s="80">
        <v>2</v>
      </c>
      <c r="E65" s="80">
        <v>0</v>
      </c>
      <c r="F65" s="80">
        <v>169</v>
      </c>
      <c r="G65" s="80">
        <v>56</v>
      </c>
      <c r="H65" s="80">
        <v>3</v>
      </c>
      <c r="I65" s="80">
        <v>8</v>
      </c>
      <c r="J65" s="80">
        <v>6</v>
      </c>
      <c r="K65" s="80">
        <v>1</v>
      </c>
      <c r="L65" s="80">
        <v>161</v>
      </c>
    </row>
    <row r="66" spans="1:12">
      <c r="A66" s="42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1:12">
      <c r="A67" s="42" t="s">
        <v>136</v>
      </c>
      <c r="B67" s="77">
        <v>465</v>
      </c>
      <c r="C67" s="77">
        <v>35</v>
      </c>
      <c r="D67" s="77">
        <v>0</v>
      </c>
      <c r="E67" s="77">
        <v>0</v>
      </c>
      <c r="F67" s="77">
        <v>204</v>
      </c>
      <c r="G67" s="77">
        <v>86</v>
      </c>
      <c r="H67" s="77">
        <v>6</v>
      </c>
      <c r="I67" s="77">
        <v>19</v>
      </c>
      <c r="J67" s="77">
        <v>0</v>
      </c>
      <c r="K67" s="77">
        <v>1</v>
      </c>
      <c r="L67" s="77">
        <v>114</v>
      </c>
    </row>
    <row r="68" spans="1:12">
      <c r="A68" s="42" t="s">
        <v>9</v>
      </c>
      <c r="B68" s="77">
        <v>131</v>
      </c>
      <c r="C68" s="77">
        <v>7</v>
      </c>
      <c r="D68" s="77">
        <v>0</v>
      </c>
      <c r="E68" s="77">
        <v>0</v>
      </c>
      <c r="F68" s="77">
        <v>52</v>
      </c>
      <c r="G68" s="77">
        <v>42</v>
      </c>
      <c r="H68" s="77">
        <v>2</v>
      </c>
      <c r="I68" s="77">
        <v>8</v>
      </c>
      <c r="J68" s="77">
        <v>0</v>
      </c>
      <c r="K68" s="77">
        <v>1</v>
      </c>
      <c r="L68" s="77">
        <v>19</v>
      </c>
    </row>
    <row r="69" spans="1:12">
      <c r="A69" s="79" t="s">
        <v>190</v>
      </c>
      <c r="B69" s="80">
        <v>195</v>
      </c>
      <c r="C69" s="80">
        <v>24</v>
      </c>
      <c r="D69" s="80">
        <v>0</v>
      </c>
      <c r="E69" s="80">
        <v>0</v>
      </c>
      <c r="F69" s="80">
        <v>105</v>
      </c>
      <c r="G69" s="80">
        <v>26</v>
      </c>
      <c r="H69" s="80">
        <v>2</v>
      </c>
      <c r="I69" s="80">
        <v>5</v>
      </c>
      <c r="J69" s="80">
        <v>0</v>
      </c>
      <c r="K69" s="80">
        <v>0</v>
      </c>
      <c r="L69" s="80">
        <v>33</v>
      </c>
    </row>
    <row r="70" spans="1:12">
      <c r="A70" s="81" t="s">
        <v>191</v>
      </c>
      <c r="B70" s="82">
        <v>139</v>
      </c>
      <c r="C70" s="82">
        <v>4</v>
      </c>
      <c r="D70" s="82">
        <v>0</v>
      </c>
      <c r="E70" s="82">
        <v>0</v>
      </c>
      <c r="F70" s="82">
        <v>47</v>
      </c>
      <c r="G70" s="82">
        <v>18</v>
      </c>
      <c r="H70" s="82">
        <v>2</v>
      </c>
      <c r="I70" s="82">
        <v>6</v>
      </c>
      <c r="J70" s="82">
        <v>0</v>
      </c>
      <c r="K70" s="82">
        <v>0</v>
      </c>
      <c r="L70" s="82">
        <v>62</v>
      </c>
    </row>
    <row r="71" spans="1:12">
      <c r="A71" s="43" t="s">
        <v>281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1:12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33</vt:i4>
      </vt:variant>
    </vt:vector>
  </HeadingPairs>
  <TitlesOfParts>
    <vt:vector size="33" baseType="lpstr">
      <vt:lpstr>目次</vt:lpstr>
      <vt:lpstr>時系列</vt:lpstr>
      <vt:lpstr>時系列推計WS</vt:lpstr>
      <vt:lpstr>旧町人口</vt:lpstr>
      <vt:lpstr>95</vt:lpstr>
      <vt:lpstr>96</vt:lpstr>
      <vt:lpstr>97</vt:lpstr>
      <vt:lpstr>98</vt:lpstr>
      <vt:lpstr>99</vt:lpstr>
      <vt:lpstr>00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dcterms:created xsi:type="dcterms:W3CDTF">2024-01-16T03:49:32Z</dcterms:created>
  <dcterms:modified xsi:type="dcterms:W3CDTF">2024-06-18T02:41:16Z</dcterms:modified>
</cp:coreProperties>
</file>