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下水道担当（総務課）\決算統計\27決算統計\【経営比較分析表】12 赤穂市（下水非適）\追加調査４\"/>
    </mc:Choice>
  </mc:AlternateContent>
  <workbookProtection workbookPassword="B501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P6" i="5"/>
  <c r="W10" i="4" s="1"/>
  <c r="O6" i="5"/>
  <c r="P10" i="4" s="1"/>
  <c r="N6" i="5"/>
  <c r="I10" i="4" s="1"/>
  <c r="M6" i="5"/>
  <c r="B10" i="4" s="1"/>
  <c r="L6" i="5"/>
  <c r="K6" i="5"/>
  <c r="P8" i="4" s="1"/>
  <c r="J6" i="5"/>
  <c r="I8" i="4" s="1"/>
  <c r="I6" i="5"/>
  <c r="B8" i="4" s="1"/>
  <c r="H6" i="5"/>
  <c r="B6" i="4" s="1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D10" i="4"/>
  <c r="AL8" i="4"/>
  <c r="W8" i="4"/>
  <c r="C10" i="5" l="1"/>
  <c r="D10" i="5"/>
  <c r="E10" i="5"/>
  <c r="B10" i="5"/>
</calcChain>
</file>

<file path=xl/sharedStrings.xml><?xml version="1.0" encoding="utf-8"?>
<sst xmlns="http://schemas.openxmlformats.org/spreadsheetml/2006/main" count="221" uniqueCount="111">
  <si>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</si>
  <si>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</si>
  <si>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</si>
  <si>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</si>
  <si>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</si>
  <si>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</si>
  <si>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</si>
  <si>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</si>
  <si>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</si>
  <si>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</si>
  <si>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</si>
  <si>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</si>
  <si>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</si>
  <si>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</si>
  <si>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</si>
  <si>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</si>
  <si>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</si>
  <si>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</si>
  <si>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</si>
  <si>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</si>
  <si>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</si>
  <si>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</si>
  <si>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</si>
  <si>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</si>
  <si>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</si>
  <si>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</si>
  <si>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</si>
  <si>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</si>
  <si>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</si>
  <si>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</si>
  <si>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</si>
  <si>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</si>
  <si>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</si>
  <si>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</si>
  <si>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</si>
  <si>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</si>
  <si>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</si>
  <si>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</si>
  <si>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</si>
  <si>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</si>
  <si>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</si>
  <si>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22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</si>
  <si>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</si>
  <si>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</si>
  <si>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</si>
  <si>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</si>
  <si>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</si>
  <si>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</si>
  <si>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</si>
  <si>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</si>
  <si>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</si>
  <si>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</si>
  <si>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</si>
  <si>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</si>
  <si>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</si>
  <si>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</si>
  <si>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</si>
  <si>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</si>
  <si>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</si>
  <si>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</si>
  <si>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</si>
  <si>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</si>
  <si>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</si>
  <si>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</si>
  <si>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</si>
  <si>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</si>
  <si>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</si>
  <si>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</si>
  <si>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</si>
  <si>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</si>
  <si>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</si>
  <si>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</si>
  <si>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</si>
  <si>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</si>
  <si>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</si>
  <si>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</si>
  <si>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</si>
  <si>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</si>
  <si>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</si>
  <si>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</si>
  <si>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</si>
  <si>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</si>
  <si>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</si>
  <si>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</si>
  <si>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</si>
  <si>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</si>
  <si>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</si>
  <si>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</si>
  <si>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</si>
  <si>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</si>
  <si>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</si>
  <si>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</si>
  <si>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</si>
  <si>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</si>
  <si>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</si>
  <si>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</si>
  <si>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兵庫県　赤穂市</t>
  </si>
  <si>
    <t>法非適用</t>
  </si>
  <si>
    <t>下水道事業</t>
  </si>
  <si>
    <t>農業集落排水</t>
  </si>
  <si>
    <t>F2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</si>
  <si>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</si>
  <si>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</si>
  <si>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</si>
  <si>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</si>
  <si>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</si>
  <si>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</si>
  <si>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</si>
  <si>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農業集落排水施設の改築・更新費や維持管理費を低減することを目的に、農業集落排水を公共下水道へ統廃合することを検討している。検討するにあたっては、全施設の健全度判定や施設の劣化状態を調査し、統廃合や施設更新の優先順位、必要コストの把握が急務となる。</t>
    <phoneticPr fontId="4"/>
  </si>
  <si>
    <t>　経営費用における企業債償還金額の割合が高いことや人口減少、節水による使用料収入の減収により、平成２５年度以降、収益的収支比率が劣位に転じており、今後も現状に近い率にて推移すると見込まれる。企業債残高対事業規模比率については、平成１２年度に事業が終了し企業債残高は減少しているものの、使用料収入の減収により劣位となっており、全国平均、類似団体と比較しても同様である。併せて、汚水処理原価が高くなったことにより経費回収率が低下し、経営の効率性を低下させている。</t>
    <phoneticPr fontId="4"/>
  </si>
  <si>
    <t>　水洗化率は91％に達しており、施設利用率も類似団体平均値、全国平均と比べ優位であり適切に稼動している。しかしながら、企業債残高が減少しているとはいうものの、償還すべき企業債残高は高額で、使用料収入の減収と合わせて経営費用を圧迫している。今後も、施設運営について、徹底した合理化・効率性を図り、コスト縮減に努める必要が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</si>
</sst>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600232"/>
        <c:axId val="1143647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0.02</c:v>
                </c:pt>
                <c:pt idx="1">
                  <c:v>0.03</c:v>
                </c:pt>
                <c:pt idx="2">
                  <c:v>0.04</c:v>
                </c:pt>
                <c:pt idx="3">
                  <c:v>0.03</c:v>
                </c:pt>
                <c:pt idx="4">
                  <c:v>0.02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600232"/>
        <c:axId val="114364720"/>
      </c:lineChart>
      <c:dateAx>
        <c:axId val="1736002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4364720"/>
        <c:crosses val="autoZero"/>
        <c:auto val="1"/>
        <c:lblOffset val="100"/>
        <c:baseTimeUnit val="years"/>
      </c:dateAx>
      <c:valAx>
        <c:axId val="1143647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3600232"/>
        <c:crosses val="autoZero"/>
        <c:crossBetween val="between"/>
        <c:majorUnit val="0.01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58.22</c:v>
                </c:pt>
                <c:pt idx="1">
                  <c:v>58.95</c:v>
                </c:pt>
                <c:pt idx="2">
                  <c:v>58.95</c:v>
                </c:pt>
                <c:pt idx="3">
                  <c:v>58.22</c:v>
                </c:pt>
                <c:pt idx="4">
                  <c:v>58.22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4379720"/>
        <c:axId val="174496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54.23</c:v>
                </c:pt>
                <c:pt idx="1">
                  <c:v>55.2</c:v>
                </c:pt>
                <c:pt idx="2">
                  <c:v>54.74</c:v>
                </c:pt>
                <c:pt idx="3">
                  <c:v>53.78</c:v>
                </c:pt>
                <c:pt idx="4">
                  <c:v>53.24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379720"/>
        <c:axId val="174496240"/>
      </c:lineChart>
      <c:dateAx>
        <c:axId val="1743797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4496240"/>
        <c:crosses val="autoZero"/>
        <c:auto val="1"/>
        <c:lblOffset val="100"/>
        <c:baseTimeUnit val="years"/>
      </c:dateAx>
      <c:valAx>
        <c:axId val="174496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4379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91.03</c:v>
                </c:pt>
                <c:pt idx="1">
                  <c:v>91.12</c:v>
                </c:pt>
                <c:pt idx="2">
                  <c:v>91.27</c:v>
                </c:pt>
                <c:pt idx="3">
                  <c:v>91.26</c:v>
                </c:pt>
                <c:pt idx="4">
                  <c:v>91.26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4652040"/>
        <c:axId val="174651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83.61</c:v>
                </c:pt>
                <c:pt idx="1">
                  <c:v>83.73</c:v>
                </c:pt>
                <c:pt idx="2">
                  <c:v>83.88</c:v>
                </c:pt>
                <c:pt idx="3">
                  <c:v>84.06</c:v>
                </c:pt>
                <c:pt idx="4">
                  <c:v>84.07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652040"/>
        <c:axId val="174651648"/>
      </c:lineChart>
      <c:dateAx>
        <c:axId val="1746520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4651648"/>
        <c:crosses val="autoZero"/>
        <c:auto val="1"/>
        <c:lblOffset val="100"/>
        <c:baseTimeUnit val="years"/>
      </c:dateAx>
      <c:valAx>
        <c:axId val="174651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46520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61.68</c:v>
                </c:pt>
                <c:pt idx="1">
                  <c:v>62.83</c:v>
                </c:pt>
                <c:pt idx="2">
                  <c:v>76.55</c:v>
                </c:pt>
                <c:pt idx="3">
                  <c:v>48.47</c:v>
                </c:pt>
                <c:pt idx="4">
                  <c:v>46.92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606504"/>
        <c:axId val="1736068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606504"/>
        <c:axId val="173606888"/>
      </c:lineChart>
      <c:dateAx>
        <c:axId val="1736065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3606888"/>
        <c:crosses val="autoZero"/>
        <c:auto val="1"/>
        <c:lblOffset val="100"/>
        <c:baseTimeUnit val="years"/>
      </c:dateAx>
      <c:valAx>
        <c:axId val="1736068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36065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714712"/>
        <c:axId val="1729249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714712"/>
        <c:axId val="172924936"/>
      </c:lineChart>
      <c:dateAx>
        <c:axId val="1737147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2924936"/>
        <c:crosses val="autoZero"/>
        <c:auto val="1"/>
        <c:lblOffset val="100"/>
        <c:baseTimeUnit val="years"/>
      </c:dateAx>
      <c:valAx>
        <c:axId val="1729249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37147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4649296"/>
        <c:axId val="1746496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649296"/>
        <c:axId val="174649688"/>
      </c:lineChart>
      <c:dateAx>
        <c:axId val="1746492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4649688"/>
        <c:crosses val="autoZero"/>
        <c:auto val="1"/>
        <c:lblOffset val="100"/>
        <c:baseTimeUnit val="years"/>
      </c:dateAx>
      <c:valAx>
        <c:axId val="1746496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46492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4652432"/>
        <c:axId val="174652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652432"/>
        <c:axId val="174652824"/>
      </c:lineChart>
      <c:dateAx>
        <c:axId val="1746524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4652824"/>
        <c:crosses val="autoZero"/>
        <c:auto val="1"/>
        <c:lblOffset val="100"/>
        <c:baseTimeUnit val="years"/>
      </c:dateAx>
      <c:valAx>
        <c:axId val="174652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4652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4380112"/>
        <c:axId val="174380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380112"/>
        <c:axId val="174380504"/>
      </c:lineChart>
      <c:dateAx>
        <c:axId val="174380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4380504"/>
        <c:crosses val="autoZero"/>
        <c:auto val="1"/>
        <c:lblOffset val="100"/>
        <c:baseTimeUnit val="years"/>
      </c:dateAx>
      <c:valAx>
        <c:axId val="174380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438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1764.83</c:v>
                </c:pt>
                <c:pt idx="1">
                  <c:v>1751.58</c:v>
                </c:pt>
                <c:pt idx="2">
                  <c:v>1785.57</c:v>
                </c:pt>
                <c:pt idx="3">
                  <c:v>3267.75</c:v>
                </c:pt>
                <c:pt idx="4">
                  <c:v>3125.55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4381680"/>
        <c:axId val="1743820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1267.26</c:v>
                </c:pt>
                <c:pt idx="1">
                  <c:v>1239.2</c:v>
                </c:pt>
                <c:pt idx="2">
                  <c:v>1197.82</c:v>
                </c:pt>
                <c:pt idx="3">
                  <c:v>1126.77</c:v>
                </c:pt>
                <c:pt idx="4">
                  <c:v>1044.8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381680"/>
        <c:axId val="174382072"/>
      </c:lineChart>
      <c:dateAx>
        <c:axId val="1743816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4382072"/>
        <c:crosses val="autoZero"/>
        <c:auto val="1"/>
        <c:lblOffset val="100"/>
        <c:baseTimeUnit val="years"/>
      </c:dateAx>
      <c:valAx>
        <c:axId val="1743820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43816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49.59</c:v>
                </c:pt>
                <c:pt idx="1">
                  <c:v>46.07</c:v>
                </c:pt>
                <c:pt idx="2">
                  <c:v>38.020000000000003</c:v>
                </c:pt>
                <c:pt idx="3">
                  <c:v>23.81</c:v>
                </c:pt>
                <c:pt idx="4">
                  <c:v>22.54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4493104"/>
        <c:axId val="174493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53.42</c:v>
                </c:pt>
                <c:pt idx="1">
                  <c:v>51.56</c:v>
                </c:pt>
                <c:pt idx="2">
                  <c:v>51.03</c:v>
                </c:pt>
                <c:pt idx="3">
                  <c:v>50.9</c:v>
                </c:pt>
                <c:pt idx="4">
                  <c:v>50.82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493104"/>
        <c:axId val="174493496"/>
      </c:lineChart>
      <c:dateAx>
        <c:axId val="1744931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4493496"/>
        <c:crosses val="autoZero"/>
        <c:auto val="1"/>
        <c:lblOffset val="100"/>
        <c:baseTimeUnit val="years"/>
      </c:dateAx>
      <c:valAx>
        <c:axId val="174493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44931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290.07</c:v>
                </c:pt>
                <c:pt idx="1">
                  <c:v>314.12</c:v>
                </c:pt>
                <c:pt idx="2">
                  <c:v>379.61</c:v>
                </c:pt>
                <c:pt idx="3">
                  <c:v>604.88</c:v>
                </c:pt>
                <c:pt idx="4">
                  <c:v>651.17999999999995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4494672"/>
        <c:axId val="1744950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269.12</c:v>
                </c:pt>
                <c:pt idx="1">
                  <c:v>283.26</c:v>
                </c:pt>
                <c:pt idx="2">
                  <c:v>289.60000000000002</c:v>
                </c:pt>
                <c:pt idx="3">
                  <c:v>293.27</c:v>
                </c:pt>
                <c:pt idx="4">
                  <c:v>300.52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494672"/>
        <c:axId val="174495064"/>
      </c:lineChart>
      <c:dateAx>
        <c:axId val="1744946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4495064"/>
        <c:crosses val="autoZero"/>
        <c:auto val="1"/>
        <c:lblOffset val="100"/>
        <c:baseTimeUnit val="years"/>
      </c:dateAx>
      <c:valAx>
        <c:axId val="1744950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4494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【992.47】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【83.79】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【53.32】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【295.10】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【51.49】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AG28" zoomScaleNormal="100" workbookViewId="0">
      <selection activeCell="BL66" sqref="BL66:BZ82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ht="9.75" customHeight="1">
      <c r="A3" s="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</row>
    <row r="4" spans="1:78" ht="9.75" customHeight="1">
      <c r="A4" s="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2" t="str">
        <f>データ!H6</f>
        <v>兵庫県　赤穂市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3"/>
      <c r="AE7" s="3"/>
      <c r="AF7" s="3"/>
      <c r="AG7" s="3"/>
      <c r="AH7" s="3"/>
      <c r="AI7" s="3"/>
      <c r="AJ7" s="3"/>
      <c r="AK7" s="3"/>
      <c r="AL7" s="69" t="s">
        <v>5</v>
      </c>
      <c r="AM7" s="69"/>
      <c r="AN7" s="69"/>
      <c r="AO7" s="69"/>
      <c r="AP7" s="69"/>
      <c r="AQ7" s="69"/>
      <c r="AR7" s="69"/>
      <c r="AS7" s="69"/>
      <c r="AT7" s="69" t="s">
        <v>6</v>
      </c>
      <c r="AU7" s="69"/>
      <c r="AV7" s="69"/>
      <c r="AW7" s="69"/>
      <c r="AX7" s="69"/>
      <c r="AY7" s="69"/>
      <c r="AZ7" s="69"/>
      <c r="BA7" s="69"/>
      <c r="BB7" s="69" t="s">
        <v>7</v>
      </c>
      <c r="BC7" s="69"/>
      <c r="BD7" s="69"/>
      <c r="BE7" s="69"/>
      <c r="BF7" s="69"/>
      <c r="BG7" s="69"/>
      <c r="BH7" s="69"/>
      <c r="BI7" s="69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法非適用</v>
      </c>
      <c r="C8" s="70"/>
      <c r="D8" s="70"/>
      <c r="E8" s="70"/>
      <c r="F8" s="70"/>
      <c r="G8" s="70"/>
      <c r="H8" s="70"/>
      <c r="I8" s="70" t="str">
        <f>データ!J6</f>
        <v>下水道事業</v>
      </c>
      <c r="J8" s="70"/>
      <c r="K8" s="70"/>
      <c r="L8" s="70"/>
      <c r="M8" s="70"/>
      <c r="N8" s="70"/>
      <c r="O8" s="70"/>
      <c r="P8" s="70" t="str">
        <f>データ!K6</f>
        <v>農業集落排水</v>
      </c>
      <c r="Q8" s="70"/>
      <c r="R8" s="70"/>
      <c r="S8" s="70"/>
      <c r="T8" s="70"/>
      <c r="U8" s="70"/>
      <c r="V8" s="70"/>
      <c r="W8" s="70" t="str">
        <f>データ!L6</f>
        <v>F2</v>
      </c>
      <c r="X8" s="70"/>
      <c r="Y8" s="70"/>
      <c r="Z8" s="70"/>
      <c r="AA8" s="70"/>
      <c r="AB8" s="70"/>
      <c r="AC8" s="70"/>
      <c r="AD8" s="3"/>
      <c r="AE8" s="3"/>
      <c r="AF8" s="3"/>
      <c r="AG8" s="3"/>
      <c r="AH8" s="3"/>
      <c r="AI8" s="3"/>
      <c r="AJ8" s="3"/>
      <c r="AK8" s="3"/>
      <c r="AL8" s="64">
        <f>データ!R6</f>
        <v>49944</v>
      </c>
      <c r="AM8" s="64"/>
      <c r="AN8" s="64"/>
      <c r="AO8" s="64"/>
      <c r="AP8" s="64"/>
      <c r="AQ8" s="64"/>
      <c r="AR8" s="64"/>
      <c r="AS8" s="64"/>
      <c r="AT8" s="63">
        <f>データ!S6</f>
        <v>126.86</v>
      </c>
      <c r="AU8" s="63"/>
      <c r="AV8" s="63"/>
      <c r="AW8" s="63"/>
      <c r="AX8" s="63"/>
      <c r="AY8" s="63"/>
      <c r="AZ8" s="63"/>
      <c r="BA8" s="63"/>
      <c r="BB8" s="63">
        <f>データ!T6</f>
        <v>393.69</v>
      </c>
      <c r="BC8" s="63"/>
      <c r="BD8" s="63"/>
      <c r="BE8" s="63"/>
      <c r="BF8" s="63"/>
      <c r="BG8" s="63"/>
      <c r="BH8" s="63"/>
      <c r="BI8" s="63"/>
      <c r="BJ8" s="3"/>
      <c r="BK8" s="3"/>
      <c r="BL8" s="67" t="s">
        <v>9</v>
      </c>
      <c r="BM8" s="6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9" t="s">
        <v>11</v>
      </c>
      <c r="C9" s="69"/>
      <c r="D9" s="69"/>
      <c r="E9" s="69"/>
      <c r="F9" s="69"/>
      <c r="G9" s="69"/>
      <c r="H9" s="69"/>
      <c r="I9" s="69" t="s">
        <v>12</v>
      </c>
      <c r="J9" s="69"/>
      <c r="K9" s="69"/>
      <c r="L9" s="69"/>
      <c r="M9" s="69"/>
      <c r="N9" s="69"/>
      <c r="O9" s="69"/>
      <c r="P9" s="69" t="s">
        <v>13</v>
      </c>
      <c r="Q9" s="69"/>
      <c r="R9" s="69"/>
      <c r="S9" s="69"/>
      <c r="T9" s="69"/>
      <c r="U9" s="69"/>
      <c r="V9" s="69"/>
      <c r="W9" s="69" t="s">
        <v>14</v>
      </c>
      <c r="X9" s="69"/>
      <c r="Y9" s="69"/>
      <c r="Z9" s="69"/>
      <c r="AA9" s="69"/>
      <c r="AB9" s="69"/>
      <c r="AC9" s="69"/>
      <c r="AD9" s="69" t="s">
        <v>15</v>
      </c>
      <c r="AE9" s="69"/>
      <c r="AF9" s="69"/>
      <c r="AG9" s="69"/>
      <c r="AH9" s="69"/>
      <c r="AI9" s="69"/>
      <c r="AJ9" s="69"/>
      <c r="AK9" s="3"/>
      <c r="AL9" s="69" t="s">
        <v>16</v>
      </c>
      <c r="AM9" s="69"/>
      <c r="AN9" s="69"/>
      <c r="AO9" s="69"/>
      <c r="AP9" s="69"/>
      <c r="AQ9" s="69"/>
      <c r="AR9" s="69"/>
      <c r="AS9" s="69"/>
      <c r="AT9" s="69" t="s">
        <v>17</v>
      </c>
      <c r="AU9" s="69"/>
      <c r="AV9" s="69"/>
      <c r="AW9" s="69"/>
      <c r="AX9" s="69"/>
      <c r="AY9" s="69"/>
      <c r="AZ9" s="69"/>
      <c r="BA9" s="69"/>
      <c r="BB9" s="69" t="s">
        <v>18</v>
      </c>
      <c r="BC9" s="69"/>
      <c r="BD9" s="69"/>
      <c r="BE9" s="69"/>
      <c r="BF9" s="69"/>
      <c r="BG9" s="69"/>
      <c r="BH9" s="69"/>
      <c r="BI9" s="69"/>
      <c r="BJ9" s="3"/>
      <c r="BK9" s="3"/>
      <c r="BL9" s="61" t="s">
        <v>19</v>
      </c>
      <c r="BM9" s="6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63" t="str">
        <f>データ!M6</f>
        <v>-</v>
      </c>
      <c r="C10" s="63"/>
      <c r="D10" s="63"/>
      <c r="E10" s="63"/>
      <c r="F10" s="63"/>
      <c r="G10" s="63"/>
      <c r="H10" s="63"/>
      <c r="I10" s="63" t="str">
        <f>データ!N6</f>
        <v>該当数値なし</v>
      </c>
      <c r="J10" s="63"/>
      <c r="K10" s="63"/>
      <c r="L10" s="63"/>
      <c r="M10" s="63"/>
      <c r="N10" s="63"/>
      <c r="O10" s="63"/>
      <c r="P10" s="63">
        <f>データ!O6</f>
        <v>5.22</v>
      </c>
      <c r="Q10" s="63"/>
      <c r="R10" s="63"/>
      <c r="S10" s="63"/>
      <c r="T10" s="63"/>
      <c r="U10" s="63"/>
      <c r="V10" s="63"/>
      <c r="W10" s="63">
        <f>データ!P6</f>
        <v>87.34</v>
      </c>
      <c r="X10" s="63"/>
      <c r="Y10" s="63"/>
      <c r="Z10" s="63"/>
      <c r="AA10" s="63"/>
      <c r="AB10" s="63"/>
      <c r="AC10" s="63"/>
      <c r="AD10" s="64">
        <f>データ!Q6</f>
        <v>2408</v>
      </c>
      <c r="AE10" s="64"/>
      <c r="AF10" s="64"/>
      <c r="AG10" s="64"/>
      <c r="AH10" s="64"/>
      <c r="AI10" s="64"/>
      <c r="AJ10" s="64"/>
      <c r="AK10" s="2"/>
      <c r="AL10" s="64">
        <f>データ!U6</f>
        <v>2598</v>
      </c>
      <c r="AM10" s="64"/>
      <c r="AN10" s="64"/>
      <c r="AO10" s="64"/>
      <c r="AP10" s="64"/>
      <c r="AQ10" s="64"/>
      <c r="AR10" s="64"/>
      <c r="AS10" s="64"/>
      <c r="AT10" s="63">
        <f>データ!V6</f>
        <v>0.76</v>
      </c>
      <c r="AU10" s="63"/>
      <c r="AV10" s="63"/>
      <c r="AW10" s="63"/>
      <c r="AX10" s="63"/>
      <c r="AY10" s="63"/>
      <c r="AZ10" s="63"/>
      <c r="BA10" s="63"/>
      <c r="BB10" s="63">
        <f>データ!W6</f>
        <v>3418.42</v>
      </c>
      <c r="BC10" s="63"/>
      <c r="BD10" s="63"/>
      <c r="BE10" s="63"/>
      <c r="BF10" s="63"/>
      <c r="BG10" s="63"/>
      <c r="BH10" s="63"/>
      <c r="BI10" s="63"/>
      <c r="BJ10" s="2"/>
      <c r="BK10" s="2"/>
      <c r="BL10" s="65" t="s">
        <v>21</v>
      </c>
      <c r="BM10" s="66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109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108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35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110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40</v>
      </c>
    </row>
    <row r="84" spans="1:78">
      <c r="C84" s="2" t="s">
        <v>41</v>
      </c>
    </row>
  </sheetData>
  <sheetProtection password="B501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2014</v>
      </c>
      <c r="C6" s="31">
        <f t="shared" ref="C6:W6" si="3">C7</f>
        <v>282120</v>
      </c>
      <c r="D6" s="31">
        <f t="shared" si="3"/>
        <v>47</v>
      </c>
      <c r="E6" s="31">
        <f t="shared" si="3"/>
        <v>17</v>
      </c>
      <c r="F6" s="31">
        <f t="shared" si="3"/>
        <v>5</v>
      </c>
      <c r="G6" s="31">
        <f t="shared" si="3"/>
        <v>0</v>
      </c>
      <c r="H6" s="31" t="str">
        <f t="shared" si="3"/>
        <v>兵庫県　赤穂市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農業集落排水</v>
      </c>
      <c r="L6" s="31" t="str">
        <f t="shared" si="3"/>
        <v>F2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5.22</v>
      </c>
      <c r="P6" s="32">
        <f t="shared" si="3"/>
        <v>87.34</v>
      </c>
      <c r="Q6" s="32">
        <f t="shared" si="3"/>
        <v>2408</v>
      </c>
      <c r="R6" s="32">
        <f t="shared" si="3"/>
        <v>49944</v>
      </c>
      <c r="S6" s="32">
        <f t="shared" si="3"/>
        <v>126.86</v>
      </c>
      <c r="T6" s="32">
        <f t="shared" si="3"/>
        <v>393.69</v>
      </c>
      <c r="U6" s="32">
        <f t="shared" si="3"/>
        <v>2598</v>
      </c>
      <c r="V6" s="32">
        <f t="shared" si="3"/>
        <v>0.76</v>
      </c>
      <c r="W6" s="32">
        <f t="shared" si="3"/>
        <v>3418.42</v>
      </c>
      <c r="X6" s="33">
        <f>IF(X7="",NA(),X7)</f>
        <v>61.68</v>
      </c>
      <c r="Y6" s="33">
        <f t="shared" ref="Y6:AG6" si="4">IF(Y7="",NA(),Y7)</f>
        <v>62.83</v>
      </c>
      <c r="Z6" s="33">
        <f t="shared" si="4"/>
        <v>76.55</v>
      </c>
      <c r="AA6" s="33">
        <f t="shared" si="4"/>
        <v>48.47</v>
      </c>
      <c r="AB6" s="33">
        <f t="shared" si="4"/>
        <v>46.92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1764.83</v>
      </c>
      <c r="BF6" s="33">
        <f t="shared" ref="BF6:BN6" si="7">IF(BF7="",NA(),BF7)</f>
        <v>1751.58</v>
      </c>
      <c r="BG6" s="33">
        <f t="shared" si="7"/>
        <v>1785.57</v>
      </c>
      <c r="BH6" s="33">
        <f t="shared" si="7"/>
        <v>3267.75</v>
      </c>
      <c r="BI6" s="33">
        <f t="shared" si="7"/>
        <v>3125.55</v>
      </c>
      <c r="BJ6" s="33">
        <f t="shared" si="7"/>
        <v>1267.26</v>
      </c>
      <c r="BK6" s="33">
        <f t="shared" si="7"/>
        <v>1239.2</v>
      </c>
      <c r="BL6" s="33">
        <f t="shared" si="7"/>
        <v>1197.82</v>
      </c>
      <c r="BM6" s="33">
        <f t="shared" si="7"/>
        <v>1126.77</v>
      </c>
      <c r="BN6" s="33">
        <f t="shared" si="7"/>
        <v>1044.8</v>
      </c>
      <c r="BO6" s="32" t="str">
        <f>IF(BO7="","",IF(BO7="-","【-】","【"&amp;SUBSTITUTE(TEXT(BO7,"#,##0.00"),"-","△")&amp;"】"))</f>
        <v>【992.47】</v>
      </c>
      <c r="BP6" s="33">
        <f>IF(BP7="",NA(),BP7)</f>
        <v>49.59</v>
      </c>
      <c r="BQ6" s="33">
        <f t="shared" ref="BQ6:BY6" si="8">IF(BQ7="",NA(),BQ7)</f>
        <v>46.07</v>
      </c>
      <c r="BR6" s="33">
        <f t="shared" si="8"/>
        <v>38.020000000000003</v>
      </c>
      <c r="BS6" s="33">
        <f t="shared" si="8"/>
        <v>23.81</v>
      </c>
      <c r="BT6" s="33">
        <f t="shared" si="8"/>
        <v>22.54</v>
      </c>
      <c r="BU6" s="33">
        <f t="shared" si="8"/>
        <v>53.42</v>
      </c>
      <c r="BV6" s="33">
        <f t="shared" si="8"/>
        <v>51.56</v>
      </c>
      <c r="BW6" s="33">
        <f t="shared" si="8"/>
        <v>51.03</v>
      </c>
      <c r="BX6" s="33">
        <f t="shared" si="8"/>
        <v>50.9</v>
      </c>
      <c r="BY6" s="33">
        <f t="shared" si="8"/>
        <v>50.82</v>
      </c>
      <c r="BZ6" s="32" t="str">
        <f>IF(BZ7="","",IF(BZ7="-","【-】","【"&amp;SUBSTITUTE(TEXT(BZ7,"#,##0.00"),"-","△")&amp;"】"))</f>
        <v>【51.49】</v>
      </c>
      <c r="CA6" s="33">
        <f>IF(CA7="",NA(),CA7)</f>
        <v>290.07</v>
      </c>
      <c r="CB6" s="33">
        <f t="shared" ref="CB6:CJ6" si="9">IF(CB7="",NA(),CB7)</f>
        <v>314.12</v>
      </c>
      <c r="CC6" s="33">
        <f t="shared" si="9"/>
        <v>379.61</v>
      </c>
      <c r="CD6" s="33">
        <f t="shared" si="9"/>
        <v>604.88</v>
      </c>
      <c r="CE6" s="33">
        <f t="shared" si="9"/>
        <v>651.17999999999995</v>
      </c>
      <c r="CF6" s="33">
        <f t="shared" si="9"/>
        <v>269.12</v>
      </c>
      <c r="CG6" s="33">
        <f t="shared" si="9"/>
        <v>283.26</v>
      </c>
      <c r="CH6" s="33">
        <f t="shared" si="9"/>
        <v>289.60000000000002</v>
      </c>
      <c r="CI6" s="33">
        <f t="shared" si="9"/>
        <v>293.27</v>
      </c>
      <c r="CJ6" s="33">
        <f t="shared" si="9"/>
        <v>300.52</v>
      </c>
      <c r="CK6" s="32" t="str">
        <f>IF(CK7="","",IF(CK7="-","【-】","【"&amp;SUBSTITUTE(TEXT(CK7,"#,##0.00"),"-","△")&amp;"】"))</f>
        <v>【295.10】</v>
      </c>
      <c r="CL6" s="33">
        <f>IF(CL7="",NA(),CL7)</f>
        <v>58.22</v>
      </c>
      <c r="CM6" s="33">
        <f t="shared" ref="CM6:CU6" si="10">IF(CM7="",NA(),CM7)</f>
        <v>58.95</v>
      </c>
      <c r="CN6" s="33">
        <f t="shared" si="10"/>
        <v>58.95</v>
      </c>
      <c r="CO6" s="33">
        <f t="shared" si="10"/>
        <v>58.22</v>
      </c>
      <c r="CP6" s="33">
        <f t="shared" si="10"/>
        <v>58.22</v>
      </c>
      <c r="CQ6" s="33">
        <f t="shared" si="10"/>
        <v>54.23</v>
      </c>
      <c r="CR6" s="33">
        <f t="shared" si="10"/>
        <v>55.2</v>
      </c>
      <c r="CS6" s="33">
        <f t="shared" si="10"/>
        <v>54.74</v>
      </c>
      <c r="CT6" s="33">
        <f t="shared" si="10"/>
        <v>53.78</v>
      </c>
      <c r="CU6" s="33">
        <f t="shared" si="10"/>
        <v>53.24</v>
      </c>
      <c r="CV6" s="32" t="str">
        <f>IF(CV7="","",IF(CV7="-","【-】","【"&amp;SUBSTITUTE(TEXT(CV7,"#,##0.00"),"-","△")&amp;"】"))</f>
        <v>【53.32】</v>
      </c>
      <c r="CW6" s="33">
        <f>IF(CW7="",NA(),CW7)</f>
        <v>91.03</v>
      </c>
      <c r="CX6" s="33">
        <f t="shared" ref="CX6:DF6" si="11">IF(CX7="",NA(),CX7)</f>
        <v>91.12</v>
      </c>
      <c r="CY6" s="33">
        <f t="shared" si="11"/>
        <v>91.27</v>
      </c>
      <c r="CZ6" s="33">
        <f t="shared" si="11"/>
        <v>91.26</v>
      </c>
      <c r="DA6" s="33">
        <f t="shared" si="11"/>
        <v>91.26</v>
      </c>
      <c r="DB6" s="33">
        <f t="shared" si="11"/>
        <v>83.61</v>
      </c>
      <c r="DC6" s="33">
        <f t="shared" si="11"/>
        <v>83.73</v>
      </c>
      <c r="DD6" s="33">
        <f t="shared" si="11"/>
        <v>83.88</v>
      </c>
      <c r="DE6" s="33">
        <f t="shared" si="11"/>
        <v>84.06</v>
      </c>
      <c r="DF6" s="33">
        <f t="shared" si="11"/>
        <v>84.07</v>
      </c>
      <c r="DG6" s="32" t="str">
        <f>IF(DG7="","",IF(DG7="-","【-】","【"&amp;SUBSTITUTE(TEXT(DG7,"#,##0.00"),"-","△")&amp;"】"))</f>
        <v>【83.79】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0.02</v>
      </c>
      <c r="EJ6" s="33">
        <f t="shared" si="14"/>
        <v>0.03</v>
      </c>
      <c r="EK6" s="33">
        <f t="shared" si="14"/>
        <v>0.04</v>
      </c>
      <c r="EL6" s="33">
        <f t="shared" si="14"/>
        <v>0.03</v>
      </c>
      <c r="EM6" s="33">
        <f t="shared" si="14"/>
        <v>0.02</v>
      </c>
      <c r="EN6" s="32" t="str">
        <f>IF(EN7="","",IF(EN7="-","【-】","【"&amp;SUBSTITUTE(TEXT(EN7,"#,##0.00"),"-","△")&amp;"】"))</f>
        <v>【0.03】</v>
      </c>
    </row>
    <row r="7" spans="1:144" s="34" customFormat="1">
      <c r="A7" s="26"/>
      <c r="B7" s="35">
        <v>2014</v>
      </c>
      <c r="C7" s="35">
        <v>282120</v>
      </c>
      <c r="D7" s="35">
        <v>47</v>
      </c>
      <c r="E7" s="35">
        <v>17</v>
      </c>
      <c r="F7" s="35">
        <v>5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5.22</v>
      </c>
      <c r="P7" s="36">
        <v>87.34</v>
      </c>
      <c r="Q7" s="36">
        <v>2408</v>
      </c>
      <c r="R7" s="36">
        <v>49944</v>
      </c>
      <c r="S7" s="36">
        <v>126.86</v>
      </c>
      <c r="T7" s="36">
        <v>393.69</v>
      </c>
      <c r="U7" s="36">
        <v>2598</v>
      </c>
      <c r="V7" s="36">
        <v>0.76</v>
      </c>
      <c r="W7" s="36">
        <v>3418.42</v>
      </c>
      <c r="X7" s="36">
        <v>61.68</v>
      </c>
      <c r="Y7" s="36">
        <v>62.83</v>
      </c>
      <c r="Z7" s="36">
        <v>76.55</v>
      </c>
      <c r="AA7" s="36">
        <v>48.47</v>
      </c>
      <c r="AB7" s="36">
        <v>46.92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1764.83</v>
      </c>
      <c r="BF7" s="36">
        <v>1751.58</v>
      </c>
      <c r="BG7" s="36">
        <v>1785.57</v>
      </c>
      <c r="BH7" s="36">
        <v>3267.75</v>
      </c>
      <c r="BI7" s="36">
        <v>3125.55</v>
      </c>
      <c r="BJ7" s="36">
        <v>1267.26</v>
      </c>
      <c r="BK7" s="36">
        <v>1239.2</v>
      </c>
      <c r="BL7" s="36">
        <v>1197.82</v>
      </c>
      <c r="BM7" s="36">
        <v>1126.77</v>
      </c>
      <c r="BN7" s="36">
        <v>1044.8</v>
      </c>
      <c r="BO7" s="36">
        <v>992.47</v>
      </c>
      <c r="BP7" s="36">
        <v>49.59</v>
      </c>
      <c r="BQ7" s="36">
        <v>46.07</v>
      </c>
      <c r="BR7" s="36">
        <v>38.020000000000003</v>
      </c>
      <c r="BS7" s="36">
        <v>23.81</v>
      </c>
      <c r="BT7" s="36">
        <v>22.54</v>
      </c>
      <c r="BU7" s="36">
        <v>53.42</v>
      </c>
      <c r="BV7" s="36">
        <v>51.56</v>
      </c>
      <c r="BW7" s="36">
        <v>51.03</v>
      </c>
      <c r="BX7" s="36">
        <v>50.9</v>
      </c>
      <c r="BY7" s="36">
        <v>50.82</v>
      </c>
      <c r="BZ7" s="36">
        <v>51.49</v>
      </c>
      <c r="CA7" s="36">
        <v>290.07</v>
      </c>
      <c r="CB7" s="36">
        <v>314.12</v>
      </c>
      <c r="CC7" s="36">
        <v>379.61</v>
      </c>
      <c r="CD7" s="36">
        <v>604.88</v>
      </c>
      <c r="CE7" s="36">
        <v>651.17999999999995</v>
      </c>
      <c r="CF7" s="36">
        <v>269.12</v>
      </c>
      <c r="CG7" s="36">
        <v>283.26</v>
      </c>
      <c r="CH7" s="36">
        <v>289.60000000000002</v>
      </c>
      <c r="CI7" s="36">
        <v>293.27</v>
      </c>
      <c r="CJ7" s="36">
        <v>300.52</v>
      </c>
      <c r="CK7" s="36">
        <v>295.10000000000002</v>
      </c>
      <c r="CL7" s="36">
        <v>58.22</v>
      </c>
      <c r="CM7" s="36">
        <v>58.95</v>
      </c>
      <c r="CN7" s="36">
        <v>58.95</v>
      </c>
      <c r="CO7" s="36">
        <v>58.22</v>
      </c>
      <c r="CP7" s="36">
        <v>58.22</v>
      </c>
      <c r="CQ7" s="36">
        <v>54.23</v>
      </c>
      <c r="CR7" s="36">
        <v>55.2</v>
      </c>
      <c r="CS7" s="36">
        <v>54.74</v>
      </c>
      <c r="CT7" s="36">
        <v>53.78</v>
      </c>
      <c r="CU7" s="36">
        <v>53.24</v>
      </c>
      <c r="CV7" s="36">
        <v>53.32</v>
      </c>
      <c r="CW7" s="36">
        <v>91.03</v>
      </c>
      <c r="CX7" s="36">
        <v>91.12</v>
      </c>
      <c r="CY7" s="36">
        <v>91.27</v>
      </c>
      <c r="CZ7" s="36">
        <v>91.26</v>
      </c>
      <c r="DA7" s="36">
        <v>91.26</v>
      </c>
      <c r="DB7" s="36">
        <v>83.61</v>
      </c>
      <c r="DC7" s="36">
        <v>83.73</v>
      </c>
      <c r="DD7" s="36">
        <v>83.88</v>
      </c>
      <c r="DE7" s="36">
        <v>84.06</v>
      </c>
      <c r="DF7" s="36">
        <v>84.07</v>
      </c>
      <c r="DG7" s="36">
        <v>83.79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0.02</v>
      </c>
      <c r="EJ7" s="36">
        <v>0.03</v>
      </c>
      <c r="EK7" s="36">
        <v>0.04</v>
      </c>
      <c r="EL7" s="36">
        <v>0.03</v>
      </c>
      <c r="EM7" s="36">
        <v>0.02</v>
      </c>
      <c r="EN7" s="36">
        <v>0.03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40179</v>
      </c>
      <c r="C10" s="39">
        <f>DATEVALUE($B$6-3&amp;"年1月1日")</f>
        <v>40544</v>
      </c>
      <c r="D10" s="39">
        <f>DATEVALUE($B$6-2&amp;"年1月1日")</f>
        <v>40909</v>
      </c>
      <c r="E10" s="39">
        <f>DATEVALUE($B$6-1&amp;"年1月1日")</f>
        <v>41275</v>
      </c>
      <c r="F10" s="39">
        <f>DATEVALUE($B$6&amp;"年1月1日")</f>
        <v>41640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赤穂市</cp:lastModifiedBy>
  <cp:lastPrinted>2016-02-22T01:35:32Z</cp:lastPrinted>
  <dcterms:created xsi:type="dcterms:W3CDTF">2016-02-03T09:15:33Z</dcterms:created>
  <dcterms:modified xsi:type="dcterms:W3CDTF">2016-02-22T01:35:35Z</dcterms:modified>
  <cp:category/>
</cp:coreProperties>
</file>