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平成30年度\07 ２回目依頼\03 市町回答\○03 尼崎市\"/>
    </mc:Choice>
  </mc:AlternateContent>
  <xr:revisionPtr revIDLastSave="0" documentId="13_ncr:1_{77501495-6B87-4246-98A5-3D8C2D6AFB85}" xr6:coauthVersionLast="36" xr6:coauthVersionMax="36" xr10:uidLastSave="{00000000-0000-0000-0000-000000000000}"/>
  <bookViews>
    <workbookView xWindow="0" yWindow="0" windowWidth="9570" windowHeight="7605" tabRatio="800" firstSheet="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20" i="12" l="1"/>
  <c r="CW20" i="12"/>
  <c r="CR20" i="12"/>
  <c r="CM20" i="12"/>
  <c r="CH20" i="12"/>
  <c r="DB19" i="12"/>
  <c r="CW19" i="12"/>
  <c r="CR19" i="12"/>
  <c r="CM19" i="12"/>
  <c r="CH19" i="12"/>
  <c r="DB18" i="12"/>
  <c r="CW18" i="12"/>
  <c r="CR18" i="12"/>
  <c r="CM18" i="12"/>
  <c r="CH18" i="12"/>
  <c r="DB17" i="12"/>
  <c r="CW17" i="12"/>
  <c r="CR17" i="12"/>
  <c r="CM17" i="12"/>
  <c r="CH17" i="12"/>
  <c r="DB16" i="12"/>
  <c r="CW16" i="12"/>
  <c r="CR16" i="12"/>
  <c r="CM16" i="12"/>
  <c r="CH16" i="12"/>
  <c r="DB15" i="12"/>
  <c r="CW15" i="12"/>
  <c r="CR15" i="12"/>
  <c r="CM15" i="12"/>
  <c r="CH15" i="12"/>
  <c r="DB14" i="12"/>
  <c r="CW14" i="12"/>
  <c r="CR14" i="12"/>
  <c r="CM14" i="12"/>
  <c r="CH14" i="12"/>
  <c r="DB13" i="12"/>
  <c r="CW13" i="12"/>
  <c r="CR13" i="12"/>
  <c r="CM13" i="12"/>
  <c r="CH13" i="12"/>
  <c r="DB12" i="12"/>
  <c r="CW12" i="12"/>
  <c r="CR12" i="12"/>
  <c r="CM12" i="12"/>
  <c r="CH12" i="12"/>
  <c r="DB11" i="12"/>
  <c r="CW11" i="12"/>
  <c r="CR11" i="12"/>
  <c r="CM11" i="12"/>
  <c r="CH11" i="12"/>
  <c r="DB10" i="12"/>
  <c r="CW10" i="12"/>
  <c r="CR10" i="12"/>
  <c r="CM10" i="12"/>
  <c r="CH10" i="12"/>
  <c r="DB9" i="12"/>
  <c r="CW9" i="12"/>
  <c r="CR9" i="12"/>
  <c r="CM9" i="12"/>
  <c r="CH9" i="12"/>
  <c r="DB8" i="12"/>
  <c r="CW8" i="12"/>
  <c r="CR8" i="12"/>
  <c r="CM8" i="12"/>
  <c r="CH8" i="12"/>
  <c r="DB7" i="12"/>
  <c r="CW7" i="12"/>
  <c r="CR7" i="12"/>
  <c r="CM7" i="12"/>
  <c r="CH7" i="12"/>
  <c r="AA32" i="12" l="1"/>
  <c r="AA35" i="12"/>
  <c r="AA36" i="12"/>
  <c r="AA31" i="12"/>
  <c r="AA34" i="12"/>
  <c r="AA33" i="12"/>
  <c r="AA30" i="12"/>
  <c r="AA29" i="12"/>
  <c r="AA28"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E38" i="10"/>
  <c r="AM38" i="10"/>
  <c r="U38" i="10"/>
  <c r="BE37" i="10"/>
  <c r="BE36" i="10"/>
  <c r="BE35" i="10"/>
  <c r="C35" i="10"/>
  <c r="C36" i="10" s="1"/>
  <c r="C34" i="10"/>
  <c r="C37" i="10" l="1"/>
  <c r="C38" i="10" s="1"/>
  <c r="C39"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W34" i="10" s="1"/>
  <c r="BW35" i="10" l="1"/>
  <c r="BW36" i="10" s="1"/>
  <c r="BW37" i="10" s="1"/>
  <c r="BW38"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<sst xmlns="http://schemas.openxmlformats.org/spreadsheetml/2006/main" count="1052" uniqueCount="617">
  <si>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</si>
  <si>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</si>
  <si>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</si>
  <si>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</si>
  <si>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</si>
  <si>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</si>
  <si>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</si>
  <si>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</si>
  <si>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</si>
  <si>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</si>
  <si>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</si>
  <si>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</si>
  <si>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</si>
  <si>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</si>
  <si>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</si>
  <si>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</si>
  <si>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</si>
  <si>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</si>
  <si>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</si>
  <si>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</si>
  <si>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</si>
  <si>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</si>
  <si>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</si>
  <si>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</si>
  <si>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</si>
  <si>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</si>
  <si>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</si>
  <si>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</si>
  <si>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</si>
  <si>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</si>
  <si>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</si>
  <si>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</si>
  <si>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</si>
  <si>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</si>
  <si>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</si>
  <si>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</si>
  <si>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</si>
  <si>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</si>
  <si>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</si>
  <si>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</si>
  <si>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</si>
  <si>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</si>
  <si>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</si>
  <si>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</si>
  <si>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</si>
  <si>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</si>
  <si>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</si>
  <si>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</si>
  <si>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</si>
  <si>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</si>
  <si>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</si>
  <si>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</si>
  <si>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</si>
  <si>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</si>
  <si>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</si>
  <si>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</si>
  <si>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</si>
  <si>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</si>
  <si>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</si>
  <si>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</si>
  <si>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</si>
  <si>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</si>
  <si>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</si>
  <si>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</si>
  <si>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</si>
  <si>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</si>
  <si>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</si>
  <si>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</si>
  <si>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</si>
  <si>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</si>
  <si>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</si>
  <si>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</si>
  <si>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</si>
  <si>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</si>
  <si>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</si>
  <si>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</si>
  <si>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</si>
  <si>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</si>
  <si>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</si>
  <si>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</si>
  <si>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</si>
  <si>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</si>
  <si>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</si>
  <si>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</si>
  <si>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</si>
  <si>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</si>
  <si>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</si>
  <si>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</si>
  <si>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</si>
  <si>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</si>
  <si>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</si>
  <si>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</si>
  <si>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</si>
  <si>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</si>
  <si>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</si>
  <si>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</si>
  <si>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</si>
  <si>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</si>
  <si>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</si>
  <si>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</si>
  <si>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</si>
  <si>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</si>
  <si>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</si>
  <si>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</si>
  <si>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</si>
  <si>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</si>
  <si>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</si>
  <si>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</si>
  <si>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</si>
  <si>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</si>
  <si>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</si>
  <si>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</si>
  <si>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</si>
  <si>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</si>
  <si>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</si>
  <si>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</si>
  <si>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</si>
  <si>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</si>
  <si>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</si>
  <si>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</si>
  <si>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</si>
  <si>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</si>
  <si>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</si>
  <si>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</si>
  <si>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</si>
  <si>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</si>
  <si>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</si>
  <si>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</si>
  <si>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</si>
  <si>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</si>
  <si>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</si>
  <si>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</si>
  <si>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</si>
  <si>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</si>
  <si>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</si>
  <si>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</si>
  <si>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</si>
  <si>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</si>
  <si>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</si>
  <si>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</si>
  <si>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</si>
  <si>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</si>
  <si>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</si>
  <si>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</si>
  <si>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</si>
  <si>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</si>
  <si>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</si>
  <si>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</si>
  <si>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</si>
  <si>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</si>
  <si>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</si>
  <si>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</si>
  <si>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</si>
  <si>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</si>
  <si>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</si>
  <si>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</si>
  <si>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</si>
  <si>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</si>
  <si>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</si>
  <si>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</si>
  <si>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</si>
  <si>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</si>
  <si>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</si>
  <si>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</si>
  <si>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</si>
  <si>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</si>
  <si>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</si>
  <si>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</si>
  <si>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</si>
  <si>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</si>
  <si>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</si>
  <si>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</si>
  <si>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</si>
  <si>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</si>
  <si>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</si>
  <si>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</si>
  <si>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</si>
  <si>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</si>
  <si>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</si>
  <si>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</si>
  <si>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</si>
  <si>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</si>
  <si>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</si>
  <si>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</si>
  <si>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</si>
  <si>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</si>
  <si>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</si>
  <si>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</si>
  <si>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</si>
  <si>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</si>
  <si>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</si>
  <si>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</si>
  <si>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</si>
  <si>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</si>
  <si>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</si>
  <si>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</si>
  <si>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</si>
  <si>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</si>
  <si>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</si>
  <si>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</si>
  <si>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</si>
  <si>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</si>
  <si>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</si>
  <si>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</si>
  <si>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</si>
  <si>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</si>
  <si>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</si>
  <si>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</si>
  <si>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</si>
  <si>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</si>
  <si>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</si>
  <si>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</si>
  <si>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</si>
  <si>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兵庫県尼崎市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</si>
  <si>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</si>
  <si>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</si>
  <si>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</si>
  <si>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</si>
  <si>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</si>
  <si>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</si>
  <si>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</si>
  <si>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</si>
  <si>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</si>
  <si>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</si>
  <si>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</si>
  <si>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</si>
  <si>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</si>
  <si>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</si>
  <si>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</si>
  <si>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</si>
  <si>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</si>
  <si>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</si>
  <si>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</si>
  <si>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</si>
  <si>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</si>
  <si>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</si>
  <si>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</si>
  <si>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</si>
  <si>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</si>
  <si>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</si>
  <si>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</si>
  <si>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</si>
  <si>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</si>
  <si>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</si>
  <si>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</si>
  <si>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</si>
  <si>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</si>
  <si>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</si>
  <si>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</si>
  <si>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</si>
  <si>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</si>
  <si>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</si>
  <si>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</si>
  <si>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</si>
  <si>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</si>
  <si>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</si>
  <si>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</si>
  <si>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</si>
  <si>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</si>
  <si>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</si>
  <si>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</si>
  <si>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</si>
  <si>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</si>
  <si>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</si>
  <si>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</si>
  <si>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</si>
  <si>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</si>
  <si>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</si>
  <si>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</si>
  <si>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</si>
  <si>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</si>
  <si>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</si>
  <si>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</si>
  <si>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</si>
  <si>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</si>
  <si>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</si>
  <si>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</si>
  <si>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</si>
  <si>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</si>
  <si>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</si>
  <si>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</si>
  <si>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</si>
  <si>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</si>
  <si>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</si>
  <si>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</si>
  <si>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</si>
  <si>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</si>
  <si>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</si>
  <si>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</si>
  <si>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</si>
  <si>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</si>
  <si>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</si>
  <si>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</si>
  <si>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</si>
  <si>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</si>
  <si>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</si>
  <si>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</si>
  <si>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</si>
  <si>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</si>
  <si>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</si>
  <si>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</si>
  <si>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</si>
  <si>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</si>
  <si>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</si>
  <si>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</si>
  <si>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</si>
  <si>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</si>
  <si>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</si>
  <si>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</si>
  <si>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</si>
  <si>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</si>
  <si>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</si>
  <si>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</si>
  <si>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</si>
  <si>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</si>
  <si>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</si>
  <si>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</si>
  <si>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</si>
  <si>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</si>
  <si>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</si>
  <si>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</si>
  <si>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</si>
  <si>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</si>
  <si>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</si>
  <si>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</si>
  <si>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</si>
  <si>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</si>
  <si>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</si>
  <si>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</si>
  <si>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</si>
  <si>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</si>
  <si>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</si>
  <si>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</si>
  <si>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</si>
  <si>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</si>
  <si>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</si>
  <si>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</si>
  <si>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</si>
  <si>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</si>
  <si>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</si>
  <si>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</si>
  <si>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</si>
  <si>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</si>
  <si>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</si>
  <si>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</si>
  <si>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</si>
  <si>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</si>
  <si>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</si>
  <si>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</si>
  <si>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</si>
  <si>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</si>
  <si>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</si>
  <si>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</si>
  <si>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</si>
  <si>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</si>
  <si>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</si>
  <si>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</si>
  <si>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</si>
  <si>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</si>
  <si>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</si>
  <si>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</si>
  <si>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</si>
  <si>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</si>
  <si>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</si>
  <si>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兵庫県尼崎市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</si>
  <si>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</si>
  <si>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</si>
  <si>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</si>
  <si>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</si>
  <si>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</si>
  <si>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</si>
  <si>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</si>
  <si>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</si>
  <si>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</si>
  <si>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</si>
  <si>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</si>
  <si>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</si>
  <si>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</si>
  <si>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</si>
  <si>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</si>
  <si>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</si>
  <si>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</si>
  <si>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</si>
  <si>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</si>
  <si>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</si>
  <si>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</si>
  <si>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公共用地先行取得事業費会計</t>
    <phoneticPr fontId="5"/>
  </si>
  <si>
    <t>公害病認定患者救済事業費会計</t>
    <phoneticPr fontId="5"/>
  </si>
  <si>
    <t>母子及び寡婦福祉資金貸付事業費会計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</si>
  <si>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</si>
  <si>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</si>
  <si>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</si>
  <si>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</si>
  <si>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</si>
  <si>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</si>
  <si>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</si>
  <si>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</si>
  <si>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</si>
  <si>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</si>
  <si>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</si>
  <si>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</si>
  <si>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</si>
  <si>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</si>
  <si>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</si>
  <si>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</si>
  <si>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</si>
  <si>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農業共済事業費会計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</si>
  <si>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</si>
  <si>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</si>
  <si>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</si>
  <si>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</si>
  <si>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</si>
  <si>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</si>
  <si>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モーターボート競走事業会計</t>
    <phoneticPr fontId="5"/>
  </si>
  <si>
    <t>地方卸売市場事業費会計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</si>
  <si>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</si>
  <si>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</si>
  <si>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</si>
  <si>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</si>
  <si>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</si>
  <si>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</si>
  <si>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</si>
  <si>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</si>
  <si>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</si>
  <si>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</si>
  <si>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</si>
  <si>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</si>
  <si>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</si>
  <si>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</si>
  <si>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</si>
  <si>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</si>
  <si>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</si>
  <si>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</si>
  <si>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</si>
  <si>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</si>
  <si>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</si>
  <si>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</si>
  <si>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</si>
  <si>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</si>
  <si>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</si>
  <si>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</si>
  <si>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</si>
  <si>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</si>
  <si>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</si>
  <si>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</si>
  <si>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</si>
  <si>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</si>
  <si>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</si>
  <si>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</si>
  <si>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</si>
  <si>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</si>
  <si>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</si>
  <si>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</si>
  <si>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</si>
  <si>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</si>
  <si>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</si>
  <si>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</si>
  <si>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</si>
  <si>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</si>
  <si>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</si>
  <si>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</si>
  <si>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</si>
  <si>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</si>
  <si>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</si>
  <si>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</si>
  <si>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</si>
  <si>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</si>
  <si>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</si>
  <si>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</si>
  <si>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</si>
  <si>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</si>
  <si>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</si>
  <si>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</si>
  <si>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</si>
  <si>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</si>
  <si>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</si>
  <si>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</si>
  <si>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</si>
  <si>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</si>
  <si>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</si>
  <si>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</si>
  <si>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</si>
  <si>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</si>
  <si>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</si>
  <si>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</si>
  <si>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</si>
  <si>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</si>
  <si>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</si>
  <si>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</si>
  <si>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</si>
  <si>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</si>
  <si>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</si>
  <si>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</si>
  <si>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</si>
  <si>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</si>
  <si>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</si>
  <si>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</si>
  <si>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</si>
  <si>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</si>
  <si>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</si>
  <si>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</si>
  <si>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</si>
  <si>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</si>
  <si>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</si>
  <si>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</si>
  <si>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</si>
  <si>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</si>
  <si>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</si>
  <si>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</si>
  <si>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</si>
  <si>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</si>
  <si>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</si>
  <si>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</si>
  <si>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</si>
  <si>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</si>
  <si>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</si>
  <si>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</si>
  <si>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</si>
  <si>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</si>
  <si>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</si>
  <si>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</si>
  <si>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</si>
  <si>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</si>
  <si>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</si>
  <si>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</si>
  <si>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</si>
  <si>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</si>
  <si>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</si>
  <si>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</si>
  <si>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</si>
  <si>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</si>
  <si>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</si>
  <si>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</si>
  <si>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</si>
  <si>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</si>
  <si>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</si>
  <si>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</si>
  <si>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</si>
  <si>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</si>
  <si>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</si>
  <si>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</si>
  <si>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</si>
  <si>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</si>
  <si>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</si>
  <si>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</si>
  <si>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</si>
  <si>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</si>
  <si>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</si>
  <si>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</si>
  <si>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</si>
  <si>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</si>
  <si>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</si>
  <si>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</si>
  <si>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</si>
  <si>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</si>
  <si>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</si>
  <si>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</si>
  <si>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</si>
  <si>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</si>
  <si>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t>
  </si>
  <si>
    <t>下水道事業会計</t>
  </si>
  <si>
    <t>水道事業会計</t>
  </si>
  <si>
    <t>工業用水道事業会計</t>
  </si>
  <si>
    <t>モーターボート競走事業会計</t>
  </si>
  <si>
    <t>国民健康保険事業費会計</t>
  </si>
  <si>
    <t>介護保険事業費会計</t>
  </si>
  <si>
    <t>一般会計</t>
  </si>
  <si>
    <t>後期高齢者医療事業費会計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</si>
  <si>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</si>
  <si>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</si>
  <si>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</si>
  <si>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</si>
  <si>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</si>
  <si>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</si>
  <si>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</si>
  <si>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</si>
  <si>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</si>
  <si>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</si>
  <si>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</si>
  <si>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</si>
  <si>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</si>
  <si>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</si>
  <si>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t>
    <phoneticPr fontId="2"/>
  </si>
  <si>
    <t>公共施設整備保全基金</t>
    <rPh sb="0" eb="2">
      <t>コウキョウ</t>
    </rPh>
    <rPh sb="2" eb="4">
      <t>シセツ</t>
    </rPh>
    <rPh sb="4" eb="6">
      <t>セイビ</t>
    </rPh>
    <rPh sb="6" eb="8">
      <t>ホゼン</t>
    </rPh>
    <rPh sb="8" eb="10">
      <t>キキン</t>
    </rPh>
    <phoneticPr fontId="2"/>
  </si>
  <si>
    <t>市民福祉振興基金</t>
    <rPh sb="0" eb="2">
      <t>シミン</t>
    </rPh>
    <rPh sb="2" eb="4">
      <t>フクシ</t>
    </rPh>
    <rPh sb="4" eb="6">
      <t>シンコウ</t>
    </rPh>
    <rPh sb="6" eb="8">
      <t>キキン</t>
    </rPh>
    <phoneticPr fontId="2"/>
  </si>
  <si>
    <t>新本庁舎建設基金</t>
    <rPh sb="0" eb="1">
      <t>シン</t>
    </rPh>
    <rPh sb="1" eb="4">
      <t>ホンチョウシャ</t>
    </rPh>
    <rPh sb="4" eb="6">
      <t>ケンセツ</t>
    </rPh>
    <rPh sb="6" eb="8">
      <t>キキン</t>
    </rPh>
    <phoneticPr fontId="2"/>
  </si>
  <si>
    <t>環境基金</t>
    <rPh sb="0" eb="2">
      <t>カンキョウ</t>
    </rPh>
    <rPh sb="2" eb="4">
      <t>キキン</t>
    </rPh>
    <phoneticPr fontId="2"/>
  </si>
  <si>
    <t>緑化基金</t>
    <rPh sb="0" eb="2">
      <t>リョクカ</t>
    </rPh>
    <rPh sb="2" eb="4">
      <t>キキン</t>
    </rPh>
    <phoneticPr fontId="2"/>
  </si>
  <si>
    <t>尼崎健康医療財団</t>
    <rPh sb="0" eb="2">
      <t>アマガサキ</t>
    </rPh>
    <rPh sb="2" eb="4">
      <t>ケンコウ</t>
    </rPh>
    <rPh sb="4" eb="6">
      <t>イリョウ</t>
    </rPh>
    <rPh sb="6" eb="8">
      <t>ザイダン</t>
    </rPh>
    <phoneticPr fontId="2"/>
  </si>
  <si>
    <t>尼崎口腔衛生センター</t>
    <rPh sb="0" eb="2">
      <t>アマガサキ</t>
    </rPh>
    <rPh sb="2" eb="4">
      <t>コウクウ</t>
    </rPh>
    <rPh sb="4" eb="6">
      <t>エイセイ</t>
    </rPh>
    <phoneticPr fontId="2"/>
  </si>
  <si>
    <t>尼崎環境財団</t>
    <rPh sb="0" eb="2">
      <t>アマガサキ</t>
    </rPh>
    <rPh sb="2" eb="4">
      <t>カンキョウ</t>
    </rPh>
    <rPh sb="4" eb="6">
      <t>ザイダン</t>
    </rPh>
    <phoneticPr fontId="2"/>
  </si>
  <si>
    <t>尼崎市スポーツ振興事業団</t>
    <rPh sb="0" eb="3">
      <t>アマガサキシ</t>
    </rPh>
    <rPh sb="7" eb="9">
      <t>シンコウ</t>
    </rPh>
    <rPh sb="9" eb="12">
      <t>ジギョウダン</t>
    </rPh>
    <phoneticPr fontId="2"/>
  </si>
  <si>
    <t>尼崎緑化公園協会</t>
    <rPh sb="0" eb="2">
      <t>アマガサキ</t>
    </rPh>
    <rPh sb="2" eb="4">
      <t>リョッカ</t>
    </rPh>
    <rPh sb="4" eb="6">
      <t>コウエン</t>
    </rPh>
    <rPh sb="6" eb="8">
      <t>キョウカイ</t>
    </rPh>
    <phoneticPr fontId="2"/>
  </si>
  <si>
    <t>尼崎都市開発</t>
    <rPh sb="0" eb="2">
      <t>アマガサキ</t>
    </rPh>
    <rPh sb="2" eb="4">
      <t>トシ</t>
    </rPh>
    <rPh sb="4" eb="6">
      <t>カイハツ</t>
    </rPh>
    <phoneticPr fontId="2"/>
  </si>
  <si>
    <t>尼崎中高年事業</t>
    <rPh sb="0" eb="2">
      <t>アマガサキ</t>
    </rPh>
    <rPh sb="2" eb="5">
      <t>チュウコウネン</t>
    </rPh>
    <rPh sb="5" eb="7">
      <t>ジギョウ</t>
    </rPh>
    <phoneticPr fontId="2"/>
  </si>
  <si>
    <t>アミング開発</t>
    <rPh sb="4" eb="6">
      <t>カイハツ</t>
    </rPh>
    <phoneticPr fontId="2"/>
  </si>
  <si>
    <t>尼崎交通事業振興</t>
    <rPh sb="0" eb="2">
      <t>アマガサキ</t>
    </rPh>
    <rPh sb="2" eb="4">
      <t>コウツウ</t>
    </rPh>
    <rPh sb="4" eb="6">
      <t>ジギョウ</t>
    </rPh>
    <rPh sb="6" eb="8">
      <t>シンコウ</t>
    </rPh>
    <phoneticPr fontId="2"/>
  </si>
  <si>
    <t>エーリック</t>
  </si>
  <si>
    <t>尼崎地域産業活性化機構</t>
    <rPh sb="0" eb="2">
      <t>アマガサキ</t>
    </rPh>
    <rPh sb="2" eb="4">
      <t>チイキ</t>
    </rPh>
    <rPh sb="4" eb="6">
      <t>サンギョウ</t>
    </rPh>
    <rPh sb="6" eb="9">
      <t>カッセイカ</t>
    </rPh>
    <rPh sb="9" eb="11">
      <t>キコウ</t>
    </rPh>
    <phoneticPr fontId="2"/>
  </si>
  <si>
    <t>近畿高エネルギー加工技術研究所</t>
    <rPh sb="0" eb="2">
      <t>キンキ</t>
    </rPh>
    <rPh sb="2" eb="3">
      <t>コウ</t>
    </rPh>
    <rPh sb="8" eb="10">
      <t>カコウ</t>
    </rPh>
    <rPh sb="10" eb="12">
      <t>ギジュツ</t>
    </rPh>
    <rPh sb="12" eb="15">
      <t>ケンキュウショ</t>
    </rPh>
    <phoneticPr fontId="2"/>
  </si>
  <si>
    <t>尼崎市土地開発公社</t>
    <rPh sb="0" eb="3">
      <t>アマガサキシ</t>
    </rPh>
    <rPh sb="3" eb="5">
      <t>トチ</t>
    </rPh>
    <rPh sb="5" eb="7">
      <t>カイハツ</t>
    </rPh>
    <rPh sb="7" eb="9">
      <t>コウシャ</t>
    </rPh>
    <phoneticPr fontId="2"/>
  </si>
  <si>
    <t>尼崎市文化振興財団</t>
    <rPh sb="0" eb="3">
      <t>アマガサキシ</t>
    </rPh>
    <rPh sb="3" eb="5">
      <t>ブンカ</t>
    </rPh>
    <rPh sb="5" eb="7">
      <t>シンコウ</t>
    </rPh>
    <rPh sb="7" eb="9">
      <t>ザイダン</t>
    </rPh>
    <phoneticPr fontId="2"/>
  </si>
  <si>
    <t>あまがさき観光局</t>
    <rPh sb="5" eb="8">
      <t>カンコウキョク</t>
    </rPh>
    <phoneticPr fontId="2"/>
  </si>
  <si>
    <t>名称変更</t>
    <rPh sb="0" eb="4">
      <t>メイショウヘンコウ</t>
    </rPh>
    <phoneticPr fontId="2"/>
  </si>
  <si>
    <t>新規設立</t>
    <rPh sb="0" eb="2">
      <t>シンキ</t>
    </rPh>
    <rPh sb="2" eb="4">
      <t>セツリツ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</si>
  <si>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</si>
  <si>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</si>
  <si>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</si>
  <si>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有形固定資産減価償却率は65.7％となっており、耐用年数に対して資産の取得からの期間が長くなっている状況にある。また、将来負担比率についても、市債残高が多いこと等により、本市は類似団体と比べて非常に高い状況にある。将来負担の抑制を図っていく必要がある一方で、老朽化対策により将来負担が増加する可能性があることから、今後は、財政健全化の取り組みとともに、公共施設マネジメントの取り組みを両軸で進めることが重要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</si>
  <si>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</si>
  <si>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</si>
  <si>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</si>
  <si>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</si>
  <si>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</si>
  <si>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</si>
  <si>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教育環境の改善などの市民ニーズや新たな行政需要への対応を進める中、これらの取り組みに係る市債の元金償還が本格化してきていることに伴い、毎年度の公債費等の負担が高い水準で推移する状況となっている。また、将来負担比率については、市債残高の減少や財源措置の手厚い市債が増加してきていることなどにより、毎年度減少しているが、類似団体との比較では依然として高い状況に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</si>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</sst>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6381-4D97-97E3-BB7D878DBD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47328</c:v>
                </c:pt>
                <c:pt idx="1">
                  <c:v>55377</c:v>
                </c:pt>
                <c:pt idx="2">
                  <c:v>47605</c:v>
                </c:pt>
                <c:pt idx="3">
                  <c:v>40343</c:v>
                </c:pt>
                <c:pt idx="4">
                  <c:v>39359</c:v>
                </c:pt>
              </c:numCache>
            </c:numRef>
          </c:val>
          <c:smooth val="0"/>
          <c:extLst>
            <c:ext xmlns:c16="http://schemas.microsoft.com/office/drawing/2014/chart" uri="{C3380CC4-5D6E-409C-BE32-E72D297353CC}">
              <c16:uniqueId val="{00000001-6381-4D97-97E3-BB7D878DBD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0.16</c:v>
                </c:pt>
                <c:pt idx="1">
                  <c:v>0.25</c:v>
                </c:pt>
                <c:pt idx="2">
                  <c:v>0.26</c:v>
                </c:pt>
                <c:pt idx="3">
                  <c:v>0.19</c:v>
                </c:pt>
                <c:pt idx="4">
                  <c:v>0.35</c:v>
                </c:pt>
              </c:numCache>
            </c:numRef>
          </c:val>
          <c:extLst>
            <c:ext xmlns:c16="http://schemas.microsoft.com/office/drawing/2014/chart" uri="{C3380CC4-5D6E-409C-BE32-E72D297353CC}">
              <c16:uniqueId val="{00000000-FBAF-4CAA-AD15-53B7A3AC5A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3.91</c:v>
                </c:pt>
                <c:pt idx="1">
                  <c:v>4.0199999999999996</c:v>
                </c:pt>
                <c:pt idx="2">
                  <c:v>7.49</c:v>
                </c:pt>
                <c:pt idx="3">
                  <c:v>6.24</c:v>
                </c:pt>
                <c:pt idx="4">
                  <c:v>6.77</c:v>
                </c:pt>
              </c:numCache>
            </c:numRef>
          </c:val>
          <c:extLst>
            <c:ext xmlns:c16="http://schemas.microsoft.com/office/drawing/2014/chart" uri="{C3380CC4-5D6E-409C-BE32-E72D297353CC}">
              <c16:uniqueId val="{00000001-FBAF-4CAA-AD15-53B7A3AC5A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0.09</c:v>
                </c:pt>
                <c:pt idx="1">
                  <c:v>0.2</c:v>
                </c:pt>
                <c:pt idx="2">
                  <c:v>3.47</c:v>
                </c:pt>
                <c:pt idx="3">
                  <c:v>-1.35</c:v>
                </c:pt>
                <c:pt idx="4">
                  <c:v>3.11</c:v>
                </c:pt>
              </c:numCache>
            </c:numRef>
          </c:val>
          <c:smooth val="0"/>
          <c:extLst>
            <c:ext xmlns:c16="http://schemas.microsoft.com/office/drawing/2014/chart" uri="{C3380CC4-5D6E-409C-BE32-E72D297353CC}">
              <c16:uniqueId val="{00000002-FBAF-4CAA-AD15-53B7A3AC5A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0.35</c:v>
                </c:pt>
                <c:pt idx="2">
                  <c:v>#N/A</c:v>
                </c:pt>
                <c:pt idx="3">
                  <c:v>1.42</c:v>
                </c:pt>
                <c:pt idx="4">
                  <c:v>#N/A</c:v>
                </c:pt>
                <c:pt idx="5">
                  <c:v>0.13</c:v>
                </c:pt>
                <c:pt idx="6">
                  <c:v>#N/A</c:v>
                </c:pt>
                <c:pt idx="7">
                  <c:v>0.12</c:v>
                </c:pt>
                <c:pt idx="8">
                  <c:v>#N/A</c:v>
                </c:pt>
                <c:pt idx="9">
                  <c:v>0.13</c:v>
                </c:pt>
              </c:numCache>
            </c:numRef>
          </c:val>
          <c:extLst>
            <c:ext xmlns:c16="http://schemas.microsoft.com/office/drawing/2014/chart" uri="{C3380CC4-5D6E-409C-BE32-E72D297353CC}">
              <c16:uniqueId val="{00000000-C7C5-43A8-8742-C4F805037C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C5-43A8-8742-C4F805037C1F}"/>
            </c:ext>
          </c:extLst>
        </c:ser>
        <c:ser>
          <c:idx val="2"/>
          <c:order val="2"/>
          <c:tx>
            <c:strRef>
              <c:f>データシート!$A$29</c:f>
              <c:strCache>
                <c:ptCount val="1"/>
                <c:pt idx="0">
                  <c:v>後期高齢者医療事業費会計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0.17</c:v>
                </c:pt>
                <c:pt idx="8">
                  <c:v>#N/A</c:v>
                </c:pt>
                <c:pt idx="9">
                  <c:v>0.18</c:v>
                </c:pt>
              </c:numCache>
            </c:numRef>
          </c:val>
          <c:extLst>
            <c:ext xmlns:c16="http://schemas.microsoft.com/office/drawing/2014/chart" uri="{C3380CC4-5D6E-409C-BE32-E72D297353CC}">
              <c16:uniqueId val="{00000002-C7C5-43A8-8742-C4F805037C1F}"/>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0.16</c:v>
                </c:pt>
                <c:pt idx="2">
                  <c:v>#N/A</c:v>
                </c:pt>
                <c:pt idx="3">
                  <c:v>0.25</c:v>
                </c:pt>
                <c:pt idx="4">
                  <c:v>#N/A</c:v>
                </c:pt>
                <c:pt idx="5">
                  <c:v>0.26</c:v>
                </c:pt>
                <c:pt idx="6">
                  <c:v>#N/A</c:v>
                </c:pt>
                <c:pt idx="7">
                  <c:v>0.18</c:v>
                </c:pt>
                <c:pt idx="8">
                  <c:v>#N/A</c:v>
                </c:pt>
                <c:pt idx="9">
                  <c:v>0.35</c:v>
                </c:pt>
              </c:numCache>
            </c:numRef>
          </c:val>
          <c:extLst>
            <c:ext xmlns:c16="http://schemas.microsoft.com/office/drawing/2014/chart" uri="{C3380CC4-5D6E-409C-BE32-E72D297353CC}">
              <c16:uniqueId val="{00000003-C7C5-43A8-8742-C4F805037C1F}"/>
            </c:ext>
          </c:extLst>
        </c:ser>
        <c:ser>
          <c:idx val="4"/>
          <c:order val="4"/>
          <c:tx>
            <c:strRef>
              <c:f>データシート!$A$31</c:f>
              <c:strCache>
                <c:ptCount val="1"/>
                <c:pt idx="0">
                  <c:v>介護保険事業費会計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0.57999999999999996</c:v>
                </c:pt>
                <c:pt idx="2">
                  <c:v>#N/A</c:v>
                </c:pt>
                <c:pt idx="3">
                  <c:v>0.71</c:v>
                </c:pt>
                <c:pt idx="4">
                  <c:v>#N/A</c:v>
                </c:pt>
                <c:pt idx="5">
                  <c:v>1.4</c:v>
                </c:pt>
                <c:pt idx="6">
                  <c:v>#N/A</c:v>
                </c:pt>
                <c:pt idx="7">
                  <c:v>0.61</c:v>
                </c:pt>
                <c:pt idx="8">
                  <c:v>#N/A</c:v>
                </c:pt>
                <c:pt idx="9">
                  <c:v>0.99</c:v>
                </c:pt>
              </c:numCache>
            </c:numRef>
          </c:val>
          <c:extLst>
            <c:ext xmlns:c16="http://schemas.microsoft.com/office/drawing/2014/chart" uri="{C3380CC4-5D6E-409C-BE32-E72D297353CC}">
              <c16:uniqueId val="{00000004-C7C5-43A8-8742-C4F805037C1F}"/>
            </c:ext>
          </c:extLst>
        </c:ser>
        <c:ser>
          <c:idx val="5"/>
          <c:order val="5"/>
          <c:tx>
            <c:strRef>
              <c:f>データシート!$A$32</c:f>
              <c:strCache>
                <c:ptCount val="1"/>
                <c:pt idx="0">
                  <c:v>国民健康保険事業費会計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0.75</c:v>
                </c:pt>
                <c:pt idx="2">
                  <c:v>#N/A</c:v>
                </c:pt>
                <c:pt idx="3">
                  <c:v>1.39</c:v>
                </c:pt>
                <c:pt idx="4">
                  <c:v>#N/A</c:v>
                </c:pt>
                <c:pt idx="5">
                  <c:v>3.03</c:v>
                </c:pt>
                <c:pt idx="6">
                  <c:v>#N/A</c:v>
                </c:pt>
                <c:pt idx="7">
                  <c:v>5.07</c:v>
                </c:pt>
                <c:pt idx="8">
                  <c:v>#N/A</c:v>
                </c:pt>
                <c:pt idx="9">
                  <c:v>4.6100000000000003</c:v>
                </c:pt>
              </c:numCache>
            </c:numRef>
          </c:val>
          <c:extLst>
            <c:ext xmlns:c16="http://schemas.microsoft.com/office/drawing/2014/chart" uri="{C3380CC4-5D6E-409C-BE32-E72D297353CC}">
              <c16:uniqueId val="{00000005-C7C5-43A8-8742-C4F805037C1F}"/>
            </c:ext>
          </c:extLst>
        </c:ser>
        <c:ser>
          <c:idx val="6"/>
          <c:order val="6"/>
          <c:tx>
            <c:strRef>
              <c:f>データシート!$A$33</c:f>
              <c:strCache>
                <c:ptCount val="1"/>
                <c:pt idx="0">
                  <c:v>モーターボート競走事業会計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1.67</c:v>
                </c:pt>
                <c:pt idx="6">
                  <c:v>#N/A</c:v>
                </c:pt>
                <c:pt idx="7">
                  <c:v>2.64</c:v>
                </c:pt>
                <c:pt idx="8">
                  <c:v>#N/A</c:v>
                </c:pt>
                <c:pt idx="9">
                  <c:v>8.5</c:v>
                </c:pt>
              </c:numCache>
            </c:numRef>
          </c:val>
          <c:extLst>
            <c:ext xmlns:c16="http://schemas.microsoft.com/office/drawing/2014/chart" uri="{C3380CC4-5D6E-409C-BE32-E72D297353CC}">
              <c16:uniqueId val="{00000006-C7C5-43A8-8742-C4F805037C1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6.89</c:v>
                </c:pt>
                <c:pt idx="2">
                  <c:v>#N/A</c:v>
                </c:pt>
                <c:pt idx="3">
                  <c:v>7.21</c:v>
                </c:pt>
                <c:pt idx="4">
                  <c:v>#N/A</c:v>
                </c:pt>
                <c:pt idx="5">
                  <c:v>7.76</c:v>
                </c:pt>
                <c:pt idx="6">
                  <c:v>#N/A</c:v>
                </c:pt>
                <c:pt idx="7">
                  <c:v>8.51</c:v>
                </c:pt>
                <c:pt idx="8">
                  <c:v>#N/A</c:v>
                </c:pt>
                <c:pt idx="9">
                  <c:v>8.86</c:v>
                </c:pt>
              </c:numCache>
            </c:numRef>
          </c:val>
          <c:extLst>
            <c:ext xmlns:c16="http://schemas.microsoft.com/office/drawing/2014/chart" uri="{C3380CC4-5D6E-409C-BE32-E72D297353CC}">
              <c16:uniqueId val="{00000007-C7C5-43A8-8742-C4F805037C1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6.69</c:v>
                </c:pt>
                <c:pt idx="2">
                  <c:v>#N/A</c:v>
                </c:pt>
                <c:pt idx="3">
                  <c:v>6.3</c:v>
                </c:pt>
                <c:pt idx="4">
                  <c:v>#N/A</c:v>
                </c:pt>
                <c:pt idx="5">
                  <c:v>7.57</c:v>
                </c:pt>
                <c:pt idx="6">
                  <c:v>#N/A</c:v>
                </c:pt>
                <c:pt idx="7">
                  <c:v>8.1999999999999993</c:v>
                </c:pt>
                <c:pt idx="8">
                  <c:v>#N/A</c:v>
                </c:pt>
                <c:pt idx="9">
                  <c:v>9.1199999999999992</c:v>
                </c:pt>
              </c:numCache>
            </c:numRef>
          </c:val>
          <c:extLst>
            <c:ext xmlns:c16="http://schemas.microsoft.com/office/drawing/2014/chart" uri="{C3380CC4-5D6E-409C-BE32-E72D297353CC}">
              <c16:uniqueId val="{00000008-C7C5-43A8-8742-C4F805037C1F}"/>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5.83</c:v>
                </c:pt>
                <c:pt idx="2">
                  <c:v>#N/A</c:v>
                </c:pt>
                <c:pt idx="3">
                  <c:v>8</c:v>
                </c:pt>
                <c:pt idx="4">
                  <c:v>#N/A</c:v>
                </c:pt>
                <c:pt idx="5">
                  <c:v>8.25</c:v>
                </c:pt>
                <c:pt idx="6">
                  <c:v>#N/A</c:v>
                </c:pt>
                <c:pt idx="7">
                  <c:v>9.4600000000000009</c:v>
                </c:pt>
                <c:pt idx="8">
                  <c:v>#N/A</c:v>
                </c:pt>
                <c:pt idx="9">
                  <c:v>10.38</c:v>
                </c:pt>
              </c:numCache>
            </c:numRef>
          </c:val>
          <c:extLst>
            <c:ext xmlns:c16="http://schemas.microsoft.com/office/drawing/2014/chart" uri="{C3380CC4-5D6E-409C-BE32-E72D297353CC}">
              <c16:uniqueId val="{00000009-C7C5-43A8-8742-C4F805037C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18619</c:v>
                </c:pt>
                <c:pt idx="5">
                  <c:v>18291</c:v>
                </c:pt>
                <c:pt idx="8">
                  <c:v>18217</c:v>
                </c:pt>
                <c:pt idx="11">
                  <c:v>18008</c:v>
                </c:pt>
                <c:pt idx="14">
                  <c:v>17558</c:v>
                </c:pt>
              </c:numCache>
            </c:numRef>
          </c:val>
          <c:extLst>
            <c:ext xmlns:c16="http://schemas.microsoft.com/office/drawing/2014/chart" uri="{C3380CC4-5D6E-409C-BE32-E72D297353CC}">
              <c16:uniqueId val="{00000000-C02A-43D0-A64A-01CAF06EFF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2A-43D0-A64A-01CAF06EFF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459</c:v>
                </c:pt>
                <c:pt idx="3">
                  <c:v>452</c:v>
                </c:pt>
                <c:pt idx="6">
                  <c:v>444</c:v>
                </c:pt>
                <c:pt idx="9">
                  <c:v>355</c:v>
                </c:pt>
                <c:pt idx="12">
                  <c:v>294</c:v>
                </c:pt>
              </c:numCache>
            </c:numRef>
          </c:val>
          <c:extLst>
            <c:ext xmlns:c16="http://schemas.microsoft.com/office/drawing/2014/chart" uri="{C3380CC4-5D6E-409C-BE32-E72D297353CC}">
              <c16:uniqueId val="{00000002-C02A-43D0-A64A-01CAF06EFF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247</c:v>
                </c:pt>
                <c:pt idx="3">
                  <c:v>87</c:v>
                </c:pt>
                <c:pt idx="6">
                  <c:v>35</c:v>
                </c:pt>
                <c:pt idx="9">
                  <c:v>25</c:v>
                </c:pt>
                <c:pt idx="12">
                  <c:v>27</c:v>
                </c:pt>
              </c:numCache>
            </c:numRef>
          </c:val>
          <c:extLst>
            <c:ext xmlns:c16="http://schemas.microsoft.com/office/drawing/2014/chart" uri="{C3380CC4-5D6E-409C-BE32-E72D297353CC}">
              <c16:uniqueId val="{00000003-C02A-43D0-A64A-01CAF06EFF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3917</c:v>
                </c:pt>
                <c:pt idx="3">
                  <c:v>3733</c:v>
                </c:pt>
                <c:pt idx="6">
                  <c:v>3613</c:v>
                </c:pt>
                <c:pt idx="9">
                  <c:v>3491</c:v>
                </c:pt>
                <c:pt idx="12">
                  <c:v>3453</c:v>
                </c:pt>
              </c:numCache>
            </c:numRef>
          </c:val>
          <c:extLst>
            <c:ext xmlns:c16="http://schemas.microsoft.com/office/drawing/2014/chart" uri="{C3380CC4-5D6E-409C-BE32-E72D297353CC}">
              <c16:uniqueId val="{00000004-C02A-43D0-A64A-01CAF06EFF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60</c:v>
                </c:pt>
                <c:pt idx="3">
                  <c:v>47</c:v>
                </c:pt>
                <c:pt idx="6">
                  <c:v>33</c:v>
                </c:pt>
                <c:pt idx="9">
                  <c:v>17</c:v>
                </c:pt>
                <c:pt idx="12">
                  <c:v>13</c:v>
                </c:pt>
              </c:numCache>
            </c:numRef>
          </c:val>
          <c:extLst>
            <c:ext xmlns:c16="http://schemas.microsoft.com/office/drawing/2014/chart" uri="{C3380CC4-5D6E-409C-BE32-E72D297353CC}">
              <c16:uniqueId val="{00000005-C02A-43D0-A64A-01CAF06EFF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2A-43D0-A64A-01CAF06EFF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26575</c:v>
                </c:pt>
                <c:pt idx="3">
                  <c:v>25472</c:v>
                </c:pt>
                <c:pt idx="6">
                  <c:v>26349</c:v>
                </c:pt>
                <c:pt idx="9">
                  <c:v>25799</c:v>
                </c:pt>
                <c:pt idx="12">
                  <c:v>23818</c:v>
                </c:pt>
              </c:numCache>
            </c:numRef>
          </c:val>
          <c:extLst>
            <c:ext xmlns:c16="http://schemas.microsoft.com/office/drawing/2014/chart" uri="{C3380CC4-5D6E-409C-BE32-E72D297353CC}">
              <c16:uniqueId val="{00000007-C02A-43D0-A64A-01CAF06EFF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12639</c:v>
                </c:pt>
                <c:pt idx="2">
                  <c:v>#N/A</c:v>
                </c:pt>
                <c:pt idx="3">
                  <c:v>#N/A</c:v>
                </c:pt>
                <c:pt idx="4">
                  <c:v>11500</c:v>
                </c:pt>
                <c:pt idx="5">
                  <c:v>#N/A</c:v>
                </c:pt>
                <c:pt idx="6">
                  <c:v>#N/A</c:v>
                </c:pt>
                <c:pt idx="7">
                  <c:v>12257</c:v>
                </c:pt>
                <c:pt idx="8">
                  <c:v>#N/A</c:v>
                </c:pt>
                <c:pt idx="9">
                  <c:v>#N/A</c:v>
                </c:pt>
                <c:pt idx="10">
                  <c:v>11679</c:v>
                </c:pt>
                <c:pt idx="11">
                  <c:v>#N/A</c:v>
                </c:pt>
                <c:pt idx="12">
                  <c:v>#N/A</c:v>
                </c:pt>
                <c:pt idx="13">
                  <c:v>10047</c:v>
                </c:pt>
                <c:pt idx="14">
                  <c:v>#N/A</c:v>
                </c:pt>
              </c:numCache>
            </c:numRef>
          </c:val>
          <c:smooth val="0"/>
          <c:extLst>
            <c:ext xmlns:c16="http://schemas.microsoft.com/office/drawing/2014/chart" uri="{C3380CC4-5D6E-409C-BE32-E72D297353CC}">
              <c16:uniqueId val="{00000008-C02A-43D0-A64A-01CAF06EFF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133736</c:v>
                </c:pt>
                <c:pt idx="5">
                  <c:v>140380</c:v>
                </c:pt>
                <c:pt idx="8">
                  <c:v>142136</c:v>
                </c:pt>
                <c:pt idx="11">
                  <c:v>142974</c:v>
                </c:pt>
                <c:pt idx="14">
                  <c:v>142832</c:v>
                </c:pt>
              </c:numCache>
            </c:numRef>
          </c:val>
          <c:extLst>
            <c:ext xmlns:c16="http://schemas.microsoft.com/office/drawing/2014/chart" uri="{C3380CC4-5D6E-409C-BE32-E72D297353CC}">
              <c16:uniqueId val="{00000000-152D-40B6-A09D-3BBFA1377C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47597</c:v>
                </c:pt>
                <c:pt idx="5">
                  <c:v>44579</c:v>
                </c:pt>
                <c:pt idx="8">
                  <c:v>43752</c:v>
                </c:pt>
                <c:pt idx="11">
                  <c:v>42823</c:v>
                </c:pt>
                <c:pt idx="14">
                  <c:v>44655</c:v>
                </c:pt>
              </c:numCache>
            </c:numRef>
          </c:val>
          <c:extLst>
            <c:ext xmlns:c16="http://schemas.microsoft.com/office/drawing/2014/chart" uri="{C3380CC4-5D6E-409C-BE32-E72D297353CC}">
              <c16:uniqueId val="{00000001-152D-40B6-A09D-3BBFA1377C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16894</c:v>
                </c:pt>
                <c:pt idx="5">
                  <c:v>18876</c:v>
                </c:pt>
                <c:pt idx="8">
                  <c:v>21838</c:v>
                </c:pt>
                <c:pt idx="11">
                  <c:v>23726</c:v>
                </c:pt>
                <c:pt idx="14">
                  <c:v>26310</c:v>
                </c:pt>
              </c:numCache>
            </c:numRef>
          </c:val>
          <c:extLst>
            <c:ext xmlns:c16="http://schemas.microsoft.com/office/drawing/2014/chart" uri="{C3380CC4-5D6E-409C-BE32-E72D297353CC}">
              <c16:uniqueId val="{00000002-152D-40B6-A09D-3BBFA1377C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2D-40B6-A09D-3BBFA1377C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2D-40B6-A09D-3BBFA1377C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1298</c:v>
                </c:pt>
                <c:pt idx="3">
                  <c:v>522</c:v>
                </c:pt>
                <c:pt idx="6">
                  <c:v>78</c:v>
                </c:pt>
                <c:pt idx="9">
                  <c:v>49</c:v>
                </c:pt>
                <c:pt idx="12">
                  <c:v>33</c:v>
                </c:pt>
              </c:numCache>
            </c:numRef>
          </c:val>
          <c:extLst>
            <c:ext xmlns:c16="http://schemas.microsoft.com/office/drawing/2014/chart" uri="{C3380CC4-5D6E-409C-BE32-E72D297353CC}">
              <c16:uniqueId val="{00000005-152D-40B6-A09D-3BBFA1377C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21222</c:v>
                </c:pt>
                <c:pt idx="3">
                  <c:v>19730</c:v>
                </c:pt>
                <c:pt idx="6">
                  <c:v>19708</c:v>
                </c:pt>
                <c:pt idx="9">
                  <c:v>19738</c:v>
                </c:pt>
                <c:pt idx="12">
                  <c:v>18904</c:v>
                </c:pt>
              </c:numCache>
            </c:numRef>
          </c:val>
          <c:extLst>
            <c:ext xmlns:c16="http://schemas.microsoft.com/office/drawing/2014/chart" uri="{C3380CC4-5D6E-409C-BE32-E72D297353CC}">
              <c16:uniqueId val="{00000006-152D-40B6-A09D-3BBFA1377C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229</c:v>
                </c:pt>
                <c:pt idx="3">
                  <c:v>146</c:v>
                </c:pt>
                <c:pt idx="6">
                  <c:v>105</c:v>
                </c:pt>
                <c:pt idx="9">
                  <c:v>96</c:v>
                </c:pt>
                <c:pt idx="12">
                  <c:v>70</c:v>
                </c:pt>
              </c:numCache>
            </c:numRef>
          </c:val>
          <c:extLst>
            <c:ext xmlns:c16="http://schemas.microsoft.com/office/drawing/2014/chart" uri="{C3380CC4-5D6E-409C-BE32-E72D297353CC}">
              <c16:uniqueId val="{00000007-152D-40B6-A09D-3BBFA1377C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27927</c:v>
                </c:pt>
                <c:pt idx="3">
                  <c:v>26603</c:v>
                </c:pt>
                <c:pt idx="6">
                  <c:v>25032</c:v>
                </c:pt>
                <c:pt idx="9">
                  <c:v>24806</c:v>
                </c:pt>
                <c:pt idx="12">
                  <c:v>24877</c:v>
                </c:pt>
              </c:numCache>
            </c:numRef>
          </c:val>
          <c:extLst>
            <c:ext xmlns:c16="http://schemas.microsoft.com/office/drawing/2014/chart" uri="{C3380CC4-5D6E-409C-BE32-E72D297353CC}">
              <c16:uniqueId val="{00000008-152D-40B6-A09D-3BBFA1377C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4555</c:v>
                </c:pt>
                <c:pt idx="3">
                  <c:v>3645</c:v>
                </c:pt>
                <c:pt idx="6">
                  <c:v>3036</c:v>
                </c:pt>
                <c:pt idx="9">
                  <c:v>2520</c:v>
                </c:pt>
                <c:pt idx="12">
                  <c:v>2334</c:v>
                </c:pt>
              </c:numCache>
            </c:numRef>
          </c:val>
          <c:extLst>
            <c:ext xmlns:c16="http://schemas.microsoft.com/office/drawing/2014/chart" uri="{C3380CC4-5D6E-409C-BE32-E72D297353CC}">
              <c16:uniqueId val="{00000009-152D-40B6-A09D-3BBFA1377C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260967</c:v>
                </c:pt>
                <c:pt idx="3">
                  <c:v>260234</c:v>
                </c:pt>
                <c:pt idx="6">
                  <c:v>257662</c:v>
                </c:pt>
                <c:pt idx="9">
                  <c:v>251573</c:v>
                </c:pt>
                <c:pt idx="12">
                  <c:v>245497</c:v>
                </c:pt>
              </c:numCache>
            </c:numRef>
          </c:val>
          <c:extLst>
            <c:ext xmlns:c16="http://schemas.microsoft.com/office/drawing/2014/chart" uri="{C3380CC4-5D6E-409C-BE32-E72D297353CC}">
              <c16:uniqueId val="{0000000A-152D-40B6-A09D-3BBFA1377C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117972</c:v>
                </c:pt>
                <c:pt idx="2">
                  <c:v>#N/A</c:v>
                </c:pt>
                <c:pt idx="3">
                  <c:v>#N/A</c:v>
                </c:pt>
                <c:pt idx="4">
                  <c:v>107046</c:v>
                </c:pt>
                <c:pt idx="5">
                  <c:v>#N/A</c:v>
                </c:pt>
                <c:pt idx="6">
                  <c:v>#N/A</c:v>
                </c:pt>
                <c:pt idx="7">
                  <c:v>97895</c:v>
                </c:pt>
                <c:pt idx="8">
                  <c:v>#N/A</c:v>
                </c:pt>
                <c:pt idx="9">
                  <c:v>#N/A</c:v>
                </c:pt>
                <c:pt idx="10">
                  <c:v>89258</c:v>
                </c:pt>
                <c:pt idx="11">
                  <c:v>#N/A</c:v>
                </c:pt>
                <c:pt idx="12">
                  <c:v>#N/A</c:v>
                </c:pt>
                <c:pt idx="13">
                  <c:v>77919</c:v>
                </c:pt>
                <c:pt idx="14">
                  <c:v>#N/A</c:v>
                </c:pt>
              </c:numCache>
            </c:numRef>
          </c:val>
          <c:smooth val="0"/>
          <c:extLst>
            <c:ext xmlns:c16="http://schemas.microsoft.com/office/drawing/2014/chart" uri="{C3380CC4-5D6E-409C-BE32-E72D297353CC}">
              <c16:uniqueId val="{0000000B-152D-40B6-A09D-3BBFA1377C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7410</c:v>
                </c:pt>
                <c:pt idx="1">
                  <c:v>6151</c:v>
                </c:pt>
                <c:pt idx="2">
                  <c:v>6768</c:v>
                </c:pt>
              </c:numCache>
            </c:numRef>
          </c:val>
          <c:extLst>
            <c:ext xmlns:c16="http://schemas.microsoft.com/office/drawing/2014/chart" uri="{C3380CC4-5D6E-409C-BE32-E72D297353CC}">
              <c16:uniqueId val="{00000000-E260-4EE7-B039-FCBEEA70C2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6230</c:v>
                </c:pt>
                <c:pt idx="1">
                  <c:v>8045</c:v>
                </c:pt>
                <c:pt idx="2">
                  <c:v>9265</c:v>
                </c:pt>
              </c:numCache>
            </c:numRef>
          </c:val>
          <c:extLst>
            <c:ext xmlns:c16="http://schemas.microsoft.com/office/drawing/2014/chart" uri="{C3380CC4-5D6E-409C-BE32-E72D297353CC}">
              <c16:uniqueId val="{00000001-E260-4EE7-B039-FCBEEA70C2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7672</c:v>
                </c:pt>
                <c:pt idx="1">
                  <c:v>8446</c:v>
                </c:pt>
                <c:pt idx="2">
                  <c:v>9015</c:v>
                </c:pt>
              </c:numCache>
            </c:numRef>
          </c:val>
          <c:extLst>
            <c:ext xmlns:c16="http://schemas.microsoft.com/office/drawing/2014/chart" uri="{C3380CC4-5D6E-409C-BE32-E72D297353CC}">
              <c16:uniqueId val="{00000002-E260-4EE7-B039-FCBEEA70C2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{5B6D66FE-EAAC-489A-AD7F-2D6771C3CA71}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630-4DCD-A612-4BD3A0FFC9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{07D113B3-4BD5-4025-8EE3-7A3BDE2AA3F9}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30-4DCD-A612-4BD3A0FFC9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{18B16096-6474-4059-A96D-D59C7568C6EF}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30-4DCD-A612-4BD3A0FFC9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{1591EB6D-B59E-4D76-9956-3691FC7B6BBF}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30-4DCD-A612-4BD3A0FFC9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{714E11A8-ED88-41D8-A5ED-ED02CEECCF63}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30-4DCD-A612-4BD3A0FFC99E}"/>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{A8AA42E9-5D6B-4360-ACBF-44EAEDF954CA}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630-4DCD-A612-4BD3A0FFC99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{54CE86A4-A358-4F2E-A97F-8A6591A1993A}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630-4DCD-A612-4BD3A0FFC99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{FAC7765B-F5E3-4E9A-8FC5-8E98849603CE}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630-4DCD-A612-4BD3A0FFC99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{AE80844A-93E3-440B-8D1D-E4C2369244C8}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630-4DCD-A612-4BD3A0FFC9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65.8</c:v>
                </c:pt>
                <c:pt idx="16">
                  <c:v>66.099999999999994</c:v>
                </c:pt>
                <c:pt idx="24">
                  <c:v>65.8</c:v>
                </c:pt>
                <c:pt idx="32">
                  <c:v>65.7</c:v>
                </c:pt>
              </c:numCache>
            </c:numRef>
          </c:xVal>
          <c:yVal>
            <c:numRef>
              <c:f>公会計指標分析・財政指標組合せ分析表!$BP$51:$DC$51</c:f>
              <c:numCache>
                <c:formatCode>#,##0.0;"▲ "#,##0.0</c:formatCode>
                <c:ptCount val="40"/>
                <c:pt idx="8">
                  <c:v>122.5</c:v>
                </c:pt>
                <c:pt idx="16">
                  <c:v>112.3</c:v>
                </c:pt>
                <c:pt idx="24">
                  <c:v>102.6</c:v>
                </c:pt>
                <c:pt idx="32">
                  <c:v>88.2</c:v>
                </c:pt>
              </c:numCache>
            </c:numRef>
          </c:yVal>
          <c:smooth val="0"/>
          <c:extLst>
            <c:ext xmlns:c16="http://schemas.microsoft.com/office/drawing/2014/chart" uri="{C3380CC4-5D6E-409C-BE32-E72D297353CC}">
              <c16:uniqueId val="{00000009-D630-4DCD-A612-4BD3A0FFC9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{3430535D-AE6E-4F3C-A3E2-AF00686722E1}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630-4DCD-A612-4BD3A0FFC9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{E6725823-BE6B-42EF-B3CF-70E5412FC3BA}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30-4DCD-A612-4BD3A0FFC9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{96DD39E2-A75F-46EE-A2E7-8E54ED11AA9B}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30-4DCD-A612-4BD3A0FFC9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{37A21B41-9D0E-48C6-8EC9-C4A8BFA68465}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30-4DCD-A612-4BD3A0FFC9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{DBBA9C65-6C73-4053-88A5-17BBE37D7D93}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30-4DCD-A612-4BD3A0FFC99E}"/>
                </c:ext>
              </c:extLst>
            </c:dLbl>
            <c:dLbl>
              <c:idx val="8"/>
              <c:layout>
                <c:manualLayout>
                  <c:x val="-2.9489731818998607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{CD7136E1-2724-430A-B876-540609155767}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630-4DCD-A612-4BD3A0FFC99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{BF2885E6-D38C-4EF1-BADC-45322D4DB506}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630-4DCD-A612-4BD3A0FFC99E}"/>
                </c:ext>
              </c:extLst>
            </c:dLbl>
            <c:dLbl>
              <c:idx val="24"/>
              <c:layout>
                <c:manualLayout>
                  <c:x val="-3.480066912014606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{1C2E363E-BBF0-4D5F-BFDE-3A32EC117238}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630-4DCD-A612-4BD3A0FFC99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{4B1A03AB-FB2B-456C-89E6-7F8D036BE0DE}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630-4DCD-A612-4BD3A0FFC9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D630-4DCD-A612-4BD3A0FFC99E}"/>
            </c:ext>
          </c:extLst>
        </c:ser>
        <c:dLbls>
          <c:showLegendKey val="0"/>
          <c:showVal val="1"/>
          <c:showCatName val="0"/>
          <c:showSerName val="0"/>
          <c:showPercent val="0"/>
          <c:showBubbleSize val="0"/>
        </c:dLbls>
        <c:axId val="46179840"/>
        <c:axId val="46181760"/>
      </c:scatterChart>
      <c:valAx>
        <c:axId val="46179840"/>
        <c:scaling>
          <c:orientation val="minMax"/>
          <c:max val="66.6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8"/>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{1479822A-0C65-4AA2-8BE8-44A0748C4577}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B2B-49B3-B75B-098D907CFC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{46B35F87-556E-4A1C-AA2B-A41FCC5F170D}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2B-49B3-B75B-098D907CFC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{59474AF1-38A3-47F2-A8ED-0FD6E31B03C1}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2B-49B3-B75B-098D907CFC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{058AE86A-10FD-4B06-84A9-8286397CFF34}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2B-49B3-B75B-098D907CFC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{D31111B1-706A-45C7-BDED-FB994ADD0C0C}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2B-49B3-B75B-098D907CFCE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{5D55BE19-8138-4B3A-94C9-ECBF1B9E14FC}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B2B-49B3-B75B-098D907CFCE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{178BEC57-C734-40E8-8C5A-C995188C0CB0}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B2B-49B3-B75B-098D907CFCE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{133509AF-3082-4E16-BCC3-F7C88A6C28EF}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B2B-49B3-B75B-098D907CFCE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{5132C6F5-44CD-4D9F-A500-882E233ED934}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B2B-49B3-B75B-098D907CFC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13.8</c:v>
                </c:pt>
                <c:pt idx="16">
                  <c:v>13.9</c:v>
                </c:pt>
                <c:pt idx="24">
                  <c:v>13.5</c:v>
                </c:pt>
                <c:pt idx="32">
                  <c:v>12.9</c:v>
                </c:pt>
              </c:numCache>
            </c:numRef>
          </c:xVal>
          <c:yVal>
            <c:numRef>
              <c:f>公会計指標分析・財政指標組合せ分析表!$BP$73:$DC$73</c:f>
              <c:numCache>
                <c:formatCode>#,##0.0;"▲ "#,##0.0</c:formatCode>
                <c:ptCount val="40"/>
                <c:pt idx="0">
                  <c:v>136</c:v>
                </c:pt>
                <c:pt idx="8">
                  <c:v>122.5</c:v>
                </c:pt>
                <c:pt idx="16">
                  <c:v>112.3</c:v>
                </c:pt>
                <c:pt idx="24">
                  <c:v>102.6</c:v>
                </c:pt>
                <c:pt idx="32">
                  <c:v>88.2</c:v>
                </c:pt>
              </c:numCache>
            </c:numRef>
          </c:yVal>
          <c:smooth val="0"/>
          <c:extLst>
            <c:ext xmlns:c16="http://schemas.microsoft.com/office/drawing/2014/chart" uri="{C3380CC4-5D6E-409C-BE32-E72D297353CC}">
              <c16:uniqueId val="{00000009-4B2B-49B3-B75B-098D907CFC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{3063BE90-0BE8-4BFD-9835-3BB57326CFD9}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B2B-49B3-B75B-098D907CFC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{FDC5407B-2A55-4DEA-9FDC-2C7CD03353AE}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2B-49B3-B75B-098D907CFC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{5F465A3A-220A-4A26-B0EA-873E92FC7921}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2B-49B3-B75B-098D907CFC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{A3408280-E429-4453-A5B1-D7EF1F88D4F6}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2B-49B3-B75B-098D907CFC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{87D832AF-083E-40A2-876D-ECF0DE4440FB}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2B-49B3-B75B-098D907CFCE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{FB3C71BC-FADA-4A6E-BEFA-D51DBE740546}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B2B-49B3-B75B-098D907CFCE4}"/>
                </c:ext>
              </c:extLst>
            </c:dLbl>
            <c:dLbl>
              <c:idx val="16"/>
              <c:layout>
                <c:manualLayout>
                  <c:x val="-2.992914265891070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{310E8790-4D82-433A-B88A-E12F49FB2F35}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B2B-49B3-B75B-098D907CFCE4}"/>
                </c:ext>
              </c:extLst>
            </c:dLbl>
            <c:dLbl>
              <c:idx val="24"/>
              <c:layout>
                <c:manualLayout>
                  <c:x val="-2.921680726711328E-2"/>
                  <c:y val="-7.131995394227182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{4523F0DB-AC6E-49FF-B8FF-B3A0161F22B1}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B2B-49B3-B75B-098D907CFCE4}"/>
                </c:ext>
              </c:extLst>
            </c:dLbl>
            <c:dLbl>
              <c:idx val="32"/>
              <c:layout>
                <c:manualLayout>
                  <c:x val="-3.5948024931307949E-2"/>
                  <c:y val="-5.3513340233316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{4ADF8238-C079-4C77-81B0-0840BDD428CF}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B2B-49B3-B75B-098D907CFC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4B2B-49B3-B75B-098D907CFCE4}"/>
            </c:ext>
          </c:extLst>
        </c:ser>
        <c:dLbls>
          <c:showLegendKey val="0"/>
          <c:showVal val="1"/>
          <c:showCatName val="0"/>
          <c:showSerName val="0"/>
          <c:showPercent val="0"/>
          <c:showBubbleSize val="0"/>
        </c:dLbls>
        <c:axId val="84219776"/>
        <c:axId val="84234240"/>
      </c:scatterChart>
      <c:valAx>
        <c:axId val="84219776"/>
        <c:scaling>
          <c:orientation val="minMax"/>
          <c:max val="14.6"/>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借換債及び繰上償還等を控除した後の一般会計等に係る市債の元利償還額が減となったことなどにより、前年度から改善した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しかしながら、教育環境の充実等に発行した市債のほか、財源対策として発行してきた行政改革推進債や退職手当債などの償還が本格化してきたため、類似団体の平均よりも高い状況にある。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今後も公債費は高い水準で推移する一方で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市債償還が進むため、ゆるやかに下降していく見込</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みとなっている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地方債残高の減</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や、充当可能基金の増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、土地開発公社経営健全化に伴う市債や、過去に財源対策として発行した退職手当債、行政改革推進債等の市債残高が大きいことなどにより、類似団体と比較して高い数値となって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、引き続き、行財政改革計画「あまがさき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未来へつなぐ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プロジェクト」に基づき、計画的な負債の縮減に努めていく。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兵庫県尼崎市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「財政調整基金」を取り崩さず収支剰余を積み立てたことや、「減債基金」に市有地の売払い収入を積み立てた等により、基金全体として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・収益事業収入及び土地売払収入については、基金積立を基本とするほか、財政収支上の剰余金については、財政調整基金及び減債基金の積立に活用する。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・不測の事態に備えるとともに、より弾力性のある行財政運営に向けて財政調整基金の拡充を図る。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・公共施設整備保全基金：市が設置する公共施設の整備及び保全に要する経費の財源を確保する。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・新本庁舎建設基金：尼崎市役所本庁舎の建設に要する経費の財源を確保する。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・公共施設整備保全基金：私有財産の売払収入や収益事業収入の一部等を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・公共施設整備保全基金：市有地売払収入のうち一部を公共施設マネジメント計画に係る経費の財源として積み立てを行い、保全の取組等に活用するほか、収益事業収入の一部を積み立てる。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・新本庁舎建設基金：本庁舎を新たに建て替える際の財源とするため、収益事業収入の一部等を積み立てる。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・収支剰余を活用し、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・前年度決算及び当初予算から収支が改善したことから財源対策を取りやめ、取り崩しを行わなかった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・経済事情の著しい変動等に伴う財源不足や、災害等に伴う経費に対応するため、平成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・市有地にかかる売払収入等を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・財源が著しく不足する場合の市債の償還や、償還期限の繰上等に対応する基金として市有地売払収入を積み立てていき、行財政推進債や退職手当債などに係る令和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年度末の残高相当額（概ね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億円）を補うことを基本とし、財政調整基金の積立状況等も勘案しつつ、市債の早期償還への活用を図る。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・市有地売払収入のうち、一部を公共施設マネジメント計画に係る積立として別管理し、今後、当該取組に係る公債費の一部に対し、取崩又は充当を行う。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463,186
451,844
50.72
198,038,650
197,250,552
354,557
99,997,802
245,377,144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％低くなっているが、類似団体内平均値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一般的には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％を超えると資産の老朽化が進んでいるとみなされること、類似団体と比較して高い水準にあることから、本市の資産は耐用年数に対して資産の取得からの期間が長くなっている状況にある。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36449</xdr:rowOff>
    </xdr:from>
    <xdr:to>
      <xdr:col>23</xdr:col>
      <xdr:colOff>136525</xdr:colOff>
      <xdr:row>30</xdr:row>
      <xdr:rowOff>138049</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59326</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58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32131</xdr:rowOff>
    </xdr:from>
    <xdr:to>
      <xdr:col>19</xdr:col>
      <xdr:colOff>187325</xdr:colOff>
      <xdr:row>30</xdr:row>
      <xdr:rowOff>133731</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82931</xdr:rowOff>
    </xdr:from>
    <xdr:to>
      <xdr:col>23</xdr:col>
      <xdr:colOff>85725</xdr:colOff>
      <xdr:row>30</xdr:row>
      <xdr:rowOff>87249</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4051300" y="5997956"/>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19177</xdr:rowOff>
    </xdr:from>
    <xdr:to>
      <xdr:col>15</xdr:col>
      <xdr:colOff>187325</xdr:colOff>
      <xdr:row>30</xdr:row>
      <xdr:rowOff>120777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69977</xdr:rowOff>
    </xdr:from>
    <xdr:to>
      <xdr:col>19</xdr:col>
      <xdr:colOff>136525</xdr:colOff>
      <xdr:row>30</xdr:row>
      <xdr:rowOff>82931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289300" y="598500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32131</xdr:rowOff>
    </xdr:from>
    <xdr:to>
      <xdr:col>11</xdr:col>
      <xdr:colOff>187325</xdr:colOff>
      <xdr:row>30</xdr:row>
      <xdr:rowOff>133731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69977</xdr:rowOff>
    </xdr:from>
    <xdr:to>
      <xdr:col>15</xdr:col>
      <xdr:colOff>136525</xdr:colOff>
      <xdr:row>30</xdr:row>
      <xdr:rowOff>82931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2527300" y="598500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150258</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150258</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本市の債務償還可能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788.9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なっている。これは、本市の将来負担額が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昨年度より減少しているものの、依然として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他都市と比べて多いことが要因である。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11550</xdr:rowOff>
    </xdr:from>
    <xdr:to>
      <xdr:col>76</xdr:col>
      <xdr:colOff>73025</xdr:colOff>
      <xdr:row>29</xdr:row>
      <xdr:rowOff>113150</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7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34427</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560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72531</xdr:rowOff>
    </xdr:from>
    <xdr:to>
      <xdr:col>72</xdr:col>
      <xdr:colOff>123825</xdr:colOff>
      <xdr:row>29</xdr:row>
      <xdr:rowOff>2681</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6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123331</xdr:rowOff>
    </xdr:from>
    <xdr:to>
      <xdr:col>76</xdr:col>
      <xdr:colOff>22225</xdr:colOff>
      <xdr:row>29</xdr:row>
      <xdr:rowOff>62350</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084300" y="5695456"/>
          <a:ext cx="711200" cy="1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19208</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54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463,186
451,844
50.72
198,038,650
197,250,552
354,557
99,997,802
245,377,144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120650</xdr:rowOff>
    </xdr:from>
    <xdr:to>
      <xdr:col>24</xdr:col>
      <xdr:colOff>114300</xdr:colOff>
      <xdr:row>35</xdr:row>
      <xdr:rowOff>50800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143527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120650</xdr:rowOff>
    </xdr:from>
    <xdr:to>
      <xdr:col>20</xdr:col>
      <xdr:colOff>38100</xdr:colOff>
      <xdr:row>35</xdr:row>
      <xdr:rowOff>50800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0</xdr:rowOff>
    </xdr:from>
    <xdr:to>
      <xdr:col>24</xdr:col>
      <xdr:colOff>63500</xdr:colOff>
      <xdr:row>35</xdr:row>
      <xdr:rowOff>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000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33020</xdr:rowOff>
    </xdr:from>
    <xdr:to>
      <xdr:col>15</xdr:col>
      <xdr:colOff>101600</xdr:colOff>
      <xdr:row>34</xdr:row>
      <xdr:rowOff>134620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83820</xdr:rowOff>
    </xdr:from>
    <xdr:to>
      <xdr:col>19</xdr:col>
      <xdr:colOff>177800</xdr:colOff>
      <xdr:row>35</xdr:row>
      <xdr:rowOff>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9131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29210</xdr:rowOff>
    </xdr:from>
    <xdr:to>
      <xdr:col>10</xdr:col>
      <xdr:colOff>165100</xdr:colOff>
      <xdr:row>34</xdr:row>
      <xdr:rowOff>130810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80010</xdr:rowOff>
    </xdr:from>
    <xdr:to>
      <xdr:col>15</xdr:col>
      <xdr:colOff>50800</xdr:colOff>
      <xdr:row>34</xdr:row>
      <xdr:rowOff>83820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5909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67327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147337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41928</xdr:rowOff>
    </xdr:from>
    <xdr:to>
      <xdr:col>55</xdr:col>
      <xdr:colOff>50800</xdr:colOff>
      <xdr:row>41</xdr:row>
      <xdr:rowOff>143528</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70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128305</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9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41196</xdr:rowOff>
    </xdr:from>
    <xdr:to>
      <xdr:col>50</xdr:col>
      <xdr:colOff>165100</xdr:colOff>
      <xdr:row>41</xdr:row>
      <xdr:rowOff>142796</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70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91996</xdr:rowOff>
    </xdr:from>
    <xdr:to>
      <xdr:col>55</xdr:col>
      <xdr:colOff>0</xdr:colOff>
      <xdr:row>41</xdr:row>
      <xdr:rowOff>92728</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9639300" y="7121446"/>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41265</xdr:rowOff>
    </xdr:from>
    <xdr:to>
      <xdr:col>46</xdr:col>
      <xdr:colOff>38100</xdr:colOff>
      <xdr:row>41</xdr:row>
      <xdr:rowOff>142865</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70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91996</xdr:rowOff>
    </xdr:from>
    <xdr:to>
      <xdr:col>50</xdr:col>
      <xdr:colOff>114300</xdr:colOff>
      <xdr:row>41</xdr:row>
      <xdr:rowOff>92065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712144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41379</xdr:rowOff>
    </xdr:from>
    <xdr:to>
      <xdr:col>41</xdr:col>
      <xdr:colOff>101600</xdr:colOff>
      <xdr:row>41</xdr:row>
      <xdr:rowOff>142979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70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92065</xdr:rowOff>
    </xdr:from>
    <xdr:to>
      <xdr:col>45</xdr:col>
      <xdr:colOff>177800</xdr:colOff>
      <xdr:row>41</xdr:row>
      <xdr:rowOff>92179</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712151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133923</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716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133992</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716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134106</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716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00000000-0008-0000-0E00-00009F000000}"/>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E00-0000A1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E00-0000A3000000}"/>
            </a:ext>
          </a:extLst>
        </xdr:cNvPr>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60977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58</xdr:row>
      <xdr:rowOff>150495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3797300" y="100774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150495</xdr:rowOff>
    </xdr:from>
    <xdr:to>
      <xdr:col>19</xdr:col>
      <xdr:colOff>177800</xdr:colOff>
      <xdr:row>59</xdr:row>
      <xdr:rowOff>15240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2908300" y="10094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xdr:rowOff>
    </xdr:from>
    <xdr:to>
      <xdr:col>10</xdr:col>
      <xdr:colOff>165100</xdr:colOff>
      <xdr:row>59</xdr:row>
      <xdr:rowOff>102235</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1968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51435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019300" y="101307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20972</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93362</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00000000-0008-0000-0E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a:extLst>
            <a:ext uri="{FF2B5EF4-FFF2-40B4-BE49-F238E27FC236}">
              <a16:creationId xmlns:a16="http://schemas.microsoft.com/office/drawing/2014/main" id="{00000000-0008-0000-0E00-0000D1000000}"/>
            </a:ext>
          </a:extLst>
        </xdr:cNvPr>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a:extLst>
            <a:ext uri="{FF2B5EF4-FFF2-40B4-BE49-F238E27FC236}">
              <a16:creationId xmlns:a16="http://schemas.microsoft.com/office/drawing/2014/main" id="{00000000-0008-0000-0E00-0000D3000000}"/>
            </a:ext>
          </a:extLst>
        </xdr:cNvPr>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a:extLst>
            <a:ext uri="{FF2B5EF4-FFF2-40B4-BE49-F238E27FC236}">
              <a16:creationId xmlns:a16="http://schemas.microsoft.com/office/drawing/2014/main" id="{00000000-0008-0000-0E00-0000D5000000}"/>
            </a:ext>
          </a:extLst>
        </xdr:cNvPr>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539</xdr:rowOff>
    </xdr:from>
    <xdr:to>
      <xdr:col>55</xdr:col>
      <xdr:colOff>50800</xdr:colOff>
      <xdr:row>62</xdr:row>
      <xdr:rowOff>102139</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10426700" y="106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150416</xdr:rowOff>
    </xdr:from>
    <xdr:ext cx="534377" cy="259045"/>
    <xdr:sp macro="" textlink="">
      <xdr:nvSpPr>
        <xdr:cNvPr id="224" name="【橋りょう・トンネル】&#10;一人当たり有形固定資産（償却資産）額該当値テキスト">
          <a:extLst>
            <a:ext uri="{FF2B5EF4-FFF2-40B4-BE49-F238E27FC236}">
              <a16:creationId xmlns:a16="http://schemas.microsoft.com/office/drawing/2014/main" id="{00000000-0008-0000-0E00-0000E0000000}"/>
            </a:ext>
          </a:extLst>
        </xdr:cNvPr>
        <xdr:cNvSpPr txBox="1"/>
      </xdr:nvSpPr>
      <xdr:spPr>
        <a:xfrm>
          <a:off x="10515600" y="106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6492</xdr:rowOff>
    </xdr:from>
    <xdr:to>
      <xdr:col>50</xdr:col>
      <xdr:colOff>165100</xdr:colOff>
      <xdr:row>62</xdr:row>
      <xdr:rowOff>108092</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9588500" y="106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51339</xdr:rowOff>
    </xdr:from>
    <xdr:to>
      <xdr:col>55</xdr:col>
      <xdr:colOff>0</xdr:colOff>
      <xdr:row>62</xdr:row>
      <xdr:rowOff>57292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9639300" y="10681239"/>
          <a:ext cx="8382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6748</xdr:rowOff>
    </xdr:from>
    <xdr:to>
      <xdr:col>46</xdr:col>
      <xdr:colOff>38100</xdr:colOff>
      <xdr:row>62</xdr:row>
      <xdr:rowOff>108348</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8699500" y="106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57292</xdr:rowOff>
    </xdr:from>
    <xdr:to>
      <xdr:col>50</xdr:col>
      <xdr:colOff>114300</xdr:colOff>
      <xdr:row>62</xdr:row>
      <xdr:rowOff>57548</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8750300" y="10687192"/>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7576</xdr:rowOff>
    </xdr:from>
    <xdr:to>
      <xdr:col>41</xdr:col>
      <xdr:colOff>101600</xdr:colOff>
      <xdr:row>62</xdr:row>
      <xdr:rowOff>109176</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7810500" y="106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57548</xdr:rowOff>
    </xdr:from>
    <xdr:to>
      <xdr:col>45</xdr:col>
      <xdr:colOff>177800</xdr:colOff>
      <xdr:row>62</xdr:row>
      <xdr:rowOff>58376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7861300" y="10687448"/>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31" name="n_1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32" name="n_2ave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33" name="n_3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99219</xdr:rowOff>
    </xdr:from>
    <xdr:ext cx="534377" cy="259045"/>
    <xdr:sp macro="" textlink="">
      <xdr:nvSpPr>
        <xdr:cNvPr id="234" name="n_1main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59411" y="107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99475</xdr:rowOff>
    </xdr:from>
    <xdr:ext cx="534377" cy="259045"/>
    <xdr:sp macro="" textlink="">
      <xdr:nvSpPr>
        <xdr:cNvPr id="235" name="n_2main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83111" y="1072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100303</xdr:rowOff>
    </xdr:from>
    <xdr:ext cx="534377" cy="259045"/>
    <xdr:sp macro="" textlink="">
      <xdr:nvSpPr>
        <xdr:cNvPr id="236" name="n_3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94111" y="107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a:extLst>
            <a:ext uri="{FF2B5EF4-FFF2-40B4-BE49-F238E27FC236}">
              <a16:creationId xmlns:a16="http://schemas.microsoft.com/office/drawing/2014/main" id="{00000000-0008-0000-0E00-000006010000}"/>
            </a:ext>
          </a:extLst>
        </xdr:cNvPr>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00000000-0008-0000-0E00-000008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00000000-0008-0000-0E00-00000A010000}"/>
            </a:ext>
          </a:extLst>
        </xdr:cNvPr>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00000000-0008-0000-0E00-000015010000}"/>
            </a:ext>
          </a:extLst>
        </xdr:cNvPr>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53339</xdr:rowOff>
    </xdr:from>
    <xdr:to>
      <xdr:col>24</xdr:col>
      <xdr:colOff>63500</xdr:colOff>
      <xdr:row>80</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3797300" y="13769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80</xdr:row>
      <xdr:rowOff>114300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2908300" y="13769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80</xdr:row>
      <xdr:rowOff>114300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2019300" y="13815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E00-00001C01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E00-00001D010000}"/>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E00-00001E010000}"/>
            </a:ext>
          </a:extLst>
        </xdr:cNvPr>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287" name="n_1main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288" name="n_2main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289" name="n_3main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53594</xdr:rowOff>
    </xdr:from>
    <xdr:to>
      <xdr:col>55</xdr:col>
      <xdr:colOff>50800</xdr:colOff>
      <xdr:row>79</xdr:row>
      <xdr:rowOff>155194</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76471</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34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85598</xdr:rowOff>
    </xdr:from>
    <xdr:to>
      <xdr:col>50</xdr:col>
      <xdr:colOff>165100</xdr:colOff>
      <xdr:row>80</xdr:row>
      <xdr:rowOff>15748</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104394</xdr:rowOff>
    </xdr:from>
    <xdr:to>
      <xdr:col>55</xdr:col>
      <xdr:colOff>0</xdr:colOff>
      <xdr:row>79</xdr:row>
      <xdr:rowOff>136398</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9639300" y="136489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92456</xdr:rowOff>
    </xdr:from>
    <xdr:to>
      <xdr:col>46</xdr:col>
      <xdr:colOff>38100</xdr:colOff>
      <xdr:row>80</xdr:row>
      <xdr:rowOff>22606</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136398</xdr:rowOff>
    </xdr:from>
    <xdr:to>
      <xdr:col>50</xdr:col>
      <xdr:colOff>114300</xdr:colOff>
      <xdr:row>79</xdr:row>
      <xdr:rowOff>143256</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8750300" y="136809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97789</xdr:rowOff>
    </xdr:from>
    <xdr:to>
      <xdr:col>41</xdr:col>
      <xdr:colOff>101600</xdr:colOff>
      <xdr:row>80</xdr:row>
      <xdr:rowOff>27939</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143256</xdr:rowOff>
    </xdr:from>
    <xdr:to>
      <xdr:col>45</xdr:col>
      <xdr:colOff>177800</xdr:colOff>
      <xdr:row>79</xdr:row>
      <xdr:rowOff>148589</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7861300" y="1368780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32275</xdr:rowOff>
    </xdr:from>
    <xdr:ext cx="469744" cy="259045"/>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727" y="134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39133</xdr:rowOff>
    </xdr:from>
    <xdr:ext cx="469744" cy="259045"/>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427" y="134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44466</xdr:rowOff>
    </xdr:from>
    <xdr:ext cx="469744" cy="259045"/>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427"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E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168292</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120650</xdr:rowOff>
    </xdr:from>
    <xdr:to>
      <xdr:col>81</xdr:col>
      <xdr:colOff>101600</xdr:colOff>
      <xdr:row>36</xdr:row>
      <xdr:rowOff>50800</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0</xdr:rowOff>
    </xdr:from>
    <xdr:to>
      <xdr:col>85</xdr:col>
      <xdr:colOff>127000</xdr:colOff>
      <xdr:row>36</xdr:row>
      <xdr:rowOff>24765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5481300" y="61722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36</xdr:row>
      <xdr:rowOff>20955</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4592300" y="61722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135890</xdr:rowOff>
    </xdr:from>
    <xdr:to>
      <xdr:col>72</xdr:col>
      <xdr:colOff>38100</xdr:colOff>
      <xdr:row>36</xdr:row>
      <xdr:rowOff>66040</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3652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xdr:rowOff>
    </xdr:from>
    <xdr:to>
      <xdr:col>76</xdr:col>
      <xdr:colOff>114300</xdr:colOff>
      <xdr:row>36</xdr:row>
      <xdr:rowOff>20955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3703300" y="6187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135272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67327</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82567</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00000000-0008-0000-0E00-0000B1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00000000-0008-0000-0E00-0000B3010000}"/>
            </a:ext>
          </a:extLst>
        </xdr:cNvPr>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00000000-0008-0000-0E00-0000B5010000}"/>
            </a:ext>
          </a:extLst>
        </xdr:cNvPr>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155702</xdr:rowOff>
    </xdr:from>
    <xdr:to>
      <xdr:col>116</xdr:col>
      <xdr:colOff>114300</xdr:colOff>
      <xdr:row>41</xdr:row>
      <xdr:rowOff>85852</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21107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70629</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E00-0000C0010000}"/>
            </a:ext>
          </a:extLst>
        </xdr:cNvPr>
        <xdr:cNvSpPr txBox="1"/>
      </xdr:nvSpPr>
      <xdr:spPr>
        <a:xfrm>
          <a:off x="22199600" y="69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153416</xdr:rowOff>
    </xdr:from>
    <xdr:to>
      <xdr:col>112</xdr:col>
      <xdr:colOff>38100</xdr:colOff>
      <xdr:row>41</xdr:row>
      <xdr:rowOff>83566</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1272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32766</xdr:rowOff>
    </xdr:from>
    <xdr:to>
      <xdr:col>116</xdr:col>
      <xdr:colOff>63500</xdr:colOff>
      <xdr:row>41</xdr:row>
      <xdr:rowOff>35052</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1323300" y="70622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32766</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20434300" y="7053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116840</xdr:rowOff>
    </xdr:from>
    <xdr:to>
      <xdr:col>102</xdr:col>
      <xdr:colOff>165100</xdr:colOff>
      <xdr:row>41</xdr:row>
      <xdr:rowOff>46990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9494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167640</xdr:rowOff>
    </xdr:from>
    <xdr:to>
      <xdr:col>107</xdr:col>
      <xdr:colOff>50800</xdr:colOff>
      <xdr:row>41</xdr:row>
      <xdr:rowOff>23622</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9545300" y="7025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74693</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38117</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E00-0000E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124460</xdr:rowOff>
    </xdr:from>
    <xdr:to>
      <xdr:col>81</xdr:col>
      <xdr:colOff>101600</xdr:colOff>
      <xdr:row>62</xdr:row>
      <xdr:rowOff>54610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62</xdr:row>
      <xdr:rowOff>3810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5481300" y="106032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3810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4592300" y="10618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160020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3703300" y="105384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E00-0000FC010000}"/>
            </a:ext>
          </a:extLst>
        </xdr:cNvPr>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E00-0000FD010000}"/>
            </a:ext>
          </a:extLst>
        </xdr:cNvPr>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E00-0000FE010000}"/>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45737</xdr:rowOff>
    </xdr:from>
    <xdr:ext cx="405111" cy="259045"/>
    <xdr:sp macro="" textlink="">
      <xdr:nvSpPr>
        <xdr:cNvPr id="511" name="n_1main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00000000-0008-0000-0E00-00001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a:extLst>
            <a:ext uri="{FF2B5EF4-FFF2-40B4-BE49-F238E27FC236}">
              <a16:creationId xmlns:a16="http://schemas.microsoft.com/office/drawing/2014/main" id="{00000000-0008-0000-0E00-00001B020000}"/>
            </a:ext>
          </a:extLst>
        </xdr:cNvPr>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a:extLst>
            <a:ext uri="{FF2B5EF4-FFF2-40B4-BE49-F238E27FC236}">
              <a16:creationId xmlns:a16="http://schemas.microsoft.com/office/drawing/2014/main" id="{00000000-0008-0000-0E00-00001D020000}"/>
            </a:ext>
          </a:extLst>
        </xdr:cNvPr>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43" name="【学校施設】&#10;一人当たり面積平均値テキスト">
          <a:extLst>
            <a:ext uri="{FF2B5EF4-FFF2-40B4-BE49-F238E27FC236}">
              <a16:creationId xmlns:a16="http://schemas.microsoft.com/office/drawing/2014/main" id="{00000000-0008-0000-0E00-00001F020000}"/>
            </a:ext>
          </a:extLst>
        </xdr:cNvPr>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67073</xdr:rowOff>
    </xdr:from>
    <xdr:ext cx="469744" cy="259045"/>
    <xdr:sp macro="" textlink="">
      <xdr:nvSpPr>
        <xdr:cNvPr id="554" name="【学校施設】&#10;一人当たり面積該当値テキスト">
          <a:extLst>
            <a:ext uri="{FF2B5EF4-FFF2-40B4-BE49-F238E27FC236}">
              <a16:creationId xmlns:a16="http://schemas.microsoft.com/office/drawing/2014/main" id="{00000000-0008-0000-0E00-00002A020000}"/>
            </a:ext>
          </a:extLst>
        </xdr:cNvPr>
        <xdr:cNvSpPr txBox="1"/>
      </xdr:nvSpPr>
      <xdr:spPr>
        <a:xfrm>
          <a:off x="22199600"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106172</xdr:rowOff>
    </xdr:from>
    <xdr:to>
      <xdr:col>112</xdr:col>
      <xdr:colOff>38100</xdr:colOff>
      <xdr:row>64</xdr:row>
      <xdr:rowOff>36322</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1272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156972</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21323300" y="1094079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122174</xdr:rowOff>
    </xdr:from>
    <xdr:to>
      <xdr:col>107</xdr:col>
      <xdr:colOff>101600</xdr:colOff>
      <xdr:row>64</xdr:row>
      <xdr:rowOff>52324</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0383500" y="10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156972</xdr:rowOff>
    </xdr:from>
    <xdr:to>
      <xdr:col>111</xdr:col>
      <xdr:colOff>177800</xdr:colOff>
      <xdr:row>64</xdr:row>
      <xdr:rowOff>1524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0434300" y="109583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136652</xdr:rowOff>
    </xdr:from>
    <xdr:to>
      <xdr:col>102</xdr:col>
      <xdr:colOff>165100</xdr:colOff>
      <xdr:row>64</xdr:row>
      <xdr:rowOff>66802</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9494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xdr:rowOff>
    </xdr:from>
    <xdr:to>
      <xdr:col>107</xdr:col>
      <xdr:colOff>50800</xdr:colOff>
      <xdr:row>64</xdr:row>
      <xdr:rowOff>16002</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9545300" y="109743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61" name="n_1aveValue【学校施設】&#10;一人当たり面積">
          <a:extLst>
            <a:ext uri="{FF2B5EF4-FFF2-40B4-BE49-F238E27FC236}">
              <a16:creationId xmlns:a16="http://schemas.microsoft.com/office/drawing/2014/main" id="{00000000-0008-0000-0E00-000031020000}"/>
            </a:ext>
          </a:extLst>
        </xdr:cNvPr>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62" name="n_2aveValue【学校施設】&#10;一人当たり面積">
          <a:extLst>
            <a:ext uri="{FF2B5EF4-FFF2-40B4-BE49-F238E27FC236}">
              <a16:creationId xmlns:a16="http://schemas.microsoft.com/office/drawing/2014/main" id="{00000000-0008-0000-0E00-000032020000}"/>
            </a:ext>
          </a:extLst>
        </xdr:cNvPr>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63" name="n_3aveValue【学校施設】&#10;一人当たり面積">
          <a:extLst>
            <a:ext uri="{FF2B5EF4-FFF2-40B4-BE49-F238E27FC236}">
              <a16:creationId xmlns:a16="http://schemas.microsoft.com/office/drawing/2014/main" id="{00000000-0008-0000-0E00-000033020000}"/>
            </a:ext>
          </a:extLst>
        </xdr:cNvPr>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27449</xdr:rowOff>
    </xdr:from>
    <xdr:ext cx="469744" cy="259045"/>
    <xdr:sp macro="" textlink="">
      <xdr:nvSpPr>
        <xdr:cNvPr id="564" name="n_1mainValue【学校施設】&#10;一人当たり面積">
          <a:extLst>
            <a:ext uri="{FF2B5EF4-FFF2-40B4-BE49-F238E27FC236}">
              <a16:creationId xmlns:a16="http://schemas.microsoft.com/office/drawing/2014/main" id="{00000000-0008-0000-0E00-000034020000}"/>
            </a:ext>
          </a:extLst>
        </xdr:cNvPr>
        <xdr:cNvSpPr txBox="1"/>
      </xdr:nvSpPr>
      <xdr:spPr>
        <a:xfrm>
          <a:off x="210757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43451</xdr:rowOff>
    </xdr:from>
    <xdr:ext cx="469744" cy="259045"/>
    <xdr:sp macro="" textlink="">
      <xdr:nvSpPr>
        <xdr:cNvPr id="565" name="n_2mainValue【学校施設】&#10;一人当たり面積">
          <a:extLst>
            <a:ext uri="{FF2B5EF4-FFF2-40B4-BE49-F238E27FC236}">
              <a16:creationId xmlns:a16="http://schemas.microsoft.com/office/drawing/2014/main" id="{00000000-0008-0000-0E00-000035020000}"/>
            </a:ext>
          </a:extLst>
        </xdr:cNvPr>
        <xdr:cNvSpPr txBox="1"/>
      </xdr:nvSpPr>
      <xdr:spPr>
        <a:xfrm>
          <a:off x="20199427" y="1101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57929</xdr:rowOff>
    </xdr:from>
    <xdr:ext cx="469744" cy="259045"/>
    <xdr:sp macro="" textlink="">
      <xdr:nvSpPr>
        <xdr:cNvPr id="566" name="n_3mainValue【学校施設】&#10;一人当たり面積">
          <a:extLst>
            <a:ext uri="{FF2B5EF4-FFF2-40B4-BE49-F238E27FC236}">
              <a16:creationId xmlns:a16="http://schemas.microsoft.com/office/drawing/2014/main" id="{00000000-0008-0000-0E00-000036020000}"/>
            </a:ext>
          </a:extLst>
        </xdr:cNvPr>
        <xdr:cNvSpPr txBox="1"/>
      </xdr:nvSpPr>
      <xdr:spPr>
        <a:xfrm>
          <a:off x="19310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a:extLst>
            <a:ext uri="{FF2B5EF4-FFF2-40B4-BE49-F238E27FC236}">
              <a16:creationId xmlns:a16="http://schemas.microsoft.com/office/drawing/2014/main" id="{00000000-0008-0000-0E00-00005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06" name="【公民館】&#10;有形固定資産減価償却率最小値テキスト">
          <a:extLst>
            <a:ext uri="{FF2B5EF4-FFF2-40B4-BE49-F238E27FC236}">
              <a16:creationId xmlns:a16="http://schemas.microsoft.com/office/drawing/2014/main" id="{00000000-0008-0000-0E00-00005E020000}"/>
            </a:ext>
          </a:extLst>
        </xdr:cNvPr>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08" name="【公民館】&#10;有形固定資産減価償却率最大値テキスト">
          <a:extLst>
            <a:ext uri="{FF2B5EF4-FFF2-40B4-BE49-F238E27FC236}">
              <a16:creationId xmlns:a16="http://schemas.microsoft.com/office/drawing/2014/main" id="{00000000-0008-0000-0E00-000060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10" name="【公民館】&#10;有形固定資産減価償却率平均値テキスト">
          <a:extLst>
            <a:ext uri="{FF2B5EF4-FFF2-40B4-BE49-F238E27FC236}">
              <a16:creationId xmlns:a16="http://schemas.microsoft.com/office/drawing/2014/main" id="{00000000-0008-0000-0E00-000062020000}"/>
            </a:ext>
          </a:extLst>
        </xdr:cNvPr>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43687</xdr:rowOff>
    </xdr:from>
    <xdr:to>
      <xdr:col>85</xdr:col>
      <xdr:colOff>177800</xdr:colOff>
      <xdr:row>105</xdr:row>
      <xdr:rowOff>145287</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62687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66564</xdr:rowOff>
    </xdr:from>
    <xdr:ext cx="405111" cy="259045"/>
    <xdr:sp macro="" textlink="">
      <xdr:nvSpPr>
        <xdr:cNvPr id="621" name="【公民館】&#10;有形固定資産減価償却率該当値テキスト">
          <a:extLst>
            <a:ext uri="{FF2B5EF4-FFF2-40B4-BE49-F238E27FC236}">
              <a16:creationId xmlns:a16="http://schemas.microsoft.com/office/drawing/2014/main" id="{00000000-0008-0000-0E00-00006D020000}"/>
            </a:ext>
          </a:extLst>
        </xdr:cNvPr>
        <xdr:cNvSpPr txBox="1"/>
      </xdr:nvSpPr>
      <xdr:spPr>
        <a:xfrm>
          <a:off x="16357600" y="178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77978</xdr:rowOff>
    </xdr:from>
    <xdr:to>
      <xdr:col>81</xdr:col>
      <xdr:colOff>101600</xdr:colOff>
      <xdr:row>106</xdr:row>
      <xdr:rowOff>8128</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5430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94487</xdr:rowOff>
    </xdr:from>
    <xdr:to>
      <xdr:col>85</xdr:col>
      <xdr:colOff>127000</xdr:colOff>
      <xdr:row>105</xdr:row>
      <xdr:rowOff>128778</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5481300" y="1809673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128778</xdr:rowOff>
    </xdr:from>
    <xdr:to>
      <xdr:col>81</xdr:col>
      <xdr:colOff>50800</xdr:colOff>
      <xdr:row>105</xdr:row>
      <xdr:rowOff>167639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14592300" y="1813102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155702</xdr:rowOff>
    </xdr:from>
    <xdr:to>
      <xdr:col>72</xdr:col>
      <xdr:colOff>38100</xdr:colOff>
      <xdr:row>106</xdr:row>
      <xdr:rowOff>85852</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1365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167639</xdr:rowOff>
    </xdr:from>
    <xdr:to>
      <xdr:col>76</xdr:col>
      <xdr:colOff>114300</xdr:colOff>
      <xdr:row>106</xdr:row>
      <xdr:rowOff>35052</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13703300" y="1816988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628" name="n_1aveValue【公民館】&#10;有形固定資産減価償却率">
          <a:extLst>
            <a:ext uri="{FF2B5EF4-FFF2-40B4-BE49-F238E27FC236}">
              <a16:creationId xmlns:a16="http://schemas.microsoft.com/office/drawing/2014/main" id="{00000000-0008-0000-0E00-000074020000}"/>
            </a:ext>
          </a:extLst>
        </xdr:cNvPr>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629" name="n_2aveValue【公民館】&#10;有形固定資産減価償却率">
          <a:extLst>
            <a:ext uri="{FF2B5EF4-FFF2-40B4-BE49-F238E27FC236}">
              <a16:creationId xmlns:a16="http://schemas.microsoft.com/office/drawing/2014/main" id="{00000000-0008-0000-0E00-000075020000}"/>
            </a:ext>
          </a:extLst>
        </xdr:cNvPr>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630" name="n_3aveValue【公民館】&#10;有形固定資産減価償却率">
          <a:extLst>
            <a:ext uri="{FF2B5EF4-FFF2-40B4-BE49-F238E27FC236}">
              <a16:creationId xmlns:a16="http://schemas.microsoft.com/office/drawing/2014/main" id="{00000000-0008-0000-0E00-000076020000}"/>
            </a:ext>
          </a:extLst>
        </xdr:cNvPr>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24655</xdr:rowOff>
    </xdr:from>
    <xdr:ext cx="405111" cy="259045"/>
    <xdr:sp macro="" textlink="">
      <xdr:nvSpPr>
        <xdr:cNvPr id="631" name="n_1mainValue【公民館】&#10;有形固定資産減価償却率">
          <a:extLst>
            <a:ext uri="{FF2B5EF4-FFF2-40B4-BE49-F238E27FC236}">
              <a16:creationId xmlns:a16="http://schemas.microsoft.com/office/drawing/2014/main" id="{00000000-0008-0000-0E00-000077020000}"/>
            </a:ext>
          </a:extLst>
        </xdr:cNvPr>
        <xdr:cNvSpPr txBox="1"/>
      </xdr:nvSpPr>
      <xdr:spPr>
        <a:xfrm>
          <a:off x="15266044" y="1785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63516</xdr:rowOff>
    </xdr:from>
    <xdr:ext cx="405111" cy="259045"/>
    <xdr:sp macro="" textlink="">
      <xdr:nvSpPr>
        <xdr:cNvPr id="632" name="n_2mainValue【公民館】&#10;有形固定資産減価償却率">
          <a:extLst>
            <a:ext uri="{FF2B5EF4-FFF2-40B4-BE49-F238E27FC236}">
              <a16:creationId xmlns:a16="http://schemas.microsoft.com/office/drawing/2014/main" id="{00000000-0008-0000-0E00-000078020000}"/>
            </a:ext>
          </a:extLst>
        </xdr:cNvPr>
        <xdr:cNvSpPr txBox="1"/>
      </xdr:nvSpPr>
      <xdr:spPr>
        <a:xfrm>
          <a:off x="143897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102379</xdr:rowOff>
    </xdr:from>
    <xdr:ext cx="405111" cy="259045"/>
    <xdr:sp macro="" textlink="">
      <xdr:nvSpPr>
        <xdr:cNvPr id="633" name="n_3mainValue【公民館】&#10;有形固定資産減価償却率">
          <a:extLst>
            <a:ext uri="{FF2B5EF4-FFF2-40B4-BE49-F238E27FC236}">
              <a16:creationId xmlns:a16="http://schemas.microsoft.com/office/drawing/2014/main" id="{00000000-0008-0000-0E00-000079020000}"/>
            </a:ext>
          </a:extLst>
        </xdr:cNvPr>
        <xdr:cNvSpPr txBox="1"/>
      </xdr:nvSpPr>
      <xdr:spPr>
        <a:xfrm>
          <a:off x="13500744"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a:extLst>
            <a:ext uri="{FF2B5EF4-FFF2-40B4-BE49-F238E27FC236}">
              <a16:creationId xmlns:a16="http://schemas.microsoft.com/office/drawing/2014/main" id="{00000000-0008-0000-0E00-00009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58" name="【公民館】&#10;一人当たり面積最小値テキスト">
          <a:extLst>
            <a:ext uri="{FF2B5EF4-FFF2-40B4-BE49-F238E27FC236}">
              <a16:creationId xmlns:a16="http://schemas.microsoft.com/office/drawing/2014/main" id="{00000000-0008-0000-0E00-000092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660" name="【公民館】&#10;一人当たり面積最大値テキスト">
          <a:extLst>
            <a:ext uri="{FF2B5EF4-FFF2-40B4-BE49-F238E27FC236}">
              <a16:creationId xmlns:a16="http://schemas.microsoft.com/office/drawing/2014/main" id="{00000000-0008-0000-0E00-000094020000}"/>
            </a:ext>
          </a:extLst>
        </xdr:cNvPr>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662" name="【公民館】&#10;一人当たり面積平均値テキスト">
          <a:extLst>
            <a:ext uri="{FF2B5EF4-FFF2-40B4-BE49-F238E27FC236}">
              <a16:creationId xmlns:a16="http://schemas.microsoft.com/office/drawing/2014/main" id="{00000000-0008-0000-0E00-000096020000}"/>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68597</xdr:rowOff>
    </xdr:from>
    <xdr:ext cx="469744" cy="259045"/>
    <xdr:sp macro="" textlink="">
      <xdr:nvSpPr>
        <xdr:cNvPr id="673" name="【公民館】&#10;一人当たり面積該当値テキスト">
          <a:extLst>
            <a:ext uri="{FF2B5EF4-FFF2-40B4-BE49-F238E27FC236}">
              <a16:creationId xmlns:a16="http://schemas.microsoft.com/office/drawing/2014/main" id="{00000000-0008-0000-0E00-0000A1020000}"/>
            </a:ext>
          </a:extLst>
        </xdr:cNvPr>
        <xdr:cNvSpPr txBox="1"/>
      </xdr:nvSpPr>
      <xdr:spPr>
        <a:xfrm>
          <a:off x="221996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140970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1323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140970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20434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140970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9545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680" name="n_1aveValue【公民館】&#10;一人当たり面積">
          <a:extLst>
            <a:ext uri="{FF2B5EF4-FFF2-40B4-BE49-F238E27FC236}">
              <a16:creationId xmlns:a16="http://schemas.microsoft.com/office/drawing/2014/main" id="{00000000-0008-0000-0E00-0000A802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81" name="n_2aveValue【公民館】&#10;一人当たり面積">
          <a:extLst>
            <a:ext uri="{FF2B5EF4-FFF2-40B4-BE49-F238E27FC236}">
              <a16:creationId xmlns:a16="http://schemas.microsoft.com/office/drawing/2014/main" id="{00000000-0008-0000-0E00-0000A902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682" name="n_3aveValue【公民館】&#10;一人当たり面積">
          <a:extLst>
            <a:ext uri="{FF2B5EF4-FFF2-40B4-BE49-F238E27FC236}">
              <a16:creationId xmlns:a16="http://schemas.microsoft.com/office/drawing/2014/main" id="{00000000-0008-0000-0E00-0000AA020000}"/>
            </a:ext>
          </a:extLst>
        </xdr:cNvPr>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683" name="n_1mainValue【公民館】&#10;一人当たり面積">
          <a:extLst>
            <a:ext uri="{FF2B5EF4-FFF2-40B4-BE49-F238E27FC236}">
              <a16:creationId xmlns:a16="http://schemas.microsoft.com/office/drawing/2014/main" id="{00000000-0008-0000-0E00-0000AB020000}"/>
            </a:ext>
          </a:extLst>
        </xdr:cNvPr>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684" name="n_2mainValue【公民館】&#10;一人当たり面積">
          <a:extLst>
            <a:ext uri="{FF2B5EF4-FFF2-40B4-BE49-F238E27FC236}">
              <a16:creationId xmlns:a16="http://schemas.microsoft.com/office/drawing/2014/main" id="{00000000-0008-0000-0E00-0000AC020000}"/>
            </a:ext>
          </a:extLst>
        </xdr:cNvPr>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685" name="n_3mainValue【公民館】&#10;一人当たり面積">
          <a:extLst>
            <a:ext uri="{FF2B5EF4-FFF2-40B4-BE49-F238E27FC236}">
              <a16:creationId xmlns:a16="http://schemas.microsoft.com/office/drawing/2014/main" id="{00000000-0008-0000-0E00-0000AD020000}"/>
            </a:ext>
          </a:extLst>
        </xdr:cNvPr>
        <xdr:cNvSpPr txBox="1"/>
      </xdr:nvSpPr>
      <xdr:spPr>
        <a:xfrm>
          <a:off x="19310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有形固定資産減価償却率については、類似団体と比較して、全体的に高い水準になっている。中でも、道路、認定こども園・幼稚園・保育所が高い状況にある。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本市の施設については、高度経済成長期からバブル経済期にかけて整備されたものが多いことから、建築後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％を超えており、老朽化した施設についての建替えや改修等の対応が大きな課題になっている。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今後においても、「尼崎市公共施設マネジメント計画」に基づく圧縮と再編の取組などを進めていくことで、身の丈に合った施設保有量・施設規模となるようマネジメントしていく必要がある。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463,186
451,844
50.72
198,038,650
197,250,552
354,557
99,997,802
245,377,144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170724</xdr:rowOff>
    </xdr:from>
    <xdr:to>
      <xdr:col>24</xdr:col>
      <xdr:colOff>114300</xdr:colOff>
      <xdr:row>36</xdr:row>
      <xdr:rowOff>100874</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22151</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40096</xdr:rowOff>
    </xdr:from>
    <xdr:to>
      <xdr:col>20</xdr:col>
      <xdr:colOff>38100</xdr:colOff>
      <xdr:row>36</xdr:row>
      <xdr:rowOff>141696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50074</xdr:rowOff>
    </xdr:from>
    <xdr:to>
      <xdr:col>24</xdr:col>
      <xdr:colOff>63500</xdr:colOff>
      <xdr:row>36</xdr:row>
      <xdr:rowOff>90896</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2227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80917</xdr:rowOff>
    </xdr:from>
    <xdr:to>
      <xdr:col>15</xdr:col>
      <xdr:colOff>101600</xdr:colOff>
      <xdr:row>37</xdr:row>
      <xdr:rowOff>11067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90896</xdr:rowOff>
    </xdr:from>
    <xdr:to>
      <xdr:col>19</xdr:col>
      <xdr:colOff>177800</xdr:colOff>
      <xdr:row>36</xdr:row>
      <xdr:rowOff>131717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2630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131717</xdr:rowOff>
    </xdr:from>
    <xdr:to>
      <xdr:col>15</xdr:col>
      <xdr:colOff>50800</xdr:colOff>
      <xdr:row>37</xdr:row>
      <xdr:rowOff>2722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3039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158223</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27594</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127000</xdr:rowOff>
    </xdr:from>
    <xdr:to>
      <xdr:col>55</xdr:col>
      <xdr:colOff>50800</xdr:colOff>
      <xdr:row>41</xdr:row>
      <xdr:rowOff>57150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105427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127000</xdr:rowOff>
    </xdr:from>
    <xdr:to>
      <xdr:col>50</xdr:col>
      <xdr:colOff>165100</xdr:colOff>
      <xdr:row>41</xdr:row>
      <xdr:rowOff>57150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6350</xdr:rowOff>
    </xdr:from>
    <xdr:to>
      <xdr:col>55</xdr:col>
      <xdr:colOff>0</xdr:colOff>
      <xdr:row>41</xdr:row>
      <xdr:rowOff>6350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703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127000</xdr:rowOff>
    </xdr:from>
    <xdr:to>
      <xdr:col>46</xdr:col>
      <xdr:colOff>38100</xdr:colOff>
      <xdr:row>41</xdr:row>
      <xdr:rowOff>57150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6350</xdr:rowOff>
    </xdr:from>
    <xdr:to>
      <xdr:col>50</xdr:col>
      <xdr:colOff>114300</xdr:colOff>
      <xdr:row>41</xdr:row>
      <xdr:rowOff>6350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703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127000</xdr:rowOff>
    </xdr:from>
    <xdr:to>
      <xdr:col>41</xdr:col>
      <xdr:colOff>101600</xdr:colOff>
      <xdr:row>41</xdr:row>
      <xdr:rowOff>57150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6350</xdr:rowOff>
    </xdr:from>
    <xdr:to>
      <xdr:col>45</xdr:col>
      <xdr:colOff>177800</xdr:colOff>
      <xdr:row>41</xdr:row>
      <xdr:rowOff>6350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703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48277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48277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48277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20066</xdr:rowOff>
    </xdr:from>
    <xdr:to>
      <xdr:col>24</xdr:col>
      <xdr:colOff>114300</xdr:colOff>
      <xdr:row>57</xdr:row>
      <xdr:rowOff>121666</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45847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42943</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00000000-0008-0000-0F00-0000B0000000}"/>
            </a:ext>
          </a:extLst>
        </xdr:cNvPr>
        <xdr:cNvSpPr txBox="1"/>
      </xdr:nvSpPr>
      <xdr:spPr>
        <a:xfrm>
          <a:off x="4673600" y="964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65786</xdr:rowOff>
    </xdr:from>
    <xdr:to>
      <xdr:col>20</xdr:col>
      <xdr:colOff>38100</xdr:colOff>
      <xdr:row>57</xdr:row>
      <xdr:rowOff>167386</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3746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70866</xdr:rowOff>
    </xdr:from>
    <xdr:to>
      <xdr:col>24</xdr:col>
      <xdr:colOff>63500</xdr:colOff>
      <xdr:row>57</xdr:row>
      <xdr:rowOff>116586</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3797300" y="98435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116078</xdr:rowOff>
    </xdr:from>
    <xdr:to>
      <xdr:col>15</xdr:col>
      <xdr:colOff>101600</xdr:colOff>
      <xdr:row>58</xdr:row>
      <xdr:rowOff>46228</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2857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116586</xdr:rowOff>
    </xdr:from>
    <xdr:to>
      <xdr:col>19</xdr:col>
      <xdr:colOff>177800</xdr:colOff>
      <xdr:row>57</xdr:row>
      <xdr:rowOff>166878</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2908300" y="98892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xdr:rowOff>
    </xdr:from>
    <xdr:to>
      <xdr:col>10</xdr:col>
      <xdr:colOff>165100</xdr:colOff>
      <xdr:row>58</xdr:row>
      <xdr:rowOff>114808</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1968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166878</xdr:rowOff>
    </xdr:from>
    <xdr:to>
      <xdr:col>15</xdr:col>
      <xdr:colOff>50800</xdr:colOff>
      <xdr:row>58</xdr:row>
      <xdr:rowOff>64008</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019300" y="9939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12463</xdr:rowOff>
    </xdr:from>
    <xdr:ext cx="405111" cy="259045"/>
    <xdr:sp macro="" textlink="">
      <xdr:nvSpPr>
        <xdr:cNvPr id="186" name="n_1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62755</xdr:rowOff>
    </xdr:from>
    <xdr:ext cx="405111" cy="259045"/>
    <xdr:sp macro="" textlink="">
      <xdr:nvSpPr>
        <xdr:cNvPr id="187" name="n_2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131335</xdr:rowOff>
    </xdr:from>
    <xdr:ext cx="405111" cy="259045"/>
    <xdr:sp macro="" textlink="">
      <xdr:nvSpPr>
        <xdr:cNvPr id="188" name="n_3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F00-0000D5000000}"/>
            </a:ext>
          </a:extLst>
        </xdr:cNvPr>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a:extLst>
            <a:ext uri="{FF2B5EF4-FFF2-40B4-BE49-F238E27FC236}">
              <a16:creationId xmlns:a16="http://schemas.microsoft.com/office/drawing/2014/main" id="{00000000-0008-0000-0F00-0000D7000000}"/>
            </a:ext>
          </a:extLst>
        </xdr:cNvPr>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F00-0000D9000000}"/>
            </a:ext>
          </a:extLst>
        </xdr:cNvPr>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132080</xdr:rowOff>
    </xdr:from>
    <xdr:to>
      <xdr:col>55</xdr:col>
      <xdr:colOff>50800</xdr:colOff>
      <xdr:row>64</xdr:row>
      <xdr:rowOff>62230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47007</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F00-0000E4000000}"/>
            </a:ext>
          </a:extLst>
        </xdr:cNvPr>
        <xdr:cNvSpPr txBox="1"/>
      </xdr:nvSpPr>
      <xdr:spPr>
        <a:xfrm>
          <a:off x="10515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11430</xdr:rowOff>
    </xdr:from>
    <xdr:to>
      <xdr:col>55</xdr:col>
      <xdr:colOff>0</xdr:colOff>
      <xdr:row>64</xdr:row>
      <xdr:rowOff>11430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639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132080</xdr:rowOff>
    </xdr:from>
    <xdr:to>
      <xdr:col>46</xdr:col>
      <xdr:colOff>38100</xdr:colOff>
      <xdr:row>64</xdr:row>
      <xdr:rowOff>62230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11430</xdr:rowOff>
    </xdr:from>
    <xdr:to>
      <xdr:col>50</xdr:col>
      <xdr:colOff>114300</xdr:colOff>
      <xdr:row>64</xdr:row>
      <xdr:rowOff>11430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750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132080</xdr:rowOff>
    </xdr:from>
    <xdr:to>
      <xdr:col>41</xdr:col>
      <xdr:colOff>101600</xdr:colOff>
      <xdr:row>64</xdr:row>
      <xdr:rowOff>62230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11430</xdr:rowOff>
    </xdr:from>
    <xdr:to>
      <xdr:col>45</xdr:col>
      <xdr:colOff>177800</xdr:colOff>
      <xdr:row>64</xdr:row>
      <xdr:rowOff>11430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861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53357</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53357</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27305</xdr:rowOff>
    </xdr:from>
    <xdr:to>
      <xdr:col>20</xdr:col>
      <xdr:colOff>38100</xdr:colOff>
      <xdr:row>81</xdr:row>
      <xdr:rowOff>128905</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81</xdr:row>
      <xdr:rowOff>78105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379982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78105</xdr:rowOff>
    </xdr:from>
    <xdr:to>
      <xdr:col>19</xdr:col>
      <xdr:colOff>177800</xdr:colOff>
      <xdr:row>81</xdr:row>
      <xdr:rowOff>123825</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39655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123825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2019300" y="13893164"/>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145432</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93980</xdr:rowOff>
    </xdr:from>
    <xdr:to>
      <xdr:col>55</xdr:col>
      <xdr:colOff>50800</xdr:colOff>
      <xdr:row>85</xdr:row>
      <xdr:rowOff>24130</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72407</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144780</xdr:rowOff>
    </xdr:from>
    <xdr:to>
      <xdr:col>55</xdr:col>
      <xdr:colOff>0</xdr:colOff>
      <xdr:row>85</xdr:row>
      <xdr:rowOff>19050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9639300" y="14546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26670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8750300" y="1459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124461</xdr:rowOff>
    </xdr:from>
    <xdr:to>
      <xdr:col>41</xdr:col>
      <xdr:colOff>101600</xdr:colOff>
      <xdr:row>85</xdr:row>
      <xdr:rowOff>54611</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3811</xdr:rowOff>
    </xdr:from>
    <xdr:to>
      <xdr:col>45</xdr:col>
      <xdr:colOff>177800</xdr:colOff>
      <xdr:row>85</xdr:row>
      <xdr:rowOff>26670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7861300" y="14577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45738</xdr:rowOff>
    </xdr:from>
    <xdr:ext cx="469744" cy="259045"/>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159294</xdr:rowOff>
    </xdr:from>
    <xdr:to>
      <xdr:col>24</xdr:col>
      <xdr:colOff>114300</xdr:colOff>
      <xdr:row>101</xdr:row>
      <xdr:rowOff>89444</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10721</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15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27032</xdr:rowOff>
    </xdr:from>
    <xdr:to>
      <xdr:col>20</xdr:col>
      <xdr:colOff>38100</xdr:colOff>
      <xdr:row>101</xdr:row>
      <xdr:rowOff>128632</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38644</xdr:rowOff>
    </xdr:from>
    <xdr:to>
      <xdr:col>24</xdr:col>
      <xdr:colOff>63500</xdr:colOff>
      <xdr:row>101</xdr:row>
      <xdr:rowOff>77832</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35509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157662</xdr:rowOff>
    </xdr:from>
    <xdr:to>
      <xdr:col>15</xdr:col>
      <xdr:colOff>101600</xdr:colOff>
      <xdr:row>103</xdr:row>
      <xdr:rowOff>87812</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77832</xdr:rowOff>
    </xdr:from>
    <xdr:to>
      <xdr:col>19</xdr:col>
      <xdr:colOff>177800</xdr:colOff>
      <xdr:row>103</xdr:row>
      <xdr:rowOff>37012</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908300" y="17394282"/>
          <a:ext cx="889000" cy="30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103777</xdr:rowOff>
    </xdr:from>
    <xdr:to>
      <xdr:col>10</xdr:col>
      <xdr:colOff>165100</xdr:colOff>
      <xdr:row>102</xdr:row>
      <xdr:rowOff>33927</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154577</xdr:rowOff>
    </xdr:from>
    <xdr:to>
      <xdr:col>15</xdr:col>
      <xdr:colOff>50800</xdr:colOff>
      <xdr:row>103</xdr:row>
      <xdr:rowOff>37012</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2019300" y="17471027"/>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145159</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104339</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50454</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F00-0000A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F00-0000A6010000}"/>
            </a:ext>
          </a:extLst>
        </xdr:cNvPr>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F00-0000A8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53975</xdr:rowOff>
    </xdr:from>
    <xdr:to>
      <xdr:col>55</xdr:col>
      <xdr:colOff>50800</xdr:colOff>
      <xdr:row>107</xdr:row>
      <xdr:rowOff>155575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426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140352</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F00-0000B3010000}"/>
            </a:ext>
          </a:extLst>
        </xdr:cNvPr>
        <xdr:cNvSpPr txBox="1"/>
      </xdr:nvSpPr>
      <xdr:spPr>
        <a:xfrm>
          <a:off x="10515600" y="183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53975</xdr:rowOff>
    </xdr:from>
    <xdr:to>
      <xdr:col>50</xdr:col>
      <xdr:colOff>165100</xdr:colOff>
      <xdr:row>107</xdr:row>
      <xdr:rowOff>155575</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9588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104775</xdr:rowOff>
    </xdr:from>
    <xdr:to>
      <xdr:col>55</xdr:col>
      <xdr:colOff>0</xdr:colOff>
      <xdr:row>107</xdr:row>
      <xdr:rowOff>104775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9639300" y="1844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8699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104775</xdr:rowOff>
    </xdr:from>
    <xdr:to>
      <xdr:col>50</xdr:col>
      <xdr:colOff>114300</xdr:colOff>
      <xdr:row>107</xdr:row>
      <xdr:rowOff>104775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8750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53975</xdr:rowOff>
    </xdr:from>
    <xdr:to>
      <xdr:col>41</xdr:col>
      <xdr:colOff>101600</xdr:colOff>
      <xdr:row>107</xdr:row>
      <xdr:rowOff>155575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7810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104775</xdr:rowOff>
    </xdr:from>
    <xdr:to>
      <xdr:col>45</xdr:col>
      <xdr:colOff>177800</xdr:colOff>
      <xdr:row>107</xdr:row>
      <xdr:rowOff>104775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7861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42" name="n_1aveValue【市民会館】&#10;一人当たり面積">
          <a:extLst>
            <a:ext uri="{FF2B5EF4-FFF2-40B4-BE49-F238E27FC236}">
              <a16:creationId xmlns:a16="http://schemas.microsoft.com/office/drawing/2014/main" id="{00000000-0008-0000-0F00-0000BA010000}"/>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43" name="n_2aveValue【市民会館】&#10;一人当たり面積">
          <a:extLst>
            <a:ext uri="{FF2B5EF4-FFF2-40B4-BE49-F238E27FC236}">
              <a16:creationId xmlns:a16="http://schemas.microsoft.com/office/drawing/2014/main" id="{00000000-0008-0000-0F00-0000BB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44" name="n_3aveValue【市民会館】&#10;一人当たり面積">
          <a:extLst>
            <a:ext uri="{FF2B5EF4-FFF2-40B4-BE49-F238E27FC236}">
              <a16:creationId xmlns:a16="http://schemas.microsoft.com/office/drawing/2014/main" id="{00000000-0008-0000-0F00-0000BC01000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146702</xdr:rowOff>
    </xdr:from>
    <xdr:ext cx="469744" cy="259045"/>
    <xdr:sp macro="" textlink="">
      <xdr:nvSpPr>
        <xdr:cNvPr id="445" name="n_1mainValue【市民会館】&#10;一人当たり面積">
          <a:extLst>
            <a:ext uri="{FF2B5EF4-FFF2-40B4-BE49-F238E27FC236}">
              <a16:creationId xmlns:a16="http://schemas.microsoft.com/office/drawing/2014/main" id="{00000000-0008-0000-0F00-0000BD010000}"/>
            </a:ext>
          </a:extLst>
        </xdr:cNvPr>
        <xdr:cNvSpPr txBox="1"/>
      </xdr:nvSpPr>
      <xdr:spPr>
        <a:xfrm>
          <a:off x="9391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146702</xdr:rowOff>
    </xdr:from>
    <xdr:ext cx="469744" cy="259045"/>
    <xdr:sp macro="" textlink="">
      <xdr:nvSpPr>
        <xdr:cNvPr id="446" name="n_2mainValue【市民会館】&#10;一人当たり面積">
          <a:extLst>
            <a:ext uri="{FF2B5EF4-FFF2-40B4-BE49-F238E27FC236}">
              <a16:creationId xmlns:a16="http://schemas.microsoft.com/office/drawing/2014/main" id="{00000000-0008-0000-0F00-0000BE010000}"/>
            </a:ext>
          </a:extLst>
        </xdr:cNvPr>
        <xdr:cNvSpPr txBox="1"/>
      </xdr:nvSpPr>
      <xdr:spPr>
        <a:xfrm>
          <a:off x="8515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447" name="n_3mainValue【市民会館】&#10;一人当たり面積">
          <a:extLst>
            <a:ext uri="{FF2B5EF4-FFF2-40B4-BE49-F238E27FC236}">
              <a16:creationId xmlns:a16="http://schemas.microsoft.com/office/drawing/2014/main" id="{00000000-0008-0000-0F00-0000BF010000}"/>
            </a:ext>
          </a:extLst>
        </xdr:cNvPr>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id="{00000000-0008-0000-0F00-0000D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a:extLst>
            <a:ext uri="{FF2B5EF4-FFF2-40B4-BE49-F238E27FC236}">
              <a16:creationId xmlns:a16="http://schemas.microsoft.com/office/drawing/2014/main" id="{00000000-0008-0000-0F00-0000D9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id="{00000000-0008-0000-0F00-0000DB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id="{00000000-0008-0000-0F00-0000DD010000}"/>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id="{00000000-0008-0000-0F00-0000E8010000}"/>
            </a:ext>
          </a:extLst>
        </xdr:cNvPr>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89535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5481300" y="618553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116840</xdr:rowOff>
    </xdr:from>
    <xdr:to>
      <xdr:col>76</xdr:col>
      <xdr:colOff>165100</xdr:colOff>
      <xdr:row>37</xdr:row>
      <xdr:rowOff>46990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454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89535</xdr:rowOff>
    </xdr:from>
    <xdr:to>
      <xdr:col>81</xdr:col>
      <xdr:colOff>50800</xdr:colOff>
      <xdr:row>36</xdr:row>
      <xdr:rowOff>167640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4592300" y="62617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365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167640</xdr:rowOff>
    </xdr:from>
    <xdr:to>
      <xdr:col>76</xdr:col>
      <xdr:colOff>114300</xdr:colOff>
      <xdr:row>37</xdr:row>
      <xdr:rowOff>60960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3703300" y="63398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156862</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F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F00-00000F020000}"/>
            </a:ext>
          </a:extLst>
        </xdr:cNvPr>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F00-000011020000}"/>
            </a:ext>
          </a:extLst>
        </xdr:cNvPr>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F00-000013020000}"/>
            </a:ext>
          </a:extLst>
        </xdr:cNvPr>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54323</xdr:rowOff>
    </xdr:from>
    <xdr:to>
      <xdr:col>116</xdr:col>
      <xdr:colOff>114300</xdr:colOff>
      <xdr:row>35</xdr:row>
      <xdr:rowOff>155923</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2110700" y="60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77200</xdr:rowOff>
    </xdr:from>
    <xdr:ext cx="599010" cy="259045"/>
    <xdr:sp macro="" textlink="">
      <xdr:nvSpPr>
        <xdr:cNvPr id="542" name="【一般廃棄物処理施設】&#10;一人当たり有形固定資産（償却資産）額該当値テキスト">
          <a:extLst>
            <a:ext uri="{FF2B5EF4-FFF2-40B4-BE49-F238E27FC236}">
              <a16:creationId xmlns:a16="http://schemas.microsoft.com/office/drawing/2014/main" id="{00000000-0008-0000-0F00-00001E020000}"/>
            </a:ext>
          </a:extLst>
        </xdr:cNvPr>
        <xdr:cNvSpPr txBox="1"/>
      </xdr:nvSpPr>
      <xdr:spPr>
        <a:xfrm>
          <a:off x="22199600" y="590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57001</xdr:rowOff>
    </xdr:from>
    <xdr:to>
      <xdr:col>112</xdr:col>
      <xdr:colOff>38100</xdr:colOff>
      <xdr:row>35</xdr:row>
      <xdr:rowOff>158601</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1272500" y="60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105123</xdr:rowOff>
    </xdr:from>
    <xdr:to>
      <xdr:col>116</xdr:col>
      <xdr:colOff>63500</xdr:colOff>
      <xdr:row>35</xdr:row>
      <xdr:rowOff>107801</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1323300" y="6105873"/>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61747</xdr:rowOff>
    </xdr:from>
    <xdr:to>
      <xdr:col>107</xdr:col>
      <xdr:colOff>101600</xdr:colOff>
      <xdr:row>35</xdr:row>
      <xdr:rowOff>163347</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0383500" y="60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107801</xdr:rowOff>
    </xdr:from>
    <xdr:to>
      <xdr:col>111</xdr:col>
      <xdr:colOff>177800</xdr:colOff>
      <xdr:row>35</xdr:row>
      <xdr:rowOff>112547</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0434300" y="6108551"/>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81690</xdr:rowOff>
    </xdr:from>
    <xdr:to>
      <xdr:col>102</xdr:col>
      <xdr:colOff>165100</xdr:colOff>
      <xdr:row>36</xdr:row>
      <xdr:rowOff>11840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9494500" y="60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112547</xdr:rowOff>
    </xdr:from>
    <xdr:to>
      <xdr:col>107</xdr:col>
      <xdr:colOff>50800</xdr:colOff>
      <xdr:row>35</xdr:row>
      <xdr:rowOff>132490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9545300" y="6113297"/>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49" name="n_1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50" name="n_2ave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106795</xdr:rowOff>
    </xdr:from>
    <xdr:ext cx="534377" cy="259045"/>
    <xdr:sp macro="" textlink="">
      <xdr:nvSpPr>
        <xdr:cNvPr id="551" name="n_3ave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19278111" y="662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3678</xdr:rowOff>
    </xdr:from>
    <xdr:ext cx="599010" cy="259045"/>
    <xdr:sp macro="" textlink="">
      <xdr:nvSpPr>
        <xdr:cNvPr id="552" name="n_1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1011095" y="583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8424</xdr:rowOff>
    </xdr:from>
    <xdr:ext cx="599010" cy="259045"/>
    <xdr:sp macro="" textlink="">
      <xdr:nvSpPr>
        <xdr:cNvPr id="553" name="n_2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0134795" y="583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28367</xdr:rowOff>
    </xdr:from>
    <xdr:ext cx="599010" cy="259045"/>
    <xdr:sp macro="" textlink="">
      <xdr:nvSpPr>
        <xdr:cNvPr id="554" name="n_3main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19245795" y="585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a:extLst>
            <a:ext uri="{FF2B5EF4-FFF2-40B4-BE49-F238E27FC236}">
              <a16:creationId xmlns:a16="http://schemas.microsoft.com/office/drawing/2014/main" id="{00000000-0008-0000-0F00-00004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a:extLst>
            <a:ext uri="{FF2B5EF4-FFF2-40B4-BE49-F238E27FC236}">
              <a16:creationId xmlns:a16="http://schemas.microsoft.com/office/drawing/2014/main" id="{00000000-0008-0000-0F00-000043020000}"/>
            </a:ext>
          </a:extLst>
        </xdr:cNvPr>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a:extLst>
            <a:ext uri="{FF2B5EF4-FFF2-40B4-BE49-F238E27FC236}">
              <a16:creationId xmlns:a16="http://schemas.microsoft.com/office/drawing/2014/main" id="{00000000-0008-0000-0F00-000045020000}"/>
            </a:ext>
          </a:extLst>
        </xdr:cNvPr>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a:extLst>
            <a:ext uri="{FF2B5EF4-FFF2-40B4-BE49-F238E27FC236}">
              <a16:creationId xmlns:a16="http://schemas.microsoft.com/office/drawing/2014/main" id="{00000000-0008-0000-0F00-000047020000}"/>
            </a:ext>
          </a:extLst>
        </xdr:cNvPr>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594" name="【保健センター・保健所】&#10;有形固定資産減価償却率該当値テキスト">
          <a:extLst>
            <a:ext uri="{FF2B5EF4-FFF2-40B4-BE49-F238E27FC236}">
              <a16:creationId xmlns:a16="http://schemas.microsoft.com/office/drawing/2014/main" id="{00000000-0008-0000-0F00-000052020000}"/>
            </a:ext>
          </a:extLst>
        </xdr:cNvPr>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5481300" y="1032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152400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3703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01" name="n_1ave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02" name="n_2ave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03" name="n_3ave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48277</xdr:rowOff>
    </xdr:from>
    <xdr:ext cx="405111" cy="259045"/>
    <xdr:sp macro="" textlink="">
      <xdr:nvSpPr>
        <xdr:cNvPr id="606" name="n_3main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3500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a:extLst>
            <a:ext uri="{FF2B5EF4-FFF2-40B4-BE49-F238E27FC236}">
              <a16:creationId xmlns:a16="http://schemas.microsoft.com/office/drawing/2014/main" id="{00000000-0008-0000-0F00-00007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a:extLst>
            <a:ext uri="{FF2B5EF4-FFF2-40B4-BE49-F238E27FC236}">
              <a16:creationId xmlns:a16="http://schemas.microsoft.com/office/drawing/2014/main" id="{00000000-0008-0000-0F00-000077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a:extLst>
            <a:ext uri="{FF2B5EF4-FFF2-40B4-BE49-F238E27FC236}">
              <a16:creationId xmlns:a16="http://schemas.microsoft.com/office/drawing/2014/main" id="{00000000-0008-0000-0F00-000079020000}"/>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35" name="【保健センター・保健所】&#10;一人当たり面積平均値テキスト">
          <a:extLst>
            <a:ext uri="{FF2B5EF4-FFF2-40B4-BE49-F238E27FC236}">
              <a16:creationId xmlns:a16="http://schemas.microsoft.com/office/drawing/2014/main" id="{00000000-0008-0000-0F00-00007B020000}"/>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22110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156227</xdr:rowOff>
    </xdr:from>
    <xdr:ext cx="469744" cy="259045"/>
    <xdr:sp macro="" textlink="">
      <xdr:nvSpPr>
        <xdr:cNvPr id="646" name="【保健センター・保健所】&#10;一人当たり面積該当値テキスト">
          <a:extLst>
            <a:ext uri="{FF2B5EF4-FFF2-40B4-BE49-F238E27FC236}">
              <a16:creationId xmlns:a16="http://schemas.microsoft.com/office/drawing/2014/main" id="{00000000-0008-0000-0F00-000086020000}"/>
            </a:ext>
          </a:extLst>
        </xdr:cNvPr>
        <xdr:cNvSpPr txBox="1"/>
      </xdr:nvSpPr>
      <xdr:spPr>
        <a:xfrm>
          <a:off x="22199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57150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1323300" y="1068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63</xdr:row>
      <xdr:rowOff>152400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20434300" y="106870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152400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9545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53" name="n_1aveValue【保健センター・保健所】&#10;一人当たり面積">
          <a:extLst>
            <a:ext uri="{FF2B5EF4-FFF2-40B4-BE49-F238E27FC236}">
              <a16:creationId xmlns:a16="http://schemas.microsoft.com/office/drawing/2014/main" id="{00000000-0008-0000-0F00-00008D020000}"/>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54" name="n_2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55" name="n_3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656" name="n_1mainValue【保健センター・保健所】&#10;一人当たり面積">
          <a:extLst>
            <a:ext uri="{FF2B5EF4-FFF2-40B4-BE49-F238E27FC236}">
              <a16:creationId xmlns:a16="http://schemas.microsoft.com/office/drawing/2014/main" id="{00000000-0008-0000-0F00-000090020000}"/>
            </a:ext>
          </a:extLst>
        </xdr:cNvPr>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657" name="n_2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658" name="n_3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a:extLst>
            <a:ext uri="{FF2B5EF4-FFF2-40B4-BE49-F238E27FC236}">
              <a16:creationId xmlns:a16="http://schemas.microsoft.com/office/drawing/2014/main" id="{00000000-0008-0000-0F00-0000A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a:extLst>
            <a:ext uri="{FF2B5EF4-FFF2-40B4-BE49-F238E27FC236}">
              <a16:creationId xmlns:a16="http://schemas.microsoft.com/office/drawing/2014/main" id="{00000000-0008-0000-0F00-0000AA020000}"/>
            </a:ext>
          </a:extLst>
        </xdr:cNvPr>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a:extLst>
            <a:ext uri="{FF2B5EF4-FFF2-40B4-BE49-F238E27FC236}">
              <a16:creationId xmlns:a16="http://schemas.microsoft.com/office/drawing/2014/main" id="{00000000-0008-0000-0F00-0000AC020000}"/>
            </a:ext>
          </a:extLst>
        </xdr:cNvPr>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a:extLst>
            <a:ext uri="{FF2B5EF4-FFF2-40B4-BE49-F238E27FC236}">
              <a16:creationId xmlns:a16="http://schemas.microsoft.com/office/drawing/2014/main" id="{00000000-0008-0000-0F00-0000AE020000}"/>
            </a:ext>
          </a:extLst>
        </xdr:cNvPr>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10161</xdr:rowOff>
    </xdr:from>
    <xdr:to>
      <xdr:col>85</xdr:col>
      <xdr:colOff>177800</xdr:colOff>
      <xdr:row>79</xdr:row>
      <xdr:rowOff>111761</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6268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33038</xdr:rowOff>
    </xdr:from>
    <xdr:ext cx="405111" cy="259045"/>
    <xdr:sp macro="" textlink="">
      <xdr:nvSpPr>
        <xdr:cNvPr id="697" name="【消防施設】&#10;有形固定資産減価償却率該当値テキスト">
          <a:extLst>
            <a:ext uri="{FF2B5EF4-FFF2-40B4-BE49-F238E27FC236}">
              <a16:creationId xmlns:a16="http://schemas.microsoft.com/office/drawing/2014/main" id="{00000000-0008-0000-0F00-0000B9020000}"/>
            </a:ext>
          </a:extLst>
        </xdr:cNvPr>
        <xdr:cNvSpPr txBox="1"/>
      </xdr:nvSpPr>
      <xdr:spPr>
        <a:xfrm>
          <a:off x="16357600"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51308</xdr:rowOff>
    </xdr:from>
    <xdr:to>
      <xdr:col>81</xdr:col>
      <xdr:colOff>101600</xdr:colOff>
      <xdr:row>79</xdr:row>
      <xdr:rowOff>152908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5430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60961</xdr:rowOff>
    </xdr:from>
    <xdr:to>
      <xdr:col>85</xdr:col>
      <xdr:colOff>127000</xdr:colOff>
      <xdr:row>79</xdr:row>
      <xdr:rowOff>102108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5481300" y="1360551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83313</xdr:rowOff>
    </xdr:from>
    <xdr:to>
      <xdr:col>76</xdr:col>
      <xdr:colOff>165100</xdr:colOff>
      <xdr:row>80</xdr:row>
      <xdr:rowOff>13463</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4541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102108</xdr:rowOff>
    </xdr:from>
    <xdr:to>
      <xdr:col>81</xdr:col>
      <xdr:colOff>50800</xdr:colOff>
      <xdr:row>79</xdr:row>
      <xdr:rowOff>134113</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4592300" y="1364665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129032</xdr:rowOff>
    </xdr:from>
    <xdr:to>
      <xdr:col>72</xdr:col>
      <xdr:colOff>38100</xdr:colOff>
      <xdr:row>80</xdr:row>
      <xdr:rowOff>59182</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3652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134113</xdr:rowOff>
    </xdr:from>
    <xdr:to>
      <xdr:col>76</xdr:col>
      <xdr:colOff>114300</xdr:colOff>
      <xdr:row>80</xdr:row>
      <xdr:rowOff>8382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3703300" y="136786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704" name="n_1aveValue【消防施設】&#10;有形固定資産減価償却率">
          <a:extLst>
            <a:ext uri="{FF2B5EF4-FFF2-40B4-BE49-F238E27FC236}">
              <a16:creationId xmlns:a16="http://schemas.microsoft.com/office/drawing/2014/main" id="{00000000-0008-0000-0F00-0000C0020000}"/>
            </a:ext>
          </a:extLst>
        </xdr:cNvPr>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05" name="n_2aveValue【消防施設】&#10;有形固定資産減価償却率">
          <a:extLst>
            <a:ext uri="{FF2B5EF4-FFF2-40B4-BE49-F238E27FC236}">
              <a16:creationId xmlns:a16="http://schemas.microsoft.com/office/drawing/2014/main" id="{00000000-0008-0000-0F00-0000C1020000}"/>
            </a:ext>
          </a:extLst>
        </xdr:cNvPr>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102888</xdr:rowOff>
    </xdr:from>
    <xdr:ext cx="405111" cy="259045"/>
    <xdr:sp macro="" textlink="">
      <xdr:nvSpPr>
        <xdr:cNvPr id="706" name="n_3aveValue【消防施設】&#10;有形固定資産減価償却率">
          <a:extLst>
            <a:ext uri="{FF2B5EF4-FFF2-40B4-BE49-F238E27FC236}">
              <a16:creationId xmlns:a16="http://schemas.microsoft.com/office/drawing/2014/main" id="{00000000-0008-0000-0F00-0000C2020000}"/>
            </a:ext>
          </a:extLst>
        </xdr:cNvPr>
        <xdr:cNvSpPr txBox="1"/>
      </xdr:nvSpPr>
      <xdr:spPr>
        <a:xfrm>
          <a:off x="13500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169435</xdr:rowOff>
    </xdr:from>
    <xdr:ext cx="405111" cy="259045"/>
    <xdr:sp macro="" textlink="">
      <xdr:nvSpPr>
        <xdr:cNvPr id="707" name="n_1mainValue【消防施設】&#10;有形固定資産減価償却率">
          <a:extLst>
            <a:ext uri="{FF2B5EF4-FFF2-40B4-BE49-F238E27FC236}">
              <a16:creationId xmlns:a16="http://schemas.microsoft.com/office/drawing/2014/main" id="{00000000-0008-0000-0F00-0000C3020000}"/>
            </a:ext>
          </a:extLst>
        </xdr:cNvPr>
        <xdr:cNvSpPr txBox="1"/>
      </xdr:nvSpPr>
      <xdr:spPr>
        <a:xfrm>
          <a:off x="152660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29990</xdr:rowOff>
    </xdr:from>
    <xdr:ext cx="405111" cy="259045"/>
    <xdr:sp macro="" textlink="">
      <xdr:nvSpPr>
        <xdr:cNvPr id="708" name="n_2mainValue【消防施設】&#10;有形固定資産減価償却率">
          <a:extLst>
            <a:ext uri="{FF2B5EF4-FFF2-40B4-BE49-F238E27FC236}">
              <a16:creationId xmlns:a16="http://schemas.microsoft.com/office/drawing/2014/main" id="{00000000-0008-0000-0F00-0000C4020000}"/>
            </a:ext>
          </a:extLst>
        </xdr:cNvPr>
        <xdr:cNvSpPr txBox="1"/>
      </xdr:nvSpPr>
      <xdr:spPr>
        <a:xfrm>
          <a:off x="143897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75709</xdr:rowOff>
    </xdr:from>
    <xdr:ext cx="405111" cy="259045"/>
    <xdr:sp macro="" textlink="">
      <xdr:nvSpPr>
        <xdr:cNvPr id="709" name="n_3mainValue【消防施設】&#10;有形固定資産減価償却率">
          <a:extLst>
            <a:ext uri="{FF2B5EF4-FFF2-40B4-BE49-F238E27FC236}">
              <a16:creationId xmlns:a16="http://schemas.microsoft.com/office/drawing/2014/main" id="{00000000-0008-0000-0F00-0000C5020000}"/>
            </a:ext>
          </a:extLst>
        </xdr:cNvPr>
        <xdr:cNvSpPr txBox="1"/>
      </xdr:nvSpPr>
      <xdr:spPr>
        <a:xfrm>
          <a:off x="13500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a:extLst>
            <a:ext uri="{FF2B5EF4-FFF2-40B4-BE49-F238E27FC236}">
              <a16:creationId xmlns:a16="http://schemas.microsoft.com/office/drawing/2014/main" id="{00000000-0008-0000-0F00-0000D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a:extLst>
            <a:ext uri="{FF2B5EF4-FFF2-40B4-BE49-F238E27FC236}">
              <a16:creationId xmlns:a16="http://schemas.microsoft.com/office/drawing/2014/main" id="{00000000-0008-0000-0F00-0000DC020000}"/>
            </a:ext>
          </a:extLst>
        </xdr:cNvPr>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a:extLst>
            <a:ext uri="{FF2B5EF4-FFF2-40B4-BE49-F238E27FC236}">
              <a16:creationId xmlns:a16="http://schemas.microsoft.com/office/drawing/2014/main" id="{00000000-0008-0000-0F00-0000DE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a:extLst>
            <a:ext uri="{FF2B5EF4-FFF2-40B4-BE49-F238E27FC236}">
              <a16:creationId xmlns:a16="http://schemas.microsoft.com/office/drawing/2014/main" id="{00000000-0008-0000-0F00-0000E0020000}"/>
            </a:ext>
          </a:extLst>
        </xdr:cNvPr>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747" name="【消防施設】&#10;一人当たり面積該当値テキスト">
          <a:extLst>
            <a:ext uri="{FF2B5EF4-FFF2-40B4-BE49-F238E27FC236}">
              <a16:creationId xmlns:a16="http://schemas.microsoft.com/office/drawing/2014/main" id="{00000000-0008-0000-0F00-0000EB020000}"/>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84</xdr:row>
      <xdr:rowOff>60961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21323300" y="14334744"/>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104394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20434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84</xdr:row>
      <xdr:rowOff>70104</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19545300" y="143347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a:extLst>
            <a:ext uri="{FF2B5EF4-FFF2-40B4-BE49-F238E27FC236}">
              <a16:creationId xmlns:a16="http://schemas.microsoft.com/office/drawing/2014/main" id="{00000000-0008-0000-0F00-0000F2020000}"/>
            </a:ext>
          </a:extLst>
        </xdr:cNvPr>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55" name="n_2aveValue【消防施設】&#10;一人当たり面積">
          <a:extLst>
            <a:ext uri="{FF2B5EF4-FFF2-40B4-BE49-F238E27FC236}">
              <a16:creationId xmlns:a16="http://schemas.microsoft.com/office/drawing/2014/main" id="{00000000-0008-0000-0F00-0000F3020000}"/>
            </a:ext>
          </a:extLst>
        </xdr:cNvPr>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6" name="n_3aveValue【消防施設】&#10;一人当たり面積">
          <a:extLst>
            <a:ext uri="{FF2B5EF4-FFF2-40B4-BE49-F238E27FC236}">
              <a16:creationId xmlns:a16="http://schemas.microsoft.com/office/drawing/2014/main" id="{00000000-0008-0000-0F00-0000F4020000}"/>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146321</xdr:rowOff>
    </xdr:from>
    <xdr:ext cx="469744" cy="259045"/>
    <xdr:sp macro="" textlink="">
      <xdr:nvSpPr>
        <xdr:cNvPr id="757" name="n_1mainValue【消防施設】&#10;一人当たり面積">
          <a:extLst>
            <a:ext uri="{FF2B5EF4-FFF2-40B4-BE49-F238E27FC236}">
              <a16:creationId xmlns:a16="http://schemas.microsoft.com/office/drawing/2014/main" id="{00000000-0008-0000-0F00-0000F5020000}"/>
            </a:ext>
          </a:extLst>
        </xdr:cNvPr>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758" name="n_2mainValue【消防施設】&#10;一人当たり面積">
          <a:extLst>
            <a:ext uri="{FF2B5EF4-FFF2-40B4-BE49-F238E27FC236}">
              <a16:creationId xmlns:a16="http://schemas.microsoft.com/office/drawing/2014/main" id="{00000000-0008-0000-0F00-0000F6020000}"/>
            </a:ext>
          </a:extLst>
        </xdr:cNvPr>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112031</xdr:rowOff>
    </xdr:from>
    <xdr:ext cx="469744" cy="259045"/>
    <xdr:sp macro="" textlink="">
      <xdr:nvSpPr>
        <xdr:cNvPr id="759" name="n_3mainValue【消防施設】&#10;一人当たり面積">
          <a:extLst>
            <a:ext uri="{FF2B5EF4-FFF2-40B4-BE49-F238E27FC236}">
              <a16:creationId xmlns:a16="http://schemas.microsoft.com/office/drawing/2014/main" id="{00000000-0008-0000-0F00-0000F7020000}"/>
            </a:ext>
          </a:extLst>
        </xdr:cNvPr>
        <xdr:cNvSpPr txBox="1"/>
      </xdr:nvSpPr>
      <xdr:spPr>
        <a:xfrm>
          <a:off x="19310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00000000-0008-0000-0F00-00000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a:extLst>
            <a:ext uri="{FF2B5EF4-FFF2-40B4-BE49-F238E27FC236}">
              <a16:creationId xmlns:a16="http://schemas.microsoft.com/office/drawing/2014/main" id="{00000000-0008-0000-0F00-000011030000}"/>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a:extLst>
            <a:ext uri="{FF2B5EF4-FFF2-40B4-BE49-F238E27FC236}">
              <a16:creationId xmlns:a16="http://schemas.microsoft.com/office/drawing/2014/main" id="{00000000-0008-0000-0F00-000013030000}"/>
            </a:ext>
          </a:extLst>
        </xdr:cNvPr>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a:extLst>
            <a:ext uri="{FF2B5EF4-FFF2-40B4-BE49-F238E27FC236}">
              <a16:creationId xmlns:a16="http://schemas.microsoft.com/office/drawing/2014/main" id="{00000000-0008-0000-0F00-000015030000}"/>
            </a:ext>
          </a:extLst>
        </xdr:cNvPr>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162687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12082</xdr:rowOff>
    </xdr:from>
    <xdr:ext cx="405111" cy="259045"/>
    <xdr:sp macro="" textlink="">
      <xdr:nvSpPr>
        <xdr:cNvPr id="800" name="【庁舎】&#10;有形固定資産減価償却率該当値テキスト">
          <a:extLst>
            <a:ext uri="{FF2B5EF4-FFF2-40B4-BE49-F238E27FC236}">
              <a16:creationId xmlns:a16="http://schemas.microsoft.com/office/drawing/2014/main" id="{00000000-0008-0000-0F00-000020030000}"/>
            </a:ext>
          </a:extLst>
        </xdr:cNvPr>
        <xdr:cNvSpPr txBox="1"/>
      </xdr:nvSpPr>
      <xdr:spPr>
        <a:xfrm>
          <a:off x="16357600"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636</xdr:rowOff>
    </xdr:from>
    <xdr:to>
      <xdr:col>81</xdr:col>
      <xdr:colOff>101600</xdr:colOff>
      <xdr:row>104</xdr:row>
      <xdr:rowOff>102236</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15430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40005</xdr:rowOff>
    </xdr:from>
    <xdr:to>
      <xdr:col>85</xdr:col>
      <xdr:colOff>127000</xdr:colOff>
      <xdr:row>104</xdr:row>
      <xdr:rowOff>51436</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15481300" y="178708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78739</xdr:rowOff>
    </xdr:from>
    <xdr:to>
      <xdr:col>76</xdr:col>
      <xdr:colOff>165100</xdr:colOff>
      <xdr:row>103</xdr:row>
      <xdr:rowOff>8889</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14541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104</xdr:row>
      <xdr:rowOff>51436</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4592300" y="17617439"/>
          <a:ext cx="889000" cy="2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34925</xdr:rowOff>
    </xdr:from>
    <xdr:to>
      <xdr:col>72</xdr:col>
      <xdr:colOff>38100</xdr:colOff>
      <xdr:row>102</xdr:row>
      <xdr:rowOff>136525</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3652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85725</xdr:rowOff>
    </xdr:from>
    <xdr:to>
      <xdr:col>76</xdr:col>
      <xdr:colOff>114300</xdr:colOff>
      <xdr:row>102</xdr:row>
      <xdr:rowOff>129539</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3703300" y="175736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07" name="n_1aveValue【庁舎】&#10;有形固定資産減価償却率">
          <a:extLst>
            <a:ext uri="{FF2B5EF4-FFF2-40B4-BE49-F238E27FC236}">
              <a16:creationId xmlns:a16="http://schemas.microsoft.com/office/drawing/2014/main" id="{00000000-0008-0000-0F00-000027030000}"/>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808" name="n_2aveValue【庁舎】&#10;有形固定資産減価償却率">
          <a:extLst>
            <a:ext uri="{FF2B5EF4-FFF2-40B4-BE49-F238E27FC236}">
              <a16:creationId xmlns:a16="http://schemas.microsoft.com/office/drawing/2014/main" id="{00000000-0008-0000-0F00-000028030000}"/>
            </a:ext>
          </a:extLst>
        </xdr:cNvPr>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09" name="n_3aveValue【庁舎】&#10;有形固定資産減価償却率">
          <a:extLst>
            <a:ext uri="{FF2B5EF4-FFF2-40B4-BE49-F238E27FC236}">
              <a16:creationId xmlns:a16="http://schemas.microsoft.com/office/drawing/2014/main" id="{00000000-0008-0000-0F00-000029030000}"/>
            </a:ext>
          </a:extLst>
        </xdr:cNvPr>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118763</xdr:rowOff>
    </xdr:from>
    <xdr:ext cx="405111" cy="259045"/>
    <xdr:sp macro="" textlink="">
      <xdr:nvSpPr>
        <xdr:cNvPr id="810" name="n_1mainValue【庁舎】&#10;有形固定資産減価償却率">
          <a:extLst>
            <a:ext uri="{FF2B5EF4-FFF2-40B4-BE49-F238E27FC236}">
              <a16:creationId xmlns:a16="http://schemas.microsoft.com/office/drawing/2014/main" id="{00000000-0008-0000-0F00-00002A030000}"/>
            </a:ext>
          </a:extLst>
        </xdr:cNvPr>
        <xdr:cNvSpPr txBox="1"/>
      </xdr:nvSpPr>
      <xdr:spPr>
        <a:xfrm>
          <a:off x="152660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25416</xdr:rowOff>
    </xdr:from>
    <xdr:ext cx="405111" cy="259045"/>
    <xdr:sp macro="" textlink="">
      <xdr:nvSpPr>
        <xdr:cNvPr id="811" name="n_2mainValue【庁舎】&#10;有形固定資産減価償却率">
          <a:extLst>
            <a:ext uri="{FF2B5EF4-FFF2-40B4-BE49-F238E27FC236}">
              <a16:creationId xmlns:a16="http://schemas.microsoft.com/office/drawing/2014/main" id="{00000000-0008-0000-0F00-00002B030000}"/>
            </a:ext>
          </a:extLst>
        </xdr:cNvPr>
        <xdr:cNvSpPr txBox="1"/>
      </xdr:nvSpPr>
      <xdr:spPr>
        <a:xfrm>
          <a:off x="14389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153052</xdr:rowOff>
    </xdr:from>
    <xdr:ext cx="405111" cy="259045"/>
    <xdr:sp macro="" textlink="">
      <xdr:nvSpPr>
        <xdr:cNvPr id="812" name="n_3mainValue【庁舎】&#10;有形固定資産減価償却率">
          <a:extLst>
            <a:ext uri="{FF2B5EF4-FFF2-40B4-BE49-F238E27FC236}">
              <a16:creationId xmlns:a16="http://schemas.microsoft.com/office/drawing/2014/main" id="{00000000-0008-0000-0F00-00002C030000}"/>
            </a:ext>
          </a:extLst>
        </xdr:cNvPr>
        <xdr:cNvSpPr txBox="1"/>
      </xdr:nvSpPr>
      <xdr:spPr>
        <a:xfrm>
          <a:off x="13500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00000000-0008-0000-0F00-00004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a:extLst>
            <a:ext uri="{FF2B5EF4-FFF2-40B4-BE49-F238E27FC236}">
              <a16:creationId xmlns:a16="http://schemas.microsoft.com/office/drawing/2014/main" id="{00000000-0008-0000-0F00-000045030000}"/>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a:extLst>
            <a:ext uri="{FF2B5EF4-FFF2-40B4-BE49-F238E27FC236}">
              <a16:creationId xmlns:a16="http://schemas.microsoft.com/office/drawing/2014/main" id="{00000000-0008-0000-0F00-000047030000}"/>
            </a:ext>
          </a:extLst>
        </xdr:cNvPr>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41" name="【庁舎】&#10;一人当たり面積平均値テキスト">
          <a:extLst>
            <a:ext uri="{FF2B5EF4-FFF2-40B4-BE49-F238E27FC236}">
              <a16:creationId xmlns:a16="http://schemas.microsoft.com/office/drawing/2014/main" id="{00000000-0008-0000-0F00-00004903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a:extLst>
            <a:ext uri="{FF2B5EF4-FFF2-40B4-BE49-F238E27FC236}">
              <a16:creationId xmlns:a16="http://schemas.microsoft.com/office/drawing/2014/main" id="{00000000-0008-0000-0F00-00004B030000}"/>
            </a:ext>
          </a:extLst>
        </xdr:cNvPr>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a:extLst>
            <a:ext uri="{FF2B5EF4-FFF2-40B4-BE49-F238E27FC236}">
              <a16:creationId xmlns:a16="http://schemas.microsoft.com/office/drawing/2014/main" id="{00000000-0008-0000-0F00-00004C030000}"/>
            </a:ext>
          </a:extLst>
        </xdr:cNvPr>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a:extLst>
            <a:ext uri="{FF2B5EF4-FFF2-40B4-BE49-F238E27FC236}">
              <a16:creationId xmlns:a16="http://schemas.microsoft.com/office/drawing/2014/main" id="{00000000-0008-0000-0F00-00004D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85107</xdr:rowOff>
    </xdr:from>
    <xdr:ext cx="469744" cy="259045"/>
    <xdr:sp macro="" textlink="">
      <xdr:nvSpPr>
        <xdr:cNvPr id="852" name="【庁舎】&#10;一人当たり面積該当値テキスト">
          <a:extLst>
            <a:ext uri="{FF2B5EF4-FFF2-40B4-BE49-F238E27FC236}">
              <a16:creationId xmlns:a16="http://schemas.microsoft.com/office/drawing/2014/main" id="{00000000-0008-0000-0F00-000054030000}"/>
            </a:ext>
          </a:extLst>
        </xdr:cNvPr>
        <xdr:cNvSpPr txBox="1"/>
      </xdr:nvSpPr>
      <xdr:spPr>
        <a:xfrm>
          <a:off x="22199600" y="182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853" name="楕円 852">
          <a:extLst>
            <a:ext uri="{FF2B5EF4-FFF2-40B4-BE49-F238E27FC236}">
              <a16:creationId xmlns:a16="http://schemas.microsoft.com/office/drawing/2014/main" id="{00000000-0008-0000-0F00-000055030000}"/>
            </a:ext>
          </a:extLst>
        </xdr:cNvPr>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49530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21323300" y="1839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44450</xdr:rowOff>
    </xdr:from>
    <xdr:to>
      <xdr:col>107</xdr:col>
      <xdr:colOff>101600</xdr:colOff>
      <xdr:row>107</xdr:row>
      <xdr:rowOff>146050</xdr:rowOff>
    </xdr:to>
    <xdr:sp macro="" textlink="">
      <xdr:nvSpPr>
        <xdr:cNvPr id="855" name="楕円 854">
          <a:extLst>
            <a:ext uri="{FF2B5EF4-FFF2-40B4-BE49-F238E27FC236}">
              <a16:creationId xmlns:a16="http://schemas.microsoft.com/office/drawing/2014/main" id="{00000000-0008-0000-0F00-000057030000}"/>
            </a:ext>
          </a:extLst>
        </xdr:cNvPr>
        <xdr:cNvSpPr/>
      </xdr:nvSpPr>
      <xdr:spPr>
        <a:xfrm>
          <a:off x="20383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49530</xdr:rowOff>
    </xdr:from>
    <xdr:to>
      <xdr:col>111</xdr:col>
      <xdr:colOff>177800</xdr:colOff>
      <xdr:row>107</xdr:row>
      <xdr:rowOff>95250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20434300" y="18394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44450</xdr:rowOff>
    </xdr:from>
    <xdr:to>
      <xdr:col>102</xdr:col>
      <xdr:colOff>165100</xdr:colOff>
      <xdr:row>107</xdr:row>
      <xdr:rowOff>146050</xdr:rowOff>
    </xdr:to>
    <xdr:sp macro="" textlink="">
      <xdr:nvSpPr>
        <xdr:cNvPr id="857" name="楕円 856">
          <a:extLst>
            <a:ext uri="{FF2B5EF4-FFF2-40B4-BE49-F238E27FC236}">
              <a16:creationId xmlns:a16="http://schemas.microsoft.com/office/drawing/2014/main" id="{00000000-0008-0000-0F00-000059030000}"/>
            </a:ext>
          </a:extLst>
        </xdr:cNvPr>
        <xdr:cNvSpPr/>
      </xdr:nvSpPr>
      <xdr:spPr>
        <a:xfrm>
          <a:off x="19494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95250</xdr:rowOff>
    </xdr:from>
    <xdr:to>
      <xdr:col>107</xdr:col>
      <xdr:colOff>50800</xdr:colOff>
      <xdr:row>107</xdr:row>
      <xdr:rowOff>95250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9545300" y="1844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59" name="n_1aveValue【庁舎】&#10;一人当たり面積">
          <a:extLst>
            <a:ext uri="{FF2B5EF4-FFF2-40B4-BE49-F238E27FC236}">
              <a16:creationId xmlns:a16="http://schemas.microsoft.com/office/drawing/2014/main" id="{00000000-0008-0000-0F00-00005B030000}"/>
            </a:ext>
          </a:extLst>
        </xdr:cNvPr>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60" name="n_2aveValue【庁舎】&#10;一人当たり面積">
          <a:extLst>
            <a:ext uri="{FF2B5EF4-FFF2-40B4-BE49-F238E27FC236}">
              <a16:creationId xmlns:a16="http://schemas.microsoft.com/office/drawing/2014/main" id="{00000000-0008-0000-0F00-00005C030000}"/>
            </a:ext>
          </a:extLst>
        </xdr:cNvPr>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61" name="n_3aveValue【庁舎】&#10;一人当たり面積">
          <a:extLst>
            <a:ext uri="{FF2B5EF4-FFF2-40B4-BE49-F238E27FC236}">
              <a16:creationId xmlns:a16="http://schemas.microsoft.com/office/drawing/2014/main" id="{00000000-0008-0000-0F00-00005D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91457</xdr:rowOff>
    </xdr:from>
    <xdr:ext cx="469744" cy="259045"/>
    <xdr:sp macro="" textlink="">
      <xdr:nvSpPr>
        <xdr:cNvPr id="862" name="n_1mainValue【庁舎】&#10;一人当たり面積">
          <a:extLst>
            <a:ext uri="{FF2B5EF4-FFF2-40B4-BE49-F238E27FC236}">
              <a16:creationId xmlns:a16="http://schemas.microsoft.com/office/drawing/2014/main" id="{00000000-0008-0000-0F00-00005E030000}"/>
            </a:ext>
          </a:extLst>
        </xdr:cNvPr>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137177</xdr:rowOff>
    </xdr:from>
    <xdr:ext cx="469744" cy="259045"/>
    <xdr:sp macro="" textlink="">
      <xdr:nvSpPr>
        <xdr:cNvPr id="863" name="n_2mainValue【庁舎】&#10;一人当たり面積">
          <a:extLst>
            <a:ext uri="{FF2B5EF4-FFF2-40B4-BE49-F238E27FC236}">
              <a16:creationId xmlns:a16="http://schemas.microsoft.com/office/drawing/2014/main" id="{00000000-0008-0000-0F00-00005F030000}"/>
            </a:ext>
          </a:extLst>
        </xdr:cNvPr>
        <xdr:cNvSpPr txBox="1"/>
      </xdr:nvSpPr>
      <xdr:spPr>
        <a:xfrm>
          <a:off x="20199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137177</xdr:rowOff>
    </xdr:from>
    <xdr:ext cx="469744" cy="259045"/>
    <xdr:sp macro="" textlink="">
      <xdr:nvSpPr>
        <xdr:cNvPr id="864" name="n_3mainValue【庁舎】&#10;一人当たり面積">
          <a:extLst>
            <a:ext uri="{FF2B5EF4-FFF2-40B4-BE49-F238E27FC236}">
              <a16:creationId xmlns:a16="http://schemas.microsoft.com/office/drawing/2014/main" id="{00000000-0008-0000-0F00-000060030000}"/>
            </a:ext>
          </a:extLst>
        </xdr:cNvPr>
        <xdr:cNvSpPr txBox="1"/>
      </xdr:nvSpPr>
      <xdr:spPr>
        <a:xfrm>
          <a:off x="19310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F00-00006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有形固定資産減価償却率については、類似団体と比較して、全体的に高い水準になっている。中でも、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体育館・プール、福祉施設、図書館が高い状況にある。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本市の施設については、高度経済成長期からバブル経済期にかけて整備されたものが多いことから、建築後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％を超えており、老朽化した施設についての建替えや改修等の対応が大きな課題になっている。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今後においても、「尼崎市公共施設マネジメント計画」に基づく圧縮と再編の取組などを進めていくことで、身の丈に合った施設保有量・施設規模となるようマネジメントしていく必要がある。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463,186
451,844
50.72
198,038,650
197,250,552
354,557
99,997,802
245,377,144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近年は、社会保障関係経費や公債費の増により基準財政需要額は増加傾向にあり、市税収入の増などにより基準財政収入額も増加傾向にある。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今後については、収支面で厳しい状況が見込まれることから、より一層の税源のかん養と公債費負担の抑制に向けて取り組む。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62795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歳入では市税及び地方消費税交付金等の経常一般財源が増加し、歳出では市債償還金の減に伴い公債費に係る経常的な一般財源が減となったことなどから、前年度と比べ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類似団体と比べ、経常収支比率の内訳で多くを占めている扶助費等の社会保障関係経費や公債費が引き続き高い水準で推移することが見込まれることから、市税等の経常一般財源の確保や経常的な一般財源が充当される公債費の縮減などの財政構造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67</xdr:row>
      <xdr:rowOff>2794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34999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72898</xdr:rowOff>
    </xdr:from>
    <xdr:to>
      <xdr:col>19</xdr:col>
      <xdr:colOff>133350</xdr:colOff>
      <xdr:row>67</xdr:row>
      <xdr:rowOff>2794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885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72898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969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19812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969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127017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123444</xdr:rowOff>
    </xdr:from>
    <xdr:to>
      <xdr:col>19</xdr:col>
      <xdr:colOff>184150</xdr:colOff>
      <xdr:row>67</xdr:row>
      <xdr:rowOff>53594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38371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2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類似団体内平均値よりも低額である理由として、従来取り組んできた職員定数の削減、給与等の抑制及び効果的なアウトソーシングなどの効果が挙げられる。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今後も行財政改革の取組を進め、経費の縮減に努める。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35046</xdr:rowOff>
    </xdr:from>
    <xdr:to>
      <xdr:col>23</xdr:col>
      <xdr:colOff>133350</xdr:colOff>
      <xdr:row>81</xdr:row>
      <xdr:rowOff>52126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22496"/>
          <a:ext cx="8382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16118</xdr:rowOff>
    </xdr:from>
    <xdr:to>
      <xdr:col>19</xdr:col>
      <xdr:colOff>133350</xdr:colOff>
      <xdr:row>81</xdr:row>
      <xdr:rowOff>35046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3568"/>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11734</xdr:rowOff>
    </xdr:from>
    <xdr:to>
      <xdr:col>15</xdr:col>
      <xdr:colOff>82550</xdr:colOff>
      <xdr:row>81</xdr:row>
      <xdr:rowOff>16118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99184"/>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160193</xdr:rowOff>
    </xdr:from>
    <xdr:to>
      <xdr:col>11</xdr:col>
      <xdr:colOff>31750</xdr:colOff>
      <xdr:row>81</xdr:row>
      <xdr:rowOff>11734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76193"/>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1326</xdr:rowOff>
    </xdr:from>
    <xdr:to>
      <xdr:col>23</xdr:col>
      <xdr:colOff>184150</xdr:colOff>
      <xdr:row>81</xdr:row>
      <xdr:rowOff>102926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17853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155696</xdr:rowOff>
    </xdr:from>
    <xdr:to>
      <xdr:col>19</xdr:col>
      <xdr:colOff>184150</xdr:colOff>
      <xdr:row>81</xdr:row>
      <xdr:rowOff>85846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96023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136768</xdr:rowOff>
    </xdr:from>
    <xdr:to>
      <xdr:col>15</xdr:col>
      <xdr:colOff>133350</xdr:colOff>
      <xdr:row>81</xdr:row>
      <xdr:rowOff>66918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77095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132384</xdr:rowOff>
    </xdr:from>
    <xdr:to>
      <xdr:col>11</xdr:col>
      <xdr:colOff>82550</xdr:colOff>
      <xdr:row>81</xdr:row>
      <xdr:rowOff>62534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72711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1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109393</xdr:rowOff>
    </xdr:from>
    <xdr:to>
      <xdr:col>7</xdr:col>
      <xdr:colOff>31750</xdr:colOff>
      <xdr:row>81</xdr:row>
      <xdr:rowOff>39543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49720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9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これまで職員給与適正化の計画的な実施や、職員給与の削減措置を実施しており、近年の本市のラスパイレス指数は平成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年度に向けて新たに実施した給与制度の総合的見直しににより、一時的な削減措置をせずとも</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を下回る状況となっている。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2116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838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83</xdr:row>
      <xdr:rowOff>153459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83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122766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838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84</xdr:row>
      <xdr:rowOff>122766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4196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職員数の増などに伴い前年度から</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今後については、「あまがさき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未来へつなぐ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ロジェクト」において事務事業の見直しを行うとともに少子高齢化の進展に伴い増加・多様化する行政ニーズに対応していくため、業務の効率化や民間事業者の活用など、業務執行体制の見直しを図る中で、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13426</xdr:rowOff>
    </xdr:from>
    <xdr:to>
      <xdr:col>81</xdr:col>
      <xdr:colOff>44450</xdr:colOff>
      <xdr:row>62</xdr:row>
      <xdr:rowOff>54791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43326"/>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62</xdr:row>
      <xdr:rowOff>13426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191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122827</xdr:rowOff>
    </xdr:from>
    <xdr:to>
      <xdr:col>72</xdr:col>
      <xdr:colOff>203200</xdr:colOff>
      <xdr:row>61</xdr:row>
      <xdr:rowOff>160746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8127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91803</xdr:rowOff>
    </xdr:from>
    <xdr:to>
      <xdr:col>68</xdr:col>
      <xdr:colOff>152400</xdr:colOff>
      <xdr:row>61</xdr:row>
      <xdr:rowOff>122827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02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3991</xdr:rowOff>
    </xdr:from>
    <xdr:to>
      <xdr:col>81</xdr:col>
      <xdr:colOff>95250</xdr:colOff>
      <xdr:row>62</xdr:row>
      <xdr:rowOff>105591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20518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134076</xdr:rowOff>
    </xdr:from>
    <xdr:to>
      <xdr:col>77</xdr:col>
      <xdr:colOff>95250</xdr:colOff>
      <xdr:row>62</xdr:row>
      <xdr:rowOff>64226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74403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50273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41003</xdr:rowOff>
    </xdr:from>
    <xdr:to>
      <xdr:col>64</xdr:col>
      <xdr:colOff>152400</xdr:colOff>
      <xdr:row>61</xdr:row>
      <xdr:rowOff>142603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152780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元利償還金の減などにより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ポイント改善したものの、教育環境の充実等に対応するために発行した市債のほか、行政改革推進債や退職手当債等の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償還が本格化してきたため、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全国、県及び類似団体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の平均よりも高い状況にある。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今後については、市債元金の早期償還を進めつつ、併せて交付税措置の手厚い有利な市債を活用することなどにより、引き続き改善に努める。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20320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5062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58928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5641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49276</xdr:rowOff>
    </xdr:from>
    <xdr:to>
      <xdr:col>72</xdr:col>
      <xdr:colOff>203200</xdr:colOff>
      <xdr:row>44</xdr:row>
      <xdr:rowOff>58928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49276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8128</xdr:rowOff>
    </xdr:from>
    <xdr:to>
      <xdr:col>73</xdr:col>
      <xdr:colOff>44450</xdr:colOff>
      <xdr:row>44</xdr:row>
      <xdr:rowOff>109728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94505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地方債残高の減、充当可能基金の増及び退職手当負担見込額の減などにより、前年度から</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しかしながら、教育環境の充実等に対応するために発行した市債のほか、行政改革推進債や退職手当債等の市債残高が多額であるため、全国、県及び類似団体の平均と比較して高い数値となっている。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今後については、「あまがさき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未来へつなぐ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プロジェクト」に示した目標を見据えながら、引き続き将来負担の抑制に努める。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165439</xdr:rowOff>
    </xdr:from>
    <xdr:to>
      <xdr:col>81</xdr:col>
      <xdr:colOff>44450</xdr:colOff>
      <xdr:row>18</xdr:row>
      <xdr:rowOff>109813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080089"/>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109813</xdr:rowOff>
    </xdr:from>
    <xdr:to>
      <xdr:col>77</xdr:col>
      <xdr:colOff>44450</xdr:colOff>
      <xdr:row>19</xdr:row>
      <xdr:rowOff>16383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195913"/>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16383</xdr:rowOff>
    </xdr:from>
    <xdr:to>
      <xdr:col>72</xdr:col>
      <xdr:colOff>203200</xdr:colOff>
      <xdr:row>19</xdr:row>
      <xdr:rowOff>98425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273933"/>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98425</xdr:rowOff>
    </xdr:from>
    <xdr:to>
      <xdr:col>68</xdr:col>
      <xdr:colOff>152400</xdr:colOff>
      <xdr:row>20</xdr:row>
      <xdr:rowOff>35560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3559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114639</xdr:rowOff>
    </xdr:from>
    <xdr:to>
      <xdr:col>81</xdr:col>
      <xdr:colOff>95250</xdr:colOff>
      <xdr:row>18</xdr:row>
      <xdr:rowOff>44789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86716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00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59013</xdr:rowOff>
    </xdr:from>
    <xdr:to>
      <xdr:col>77</xdr:col>
      <xdr:colOff>95250</xdr:colOff>
      <xdr:row>18</xdr:row>
      <xdr:rowOff>160613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145390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3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137033</xdr:rowOff>
    </xdr:from>
    <xdr:to>
      <xdr:col>73</xdr:col>
      <xdr:colOff>44450</xdr:colOff>
      <xdr:row>19</xdr:row>
      <xdr:rowOff>67183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51960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47625</xdr:rowOff>
    </xdr:from>
    <xdr:to>
      <xdr:col>68</xdr:col>
      <xdr:colOff>203200</xdr:colOff>
      <xdr:row>19</xdr:row>
      <xdr:rowOff>149225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134002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156210</xdr:rowOff>
    </xdr:from>
    <xdr:to>
      <xdr:col>64</xdr:col>
      <xdr:colOff>152400</xdr:colOff>
      <xdr:row>20</xdr:row>
      <xdr:rowOff>86360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71137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463,186
451,844
50.72
198,038,650
197,250,552
354,557
99,997,802
245,377,144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これまで定数削減や給与等の抑制を行ってきたため、類似団体等と比べて低い水準で推移している。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今後も、国の給与水準や本市の財政状況を勘案する中で適正な水準の維持に努めるとともに、事務事業の見直しやアウトソーシングによる執行体制の見直しに取組む。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前年度から概ね同水準で推移している。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これまで行ってきた財政の健全化に向けた様々な節減努力により類似団体平均を下回っている。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今後についても新たな視点・仕組みを取り入れ、コスト削減に向けた取組を進める。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29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44450</xdr:rowOff>
    </xdr:from>
    <xdr:to>
      <xdr:col>78</xdr:col>
      <xdr:colOff>69850</xdr:colOff>
      <xdr:row>13</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27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6350</xdr:rowOff>
    </xdr:from>
    <xdr:to>
      <xdr:col>73</xdr:col>
      <xdr:colOff>180975</xdr:colOff>
      <xdr:row>13</xdr:row>
      <xdr:rowOff>44450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23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6350</xdr:rowOff>
    </xdr:from>
    <xdr:to>
      <xdr:col>69</xdr:col>
      <xdr:colOff>92075</xdr:colOff>
      <xdr:row>13</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3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165100</xdr:rowOff>
    </xdr:from>
    <xdr:to>
      <xdr:col>74</xdr:col>
      <xdr:colOff>31750</xdr:colOff>
      <xdr:row>13</xdr:row>
      <xdr:rowOff>95250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127000</xdr:rowOff>
    </xdr:from>
    <xdr:to>
      <xdr:col>69</xdr:col>
      <xdr:colOff>142875</xdr:colOff>
      <xdr:row>13</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127000</xdr:rowOff>
    </xdr:from>
    <xdr:to>
      <xdr:col>65</xdr:col>
      <xdr:colOff>53975</xdr:colOff>
      <xdr:row>13</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本市は類似団体と比較し、特に生活保護受給者の割合（保護率）が高いことによって、扶助費に係る経常収支比率が高く、義務的経費が高い水準にあり、硬直化した財政構造が続いている。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今年度は、生活保護扶助費や施設型給付費が減となったこと等により、前年度と比べて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25400</xdr:rowOff>
    </xdr:from>
    <xdr:to>
      <xdr:col>24</xdr:col>
      <xdr:colOff>25400</xdr:colOff>
      <xdr:row>60</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312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38100</xdr:rowOff>
    </xdr:from>
    <xdr:to>
      <xdr:col>19</xdr:col>
      <xdr:colOff>187325</xdr:colOff>
      <xdr:row>60</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325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38100</xdr:rowOff>
    </xdr:from>
    <xdr:to>
      <xdr:col>15</xdr:col>
      <xdr:colOff>98425</xdr:colOff>
      <xdr:row>60</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38100</xdr:rowOff>
    </xdr:from>
    <xdr:to>
      <xdr:col>11</xdr:col>
      <xdr:colOff>9525</xdr:colOff>
      <xdr:row>60</xdr:row>
      <xdr:rowOff>38100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146050</xdr:rowOff>
    </xdr:from>
    <xdr:to>
      <xdr:col>24</xdr:col>
      <xdr:colOff>76200</xdr:colOff>
      <xdr:row>60</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101600</xdr:rowOff>
    </xdr:from>
    <xdr:to>
      <xdr:col>20</xdr:col>
      <xdr:colOff>38100</xdr:colOff>
      <xdr:row>61</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158750</xdr:rowOff>
    </xdr:from>
    <xdr:to>
      <xdr:col>15</xdr:col>
      <xdr:colOff>149225</xdr:colOff>
      <xdr:row>60</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158750</xdr:rowOff>
    </xdr:from>
    <xdr:to>
      <xdr:col>11</xdr:col>
      <xdr:colOff>60325</xdr:colOff>
      <xdr:row>60</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158750</xdr:rowOff>
    </xdr:from>
    <xdr:to>
      <xdr:col>6</xdr:col>
      <xdr:colOff>171450</xdr:colOff>
      <xdr:row>60</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その他の大部分は、特別会計への繰出金が占めており、後期高齢者医療療養給付費負担金が増となったものの、国民健康保険事業費会計繰出金が減となったことなどにより、経常収支比率は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3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43180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下水道事業会計補助金の増などにより前年度から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ポイント増となったものの、補助費等に係る経常収支比率は類似団体平均を下回っている。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なお、企業債償還額の減少などにより、今後の補助費等は減少するものと見込まれる。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25400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8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25400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120650</xdr:rowOff>
    </xdr:from>
    <xdr:to>
      <xdr:col>73</xdr:col>
      <xdr:colOff>180975</xdr:colOff>
      <xdr:row>36</xdr:row>
      <xdr:rowOff>25400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2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120650</xdr:rowOff>
    </xdr:from>
    <xdr:to>
      <xdr:col>69</xdr:col>
      <xdr:colOff>92075</xdr:colOff>
      <xdr:row>35</xdr:row>
      <xdr:rowOff>158750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2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146050</xdr:rowOff>
    </xdr:from>
    <xdr:to>
      <xdr:col>82</xdr:col>
      <xdr:colOff>158750</xdr:colOff>
      <xdr:row>36</xdr:row>
      <xdr:rowOff>76200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162577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146050</xdr:rowOff>
    </xdr:from>
    <xdr:to>
      <xdr:col>74</xdr:col>
      <xdr:colOff>31750</xdr:colOff>
      <xdr:row>36</xdr:row>
      <xdr:rowOff>76200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86377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69850</xdr:rowOff>
    </xdr:from>
    <xdr:to>
      <xdr:col>69</xdr:col>
      <xdr:colOff>142875</xdr:colOff>
      <xdr:row>36</xdr:row>
      <xdr:rowOff>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107950</xdr:rowOff>
    </xdr:from>
    <xdr:to>
      <xdr:col>65</xdr:col>
      <xdr:colOff>53975</xdr:colOff>
      <xdr:row>36</xdr:row>
      <xdr:rowOff>38100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48277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市債残高の減などにより、前年度と比べて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しかしながら過去に財源対策として退職手当債、行政改革推進債等の市債を発行したことなどから、公債費が増嵩しており、類似団体よりも高くなっている。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公債費は高い水準で推移することが見込まれるため、構造改善に向けた取組を推し進めていく中で、投資的経費を圧縮するほか、市債の早期償還を行うなど、市債残高の抑制に努めつつ公債費の適正な管理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81</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7515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24130</xdr:rowOff>
    </xdr:from>
    <xdr:to>
      <xdr:col>19</xdr:col>
      <xdr:colOff>187325</xdr:colOff>
      <xdr:row>81</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911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134620</xdr:rowOff>
    </xdr:from>
    <xdr:to>
      <xdr:col>15</xdr:col>
      <xdr:colOff>98425</xdr:colOff>
      <xdr:row>81</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850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134620</xdr:rowOff>
    </xdr:from>
    <xdr:to>
      <xdr:col>11</xdr:col>
      <xdr:colOff>9525</xdr:colOff>
      <xdr:row>81</xdr:row>
      <xdr:rowOff>54611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850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144780</xdr:rowOff>
    </xdr:from>
    <xdr:to>
      <xdr:col>20</xdr:col>
      <xdr:colOff>38100</xdr:colOff>
      <xdr:row>81</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59707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167639</xdr:rowOff>
    </xdr:from>
    <xdr:to>
      <xdr:col>15</xdr:col>
      <xdr:colOff>149225</xdr:colOff>
      <xdr:row>81</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82566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83820</xdr:rowOff>
    </xdr:from>
    <xdr:to>
      <xdr:col>11</xdr:col>
      <xdr:colOff>60325</xdr:colOff>
      <xdr:row>81</xdr:row>
      <xdr:rowOff>13970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170197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3811</xdr:rowOff>
    </xdr:from>
    <xdr:to>
      <xdr:col>6</xdr:col>
      <xdr:colOff>171450</xdr:colOff>
      <xdr:row>81</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90188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定数削減や給与等の抑制などにより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類似団体と比較すると低い水準を推移している。しかしながら、社会保障関係経費などの増に伴う扶助費のうち、</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特に生活保護受給者の割合（保護率）が高いことが、本市の財政状況の硬直化の大きな要因となっているため、引き続き適正な執行に向けた見直しを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80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07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140715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112674</xdr:rowOff>
    </xdr:from>
    <xdr:to>
      <xdr:col>29</xdr:col>
      <xdr:colOff>127000</xdr:colOff>
      <xdr:row>16</xdr:row>
      <xdr:rowOff>137775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03499"/>
          <a:ext cx="647700" cy="25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97451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137775</xdr:rowOff>
    </xdr:from>
    <xdr:to>
      <xdr:col>26</xdr:col>
      <xdr:colOff>50800</xdr:colOff>
      <xdr:row>17</xdr:row>
      <xdr:rowOff>11039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28600"/>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11039</xdr:rowOff>
    </xdr:from>
    <xdr:to>
      <xdr:col>22</xdr:col>
      <xdr:colOff>114300</xdr:colOff>
      <xdr:row>17</xdr:row>
      <xdr:rowOff>11268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73314"/>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11268</xdr:rowOff>
    </xdr:from>
    <xdr:to>
      <xdr:col>18</xdr:col>
      <xdr:colOff>177800</xdr:colOff>
      <xdr:row>17</xdr:row>
      <xdr:rowOff>52507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73543"/>
          <a:ext cx="6985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61874</xdr:rowOff>
    </xdr:from>
    <xdr:to>
      <xdr:col>29</xdr:col>
      <xdr:colOff>177800</xdr:colOff>
      <xdr:row>16</xdr:row>
      <xdr:rowOff>163474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78401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9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86975</xdr:rowOff>
    </xdr:from>
    <xdr:to>
      <xdr:col>26</xdr:col>
      <xdr:colOff>101600</xdr:colOff>
      <xdr:row>17</xdr:row>
      <xdr:rowOff>17125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7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27302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131689</xdr:rowOff>
    </xdr:from>
    <xdr:to>
      <xdr:col>22</xdr:col>
      <xdr:colOff>165100</xdr:colOff>
      <xdr:row>17</xdr:row>
      <xdr:rowOff>61839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2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72016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9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131918</xdr:rowOff>
    </xdr:from>
    <xdr:to>
      <xdr:col>19</xdr:col>
      <xdr:colOff>38100</xdr:colOff>
      <xdr:row>17</xdr:row>
      <xdr:rowOff>62068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72245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9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1707</xdr:rowOff>
    </xdr:from>
    <xdr:to>
      <xdr:col>15</xdr:col>
      <xdr:colOff>101600</xdr:colOff>
      <xdr:row>17</xdr:row>
      <xdr:rowOff>103307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63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88084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5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58968</xdr:rowOff>
    </xdr:from>
    <xdr:to>
      <xdr:col>29</xdr:col>
      <xdr:colOff>127000</xdr:colOff>
      <xdr:row>34</xdr:row>
      <xdr:rowOff>221138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326418"/>
          <a:ext cx="647700" cy="162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2733</xdr:rowOff>
    </xdr:from>
    <xdr:to>
      <xdr:col>26</xdr:col>
      <xdr:colOff>50800</xdr:colOff>
      <xdr:row>34</xdr:row>
      <xdr:rowOff>58968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270183"/>
          <a:ext cx="698500" cy="5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2733</xdr:rowOff>
    </xdr:from>
    <xdr:to>
      <xdr:col>22</xdr:col>
      <xdr:colOff>114300</xdr:colOff>
      <xdr:row>34</xdr:row>
      <xdr:rowOff>79725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270183"/>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313766</xdr:rowOff>
    </xdr:from>
    <xdr:to>
      <xdr:col>18</xdr:col>
      <xdr:colOff>177800</xdr:colOff>
      <xdr:row>34</xdr:row>
      <xdr:rowOff>79725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238316"/>
          <a:ext cx="698500" cy="10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170338</xdr:rowOff>
    </xdr:from>
    <xdr:to>
      <xdr:col>29</xdr:col>
      <xdr:colOff>177800</xdr:colOff>
      <xdr:row>34</xdr:row>
      <xdr:rowOff>271938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37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15415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8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8168</xdr:rowOff>
    </xdr:from>
    <xdr:to>
      <xdr:col>26</xdr:col>
      <xdr:colOff>101600</xdr:colOff>
      <xdr:row>34</xdr:row>
      <xdr:rowOff>109768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27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119945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44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294833</xdr:rowOff>
    </xdr:from>
    <xdr:to>
      <xdr:col>22</xdr:col>
      <xdr:colOff>165100</xdr:colOff>
      <xdr:row>34</xdr:row>
      <xdr:rowOff>53533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21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63710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98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28925</xdr:rowOff>
    </xdr:from>
    <xdr:to>
      <xdr:col>19</xdr:col>
      <xdr:colOff>38100</xdr:colOff>
      <xdr:row>34</xdr:row>
      <xdr:rowOff>130525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29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140702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0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262966</xdr:rowOff>
    </xdr:from>
    <xdr:to>
      <xdr:col>15</xdr:col>
      <xdr:colOff>101600</xdr:colOff>
      <xdr:row>34</xdr:row>
      <xdr:rowOff>21666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8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31843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9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463,186
451,844
50.72
198,038,650
197,250,552
354,557
99,997,802
245,377,144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597</xdr:rowOff>
    </xdr:from>
    <xdr:to>
      <xdr:col>24</xdr:col>
      <xdr:colOff>63500</xdr:colOff>
      <xdr:row>35</xdr:row>
      <xdr:rowOff>41592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1347"/>
          <a:ext cx="8382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150635</xdr:rowOff>
    </xdr:from>
    <xdr:to>
      <xdr:col>19</xdr:col>
      <xdr:colOff>177800</xdr:colOff>
      <xdr:row>35</xdr:row>
      <xdr:rowOff>41592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79935"/>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150635</xdr:rowOff>
    </xdr:from>
    <xdr:to>
      <xdr:col>15</xdr:col>
      <xdr:colOff>50800</xdr:colOff>
      <xdr:row>35</xdr:row>
      <xdr:rowOff>3683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9935"/>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3683</xdr:rowOff>
    </xdr:from>
    <xdr:to>
      <xdr:col>10</xdr:col>
      <xdr:colOff>114300</xdr:colOff>
      <xdr:row>35</xdr:row>
      <xdr:rowOff>25629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0443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121247</xdr:rowOff>
    </xdr:from>
    <xdr:to>
      <xdr:col>24</xdr:col>
      <xdr:colOff>114300</xdr:colOff>
      <xdr:row>35</xdr:row>
      <xdr:rowOff>51397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144124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162242</xdr:rowOff>
    </xdr:from>
    <xdr:to>
      <xdr:col>20</xdr:col>
      <xdr:colOff>38100</xdr:colOff>
      <xdr:row>35</xdr:row>
      <xdr:rowOff>92392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108919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99835</xdr:rowOff>
    </xdr:from>
    <xdr:to>
      <xdr:col>15</xdr:col>
      <xdr:colOff>101600</xdr:colOff>
      <xdr:row>35</xdr:row>
      <xdr:rowOff>29985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46512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124333</xdr:rowOff>
    </xdr:from>
    <xdr:to>
      <xdr:col>10</xdr:col>
      <xdr:colOff>165100</xdr:colOff>
      <xdr:row>35</xdr:row>
      <xdr:rowOff>54483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71010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146279</xdr:rowOff>
    </xdr:from>
    <xdr:to>
      <xdr:col>6</xdr:col>
      <xdr:colOff>38100</xdr:colOff>
      <xdr:row>35</xdr:row>
      <xdr:rowOff>76429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92956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77736</xdr:rowOff>
    </xdr:from>
    <xdr:to>
      <xdr:col>24</xdr:col>
      <xdr:colOff>63500</xdr:colOff>
      <xdr:row>58</xdr:row>
      <xdr:rowOff>81470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1836"/>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81470</xdr:rowOff>
    </xdr:from>
    <xdr:to>
      <xdr:col>19</xdr:col>
      <xdr:colOff>177800</xdr:colOff>
      <xdr:row>58</xdr:row>
      <xdr:rowOff>86664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25570"/>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86664</xdr:rowOff>
    </xdr:from>
    <xdr:to>
      <xdr:col>15</xdr:col>
      <xdr:colOff>50800</xdr:colOff>
      <xdr:row>58</xdr:row>
      <xdr:rowOff>90894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0764"/>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90894</xdr:rowOff>
    </xdr:from>
    <xdr:to>
      <xdr:col>10</xdr:col>
      <xdr:colOff>114300</xdr:colOff>
      <xdr:row>58</xdr:row>
      <xdr:rowOff>105435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4994"/>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26936</xdr:rowOff>
    </xdr:from>
    <xdr:to>
      <xdr:col>24</xdr:col>
      <xdr:colOff>114300</xdr:colOff>
      <xdr:row>58</xdr:row>
      <xdr:rowOff>128536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113313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30670</xdr:rowOff>
    </xdr:from>
    <xdr:to>
      <xdr:col>20</xdr:col>
      <xdr:colOff>38100</xdr:colOff>
      <xdr:row>58</xdr:row>
      <xdr:rowOff>132270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123397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35864</xdr:rowOff>
    </xdr:from>
    <xdr:to>
      <xdr:col>15</xdr:col>
      <xdr:colOff>101600</xdr:colOff>
      <xdr:row>58</xdr:row>
      <xdr:rowOff>137464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40094</xdr:rowOff>
    </xdr:from>
    <xdr:to>
      <xdr:col>10</xdr:col>
      <xdr:colOff>165100</xdr:colOff>
      <xdr:row>58</xdr:row>
      <xdr:rowOff>141694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132821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54635</xdr:rowOff>
    </xdr:from>
    <xdr:to>
      <xdr:col>6</xdr:col>
      <xdr:colOff>38100</xdr:colOff>
      <xdr:row>58</xdr:row>
      <xdr:rowOff>156235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147362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114336</xdr:rowOff>
    </xdr:from>
    <xdr:to>
      <xdr:col>24</xdr:col>
      <xdr:colOff>63500</xdr:colOff>
      <xdr:row>77</xdr:row>
      <xdr:rowOff>158859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15986"/>
          <a:ext cx="8382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158859</xdr:rowOff>
    </xdr:from>
    <xdr:to>
      <xdr:col>19</xdr:col>
      <xdr:colOff>177800</xdr:colOff>
      <xdr:row>77</xdr:row>
      <xdr:rowOff>166153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0509"/>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166153</xdr:rowOff>
    </xdr:from>
    <xdr:to>
      <xdr:col>15</xdr:col>
      <xdr:colOff>50800</xdr:colOff>
      <xdr:row>78</xdr:row>
      <xdr:rowOff>17889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7803"/>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17889</xdr:rowOff>
    </xdr:from>
    <xdr:to>
      <xdr:col>10</xdr:col>
      <xdr:colOff>114300</xdr:colOff>
      <xdr:row>78</xdr:row>
      <xdr:rowOff>26815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90989"/>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63536</xdr:rowOff>
    </xdr:from>
    <xdr:to>
      <xdr:col>24</xdr:col>
      <xdr:colOff>114300</xdr:colOff>
      <xdr:row>77</xdr:row>
      <xdr:rowOff>165136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41963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108059</xdr:rowOff>
    </xdr:from>
    <xdr:to>
      <xdr:col>20</xdr:col>
      <xdr:colOff>38100</xdr:colOff>
      <xdr:row>78</xdr:row>
      <xdr:rowOff>38209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29336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115353</xdr:rowOff>
    </xdr:from>
    <xdr:to>
      <xdr:col>15</xdr:col>
      <xdr:colOff>101600</xdr:colOff>
      <xdr:row>78</xdr:row>
      <xdr:rowOff>45503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36630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0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138539</xdr:rowOff>
    </xdr:from>
    <xdr:to>
      <xdr:col>10</xdr:col>
      <xdr:colOff>165100</xdr:colOff>
      <xdr:row>78</xdr:row>
      <xdr:rowOff>68689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59816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3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147465</xdr:rowOff>
    </xdr:from>
    <xdr:to>
      <xdr:col>6</xdr:col>
      <xdr:colOff>38100</xdr:colOff>
      <xdr:row>78</xdr:row>
      <xdr:rowOff>77615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68742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136740</xdr:rowOff>
    </xdr:from>
    <xdr:to>
      <xdr:col>24</xdr:col>
      <xdr:colOff>63500</xdr:colOff>
      <xdr:row>92</xdr:row>
      <xdr:rowOff>4941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738690"/>
          <a:ext cx="8382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136740</xdr:rowOff>
    </xdr:from>
    <xdr:to>
      <xdr:col>19</xdr:col>
      <xdr:colOff>177800</xdr:colOff>
      <xdr:row>91</xdr:row>
      <xdr:rowOff>163055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738690"/>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163055</xdr:rowOff>
    </xdr:from>
    <xdr:to>
      <xdr:col>15</xdr:col>
      <xdr:colOff>50800</xdr:colOff>
      <xdr:row>92</xdr:row>
      <xdr:rowOff>69456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765005"/>
          <a:ext cx="8890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69456</xdr:rowOff>
    </xdr:from>
    <xdr:to>
      <xdr:col>10</xdr:col>
      <xdr:colOff>114300</xdr:colOff>
      <xdr:row>92</xdr:row>
      <xdr:rowOff>130848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842856"/>
          <a:ext cx="8890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125591</xdr:rowOff>
    </xdr:from>
    <xdr:to>
      <xdr:col>24</xdr:col>
      <xdr:colOff>114300</xdr:colOff>
      <xdr:row>92</xdr:row>
      <xdr:rowOff>55741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148468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85940</xdr:rowOff>
    </xdr:from>
    <xdr:to>
      <xdr:col>20</xdr:col>
      <xdr:colOff>38100</xdr:colOff>
      <xdr:row>92</xdr:row>
      <xdr:rowOff>16090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32617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112255</xdr:rowOff>
    </xdr:from>
    <xdr:to>
      <xdr:col>15</xdr:col>
      <xdr:colOff>101600</xdr:colOff>
      <xdr:row>92</xdr:row>
      <xdr:rowOff>42405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58932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48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18656</xdr:rowOff>
    </xdr:from>
    <xdr:to>
      <xdr:col>10</xdr:col>
      <xdr:colOff>165100</xdr:colOff>
      <xdr:row>92</xdr:row>
      <xdr:rowOff>120256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7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136783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56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80048</xdr:rowOff>
    </xdr:from>
    <xdr:to>
      <xdr:col>6</xdr:col>
      <xdr:colOff>38100</xdr:colOff>
      <xdr:row>93</xdr:row>
      <xdr:rowOff>10198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8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26725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62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137452</xdr:rowOff>
    </xdr:from>
    <xdr:to>
      <xdr:col>55</xdr:col>
      <xdr:colOff>0</xdr:colOff>
      <xdr:row>36</xdr:row>
      <xdr:rowOff>146101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309652"/>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134709</xdr:rowOff>
    </xdr:from>
    <xdr:to>
      <xdr:col>50</xdr:col>
      <xdr:colOff>114300</xdr:colOff>
      <xdr:row>36</xdr:row>
      <xdr:rowOff>137452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30690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62871</xdr:rowOff>
    </xdr:from>
    <xdr:to>
      <xdr:col>45</xdr:col>
      <xdr:colOff>177800</xdr:colOff>
      <xdr:row>36</xdr:row>
      <xdr:rowOff>134709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35071"/>
          <a:ext cx="8890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62871</xdr:rowOff>
    </xdr:from>
    <xdr:to>
      <xdr:col>41</xdr:col>
      <xdr:colOff>50800</xdr:colOff>
      <xdr:row>36</xdr:row>
      <xdr:rowOff>113278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35071"/>
          <a:ext cx="8890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95301</xdr:rowOff>
    </xdr:from>
    <xdr:to>
      <xdr:col>55</xdr:col>
      <xdr:colOff>50800</xdr:colOff>
      <xdr:row>37</xdr:row>
      <xdr:rowOff>25451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73728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86652</xdr:rowOff>
    </xdr:from>
    <xdr:to>
      <xdr:col>50</xdr:col>
      <xdr:colOff>165100</xdr:colOff>
      <xdr:row>37</xdr:row>
      <xdr:rowOff>16802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3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83909</xdr:rowOff>
    </xdr:from>
    <xdr:to>
      <xdr:col>46</xdr:col>
      <xdr:colOff>38100</xdr:colOff>
      <xdr:row>37</xdr:row>
      <xdr:rowOff>14059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5186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12071</xdr:rowOff>
    </xdr:from>
    <xdr:to>
      <xdr:col>41</xdr:col>
      <xdr:colOff>101600</xdr:colOff>
      <xdr:row>36</xdr:row>
      <xdr:rowOff>113671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104798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7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62478</xdr:rowOff>
    </xdr:from>
    <xdr:to>
      <xdr:col>36</xdr:col>
      <xdr:colOff>165100</xdr:colOff>
      <xdr:row>36</xdr:row>
      <xdr:rowOff>164078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3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155205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171266</xdr:rowOff>
    </xdr:from>
    <xdr:to>
      <xdr:col>55</xdr:col>
      <xdr:colOff>0</xdr:colOff>
      <xdr:row>57</xdr:row>
      <xdr:rowOff>18561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72466"/>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32925</xdr:rowOff>
    </xdr:from>
    <xdr:to>
      <xdr:col>50</xdr:col>
      <xdr:colOff>114300</xdr:colOff>
      <xdr:row>56</xdr:row>
      <xdr:rowOff>171266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34125"/>
          <a:ext cx="889000" cy="1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56318</xdr:rowOff>
    </xdr:from>
    <xdr:to>
      <xdr:col>45</xdr:col>
      <xdr:colOff>177800</xdr:colOff>
      <xdr:row>56</xdr:row>
      <xdr:rowOff>32925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86068"/>
          <a:ext cx="889000" cy="1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56318</xdr:rowOff>
    </xdr:from>
    <xdr:to>
      <xdr:col>41</xdr:col>
      <xdr:colOff>50800</xdr:colOff>
      <xdr:row>56</xdr:row>
      <xdr:rowOff>38202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86068"/>
          <a:ext cx="889000" cy="15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139211</xdr:rowOff>
    </xdr:from>
    <xdr:to>
      <xdr:col>55</xdr:col>
      <xdr:colOff>50800</xdr:colOff>
      <xdr:row>57</xdr:row>
      <xdr:rowOff>69361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117638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120466</xdr:rowOff>
    </xdr:from>
    <xdr:to>
      <xdr:col>50</xdr:col>
      <xdr:colOff>165100</xdr:colOff>
      <xdr:row>57</xdr:row>
      <xdr:rowOff>50616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41743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153575</xdr:rowOff>
    </xdr:from>
    <xdr:to>
      <xdr:col>46</xdr:col>
      <xdr:colOff>38100</xdr:colOff>
      <xdr:row>56</xdr:row>
      <xdr:rowOff>83725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100252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5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5518</xdr:rowOff>
    </xdr:from>
    <xdr:to>
      <xdr:col>41</xdr:col>
      <xdr:colOff>101600</xdr:colOff>
      <xdr:row>55</xdr:row>
      <xdr:rowOff>107118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123645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2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158852</xdr:rowOff>
    </xdr:from>
    <xdr:to>
      <xdr:col>36</xdr:col>
      <xdr:colOff>165100</xdr:colOff>
      <xdr:row>56</xdr:row>
      <xdr:rowOff>89002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80129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6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169385</xdr:rowOff>
    </xdr:from>
    <xdr:to>
      <xdr:col>55</xdr:col>
      <xdr:colOff>0</xdr:colOff>
      <xdr:row>79</xdr:row>
      <xdr:rowOff>90746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42485"/>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82125</xdr:rowOff>
    </xdr:from>
    <xdr:to>
      <xdr:col>50</xdr:col>
      <xdr:colOff>114300</xdr:colOff>
      <xdr:row>79</xdr:row>
      <xdr:rowOff>90746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626675"/>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31736</xdr:rowOff>
    </xdr:from>
    <xdr:to>
      <xdr:col>45</xdr:col>
      <xdr:colOff>177800</xdr:colOff>
      <xdr:row>79</xdr:row>
      <xdr:rowOff>82125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04836"/>
          <a:ext cx="889000" cy="2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88232</xdr:rowOff>
    </xdr:from>
    <xdr:to>
      <xdr:col>41</xdr:col>
      <xdr:colOff>50800</xdr:colOff>
      <xdr:row>78</xdr:row>
      <xdr:rowOff>31736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289882"/>
          <a:ext cx="889000" cy="1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118585</xdr:rowOff>
    </xdr:from>
    <xdr:to>
      <xdr:col>55</xdr:col>
      <xdr:colOff>50800</xdr:colOff>
      <xdr:row>79</xdr:row>
      <xdr:rowOff>48735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33512</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39946</xdr:rowOff>
    </xdr:from>
    <xdr:to>
      <xdr:col>50</xdr:col>
      <xdr:colOff>165100</xdr:colOff>
      <xdr:row>79</xdr:row>
      <xdr:rowOff>141546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132673</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50017" y="1367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31325</xdr:rowOff>
    </xdr:from>
    <xdr:to>
      <xdr:col>46</xdr:col>
      <xdr:colOff>38100</xdr:colOff>
      <xdr:row>79</xdr:row>
      <xdr:rowOff>132925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124052</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61017" y="1366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152386</xdr:rowOff>
    </xdr:from>
    <xdr:to>
      <xdr:col>41</xdr:col>
      <xdr:colOff>101600</xdr:colOff>
      <xdr:row>78</xdr:row>
      <xdr:rowOff>82536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73663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44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37432</xdr:rowOff>
    </xdr:from>
    <xdr:to>
      <xdr:col>36</xdr:col>
      <xdr:colOff>165100</xdr:colOff>
      <xdr:row>77</xdr:row>
      <xdr:rowOff>139032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130159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3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58165</xdr:rowOff>
    </xdr:from>
    <xdr:to>
      <xdr:col>55</xdr:col>
      <xdr:colOff>0</xdr:colOff>
      <xdr:row>95</xdr:row>
      <xdr:rowOff>141109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345915"/>
          <a:ext cx="8382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58165</xdr:rowOff>
    </xdr:from>
    <xdr:to>
      <xdr:col>50</xdr:col>
      <xdr:colOff>114300</xdr:colOff>
      <xdr:row>95</xdr:row>
      <xdr:rowOff>82874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345915"/>
          <a:ext cx="8890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91294</xdr:rowOff>
    </xdr:from>
    <xdr:to>
      <xdr:col>45</xdr:col>
      <xdr:colOff>177800</xdr:colOff>
      <xdr:row>95</xdr:row>
      <xdr:rowOff>82874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207594"/>
          <a:ext cx="889000" cy="1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91294</xdr:rowOff>
    </xdr:from>
    <xdr:to>
      <xdr:col>41</xdr:col>
      <xdr:colOff>50800</xdr:colOff>
      <xdr:row>96</xdr:row>
      <xdr:rowOff>18941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207594"/>
          <a:ext cx="889000" cy="27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90309</xdr:rowOff>
    </xdr:from>
    <xdr:to>
      <xdr:col>55</xdr:col>
      <xdr:colOff>50800</xdr:colOff>
      <xdr:row>96</xdr:row>
      <xdr:rowOff>20459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3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113186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22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7365</xdr:rowOff>
    </xdr:from>
    <xdr:to>
      <xdr:col>50</xdr:col>
      <xdr:colOff>165100</xdr:colOff>
      <xdr:row>95</xdr:row>
      <xdr:rowOff>108965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125492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32074</xdr:rowOff>
    </xdr:from>
    <xdr:to>
      <xdr:col>46</xdr:col>
      <xdr:colOff>38100</xdr:colOff>
      <xdr:row>95</xdr:row>
      <xdr:rowOff>133674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3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150201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0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40494</xdr:rowOff>
    </xdr:from>
    <xdr:to>
      <xdr:col>41</xdr:col>
      <xdr:colOff>101600</xdr:colOff>
      <xdr:row>94</xdr:row>
      <xdr:rowOff>142094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1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158621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9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139591</xdr:rowOff>
    </xdr:from>
    <xdr:to>
      <xdr:col>36</xdr:col>
      <xdr:colOff>165100</xdr:colOff>
      <xdr:row>96</xdr:row>
      <xdr:rowOff>69741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86268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20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24867</xdr:rowOff>
    </xdr:from>
    <xdr:to>
      <xdr:col>85</xdr:col>
      <xdr:colOff>127000</xdr:colOff>
      <xdr:row>39</xdr:row>
      <xdr:rowOff>44374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11417"/>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44374</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43383</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40945</xdr:rowOff>
    </xdr:from>
    <xdr:to>
      <xdr:col>71</xdr:col>
      <xdr:colOff>177800</xdr:colOff>
      <xdr:row>39</xdr:row>
      <xdr:rowOff>43383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2749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145517</xdr:rowOff>
    </xdr:from>
    <xdr:to>
      <xdr:col>85</xdr:col>
      <xdr:colOff>177800</xdr:colOff>
      <xdr:row>39</xdr:row>
      <xdr:rowOff>75667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165024</xdr:rowOff>
    </xdr:from>
    <xdr:to>
      <xdr:col>81</xdr:col>
      <xdr:colOff>101600</xdr:colOff>
      <xdr:row>39</xdr:row>
      <xdr:rowOff>95174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86301</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164033</xdr:rowOff>
    </xdr:from>
    <xdr:to>
      <xdr:col>72</xdr:col>
      <xdr:colOff>38100</xdr:colOff>
      <xdr:row>39</xdr:row>
      <xdr:rowOff>94183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85310</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161595</xdr:rowOff>
    </xdr:from>
    <xdr:to>
      <xdr:col>67</xdr:col>
      <xdr:colOff>101600</xdr:colOff>
      <xdr:row>39</xdr:row>
      <xdr:rowOff>91745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82872</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333" y="676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12541</xdr:rowOff>
    </xdr:from>
    <xdr:to>
      <xdr:col>85</xdr:col>
      <xdr:colOff>127000</xdr:colOff>
      <xdr:row>72</xdr:row>
      <xdr:rowOff>31944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356941"/>
          <a:ext cx="8382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168304</xdr:rowOff>
    </xdr:from>
    <xdr:to>
      <xdr:col>81</xdr:col>
      <xdr:colOff>50800</xdr:colOff>
      <xdr:row>72</xdr:row>
      <xdr:rowOff>31944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341254"/>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158302</xdr:rowOff>
    </xdr:from>
    <xdr:to>
      <xdr:col>76</xdr:col>
      <xdr:colOff>114300</xdr:colOff>
      <xdr:row>71</xdr:row>
      <xdr:rowOff>168304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331252"/>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92122</xdr:rowOff>
    </xdr:from>
    <xdr:to>
      <xdr:col>71</xdr:col>
      <xdr:colOff>177800</xdr:colOff>
      <xdr:row>71</xdr:row>
      <xdr:rowOff>158302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265072"/>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133191</xdr:rowOff>
    </xdr:from>
    <xdr:to>
      <xdr:col>85</xdr:col>
      <xdr:colOff>177800</xdr:colOff>
      <xdr:row>72</xdr:row>
      <xdr:rowOff>63341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3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156068</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152594</xdr:rowOff>
    </xdr:from>
    <xdr:to>
      <xdr:col>81</xdr:col>
      <xdr:colOff>101600</xdr:colOff>
      <xdr:row>72</xdr:row>
      <xdr:rowOff>82744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3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99271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1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117504</xdr:rowOff>
    </xdr:from>
    <xdr:to>
      <xdr:col>76</xdr:col>
      <xdr:colOff>165100</xdr:colOff>
      <xdr:row>72</xdr:row>
      <xdr:rowOff>47654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2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64181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0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107502</xdr:rowOff>
    </xdr:from>
    <xdr:to>
      <xdr:col>72</xdr:col>
      <xdr:colOff>38100</xdr:colOff>
      <xdr:row>72</xdr:row>
      <xdr:rowOff>37652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2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54179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0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41322</xdr:rowOff>
    </xdr:from>
    <xdr:to>
      <xdr:col>67</xdr:col>
      <xdr:colOff>101600</xdr:colOff>
      <xdr:row>71</xdr:row>
      <xdr:rowOff>142922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2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159449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19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148203</xdr:rowOff>
    </xdr:from>
    <xdr:to>
      <xdr:col>85</xdr:col>
      <xdr:colOff>127000</xdr:colOff>
      <xdr:row>97</xdr:row>
      <xdr:rowOff>26772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07403"/>
          <a:ext cx="838200" cy="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84241</xdr:rowOff>
    </xdr:from>
    <xdr:to>
      <xdr:col>81</xdr:col>
      <xdr:colOff>50800</xdr:colOff>
      <xdr:row>97</xdr:row>
      <xdr:rowOff>26772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543441"/>
          <a:ext cx="889000" cy="1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84241</xdr:rowOff>
    </xdr:from>
    <xdr:to>
      <xdr:col>76</xdr:col>
      <xdr:colOff>114300</xdr:colOff>
      <xdr:row>98</xdr:row>
      <xdr:rowOff>39481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43441"/>
          <a:ext cx="889000" cy="29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39481</xdr:rowOff>
    </xdr:from>
    <xdr:to>
      <xdr:col>71</xdr:col>
      <xdr:colOff>177800</xdr:colOff>
      <xdr:row>98</xdr:row>
      <xdr:rowOff>84013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41581"/>
          <a:ext cx="8890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97403</xdr:rowOff>
    </xdr:from>
    <xdr:to>
      <xdr:col>85</xdr:col>
      <xdr:colOff>177800</xdr:colOff>
      <xdr:row>97</xdr:row>
      <xdr:rowOff>27553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120280</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0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147422</xdr:rowOff>
    </xdr:from>
    <xdr:to>
      <xdr:col>81</xdr:col>
      <xdr:colOff>101600</xdr:colOff>
      <xdr:row>97</xdr:row>
      <xdr:rowOff>77572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94099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38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33441</xdr:rowOff>
    </xdr:from>
    <xdr:to>
      <xdr:col>76</xdr:col>
      <xdr:colOff>165100</xdr:colOff>
      <xdr:row>96</xdr:row>
      <xdr:rowOff>135041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151568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26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160131</xdr:rowOff>
    </xdr:from>
    <xdr:to>
      <xdr:col>72</xdr:col>
      <xdr:colOff>38100</xdr:colOff>
      <xdr:row>98</xdr:row>
      <xdr:rowOff>90281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81408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33213</xdr:rowOff>
    </xdr:from>
    <xdr:to>
      <xdr:col>67</xdr:col>
      <xdr:colOff>101600</xdr:colOff>
      <xdr:row>98</xdr:row>
      <xdr:rowOff>134813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125940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2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88918</xdr:rowOff>
    </xdr:from>
    <xdr:to>
      <xdr:col>116</xdr:col>
      <xdr:colOff>63500</xdr:colOff>
      <xdr:row>39</xdr:row>
      <xdr:rowOff>92347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7546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89081</xdr:rowOff>
    </xdr:from>
    <xdr:to>
      <xdr:col>111</xdr:col>
      <xdr:colOff>177800</xdr:colOff>
      <xdr:row>39</xdr:row>
      <xdr:rowOff>92347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756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70793</xdr:rowOff>
    </xdr:from>
    <xdr:to>
      <xdr:col>107</xdr:col>
      <xdr:colOff>50800</xdr:colOff>
      <xdr:row>39</xdr:row>
      <xdr:rowOff>89081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5734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14623</xdr:rowOff>
    </xdr:from>
    <xdr:to>
      <xdr:col>102</xdr:col>
      <xdr:colOff>114300</xdr:colOff>
      <xdr:row>39</xdr:row>
      <xdr:rowOff>70793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01173"/>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38118</xdr:rowOff>
    </xdr:from>
    <xdr:to>
      <xdr:col>116</xdr:col>
      <xdr:colOff>114300</xdr:colOff>
      <xdr:row>39</xdr:row>
      <xdr:rowOff>139718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124495</xdr:rowOff>
    </xdr:from>
    <xdr:ext cx="313932"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39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41547</xdr:rowOff>
    </xdr:from>
    <xdr:to>
      <xdr:col>112</xdr:col>
      <xdr:colOff>38100</xdr:colOff>
      <xdr:row>39</xdr:row>
      <xdr:rowOff>143147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134274</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66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38281</xdr:rowOff>
    </xdr:from>
    <xdr:to>
      <xdr:col>107</xdr:col>
      <xdr:colOff>101600</xdr:colOff>
      <xdr:row>39</xdr:row>
      <xdr:rowOff>139881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131008</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19993</xdr:rowOff>
    </xdr:from>
    <xdr:to>
      <xdr:col>102</xdr:col>
      <xdr:colOff>165100</xdr:colOff>
      <xdr:row>39</xdr:row>
      <xdr:rowOff>121593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112720</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99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135273</xdr:rowOff>
    </xdr:from>
    <xdr:to>
      <xdr:col>98</xdr:col>
      <xdr:colOff>38100</xdr:colOff>
      <xdr:row>39</xdr:row>
      <xdr:rowOff>65423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56550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34675</xdr:rowOff>
    </xdr:from>
    <xdr:to>
      <xdr:col>116</xdr:col>
      <xdr:colOff>63500</xdr:colOff>
      <xdr:row>59</xdr:row>
      <xdr:rowOff>42447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0225"/>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21742</xdr:rowOff>
    </xdr:from>
    <xdr:to>
      <xdr:col>111</xdr:col>
      <xdr:colOff>177800</xdr:colOff>
      <xdr:row>59</xdr:row>
      <xdr:rowOff>34675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37292"/>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2932</xdr:rowOff>
    </xdr:from>
    <xdr:to>
      <xdr:col>107</xdr:col>
      <xdr:colOff>50800</xdr:colOff>
      <xdr:row>59</xdr:row>
      <xdr:rowOff>21742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18482"/>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143782</xdr:rowOff>
    </xdr:from>
    <xdr:to>
      <xdr:col>102</xdr:col>
      <xdr:colOff>114300</xdr:colOff>
      <xdr:row>59</xdr:row>
      <xdr:rowOff>2932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87882"/>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163097</xdr:rowOff>
    </xdr:from>
    <xdr:to>
      <xdr:col>116</xdr:col>
      <xdr:colOff>114300</xdr:colOff>
      <xdr:row>59</xdr:row>
      <xdr:rowOff>93247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78024</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155325</xdr:rowOff>
    </xdr:from>
    <xdr:to>
      <xdr:col>112</xdr:col>
      <xdr:colOff>38100</xdr:colOff>
      <xdr:row>59</xdr:row>
      <xdr:rowOff>85475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76602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9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142392</xdr:rowOff>
    </xdr:from>
    <xdr:to>
      <xdr:col>107</xdr:col>
      <xdr:colOff>101600</xdr:colOff>
      <xdr:row>59</xdr:row>
      <xdr:rowOff>72542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63669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123582</xdr:rowOff>
    </xdr:from>
    <xdr:to>
      <xdr:col>102</xdr:col>
      <xdr:colOff>165100</xdr:colOff>
      <xdr:row>59</xdr:row>
      <xdr:rowOff>53732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44859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6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92982</xdr:rowOff>
    </xdr:from>
    <xdr:to>
      <xdr:col>98</xdr:col>
      <xdr:colOff>38100</xdr:colOff>
      <xdr:row>59</xdr:row>
      <xdr:rowOff>23132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14259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11912</xdr:rowOff>
    </xdr:from>
    <xdr:to>
      <xdr:col>116</xdr:col>
      <xdr:colOff>63500</xdr:colOff>
      <xdr:row>75</xdr:row>
      <xdr:rowOff>40030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870662"/>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11912</xdr:rowOff>
    </xdr:from>
    <xdr:to>
      <xdr:col>111</xdr:col>
      <xdr:colOff>177800</xdr:colOff>
      <xdr:row>75</xdr:row>
      <xdr:rowOff>43231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870662"/>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43231</xdr:rowOff>
    </xdr:from>
    <xdr:to>
      <xdr:col>107</xdr:col>
      <xdr:colOff>50800</xdr:colOff>
      <xdr:row>75</xdr:row>
      <xdr:rowOff>55728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01981"/>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55728</xdr:rowOff>
    </xdr:from>
    <xdr:to>
      <xdr:col>102</xdr:col>
      <xdr:colOff>114300</xdr:colOff>
      <xdr:row>76</xdr:row>
      <xdr:rowOff>4217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14478"/>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160680</xdr:rowOff>
    </xdr:from>
    <xdr:to>
      <xdr:col>116</xdr:col>
      <xdr:colOff>114300</xdr:colOff>
      <xdr:row>75</xdr:row>
      <xdr:rowOff>90830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12107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132562</xdr:rowOff>
    </xdr:from>
    <xdr:to>
      <xdr:col>112</xdr:col>
      <xdr:colOff>38100</xdr:colOff>
      <xdr:row>75</xdr:row>
      <xdr:rowOff>62712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79239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5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163881</xdr:rowOff>
    </xdr:from>
    <xdr:to>
      <xdr:col>107</xdr:col>
      <xdr:colOff>101600</xdr:colOff>
      <xdr:row>75</xdr:row>
      <xdr:rowOff>94031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110558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4928</xdr:rowOff>
    </xdr:from>
    <xdr:to>
      <xdr:col>102</xdr:col>
      <xdr:colOff>165100</xdr:colOff>
      <xdr:row>75</xdr:row>
      <xdr:rowOff>106528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123055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124866</xdr:rowOff>
    </xdr:from>
    <xdr:to>
      <xdr:col>98</xdr:col>
      <xdr:colOff>38100</xdr:colOff>
      <xdr:row>76</xdr:row>
      <xdr:rowOff>55017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83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71543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7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千円となっている。おもな構成項目は、扶助費、人件費、公債費であり、類似団体と比較して特に扶助費と公債費が高い数値であることから、本市は他市と比較して、硬直化した財政構造となっている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157,611</a:t>
          </a:r>
          <a:r>
            <a:rPr kumimoji="1" lang="ja-JP" altLang="en-US" sz="1300">
              <a:latin typeface="ＭＳ Ｐゴシック" panose="020B0600070205080204" pitchFamily="50" charset="-128"/>
              <a:ea typeface="ＭＳ Ｐゴシック" panose="020B0600070205080204" pitchFamily="50" charset="-128"/>
            </a:rPr>
            <a:t>円であり、類似団体と比較して、特に生活保護受給者の割合（保護率）が高いことから突出して高い推移となっており、本市の財政状況の硬直化の大きな要因である。生活保護医療扶助費等、引き続き適正な執行に向けた見直しを行っ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56,450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463,186
451,844
50.72
198,038,650
197,250,552
354,557
99,997,802
245,377,144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147864</xdr:rowOff>
    </xdr:from>
    <xdr:to>
      <xdr:col>24</xdr:col>
      <xdr:colOff>63500</xdr:colOff>
      <xdr:row>36</xdr:row>
      <xdr:rowOff>82006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48614"/>
          <a:ext cx="8382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54792</xdr:rowOff>
    </xdr:from>
    <xdr:to>
      <xdr:col>19</xdr:col>
      <xdr:colOff>177800</xdr:colOff>
      <xdr:row>36</xdr:row>
      <xdr:rowOff>82006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26992"/>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18324</xdr:rowOff>
    </xdr:from>
    <xdr:to>
      <xdr:col>15</xdr:col>
      <xdr:colOff>50800</xdr:colOff>
      <xdr:row>36</xdr:row>
      <xdr:rowOff>54792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19074"/>
          <a:ext cx="889000" cy="2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18324</xdr:rowOff>
    </xdr:from>
    <xdr:to>
      <xdr:col>10</xdr:col>
      <xdr:colOff>114300</xdr:colOff>
      <xdr:row>35</xdr:row>
      <xdr:rowOff>114119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19074"/>
          <a:ext cx="889000" cy="9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97064</xdr:rowOff>
    </xdr:from>
    <xdr:to>
      <xdr:col>24</xdr:col>
      <xdr:colOff>114300</xdr:colOff>
      <xdr:row>36</xdr:row>
      <xdr:rowOff>27214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75491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7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31206</xdr:rowOff>
    </xdr:from>
    <xdr:to>
      <xdr:col>20</xdr:col>
      <xdr:colOff>38100</xdr:colOff>
      <xdr:row>36</xdr:row>
      <xdr:rowOff>132806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123933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3992</xdr:rowOff>
    </xdr:from>
    <xdr:to>
      <xdr:col>15</xdr:col>
      <xdr:colOff>101600</xdr:colOff>
      <xdr:row>36</xdr:row>
      <xdr:rowOff>105592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96719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138974</xdr:rowOff>
    </xdr:from>
    <xdr:to>
      <xdr:col>10</xdr:col>
      <xdr:colOff>165100</xdr:colOff>
      <xdr:row>35</xdr:row>
      <xdr:rowOff>69124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60251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63319</xdr:rowOff>
    </xdr:from>
    <xdr:to>
      <xdr:col>6</xdr:col>
      <xdr:colOff>38100</xdr:colOff>
      <xdr:row>35</xdr:row>
      <xdr:rowOff>164919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156046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5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138283</xdr:rowOff>
    </xdr:from>
    <xdr:to>
      <xdr:col>24</xdr:col>
      <xdr:colOff>63500</xdr:colOff>
      <xdr:row>57</xdr:row>
      <xdr:rowOff>24966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39483"/>
          <a:ext cx="8382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88471</xdr:rowOff>
    </xdr:from>
    <xdr:to>
      <xdr:col>19</xdr:col>
      <xdr:colOff>177800</xdr:colOff>
      <xdr:row>57</xdr:row>
      <xdr:rowOff>24966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689671"/>
          <a:ext cx="8890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88471</xdr:rowOff>
    </xdr:from>
    <xdr:to>
      <xdr:col>15</xdr:col>
      <xdr:colOff>50800</xdr:colOff>
      <xdr:row>57</xdr:row>
      <xdr:rowOff>129459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689671"/>
          <a:ext cx="889000" cy="2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129459</xdr:rowOff>
    </xdr:from>
    <xdr:to>
      <xdr:col>10</xdr:col>
      <xdr:colOff>114300</xdr:colOff>
      <xdr:row>58</xdr:row>
      <xdr:rowOff>38202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02109"/>
          <a:ext cx="8890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87483</xdr:rowOff>
    </xdr:from>
    <xdr:to>
      <xdr:col>24</xdr:col>
      <xdr:colOff>114300</xdr:colOff>
      <xdr:row>57</xdr:row>
      <xdr:rowOff>17633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8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65910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145616</xdr:rowOff>
    </xdr:from>
    <xdr:to>
      <xdr:col>20</xdr:col>
      <xdr:colOff>38100</xdr:colOff>
      <xdr:row>57</xdr:row>
      <xdr:rowOff>75766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66893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3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37671</xdr:rowOff>
    </xdr:from>
    <xdr:to>
      <xdr:col>15</xdr:col>
      <xdr:colOff>101600</xdr:colOff>
      <xdr:row>56</xdr:row>
      <xdr:rowOff>139271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3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155798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4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78659</xdr:rowOff>
    </xdr:from>
    <xdr:to>
      <xdr:col>10</xdr:col>
      <xdr:colOff>165100</xdr:colOff>
      <xdr:row>58</xdr:row>
      <xdr:rowOff>8809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171386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158852</xdr:rowOff>
    </xdr:from>
    <xdr:to>
      <xdr:col>6</xdr:col>
      <xdr:colOff>38100</xdr:colOff>
      <xdr:row>58</xdr:row>
      <xdr:rowOff>89002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80129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2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156502</xdr:rowOff>
    </xdr:from>
    <xdr:to>
      <xdr:col>24</xdr:col>
      <xdr:colOff>63500</xdr:colOff>
      <xdr:row>72</xdr:row>
      <xdr:rowOff>59284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329452"/>
          <a:ext cx="838200" cy="7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156502</xdr:rowOff>
    </xdr:from>
    <xdr:to>
      <xdr:col>19</xdr:col>
      <xdr:colOff>177800</xdr:colOff>
      <xdr:row>72</xdr:row>
      <xdr:rowOff>68834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329452"/>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68834</xdr:rowOff>
    </xdr:from>
    <xdr:to>
      <xdr:col>15</xdr:col>
      <xdr:colOff>50800</xdr:colOff>
      <xdr:row>72</xdr:row>
      <xdr:rowOff>160172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413234"/>
          <a:ext cx="889000" cy="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160172</xdr:rowOff>
    </xdr:from>
    <xdr:to>
      <xdr:col>10</xdr:col>
      <xdr:colOff>114300</xdr:colOff>
      <xdr:row>73</xdr:row>
      <xdr:rowOff>68237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504572"/>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8484</xdr:rowOff>
    </xdr:from>
    <xdr:to>
      <xdr:col>24</xdr:col>
      <xdr:colOff>114300</xdr:colOff>
      <xdr:row>72</xdr:row>
      <xdr:rowOff>110084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31361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2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105702</xdr:rowOff>
    </xdr:from>
    <xdr:to>
      <xdr:col>20</xdr:col>
      <xdr:colOff>38100</xdr:colOff>
      <xdr:row>72</xdr:row>
      <xdr:rowOff>35852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2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52379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05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18034</xdr:rowOff>
    </xdr:from>
    <xdr:to>
      <xdr:col>15</xdr:col>
      <xdr:colOff>101600</xdr:colOff>
      <xdr:row>72</xdr:row>
      <xdr:rowOff>119634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3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136161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13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109372</xdr:rowOff>
    </xdr:from>
    <xdr:to>
      <xdr:col>10</xdr:col>
      <xdr:colOff>165100</xdr:colOff>
      <xdr:row>73</xdr:row>
      <xdr:rowOff>39522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4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56049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22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17437</xdr:rowOff>
    </xdr:from>
    <xdr:to>
      <xdr:col>6</xdr:col>
      <xdr:colOff>38100</xdr:colOff>
      <xdr:row>73</xdr:row>
      <xdr:rowOff>119037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5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135564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3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139178</xdr:rowOff>
    </xdr:from>
    <xdr:to>
      <xdr:col>24</xdr:col>
      <xdr:colOff>63500</xdr:colOff>
      <xdr:row>97</xdr:row>
      <xdr:rowOff>160861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769828"/>
          <a:ext cx="838200" cy="2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96820</xdr:rowOff>
    </xdr:from>
    <xdr:to>
      <xdr:col>19</xdr:col>
      <xdr:colOff>177800</xdr:colOff>
      <xdr:row>97</xdr:row>
      <xdr:rowOff>139178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727470"/>
          <a:ext cx="889000" cy="4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96820</xdr:rowOff>
    </xdr:from>
    <xdr:to>
      <xdr:col>15</xdr:col>
      <xdr:colOff>50800</xdr:colOff>
      <xdr:row>97</xdr:row>
      <xdr:rowOff>119649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27470"/>
          <a:ext cx="889000" cy="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101295</xdr:rowOff>
    </xdr:from>
    <xdr:to>
      <xdr:col>10</xdr:col>
      <xdr:colOff>114300</xdr:colOff>
      <xdr:row>97</xdr:row>
      <xdr:rowOff>119649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31945"/>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110061</xdr:rowOff>
    </xdr:from>
    <xdr:to>
      <xdr:col>24</xdr:col>
      <xdr:colOff>114300</xdr:colOff>
      <xdr:row>98</xdr:row>
      <xdr:rowOff>40211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88488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88378</xdr:rowOff>
    </xdr:from>
    <xdr:to>
      <xdr:col>20</xdr:col>
      <xdr:colOff>38100</xdr:colOff>
      <xdr:row>98</xdr:row>
      <xdr:rowOff>18528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1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1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46020</xdr:rowOff>
    </xdr:from>
    <xdr:to>
      <xdr:col>15</xdr:col>
      <xdr:colOff>101600</xdr:colOff>
      <xdr:row>97</xdr:row>
      <xdr:rowOff>147620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138747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68849</xdr:rowOff>
    </xdr:from>
    <xdr:to>
      <xdr:col>10</xdr:col>
      <xdr:colOff>165100</xdr:colOff>
      <xdr:row>97</xdr:row>
      <xdr:rowOff>170449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9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161576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9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50495</xdr:rowOff>
    </xdr:from>
    <xdr:to>
      <xdr:col>6</xdr:col>
      <xdr:colOff>38100</xdr:colOff>
      <xdr:row>97</xdr:row>
      <xdr:rowOff>152095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143222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149301</xdr:rowOff>
    </xdr:from>
    <xdr:to>
      <xdr:col>55</xdr:col>
      <xdr:colOff>0</xdr:colOff>
      <xdr:row>37</xdr:row>
      <xdr:rowOff>161189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92951"/>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161189</xdr:rowOff>
    </xdr:from>
    <xdr:to>
      <xdr:col>50</xdr:col>
      <xdr:colOff>114300</xdr:colOff>
      <xdr:row>37</xdr:row>
      <xdr:rowOff>162103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0483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142901</xdr:rowOff>
    </xdr:from>
    <xdr:to>
      <xdr:col>45</xdr:col>
      <xdr:colOff>177800</xdr:colOff>
      <xdr:row>37</xdr:row>
      <xdr:rowOff>162103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8655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142901</xdr:rowOff>
    </xdr:from>
    <xdr:to>
      <xdr:col>41</xdr:col>
      <xdr:colOff>50800</xdr:colOff>
      <xdr:row>38</xdr:row>
      <xdr:rowOff>7112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8655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98501</xdr:rowOff>
    </xdr:from>
    <xdr:to>
      <xdr:col>55</xdr:col>
      <xdr:colOff>50800</xdr:colOff>
      <xdr:row>38</xdr:row>
      <xdr:rowOff>28651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76928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0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110388</xdr:rowOff>
    </xdr:from>
    <xdr:to>
      <xdr:col>50</xdr:col>
      <xdr:colOff>165100</xdr:colOff>
      <xdr:row>38</xdr:row>
      <xdr:rowOff>40539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31666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111303</xdr:rowOff>
    </xdr:from>
    <xdr:to>
      <xdr:col>46</xdr:col>
      <xdr:colOff>38100</xdr:colOff>
      <xdr:row>38</xdr:row>
      <xdr:rowOff>41453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32580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92101</xdr:rowOff>
    </xdr:from>
    <xdr:to>
      <xdr:col>41</xdr:col>
      <xdr:colOff>101600</xdr:colOff>
      <xdr:row>38</xdr:row>
      <xdr:rowOff>22251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127762</xdr:rowOff>
    </xdr:from>
    <xdr:to>
      <xdr:col>36</xdr:col>
      <xdr:colOff>165100</xdr:colOff>
      <xdr:row>38</xdr:row>
      <xdr:rowOff>57912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49039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125892</xdr:rowOff>
    </xdr:from>
    <xdr:to>
      <xdr:col>55</xdr:col>
      <xdr:colOff>0</xdr:colOff>
      <xdr:row>58</xdr:row>
      <xdr:rowOff>126578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6999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126578</xdr:rowOff>
    </xdr:from>
    <xdr:to>
      <xdr:col>50</xdr:col>
      <xdr:colOff>114300</xdr:colOff>
      <xdr:row>58</xdr:row>
      <xdr:rowOff>128315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7067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128178</xdr:rowOff>
    </xdr:from>
    <xdr:to>
      <xdr:col>45</xdr:col>
      <xdr:colOff>177800</xdr:colOff>
      <xdr:row>58</xdr:row>
      <xdr:rowOff>128315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7227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127264</xdr:rowOff>
    </xdr:from>
    <xdr:to>
      <xdr:col>41</xdr:col>
      <xdr:colOff>50800</xdr:colOff>
      <xdr:row>58</xdr:row>
      <xdr:rowOff>128178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7136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75092</xdr:rowOff>
    </xdr:from>
    <xdr:to>
      <xdr:col>55</xdr:col>
      <xdr:colOff>50800</xdr:colOff>
      <xdr:row>59</xdr:row>
      <xdr:rowOff>5242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161469</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75778</xdr:rowOff>
    </xdr:from>
    <xdr:to>
      <xdr:col>50</xdr:col>
      <xdr:colOff>165100</xdr:colOff>
      <xdr:row>59</xdr:row>
      <xdr:rowOff>5928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168505</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11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77515</xdr:rowOff>
    </xdr:from>
    <xdr:to>
      <xdr:col>46</xdr:col>
      <xdr:colOff>38100</xdr:colOff>
      <xdr:row>59</xdr:row>
      <xdr:rowOff>7665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170242</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11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77378</xdr:rowOff>
    </xdr:from>
    <xdr:to>
      <xdr:col>41</xdr:col>
      <xdr:colOff>101600</xdr:colOff>
      <xdr:row>59</xdr:row>
      <xdr:rowOff>7528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170105</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11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76464</xdr:rowOff>
    </xdr:from>
    <xdr:to>
      <xdr:col>36</xdr:col>
      <xdr:colOff>165100</xdr:colOff>
      <xdr:row>59</xdr:row>
      <xdr:rowOff>6614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169191</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11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71143</xdr:rowOff>
    </xdr:from>
    <xdr:to>
      <xdr:col>55</xdr:col>
      <xdr:colOff>0</xdr:colOff>
      <xdr:row>78</xdr:row>
      <xdr:rowOff>71394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44243"/>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60513</xdr:rowOff>
    </xdr:from>
    <xdr:to>
      <xdr:col>50</xdr:col>
      <xdr:colOff>114300</xdr:colOff>
      <xdr:row>78</xdr:row>
      <xdr:rowOff>71143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33613"/>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26474</xdr:rowOff>
    </xdr:from>
    <xdr:to>
      <xdr:col>45</xdr:col>
      <xdr:colOff>177800</xdr:colOff>
      <xdr:row>78</xdr:row>
      <xdr:rowOff>60513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99574"/>
          <a:ext cx="889000" cy="3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26474</xdr:rowOff>
    </xdr:from>
    <xdr:to>
      <xdr:col>41</xdr:col>
      <xdr:colOff>50800</xdr:colOff>
      <xdr:row>78</xdr:row>
      <xdr:rowOff>27800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9957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20594</xdr:rowOff>
    </xdr:from>
    <xdr:to>
      <xdr:col>55</xdr:col>
      <xdr:colOff>50800</xdr:colOff>
      <xdr:row>78</xdr:row>
      <xdr:rowOff>122194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106971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20343</xdr:rowOff>
    </xdr:from>
    <xdr:to>
      <xdr:col>50</xdr:col>
      <xdr:colOff>165100</xdr:colOff>
      <xdr:row>78</xdr:row>
      <xdr:rowOff>121943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113070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8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9713</xdr:rowOff>
    </xdr:from>
    <xdr:to>
      <xdr:col>46</xdr:col>
      <xdr:colOff>38100</xdr:colOff>
      <xdr:row>78</xdr:row>
      <xdr:rowOff>111313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102440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7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147124</xdr:rowOff>
    </xdr:from>
    <xdr:to>
      <xdr:col>41</xdr:col>
      <xdr:colOff>101600</xdr:colOff>
      <xdr:row>78</xdr:row>
      <xdr:rowOff>77274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68401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4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148450</xdr:rowOff>
    </xdr:from>
    <xdr:to>
      <xdr:col>36</xdr:col>
      <xdr:colOff>165100</xdr:colOff>
      <xdr:row>78</xdr:row>
      <xdr:rowOff>78600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69727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20008</xdr:rowOff>
    </xdr:from>
    <xdr:to>
      <xdr:col>55</xdr:col>
      <xdr:colOff>0</xdr:colOff>
      <xdr:row>97</xdr:row>
      <xdr:rowOff>115678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50658"/>
          <a:ext cx="8382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142633</xdr:rowOff>
    </xdr:from>
    <xdr:to>
      <xdr:col>50</xdr:col>
      <xdr:colOff>114300</xdr:colOff>
      <xdr:row>97</xdr:row>
      <xdr:rowOff>115678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01833"/>
          <a:ext cx="889000" cy="1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142633</xdr:rowOff>
    </xdr:from>
    <xdr:to>
      <xdr:col>45</xdr:col>
      <xdr:colOff>177800</xdr:colOff>
      <xdr:row>97</xdr:row>
      <xdr:rowOff>111792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01833"/>
          <a:ext cx="889000" cy="1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111792</xdr:rowOff>
    </xdr:from>
    <xdr:to>
      <xdr:col>41</xdr:col>
      <xdr:colOff>50800</xdr:colOff>
      <xdr:row>97</xdr:row>
      <xdr:rowOff>154845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4244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140658</xdr:rowOff>
    </xdr:from>
    <xdr:to>
      <xdr:col>55</xdr:col>
      <xdr:colOff>50800</xdr:colOff>
      <xdr:row>97</xdr:row>
      <xdr:rowOff>70808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119085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64878</xdr:rowOff>
    </xdr:from>
    <xdr:to>
      <xdr:col>50</xdr:col>
      <xdr:colOff>165100</xdr:colOff>
      <xdr:row>97</xdr:row>
      <xdr:rowOff>166478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157605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91833</xdr:rowOff>
    </xdr:from>
    <xdr:to>
      <xdr:col>46</xdr:col>
      <xdr:colOff>38100</xdr:colOff>
      <xdr:row>97</xdr:row>
      <xdr:rowOff>21983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13110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60992</xdr:rowOff>
    </xdr:from>
    <xdr:to>
      <xdr:col>41</xdr:col>
      <xdr:colOff>101600</xdr:colOff>
      <xdr:row>97</xdr:row>
      <xdr:rowOff>162592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153719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104045</xdr:rowOff>
    </xdr:from>
    <xdr:to>
      <xdr:col>36</xdr:col>
      <xdr:colOff>165100</xdr:colOff>
      <xdr:row>98</xdr:row>
      <xdr:rowOff>34195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25322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160710</xdr:rowOff>
    </xdr:from>
    <xdr:to>
      <xdr:col>85</xdr:col>
      <xdr:colOff>127000</xdr:colOff>
      <xdr:row>39</xdr:row>
      <xdr:rowOff>3628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75810"/>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3628</xdr:rowOff>
    </xdr:from>
    <xdr:to>
      <xdr:col>81</xdr:col>
      <xdr:colOff>50800</xdr:colOff>
      <xdr:row>39</xdr:row>
      <xdr:rowOff>13426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901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13426</xdr:rowOff>
    </xdr:from>
    <xdr:to>
      <xdr:col>76</xdr:col>
      <xdr:colOff>114300</xdr:colOff>
      <xdr:row>39</xdr:row>
      <xdr:rowOff>72971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99976"/>
          <a:ext cx="889000" cy="5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39007</xdr:rowOff>
    </xdr:from>
    <xdr:to>
      <xdr:col>71</xdr:col>
      <xdr:colOff>177800</xdr:colOff>
      <xdr:row>39</xdr:row>
      <xdr:rowOff>72971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54107"/>
          <a:ext cx="889000" cy="20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109910</xdr:rowOff>
    </xdr:from>
    <xdr:to>
      <xdr:col>85</xdr:col>
      <xdr:colOff>177800</xdr:colOff>
      <xdr:row>39</xdr:row>
      <xdr:rowOff>40060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88337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6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124278</xdr:rowOff>
    </xdr:from>
    <xdr:to>
      <xdr:col>81</xdr:col>
      <xdr:colOff>101600</xdr:colOff>
      <xdr:row>39</xdr:row>
      <xdr:rowOff>54428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3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45555</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673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134076</xdr:rowOff>
    </xdr:from>
    <xdr:to>
      <xdr:col>76</xdr:col>
      <xdr:colOff>165100</xdr:colOff>
      <xdr:row>39</xdr:row>
      <xdr:rowOff>64226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55353</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57428" y="674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22171</xdr:rowOff>
    </xdr:from>
    <xdr:to>
      <xdr:col>72</xdr:col>
      <xdr:colOff>38100</xdr:colOff>
      <xdr:row>39</xdr:row>
      <xdr:rowOff>123771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7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114898</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428" y="680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159657</xdr:rowOff>
    </xdr:from>
    <xdr:to>
      <xdr:col>67</xdr:col>
      <xdr:colOff>101600</xdr:colOff>
      <xdr:row>38</xdr:row>
      <xdr:rowOff>89807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80934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9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94600</xdr:rowOff>
    </xdr:from>
    <xdr:to>
      <xdr:col>85</xdr:col>
      <xdr:colOff>127000</xdr:colOff>
      <xdr:row>56</xdr:row>
      <xdr:rowOff>52277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524350"/>
          <a:ext cx="838200" cy="1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54890</xdr:rowOff>
    </xdr:from>
    <xdr:to>
      <xdr:col>81</xdr:col>
      <xdr:colOff>50800</xdr:colOff>
      <xdr:row>55</xdr:row>
      <xdr:rowOff>94600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484640"/>
          <a:ext cx="889000" cy="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20240</xdr:rowOff>
    </xdr:from>
    <xdr:to>
      <xdr:col>76</xdr:col>
      <xdr:colOff>114300</xdr:colOff>
      <xdr:row>55</xdr:row>
      <xdr:rowOff>54890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8935640"/>
          <a:ext cx="889000" cy="54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20240</xdr:rowOff>
    </xdr:from>
    <xdr:to>
      <xdr:col>71</xdr:col>
      <xdr:colOff>177800</xdr:colOff>
      <xdr:row>53</xdr:row>
      <xdr:rowOff>146754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8935640"/>
          <a:ext cx="889000" cy="29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xdr:rowOff>
    </xdr:from>
    <xdr:to>
      <xdr:col>85</xdr:col>
      <xdr:colOff>177800</xdr:colOff>
      <xdr:row>56</xdr:row>
      <xdr:rowOff>103077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151354</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43800</xdr:rowOff>
    </xdr:from>
    <xdr:to>
      <xdr:col>81</xdr:col>
      <xdr:colOff>101600</xdr:colOff>
      <xdr:row>55</xdr:row>
      <xdr:rowOff>145400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4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136527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56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4090</xdr:rowOff>
    </xdr:from>
    <xdr:to>
      <xdr:col>76</xdr:col>
      <xdr:colOff>165100</xdr:colOff>
      <xdr:row>55</xdr:row>
      <xdr:rowOff>105690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122217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20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140890</xdr:rowOff>
    </xdr:from>
    <xdr:to>
      <xdr:col>72</xdr:col>
      <xdr:colOff>38100</xdr:colOff>
      <xdr:row>52</xdr:row>
      <xdr:rowOff>71040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8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87567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66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95954</xdr:rowOff>
    </xdr:from>
    <xdr:to>
      <xdr:col>67</xdr:col>
      <xdr:colOff>101600</xdr:colOff>
      <xdr:row>54</xdr:row>
      <xdr:rowOff>26104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1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42631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89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24867</xdr:rowOff>
    </xdr:from>
    <xdr:to>
      <xdr:col>85</xdr:col>
      <xdr:colOff>127000</xdr:colOff>
      <xdr:row>79</xdr:row>
      <xdr:rowOff>44374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69417"/>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44374</xdr:rowOff>
    </xdr:from>
    <xdr:to>
      <xdr:col>81</xdr:col>
      <xdr:colOff>50800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43383</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40945</xdr:rowOff>
    </xdr:from>
    <xdr:to>
      <xdr:col>71</xdr:col>
      <xdr:colOff>177800</xdr:colOff>
      <xdr:row>79</xdr:row>
      <xdr:rowOff>43383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549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145517</xdr:rowOff>
    </xdr:from>
    <xdr:to>
      <xdr:col>85</xdr:col>
      <xdr:colOff>177800</xdr:colOff>
      <xdr:row>79</xdr:row>
      <xdr:rowOff>75667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165024</xdr:rowOff>
    </xdr:from>
    <xdr:to>
      <xdr:col>81</xdr:col>
      <xdr:colOff>101600</xdr:colOff>
      <xdr:row>79</xdr:row>
      <xdr:rowOff>95174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86301</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164033</xdr:rowOff>
    </xdr:from>
    <xdr:to>
      <xdr:col>72</xdr:col>
      <xdr:colOff>38100</xdr:colOff>
      <xdr:row>79</xdr:row>
      <xdr:rowOff>94183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85310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46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161595</xdr:rowOff>
    </xdr:from>
    <xdr:to>
      <xdr:col>67</xdr:col>
      <xdr:colOff>101600</xdr:colOff>
      <xdr:row>79</xdr:row>
      <xdr:rowOff>91745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82872</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57333" y="13627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12512</xdr:rowOff>
    </xdr:from>
    <xdr:to>
      <xdr:col>85</xdr:col>
      <xdr:colOff>127000</xdr:colOff>
      <xdr:row>92</xdr:row>
      <xdr:rowOff>31944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785912"/>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168275</xdr:rowOff>
    </xdr:from>
    <xdr:to>
      <xdr:col>81</xdr:col>
      <xdr:colOff>50800</xdr:colOff>
      <xdr:row>92</xdr:row>
      <xdr:rowOff>31944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5770225"/>
          <a:ext cx="889000" cy="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158245</xdr:rowOff>
    </xdr:from>
    <xdr:to>
      <xdr:col>76</xdr:col>
      <xdr:colOff>114300</xdr:colOff>
      <xdr:row>91</xdr:row>
      <xdr:rowOff>168275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5760195"/>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92066</xdr:rowOff>
    </xdr:from>
    <xdr:to>
      <xdr:col>71</xdr:col>
      <xdr:colOff>177800</xdr:colOff>
      <xdr:row>91</xdr:row>
      <xdr:rowOff>158245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5694016"/>
          <a:ext cx="8890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133162</xdr:rowOff>
    </xdr:from>
    <xdr:to>
      <xdr:col>85</xdr:col>
      <xdr:colOff>177800</xdr:colOff>
      <xdr:row>92</xdr:row>
      <xdr:rowOff>63312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7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156039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5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152594</xdr:rowOff>
    </xdr:from>
    <xdr:to>
      <xdr:col>81</xdr:col>
      <xdr:colOff>101600</xdr:colOff>
      <xdr:row>92</xdr:row>
      <xdr:rowOff>82744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7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99271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5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117475</xdr:rowOff>
    </xdr:from>
    <xdr:to>
      <xdr:col>76</xdr:col>
      <xdr:colOff>165100</xdr:colOff>
      <xdr:row>92</xdr:row>
      <xdr:rowOff>47625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7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64152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4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107445</xdr:rowOff>
    </xdr:from>
    <xdr:to>
      <xdr:col>72</xdr:col>
      <xdr:colOff>38100</xdr:colOff>
      <xdr:row>92</xdr:row>
      <xdr:rowOff>37595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7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54122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48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41266</xdr:rowOff>
    </xdr:from>
    <xdr:to>
      <xdr:col>67</xdr:col>
      <xdr:colOff>101600</xdr:colOff>
      <xdr:row>91</xdr:row>
      <xdr:rowOff>142866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64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159393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4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106716</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21666"/>
          <a:ext cx="1269" cy="136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53393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106716</xdr:rowOff>
    </xdr:from>
    <xdr:to>
      <xdr:col>116</xdr:col>
      <xdr:colOff>152400</xdr:colOff>
      <xdr:row>31</xdr:row>
      <xdr:rowOff>106716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21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147047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0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124170</xdr:rowOff>
    </xdr:from>
    <xdr:to>
      <xdr:col>116</xdr:col>
      <xdr:colOff>114300</xdr:colOff>
      <xdr:row>39</xdr:row>
      <xdr:rowOff>54320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3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75837</xdr:rowOff>
    </xdr:from>
    <xdr:to>
      <xdr:col>112</xdr:col>
      <xdr:colOff>38100</xdr:colOff>
      <xdr:row>39</xdr:row>
      <xdr:rowOff>5987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22514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126964</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5270464"/>
          <a:ext cx="889000" cy="15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81297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126964</xdr:rowOff>
    </xdr:from>
    <xdr:to>
      <xdr:col>102</xdr:col>
      <xdr:colOff>114300</xdr:colOff>
      <xdr:row>33</xdr:row>
      <xdr:rowOff>25727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5270464"/>
          <a:ext cx="8890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88574</xdr:rowOff>
    </xdr:from>
    <xdr:to>
      <xdr:col>102</xdr:col>
      <xdr:colOff>165100</xdr:colOff>
      <xdr:row>39</xdr:row>
      <xdr:rowOff>18724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9851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67327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76164</xdr:rowOff>
    </xdr:from>
    <xdr:to>
      <xdr:col>102</xdr:col>
      <xdr:colOff>165100</xdr:colOff>
      <xdr:row>31</xdr:row>
      <xdr:rowOff>6314</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52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22841</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49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146377</xdr:rowOff>
    </xdr:from>
    <xdr:to>
      <xdr:col>98</xdr:col>
      <xdr:colOff>38100</xdr:colOff>
      <xdr:row>33</xdr:row>
      <xdr:rowOff>76527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56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93054</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540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213,332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円となっている。特に生活保護受給者の割合（保護率）が高いことによって、類似団体と比較して突出して高い推移となっている状況である。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56,451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財政調整基金残高は、</a:t>
          </a:r>
          <a:r>
            <a:rPr kumimoji="1" lang="ja-JP" altLang="en-US" sz="1200" b="0" i="0" baseline="0">
              <a:solidFill>
                <a:schemeClr val="dk1"/>
              </a:solidFill>
              <a:effectLst/>
              <a:latin typeface="+mn-lt"/>
              <a:ea typeface="+mn-ea"/>
              <a:cs typeface="+mn-cs"/>
            </a:rPr>
            <a:t>昨年度より</a:t>
          </a:r>
          <a:r>
            <a:rPr kumimoji="1" lang="ja-JP" altLang="ja-JP" sz="1200" b="0" i="0" baseline="0">
              <a:solidFill>
                <a:schemeClr val="dk1"/>
              </a:solidFill>
              <a:effectLst/>
              <a:latin typeface="+mn-lt"/>
              <a:ea typeface="+mn-ea"/>
              <a:cs typeface="+mn-cs"/>
            </a:rPr>
            <a:t>増加し標準財政規模比</a:t>
          </a:r>
          <a:r>
            <a:rPr kumimoji="1" lang="en-US" altLang="ja-JP" sz="1200" b="0" i="0" baseline="0">
              <a:solidFill>
                <a:schemeClr val="dk1"/>
              </a:solidFill>
              <a:effectLst/>
              <a:latin typeface="+mn-lt"/>
              <a:ea typeface="+mn-ea"/>
              <a:cs typeface="+mn-cs"/>
            </a:rPr>
            <a:t>6.77</a:t>
          </a:r>
          <a:r>
            <a:rPr kumimoji="1" lang="ja-JP" altLang="ja-JP" sz="1200" b="0" i="0" baseline="0">
              <a:solidFill>
                <a:schemeClr val="dk1"/>
              </a:solidFill>
              <a:effectLst/>
              <a:latin typeface="+mn-lt"/>
              <a:ea typeface="+mn-ea"/>
              <a:cs typeface="+mn-cs"/>
            </a:rPr>
            <a:t>％となっている。</a:t>
          </a:r>
          <a:r>
            <a:rPr kumimoji="1" lang="ja-JP" altLang="en-US"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30</a:t>
          </a:r>
          <a:r>
            <a:rPr kumimoji="1" lang="ja-JP" altLang="en-US" sz="1200" b="0" i="0" baseline="0">
              <a:solidFill>
                <a:schemeClr val="dk1"/>
              </a:solidFill>
              <a:effectLst/>
              <a:latin typeface="+mn-lt"/>
              <a:ea typeface="+mn-ea"/>
              <a:cs typeface="+mn-cs"/>
            </a:rPr>
            <a:t>年度は、</a:t>
          </a:r>
          <a:r>
            <a:rPr kumimoji="1" lang="ja-JP" altLang="ja-JP" sz="1200" b="0" i="0" baseline="0">
              <a:solidFill>
                <a:schemeClr val="dk1"/>
              </a:solidFill>
              <a:effectLst/>
              <a:latin typeface="+mn-lt"/>
              <a:ea typeface="+mn-ea"/>
              <a:cs typeface="+mn-cs"/>
            </a:rPr>
            <a:t>財政調整基金の取崩しを行</a:t>
          </a:r>
          <a:r>
            <a:rPr kumimoji="1" lang="ja-JP" altLang="en-US" sz="1200" b="0" i="0" baseline="0">
              <a:solidFill>
                <a:schemeClr val="dk1"/>
              </a:solidFill>
              <a:effectLst/>
              <a:latin typeface="+mn-lt"/>
              <a:ea typeface="+mn-ea"/>
              <a:cs typeface="+mn-cs"/>
            </a:rPr>
            <a:t>わなかったことや収支剰余を積み立てたことから</a:t>
          </a:r>
          <a:r>
            <a:rPr kumimoji="1" lang="ja-JP"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残高および実質単年度収支が改善した</a:t>
          </a:r>
          <a:r>
            <a:rPr kumimoji="1" lang="ja-JP" altLang="ja-JP" sz="1200" b="0" i="0" baseline="0">
              <a:solidFill>
                <a:schemeClr val="dk1"/>
              </a:solidFill>
              <a:effectLst/>
              <a:latin typeface="+mn-lt"/>
              <a:ea typeface="+mn-ea"/>
              <a:cs typeface="+mn-cs"/>
            </a:rPr>
            <a:t>。</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しかしながら、社会保障関係費の増等により、今後も厳しい財政状況が続くと見込まれることから、あまがさき「未来へつなぐ」プロジェクトに基づき、更なる収支改善に取り組むとともに</a:t>
          </a:r>
          <a:r>
            <a:rPr kumimoji="1" lang="ja-JP" altLang="en-US" sz="1200" b="0" i="0" baseline="0">
              <a:solidFill>
                <a:schemeClr val="dk1"/>
              </a:solidFill>
              <a:effectLst/>
              <a:latin typeface="+mn-lt"/>
              <a:ea typeface="+mn-ea"/>
              <a:cs typeface="+mn-cs"/>
            </a:rPr>
            <a:t>、令和</a:t>
          </a:r>
          <a:r>
            <a:rPr kumimoji="1" lang="en-US" altLang="ja-JP" sz="1200" b="0" i="0" baseline="0">
              <a:solidFill>
                <a:schemeClr val="dk1"/>
              </a:solidFill>
              <a:effectLst/>
              <a:latin typeface="+mn-lt"/>
              <a:ea typeface="+mn-ea"/>
              <a:cs typeface="+mn-cs"/>
            </a:rPr>
            <a:t>4</a:t>
          </a:r>
          <a:r>
            <a:rPr kumimoji="1" lang="ja-JP" altLang="ja-JP" sz="1200" b="0" i="0" baseline="0">
              <a:solidFill>
                <a:schemeClr val="dk1"/>
              </a:solidFill>
              <a:effectLst/>
              <a:latin typeface="+mn-lt"/>
              <a:ea typeface="+mn-ea"/>
              <a:cs typeface="+mn-cs"/>
            </a:rPr>
            <a:t>年度に標準財政規模の概ね</a:t>
          </a:r>
          <a:r>
            <a:rPr kumimoji="1" lang="en-US" altLang="ja-JP" sz="1200" b="0" i="0" baseline="0">
              <a:solidFill>
                <a:schemeClr val="dk1"/>
              </a:solidFill>
              <a:effectLst/>
              <a:latin typeface="+mn-lt"/>
              <a:ea typeface="+mn-ea"/>
              <a:cs typeface="+mn-cs"/>
            </a:rPr>
            <a:t>10</a:t>
          </a:r>
          <a:r>
            <a:rPr kumimoji="1" lang="ja-JP" altLang="ja-JP" sz="1200" b="0" i="0" baseline="0">
              <a:solidFill>
                <a:schemeClr val="dk1"/>
              </a:solidFill>
              <a:effectLst/>
              <a:latin typeface="+mn-lt"/>
              <a:ea typeface="+mn-ea"/>
              <a:cs typeface="+mn-cs"/>
            </a:rPr>
            <a:t>％を確保することを目標として積み立てていく。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連結実質赤字比率は、昨年度に引き続き、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全体として黒字となっている。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モーターボート競争事業会計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等の法適用公営企業会計において、連結実質収支額が前年度に比べ約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億円増となったことなどによる。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（モーターボート競争事業会計は、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月から競艇事業に地方公営企業法の全部の規定を適用することに伴い設置した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0021743\Desktop\&#30476;&#35519;&#26619;\282022&#23612;&#23822;&#24066;&#35519;&#26619;&#34920;&#65297;&#65288;R1.9.17&#20462;&#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表１"/>
    </sheetNames>
    <sheetDataSet>
      <sheetData sheetId="0">
        <row r="18">
          <cell r="AI18">
            <v>147500</v>
          </cell>
          <cell r="BM18">
            <v>140471</v>
          </cell>
          <cell r="BV18">
            <v>70773</v>
          </cell>
          <cell r="BX18">
            <v>0</v>
          </cell>
          <cell r="CU18">
            <v>4027429</v>
          </cell>
          <cell r="CX18">
            <v>0</v>
          </cell>
          <cell r="DE18">
            <v>0</v>
          </cell>
        </row>
        <row r="19">
          <cell r="AI19">
            <v>7500</v>
          </cell>
          <cell r="BM19">
            <v>60854</v>
          </cell>
          <cell r="BV19">
            <v>-13581</v>
          </cell>
          <cell r="BX19">
            <v>3582</v>
          </cell>
          <cell r="CU19">
            <v>317202</v>
          </cell>
          <cell r="CX19">
            <v>0</v>
          </cell>
          <cell r="DE19">
            <v>0</v>
          </cell>
        </row>
        <row r="20">
          <cell r="AI20">
            <v>60000</v>
          </cell>
          <cell r="BM20">
            <v>10810</v>
          </cell>
          <cell r="BV20">
            <v>16443</v>
          </cell>
          <cell r="BX20">
            <v>0</v>
          </cell>
          <cell r="CU20">
            <v>470518</v>
          </cell>
          <cell r="CX20">
            <v>0</v>
          </cell>
          <cell r="DE20">
            <v>0</v>
          </cell>
        </row>
        <row r="21">
          <cell r="AI21">
            <v>198800</v>
          </cell>
          <cell r="BM21">
            <v>291926</v>
          </cell>
          <cell r="BV21">
            <v>-260557</v>
          </cell>
          <cell r="BX21">
            <v>0</v>
          </cell>
          <cell r="CU21">
            <v>4909802</v>
          </cell>
          <cell r="CX21">
            <v>0</v>
          </cell>
          <cell r="DE21">
            <v>0</v>
          </cell>
        </row>
        <row r="22">
          <cell r="AI22">
            <v>100000</v>
          </cell>
          <cell r="BM22">
            <v>0</v>
          </cell>
          <cell r="BV22">
            <v>2579</v>
          </cell>
          <cell r="BX22">
            <v>0</v>
          </cell>
          <cell r="CU22">
            <v>2700437</v>
          </cell>
          <cell r="CX22">
            <v>0</v>
          </cell>
          <cell r="DE22">
            <v>0</v>
          </cell>
        </row>
        <row r="23">
          <cell r="AI23">
            <v>62500</v>
          </cell>
          <cell r="BM23">
            <v>11803</v>
          </cell>
          <cell r="BV23">
            <v>-12251</v>
          </cell>
          <cell r="BX23">
            <v>0</v>
          </cell>
          <cell r="CU23">
            <v>522412</v>
          </cell>
          <cell r="CX23">
            <v>0</v>
          </cell>
          <cell r="DE23">
            <v>0</v>
          </cell>
        </row>
        <row r="24">
          <cell r="AI24">
            <v>82800</v>
          </cell>
          <cell r="BM24">
            <v>0</v>
          </cell>
          <cell r="BV24">
            <v>27124</v>
          </cell>
          <cell r="BX24">
            <v>0</v>
          </cell>
          <cell r="CU24">
            <v>909300</v>
          </cell>
          <cell r="CX24">
            <v>0</v>
          </cell>
          <cell r="DE24">
            <v>43870</v>
          </cell>
        </row>
        <row r="25">
          <cell r="AI25">
            <v>400000</v>
          </cell>
          <cell r="BM25">
            <v>0</v>
          </cell>
          <cell r="BV25">
            <v>76856</v>
          </cell>
          <cell r="BX25">
            <v>0</v>
          </cell>
          <cell r="CU25">
            <v>314148</v>
          </cell>
          <cell r="CX25">
            <v>0</v>
          </cell>
          <cell r="DE25">
            <v>0</v>
          </cell>
        </row>
        <row r="26">
          <cell r="AI26">
            <v>28000</v>
          </cell>
          <cell r="BM26">
            <v>0</v>
          </cell>
          <cell r="BV26">
            <v>10176</v>
          </cell>
          <cell r="BX26">
            <v>0</v>
          </cell>
          <cell r="CU26">
            <v>1001432</v>
          </cell>
          <cell r="CX26">
            <v>0</v>
          </cell>
          <cell r="DE26">
            <v>0</v>
          </cell>
        </row>
        <row r="27">
          <cell r="AI27">
            <v>7000</v>
          </cell>
          <cell r="BM27">
            <v>0</v>
          </cell>
          <cell r="BV27">
            <v>57729</v>
          </cell>
          <cell r="BX27">
            <v>0</v>
          </cell>
          <cell r="CU27">
            <v>484478</v>
          </cell>
          <cell r="CX27">
            <v>0</v>
          </cell>
          <cell r="DE27">
            <v>0</v>
          </cell>
        </row>
        <row r="28">
          <cell r="AI28">
            <v>6000</v>
          </cell>
          <cell r="BM28">
            <v>0</v>
          </cell>
          <cell r="BV28">
            <v>928</v>
          </cell>
          <cell r="BX28">
            <v>0</v>
          </cell>
          <cell r="CU28">
            <v>977279</v>
          </cell>
          <cell r="CX28">
            <v>0</v>
          </cell>
          <cell r="DE28">
            <v>85218</v>
          </cell>
        </row>
        <row r="29">
          <cell r="AI29">
            <v>450000</v>
          </cell>
          <cell r="BM29">
            <v>3944</v>
          </cell>
          <cell r="BV29">
            <v>50502</v>
          </cell>
          <cell r="BX29">
            <v>0</v>
          </cell>
          <cell r="CU29">
            <v>1375744</v>
          </cell>
          <cell r="CX29">
            <v>640000</v>
          </cell>
          <cell r="DE29">
            <v>0</v>
          </cell>
        </row>
        <row r="30">
          <cell r="AI30">
            <v>300000</v>
          </cell>
          <cell r="BM30">
            <v>37557</v>
          </cell>
          <cell r="BV30">
            <v>-50253</v>
          </cell>
          <cell r="BX30">
            <v>0</v>
          </cell>
          <cell r="CU30">
            <v>1747492</v>
          </cell>
          <cell r="CX30">
            <v>0</v>
          </cell>
          <cell r="DE30">
            <v>0</v>
          </cell>
        </row>
        <row r="31">
          <cell r="AI31">
            <v>12000</v>
          </cell>
          <cell r="BM31">
            <v>56832</v>
          </cell>
          <cell r="BV31">
            <v>1934</v>
          </cell>
          <cell r="BX31">
            <v>0</v>
          </cell>
          <cell r="CU31">
            <v>679929</v>
          </cell>
          <cell r="CX31">
            <v>0</v>
          </cell>
          <cell r="DE31">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O59"/>
  <sheetViews>
    <sheetView showGridLines="0" tabSelected="1" zoomScale="85" zoomScaleNormal="85" workbookViewId="0">
      <selection activeCell="AH25" sqref="AH25:AL2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786" t="s">
        <v>79</v>
      </c>
      <c r="C1" s="786"/>
      <c r="D1" s="786"/>
      <c r="E1" s="786"/>
      <c r="F1" s="786"/>
      <c r="G1" s="786"/>
      <c r="H1" s="786"/>
      <c r="I1" s="786"/>
      <c r="J1" s="786"/>
      <c r="K1" s="786"/>
      <c r="L1" s="786"/>
      <c r="M1" s="786"/>
      <c r="N1" s="786"/>
      <c r="O1" s="786"/>
      <c r="P1" s="786"/>
      <c r="Q1" s="786"/>
      <c r="R1" s="786"/>
      <c r="S1" s="786"/>
      <c r="T1" s="786"/>
      <c r="U1" s="786"/>
      <c r="V1" s="786"/>
      <c r="W1" s="786"/>
      <c r="X1" s="786"/>
      <c r="Y1" s="786"/>
      <c r="Z1" s="786"/>
      <c r="AA1" s="786"/>
      <c r="AB1" s="786"/>
      <c r="AC1" s="786"/>
      <c r="AD1" s="786"/>
      <c r="AE1" s="786"/>
      <c r="AF1" s="786"/>
      <c r="AG1" s="786"/>
      <c r="AH1" s="786"/>
      <c r="AI1" s="786"/>
      <c r="AJ1" s="786"/>
      <c r="AK1" s="786"/>
      <c r="AL1" s="786"/>
      <c r="AM1" s="786"/>
      <c r="AN1" s="786"/>
      <c r="AO1" s="786"/>
      <c r="AP1" s="786"/>
      <c r="AQ1" s="786"/>
      <c r="AR1" s="786"/>
      <c r="AS1" s="786"/>
      <c r="AT1" s="786"/>
      <c r="AU1" s="786"/>
      <c r="AV1" s="786"/>
      <c r="AW1" s="786"/>
      <c r="AX1" s="786"/>
      <c r="AY1" s="786"/>
      <c r="AZ1" s="786"/>
      <c r="BA1" s="786"/>
      <c r="BB1" s="786"/>
      <c r="BC1" s="786"/>
      <c r="BD1" s="786"/>
      <c r="BE1" s="786"/>
      <c r="BF1" s="786"/>
      <c r="BG1" s="786"/>
      <c r="BH1" s="786"/>
      <c r="BI1" s="786"/>
      <c r="BJ1" s="786"/>
      <c r="BK1" s="786"/>
      <c r="BL1" s="786"/>
      <c r="BM1" s="786"/>
      <c r="BN1" s="786"/>
      <c r="BO1" s="786"/>
      <c r="BP1" s="786"/>
      <c r="BQ1" s="786"/>
      <c r="BR1" s="786"/>
      <c r="BS1" s="786"/>
      <c r="BT1" s="786"/>
      <c r="BU1" s="786"/>
      <c r="BV1" s="786"/>
      <c r="BW1" s="786"/>
      <c r="BX1" s="786"/>
      <c r="BY1" s="786"/>
      <c r="BZ1" s="786"/>
      <c r="CA1" s="786"/>
      <c r="CB1" s="786"/>
      <c r="CC1" s="786"/>
      <c r="CD1" s="786"/>
      <c r="CE1" s="786"/>
      <c r="CF1" s="786"/>
      <c r="CG1" s="786"/>
      <c r="CH1" s="786"/>
      <c r="CI1" s="786"/>
      <c r="CJ1" s="786"/>
      <c r="CK1" s="786"/>
      <c r="CL1" s="786"/>
      <c r="CM1" s="786"/>
      <c r="CN1" s="786"/>
      <c r="CO1" s="786"/>
      <c r="CP1" s="786"/>
      <c r="CQ1" s="786"/>
      <c r="CR1" s="786"/>
      <c r="CS1" s="786"/>
      <c r="CT1" s="786"/>
      <c r="CU1" s="786"/>
      <c r="CV1" s="786"/>
      <c r="CW1" s="786"/>
      <c r="CX1" s="786"/>
      <c r="CY1" s="786"/>
      <c r="CZ1" s="786"/>
      <c r="DA1" s="786"/>
      <c r="DB1" s="786"/>
      <c r="DC1" s="786"/>
      <c r="DD1" s="786"/>
      <c r="DE1" s="786"/>
      <c r="DF1" s="786"/>
      <c r="DG1" s="786"/>
      <c r="DH1" s="786"/>
      <c r="DI1" s="78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787" t="s">
        <v>81</v>
      </c>
      <c r="C3" s="788"/>
      <c r="D3" s="788"/>
      <c r="E3" s="789"/>
      <c r="F3" s="789"/>
      <c r="G3" s="789"/>
      <c r="H3" s="789"/>
      <c r="I3" s="789"/>
      <c r="J3" s="789"/>
      <c r="K3" s="789"/>
      <c r="L3" s="789" t="s">
        <v>82</v>
      </c>
      <c r="M3" s="789"/>
      <c r="N3" s="789"/>
      <c r="O3" s="789"/>
      <c r="P3" s="789"/>
      <c r="Q3" s="789"/>
      <c r="R3" s="792"/>
      <c r="S3" s="792"/>
      <c r="T3" s="792"/>
      <c r="U3" s="792"/>
      <c r="V3" s="793"/>
      <c r="W3" s="686" t="s">
        <v>83</v>
      </c>
      <c r="X3" s="687"/>
      <c r="Y3" s="687"/>
      <c r="Z3" s="687"/>
      <c r="AA3" s="687"/>
      <c r="AB3" s="788"/>
      <c r="AC3" s="792" t="s">
        <v>84</v>
      </c>
      <c r="AD3" s="687"/>
      <c r="AE3" s="687"/>
      <c r="AF3" s="687"/>
      <c r="AG3" s="687"/>
      <c r="AH3" s="687"/>
      <c r="AI3" s="687"/>
      <c r="AJ3" s="687"/>
      <c r="AK3" s="687"/>
      <c r="AL3" s="754"/>
      <c r="AM3" s="686" t="s">
        <v>85</v>
      </c>
      <c r="AN3" s="687"/>
      <c r="AO3" s="687"/>
      <c r="AP3" s="687"/>
      <c r="AQ3" s="687"/>
      <c r="AR3" s="687"/>
      <c r="AS3" s="687"/>
      <c r="AT3" s="687"/>
      <c r="AU3" s="687"/>
      <c r="AV3" s="687"/>
      <c r="AW3" s="687"/>
      <c r="AX3" s="754"/>
      <c r="AY3" s="746" t="s">
        <v>1</v>
      </c>
      <c r="AZ3" s="747"/>
      <c r="BA3" s="747"/>
      <c r="BB3" s="747"/>
      <c r="BC3" s="747"/>
      <c r="BD3" s="747"/>
      <c r="BE3" s="747"/>
      <c r="BF3" s="747"/>
      <c r="BG3" s="747"/>
      <c r="BH3" s="747"/>
      <c r="BI3" s="747"/>
      <c r="BJ3" s="747"/>
      <c r="BK3" s="747"/>
      <c r="BL3" s="747"/>
      <c r="BM3" s="796"/>
      <c r="BN3" s="686" t="s">
        <v>86</v>
      </c>
      <c r="BO3" s="687"/>
      <c r="BP3" s="687"/>
      <c r="BQ3" s="687"/>
      <c r="BR3" s="687"/>
      <c r="BS3" s="687"/>
      <c r="BT3" s="687"/>
      <c r="BU3" s="754"/>
      <c r="BV3" s="686" t="s">
        <v>87</v>
      </c>
      <c r="BW3" s="687"/>
      <c r="BX3" s="687"/>
      <c r="BY3" s="687"/>
      <c r="BZ3" s="687"/>
      <c r="CA3" s="687"/>
      <c r="CB3" s="687"/>
      <c r="CC3" s="754"/>
      <c r="CD3" s="746" t="s">
        <v>1</v>
      </c>
      <c r="CE3" s="747"/>
      <c r="CF3" s="747"/>
      <c r="CG3" s="747"/>
      <c r="CH3" s="747"/>
      <c r="CI3" s="747"/>
      <c r="CJ3" s="747"/>
      <c r="CK3" s="747"/>
      <c r="CL3" s="747"/>
      <c r="CM3" s="747"/>
      <c r="CN3" s="747"/>
      <c r="CO3" s="747"/>
      <c r="CP3" s="747"/>
      <c r="CQ3" s="747"/>
      <c r="CR3" s="747"/>
      <c r="CS3" s="796"/>
      <c r="CT3" s="686" t="s">
        <v>88</v>
      </c>
      <c r="CU3" s="687"/>
      <c r="CV3" s="687"/>
      <c r="CW3" s="687"/>
      <c r="CX3" s="687"/>
      <c r="CY3" s="687"/>
      <c r="CZ3" s="687"/>
      <c r="DA3" s="754"/>
      <c r="DB3" s="686" t="s">
        <v>89</v>
      </c>
      <c r="DC3" s="687"/>
      <c r="DD3" s="687"/>
      <c r="DE3" s="687"/>
      <c r="DF3" s="687"/>
      <c r="DG3" s="687"/>
      <c r="DH3" s="687"/>
      <c r="DI3" s="754"/>
      <c r="DJ3" s="185"/>
      <c r="DK3" s="185"/>
      <c r="DL3" s="185"/>
      <c r="DM3" s="185"/>
      <c r="DN3" s="185"/>
      <c r="DO3" s="185"/>
    </row>
    <row r="4" spans="1:119" ht="18.75" customHeight="1" x14ac:dyDescent="0.15">
      <c r="A4" s="186"/>
      <c r="B4" s="762"/>
      <c r="C4" s="763"/>
      <c r="D4" s="763"/>
      <c r="E4" s="764"/>
      <c r="F4" s="764"/>
      <c r="G4" s="764"/>
      <c r="H4" s="764"/>
      <c r="I4" s="764"/>
      <c r="J4" s="764"/>
      <c r="K4" s="764"/>
      <c r="L4" s="764"/>
      <c r="M4" s="764"/>
      <c r="N4" s="764"/>
      <c r="O4" s="764"/>
      <c r="P4" s="764"/>
      <c r="Q4" s="764"/>
      <c r="R4" s="768"/>
      <c r="S4" s="768"/>
      <c r="T4" s="768"/>
      <c r="U4" s="768"/>
      <c r="V4" s="769"/>
      <c r="W4" s="755"/>
      <c r="X4" s="569"/>
      <c r="Y4" s="569"/>
      <c r="Z4" s="569"/>
      <c r="AA4" s="569"/>
      <c r="AB4" s="763"/>
      <c r="AC4" s="768"/>
      <c r="AD4" s="569"/>
      <c r="AE4" s="569"/>
      <c r="AF4" s="569"/>
      <c r="AG4" s="569"/>
      <c r="AH4" s="569"/>
      <c r="AI4" s="569"/>
      <c r="AJ4" s="569"/>
      <c r="AK4" s="569"/>
      <c r="AL4" s="756"/>
      <c r="AM4" s="713"/>
      <c r="AN4" s="623"/>
      <c r="AO4" s="623"/>
      <c r="AP4" s="623"/>
      <c r="AQ4" s="623"/>
      <c r="AR4" s="623"/>
      <c r="AS4" s="623"/>
      <c r="AT4" s="623"/>
      <c r="AU4" s="623"/>
      <c r="AV4" s="623"/>
      <c r="AW4" s="623"/>
      <c r="AX4" s="795"/>
      <c r="AY4" s="599" t="s">
        <v>90</v>
      </c>
      <c r="AZ4" s="600"/>
      <c r="BA4" s="600"/>
      <c r="BB4" s="600"/>
      <c r="BC4" s="600"/>
      <c r="BD4" s="600"/>
      <c r="BE4" s="600"/>
      <c r="BF4" s="600"/>
      <c r="BG4" s="600"/>
      <c r="BH4" s="600"/>
      <c r="BI4" s="600"/>
      <c r="BJ4" s="600"/>
      <c r="BK4" s="600"/>
      <c r="BL4" s="600"/>
      <c r="BM4" s="601"/>
      <c r="BN4" s="602">
        <v>198038650</v>
      </c>
      <c r="BO4" s="603"/>
      <c r="BP4" s="603"/>
      <c r="BQ4" s="603"/>
      <c r="BR4" s="603"/>
      <c r="BS4" s="603"/>
      <c r="BT4" s="603"/>
      <c r="BU4" s="604"/>
      <c r="BV4" s="602">
        <v>198149679</v>
      </c>
      <c r="BW4" s="603"/>
      <c r="BX4" s="603"/>
      <c r="BY4" s="603"/>
      <c r="BZ4" s="603"/>
      <c r="CA4" s="603"/>
      <c r="CB4" s="603"/>
      <c r="CC4" s="604"/>
      <c r="CD4" s="780" t="s">
        <v>91</v>
      </c>
      <c r="CE4" s="781"/>
      <c r="CF4" s="781"/>
      <c r="CG4" s="781"/>
      <c r="CH4" s="781"/>
      <c r="CI4" s="781"/>
      <c r="CJ4" s="781"/>
      <c r="CK4" s="781"/>
      <c r="CL4" s="781"/>
      <c r="CM4" s="781"/>
      <c r="CN4" s="781"/>
      <c r="CO4" s="781"/>
      <c r="CP4" s="781"/>
      <c r="CQ4" s="781"/>
      <c r="CR4" s="781"/>
      <c r="CS4" s="782"/>
      <c r="CT4" s="783">
        <v>0.4</v>
      </c>
      <c r="CU4" s="784"/>
      <c r="CV4" s="784"/>
      <c r="CW4" s="784"/>
      <c r="CX4" s="784"/>
      <c r="CY4" s="784"/>
      <c r="CZ4" s="784"/>
      <c r="DA4" s="785"/>
      <c r="DB4" s="783">
        <v>0.2</v>
      </c>
      <c r="DC4" s="784"/>
      <c r="DD4" s="784"/>
      <c r="DE4" s="784"/>
      <c r="DF4" s="784"/>
      <c r="DG4" s="784"/>
      <c r="DH4" s="784"/>
      <c r="DI4" s="785"/>
      <c r="DJ4" s="185"/>
      <c r="DK4" s="185"/>
      <c r="DL4" s="185"/>
      <c r="DM4" s="185"/>
      <c r="DN4" s="185"/>
      <c r="DO4" s="185"/>
    </row>
    <row r="5" spans="1:119" ht="18.75" customHeight="1" x14ac:dyDescent="0.15">
      <c r="A5" s="186"/>
      <c r="B5" s="790"/>
      <c r="C5" s="624"/>
      <c r="D5" s="624"/>
      <c r="E5" s="791"/>
      <c r="F5" s="791"/>
      <c r="G5" s="791"/>
      <c r="H5" s="791"/>
      <c r="I5" s="791"/>
      <c r="J5" s="791"/>
      <c r="K5" s="791"/>
      <c r="L5" s="791"/>
      <c r="M5" s="791"/>
      <c r="N5" s="791"/>
      <c r="O5" s="791"/>
      <c r="P5" s="791"/>
      <c r="Q5" s="791"/>
      <c r="R5" s="622"/>
      <c r="S5" s="622"/>
      <c r="T5" s="622"/>
      <c r="U5" s="622"/>
      <c r="V5" s="794"/>
      <c r="W5" s="713"/>
      <c r="X5" s="623"/>
      <c r="Y5" s="623"/>
      <c r="Z5" s="623"/>
      <c r="AA5" s="623"/>
      <c r="AB5" s="624"/>
      <c r="AC5" s="622"/>
      <c r="AD5" s="623"/>
      <c r="AE5" s="623"/>
      <c r="AF5" s="623"/>
      <c r="AG5" s="623"/>
      <c r="AH5" s="623"/>
      <c r="AI5" s="623"/>
      <c r="AJ5" s="623"/>
      <c r="AK5" s="623"/>
      <c r="AL5" s="795"/>
      <c r="AM5" s="676" t="s">
        <v>92</v>
      </c>
      <c r="AN5" s="581"/>
      <c r="AO5" s="581"/>
      <c r="AP5" s="581"/>
      <c r="AQ5" s="581"/>
      <c r="AR5" s="581"/>
      <c r="AS5" s="581"/>
      <c r="AT5" s="582"/>
      <c r="AU5" s="664" t="s">
        <v>93</v>
      </c>
      <c r="AV5" s="665"/>
      <c r="AW5" s="665"/>
      <c r="AX5" s="665"/>
      <c r="AY5" s="587" t="s">
        <v>94</v>
      </c>
      <c r="AZ5" s="588"/>
      <c r="BA5" s="588"/>
      <c r="BB5" s="588"/>
      <c r="BC5" s="588"/>
      <c r="BD5" s="588"/>
      <c r="BE5" s="588"/>
      <c r="BF5" s="588"/>
      <c r="BG5" s="588"/>
      <c r="BH5" s="588"/>
      <c r="BI5" s="588"/>
      <c r="BJ5" s="588"/>
      <c r="BK5" s="588"/>
      <c r="BL5" s="588"/>
      <c r="BM5" s="589"/>
      <c r="BN5" s="607">
        <v>197250552</v>
      </c>
      <c r="BO5" s="608"/>
      <c r="BP5" s="608"/>
      <c r="BQ5" s="608"/>
      <c r="BR5" s="608"/>
      <c r="BS5" s="608"/>
      <c r="BT5" s="608"/>
      <c r="BU5" s="609"/>
      <c r="BV5" s="607">
        <v>197732423</v>
      </c>
      <c r="BW5" s="608"/>
      <c r="BX5" s="608"/>
      <c r="BY5" s="608"/>
      <c r="BZ5" s="608"/>
      <c r="CA5" s="608"/>
      <c r="CB5" s="608"/>
      <c r="CC5" s="609"/>
      <c r="CD5" s="616" t="s">
        <v>95</v>
      </c>
      <c r="CE5" s="617"/>
      <c r="CF5" s="617"/>
      <c r="CG5" s="617"/>
      <c r="CH5" s="617"/>
      <c r="CI5" s="617"/>
      <c r="CJ5" s="617"/>
      <c r="CK5" s="617"/>
      <c r="CL5" s="617"/>
      <c r="CM5" s="617"/>
      <c r="CN5" s="617"/>
      <c r="CO5" s="617"/>
      <c r="CP5" s="617"/>
      <c r="CQ5" s="617"/>
      <c r="CR5" s="617"/>
      <c r="CS5" s="618"/>
      <c r="CT5" s="577">
        <v>96.5</v>
      </c>
      <c r="CU5" s="578"/>
      <c r="CV5" s="578"/>
      <c r="CW5" s="578"/>
      <c r="CX5" s="578"/>
      <c r="CY5" s="578"/>
      <c r="CZ5" s="578"/>
      <c r="DA5" s="579"/>
      <c r="DB5" s="577">
        <v>99.4</v>
      </c>
      <c r="DC5" s="578"/>
      <c r="DD5" s="578"/>
      <c r="DE5" s="578"/>
      <c r="DF5" s="578"/>
      <c r="DG5" s="578"/>
      <c r="DH5" s="578"/>
      <c r="DI5" s="579"/>
      <c r="DJ5" s="185"/>
      <c r="DK5" s="185"/>
      <c r="DL5" s="185"/>
      <c r="DM5" s="185"/>
      <c r="DN5" s="185"/>
      <c r="DO5" s="185"/>
    </row>
    <row r="6" spans="1:119" ht="18.75" customHeight="1" x14ac:dyDescent="0.15">
      <c r="A6" s="186"/>
      <c r="B6" s="760" t="s">
        <v>96</v>
      </c>
      <c r="C6" s="621"/>
      <c r="D6" s="621"/>
      <c r="E6" s="761"/>
      <c r="F6" s="761"/>
      <c r="G6" s="761"/>
      <c r="H6" s="761"/>
      <c r="I6" s="761"/>
      <c r="J6" s="761"/>
      <c r="K6" s="761"/>
      <c r="L6" s="761" t="s">
        <v>97</v>
      </c>
      <c r="M6" s="761"/>
      <c r="N6" s="761"/>
      <c r="O6" s="761"/>
      <c r="P6" s="761"/>
      <c r="Q6" s="761"/>
      <c r="R6" s="645"/>
      <c r="S6" s="645"/>
      <c r="T6" s="645"/>
      <c r="U6" s="645"/>
      <c r="V6" s="767"/>
      <c r="W6" s="698" t="s">
        <v>98</v>
      </c>
      <c r="X6" s="620"/>
      <c r="Y6" s="620"/>
      <c r="Z6" s="620"/>
      <c r="AA6" s="620"/>
      <c r="AB6" s="621"/>
      <c r="AC6" s="772" t="s">
        <v>99</v>
      </c>
      <c r="AD6" s="773"/>
      <c r="AE6" s="773"/>
      <c r="AF6" s="773"/>
      <c r="AG6" s="773"/>
      <c r="AH6" s="773"/>
      <c r="AI6" s="773"/>
      <c r="AJ6" s="773"/>
      <c r="AK6" s="773"/>
      <c r="AL6" s="774"/>
      <c r="AM6" s="676" t="s">
        <v>100</v>
      </c>
      <c r="AN6" s="581"/>
      <c r="AO6" s="581"/>
      <c r="AP6" s="581"/>
      <c r="AQ6" s="581"/>
      <c r="AR6" s="581"/>
      <c r="AS6" s="581"/>
      <c r="AT6" s="582"/>
      <c r="AU6" s="664" t="s">
        <v>93</v>
      </c>
      <c r="AV6" s="665"/>
      <c r="AW6" s="665"/>
      <c r="AX6" s="665"/>
      <c r="AY6" s="587" t="s">
        <v>101</v>
      </c>
      <c r="AZ6" s="588"/>
      <c r="BA6" s="588"/>
      <c r="BB6" s="588"/>
      <c r="BC6" s="588"/>
      <c r="BD6" s="588"/>
      <c r="BE6" s="588"/>
      <c r="BF6" s="588"/>
      <c r="BG6" s="588"/>
      <c r="BH6" s="588"/>
      <c r="BI6" s="588"/>
      <c r="BJ6" s="588"/>
      <c r="BK6" s="588"/>
      <c r="BL6" s="588"/>
      <c r="BM6" s="589"/>
      <c r="BN6" s="607">
        <v>788098</v>
      </c>
      <c r="BO6" s="608"/>
      <c r="BP6" s="608"/>
      <c r="BQ6" s="608"/>
      <c r="BR6" s="608"/>
      <c r="BS6" s="608"/>
      <c r="BT6" s="608"/>
      <c r="BU6" s="609"/>
      <c r="BV6" s="607">
        <v>417256</v>
      </c>
      <c r="BW6" s="608"/>
      <c r="BX6" s="608"/>
      <c r="BY6" s="608"/>
      <c r="BZ6" s="608"/>
      <c r="CA6" s="608"/>
      <c r="CB6" s="608"/>
      <c r="CC6" s="609"/>
      <c r="CD6" s="616" t="s">
        <v>102</v>
      </c>
      <c r="CE6" s="617"/>
      <c r="CF6" s="617"/>
      <c r="CG6" s="617"/>
      <c r="CH6" s="617"/>
      <c r="CI6" s="617"/>
      <c r="CJ6" s="617"/>
      <c r="CK6" s="617"/>
      <c r="CL6" s="617"/>
      <c r="CM6" s="617"/>
      <c r="CN6" s="617"/>
      <c r="CO6" s="617"/>
      <c r="CP6" s="617"/>
      <c r="CQ6" s="617"/>
      <c r="CR6" s="617"/>
      <c r="CS6" s="618"/>
      <c r="CT6" s="757">
        <v>104.7</v>
      </c>
      <c r="CU6" s="758"/>
      <c r="CV6" s="758"/>
      <c r="CW6" s="758"/>
      <c r="CX6" s="758"/>
      <c r="CY6" s="758"/>
      <c r="CZ6" s="758"/>
      <c r="DA6" s="759"/>
      <c r="DB6" s="757">
        <v>107.6</v>
      </c>
      <c r="DC6" s="758"/>
      <c r="DD6" s="758"/>
      <c r="DE6" s="758"/>
      <c r="DF6" s="758"/>
      <c r="DG6" s="758"/>
      <c r="DH6" s="758"/>
      <c r="DI6" s="759"/>
      <c r="DJ6" s="185"/>
      <c r="DK6" s="185"/>
      <c r="DL6" s="185"/>
      <c r="DM6" s="185"/>
      <c r="DN6" s="185"/>
      <c r="DO6" s="185"/>
    </row>
    <row r="7" spans="1:119" ht="18.75" customHeight="1" x14ac:dyDescent="0.15">
      <c r="A7" s="186"/>
      <c r="B7" s="762"/>
      <c r="C7" s="763"/>
      <c r="D7" s="763"/>
      <c r="E7" s="764"/>
      <c r="F7" s="764"/>
      <c r="G7" s="764"/>
      <c r="H7" s="764"/>
      <c r="I7" s="764"/>
      <c r="J7" s="764"/>
      <c r="K7" s="764"/>
      <c r="L7" s="764"/>
      <c r="M7" s="764"/>
      <c r="N7" s="764"/>
      <c r="O7" s="764"/>
      <c r="P7" s="764"/>
      <c r="Q7" s="764"/>
      <c r="R7" s="768"/>
      <c r="S7" s="768"/>
      <c r="T7" s="768"/>
      <c r="U7" s="768"/>
      <c r="V7" s="769"/>
      <c r="W7" s="755"/>
      <c r="X7" s="569"/>
      <c r="Y7" s="569"/>
      <c r="Z7" s="569"/>
      <c r="AA7" s="569"/>
      <c r="AB7" s="763"/>
      <c r="AC7" s="775"/>
      <c r="AD7" s="570"/>
      <c r="AE7" s="570"/>
      <c r="AF7" s="570"/>
      <c r="AG7" s="570"/>
      <c r="AH7" s="570"/>
      <c r="AI7" s="570"/>
      <c r="AJ7" s="570"/>
      <c r="AK7" s="570"/>
      <c r="AL7" s="776"/>
      <c r="AM7" s="676" t="s">
        <v>103</v>
      </c>
      <c r="AN7" s="581"/>
      <c r="AO7" s="581"/>
      <c r="AP7" s="581"/>
      <c r="AQ7" s="581"/>
      <c r="AR7" s="581"/>
      <c r="AS7" s="581"/>
      <c r="AT7" s="582"/>
      <c r="AU7" s="664" t="s">
        <v>93</v>
      </c>
      <c r="AV7" s="665"/>
      <c r="AW7" s="665"/>
      <c r="AX7" s="665"/>
      <c r="AY7" s="587" t="s">
        <v>104</v>
      </c>
      <c r="AZ7" s="588"/>
      <c r="BA7" s="588"/>
      <c r="BB7" s="588"/>
      <c r="BC7" s="588"/>
      <c r="BD7" s="588"/>
      <c r="BE7" s="588"/>
      <c r="BF7" s="588"/>
      <c r="BG7" s="588"/>
      <c r="BH7" s="588"/>
      <c r="BI7" s="588"/>
      <c r="BJ7" s="588"/>
      <c r="BK7" s="588"/>
      <c r="BL7" s="588"/>
      <c r="BM7" s="589"/>
      <c r="BN7" s="607">
        <v>433541</v>
      </c>
      <c r="BO7" s="608"/>
      <c r="BP7" s="608"/>
      <c r="BQ7" s="608"/>
      <c r="BR7" s="608"/>
      <c r="BS7" s="608"/>
      <c r="BT7" s="608"/>
      <c r="BU7" s="609"/>
      <c r="BV7" s="607">
        <v>233699</v>
      </c>
      <c r="BW7" s="608"/>
      <c r="BX7" s="608"/>
      <c r="BY7" s="608"/>
      <c r="BZ7" s="608"/>
      <c r="CA7" s="608"/>
      <c r="CB7" s="608"/>
      <c r="CC7" s="609"/>
      <c r="CD7" s="616" t="s">
        <v>105</v>
      </c>
      <c r="CE7" s="617"/>
      <c r="CF7" s="617"/>
      <c r="CG7" s="617"/>
      <c r="CH7" s="617"/>
      <c r="CI7" s="617"/>
      <c r="CJ7" s="617"/>
      <c r="CK7" s="617"/>
      <c r="CL7" s="617"/>
      <c r="CM7" s="617"/>
      <c r="CN7" s="617"/>
      <c r="CO7" s="617"/>
      <c r="CP7" s="617"/>
      <c r="CQ7" s="617"/>
      <c r="CR7" s="617"/>
      <c r="CS7" s="618"/>
      <c r="CT7" s="607">
        <v>99997802</v>
      </c>
      <c r="CU7" s="608"/>
      <c r="CV7" s="608"/>
      <c r="CW7" s="608"/>
      <c r="CX7" s="608"/>
      <c r="CY7" s="608"/>
      <c r="CZ7" s="608"/>
      <c r="DA7" s="609"/>
      <c r="DB7" s="607">
        <v>98573387</v>
      </c>
      <c r="DC7" s="608"/>
      <c r="DD7" s="608"/>
      <c r="DE7" s="608"/>
      <c r="DF7" s="608"/>
      <c r="DG7" s="608"/>
      <c r="DH7" s="608"/>
      <c r="DI7" s="609"/>
      <c r="DJ7" s="185"/>
      <c r="DK7" s="185"/>
      <c r="DL7" s="185"/>
      <c r="DM7" s="185"/>
      <c r="DN7" s="185"/>
      <c r="DO7" s="185"/>
    </row>
    <row r="8" spans="1:119" ht="18.75" customHeight="1" thickBot="1" x14ac:dyDescent="0.2">
      <c r="A8" s="186"/>
      <c r="B8" s="765"/>
      <c r="C8" s="699"/>
      <c r="D8" s="699"/>
      <c r="E8" s="766"/>
      <c r="F8" s="766"/>
      <c r="G8" s="766"/>
      <c r="H8" s="766"/>
      <c r="I8" s="766"/>
      <c r="J8" s="766"/>
      <c r="K8" s="766"/>
      <c r="L8" s="766"/>
      <c r="M8" s="766"/>
      <c r="N8" s="766"/>
      <c r="O8" s="766"/>
      <c r="P8" s="766"/>
      <c r="Q8" s="766"/>
      <c r="R8" s="770"/>
      <c r="S8" s="770"/>
      <c r="T8" s="770"/>
      <c r="U8" s="770"/>
      <c r="V8" s="771"/>
      <c r="W8" s="688"/>
      <c r="X8" s="689"/>
      <c r="Y8" s="689"/>
      <c r="Z8" s="689"/>
      <c r="AA8" s="689"/>
      <c r="AB8" s="699"/>
      <c r="AC8" s="777"/>
      <c r="AD8" s="778"/>
      <c r="AE8" s="778"/>
      <c r="AF8" s="778"/>
      <c r="AG8" s="778"/>
      <c r="AH8" s="778"/>
      <c r="AI8" s="778"/>
      <c r="AJ8" s="778"/>
      <c r="AK8" s="778"/>
      <c r="AL8" s="779"/>
      <c r="AM8" s="676" t="s">
        <v>106</v>
      </c>
      <c r="AN8" s="581"/>
      <c r="AO8" s="581"/>
      <c r="AP8" s="581"/>
      <c r="AQ8" s="581"/>
      <c r="AR8" s="581"/>
      <c r="AS8" s="581"/>
      <c r="AT8" s="582"/>
      <c r="AU8" s="664" t="s">
        <v>107</v>
      </c>
      <c r="AV8" s="665"/>
      <c r="AW8" s="665"/>
      <c r="AX8" s="665"/>
      <c r="AY8" s="587" t="s">
        <v>108</v>
      </c>
      <c r="AZ8" s="588"/>
      <c r="BA8" s="588"/>
      <c r="BB8" s="588"/>
      <c r="BC8" s="588"/>
      <c r="BD8" s="588"/>
      <c r="BE8" s="588"/>
      <c r="BF8" s="588"/>
      <c r="BG8" s="588"/>
      <c r="BH8" s="588"/>
      <c r="BI8" s="588"/>
      <c r="BJ8" s="588"/>
      <c r="BK8" s="588"/>
      <c r="BL8" s="588"/>
      <c r="BM8" s="589"/>
      <c r="BN8" s="607">
        <v>354557</v>
      </c>
      <c r="BO8" s="608"/>
      <c r="BP8" s="608"/>
      <c r="BQ8" s="608"/>
      <c r="BR8" s="608"/>
      <c r="BS8" s="608"/>
      <c r="BT8" s="608"/>
      <c r="BU8" s="609"/>
      <c r="BV8" s="607">
        <v>183557</v>
      </c>
      <c r="BW8" s="608"/>
      <c r="BX8" s="608"/>
      <c r="BY8" s="608"/>
      <c r="BZ8" s="608"/>
      <c r="CA8" s="608"/>
      <c r="CB8" s="608"/>
      <c r="CC8" s="609"/>
      <c r="CD8" s="616" t="s">
        <v>109</v>
      </c>
      <c r="CE8" s="617"/>
      <c r="CF8" s="617"/>
      <c r="CG8" s="617"/>
      <c r="CH8" s="617"/>
      <c r="CI8" s="617"/>
      <c r="CJ8" s="617"/>
      <c r="CK8" s="617"/>
      <c r="CL8" s="617"/>
      <c r="CM8" s="617"/>
      <c r="CN8" s="617"/>
      <c r="CO8" s="617"/>
      <c r="CP8" s="617"/>
      <c r="CQ8" s="617"/>
      <c r="CR8" s="617"/>
      <c r="CS8" s="618"/>
      <c r="CT8" s="720">
        <v>0.83</v>
      </c>
      <c r="CU8" s="721"/>
      <c r="CV8" s="721"/>
      <c r="CW8" s="721"/>
      <c r="CX8" s="721"/>
      <c r="CY8" s="721"/>
      <c r="CZ8" s="721"/>
      <c r="DA8" s="722"/>
      <c r="DB8" s="720">
        <v>0.83</v>
      </c>
      <c r="DC8" s="721"/>
      <c r="DD8" s="721"/>
      <c r="DE8" s="721"/>
      <c r="DF8" s="721"/>
      <c r="DG8" s="721"/>
      <c r="DH8" s="721"/>
      <c r="DI8" s="722"/>
      <c r="DJ8" s="185"/>
      <c r="DK8" s="185"/>
      <c r="DL8" s="185"/>
      <c r="DM8" s="185"/>
      <c r="DN8" s="185"/>
      <c r="DO8" s="185"/>
    </row>
    <row r="9" spans="1:119" ht="18.75" customHeight="1" thickBot="1" x14ac:dyDescent="0.2">
      <c r="A9" s="186"/>
      <c r="B9" s="746" t="s">
        <v>110</v>
      </c>
      <c r="C9" s="747"/>
      <c r="D9" s="747"/>
      <c r="E9" s="747"/>
      <c r="F9" s="747"/>
      <c r="G9" s="747"/>
      <c r="H9" s="747"/>
      <c r="I9" s="747"/>
      <c r="J9" s="747"/>
      <c r="K9" s="670"/>
      <c r="L9" s="748" t="s">
        <v>111</v>
      </c>
      <c r="M9" s="749"/>
      <c r="N9" s="749"/>
      <c r="O9" s="749"/>
      <c r="P9" s="749"/>
      <c r="Q9" s="750"/>
      <c r="R9" s="751">
        <v>452563</v>
      </c>
      <c r="S9" s="752"/>
      <c r="T9" s="752"/>
      <c r="U9" s="752"/>
      <c r="V9" s="753"/>
      <c r="W9" s="686" t="s">
        <v>112</v>
      </c>
      <c r="X9" s="687"/>
      <c r="Y9" s="687"/>
      <c r="Z9" s="687"/>
      <c r="AA9" s="687"/>
      <c r="AB9" s="687"/>
      <c r="AC9" s="687"/>
      <c r="AD9" s="687"/>
      <c r="AE9" s="687"/>
      <c r="AF9" s="687"/>
      <c r="AG9" s="687"/>
      <c r="AH9" s="687"/>
      <c r="AI9" s="687"/>
      <c r="AJ9" s="687"/>
      <c r="AK9" s="687"/>
      <c r="AL9" s="754"/>
      <c r="AM9" s="676" t="s">
        <v>113</v>
      </c>
      <c r="AN9" s="581"/>
      <c r="AO9" s="581"/>
      <c r="AP9" s="581"/>
      <c r="AQ9" s="581"/>
      <c r="AR9" s="581"/>
      <c r="AS9" s="581"/>
      <c r="AT9" s="582"/>
      <c r="AU9" s="664" t="s">
        <v>114</v>
      </c>
      <c r="AV9" s="665"/>
      <c r="AW9" s="665"/>
      <c r="AX9" s="665"/>
      <c r="AY9" s="587" t="s">
        <v>115</v>
      </c>
      <c r="AZ9" s="588"/>
      <c r="BA9" s="588"/>
      <c r="BB9" s="588"/>
      <c r="BC9" s="588"/>
      <c r="BD9" s="588"/>
      <c r="BE9" s="588"/>
      <c r="BF9" s="588"/>
      <c r="BG9" s="588"/>
      <c r="BH9" s="588"/>
      <c r="BI9" s="588"/>
      <c r="BJ9" s="588"/>
      <c r="BK9" s="588"/>
      <c r="BL9" s="588"/>
      <c r="BM9" s="589"/>
      <c r="BN9" s="607">
        <v>171000</v>
      </c>
      <c r="BO9" s="608"/>
      <c r="BP9" s="608"/>
      <c r="BQ9" s="608"/>
      <c r="BR9" s="608"/>
      <c r="BS9" s="608"/>
      <c r="BT9" s="608"/>
      <c r="BU9" s="609"/>
      <c r="BV9" s="607">
        <v>-75456</v>
      </c>
      <c r="BW9" s="608"/>
      <c r="BX9" s="608"/>
      <c r="BY9" s="608"/>
      <c r="BZ9" s="608"/>
      <c r="CA9" s="608"/>
      <c r="CB9" s="608"/>
      <c r="CC9" s="609"/>
      <c r="CD9" s="616" t="s">
        <v>116</v>
      </c>
      <c r="CE9" s="617"/>
      <c r="CF9" s="617"/>
      <c r="CG9" s="617"/>
      <c r="CH9" s="617"/>
      <c r="CI9" s="617"/>
      <c r="CJ9" s="617"/>
      <c r="CK9" s="617"/>
      <c r="CL9" s="617"/>
      <c r="CM9" s="617"/>
      <c r="CN9" s="617"/>
      <c r="CO9" s="617"/>
      <c r="CP9" s="617"/>
      <c r="CQ9" s="617"/>
      <c r="CR9" s="617"/>
      <c r="CS9" s="618"/>
      <c r="CT9" s="577">
        <v>21</v>
      </c>
      <c r="CU9" s="578"/>
      <c r="CV9" s="578"/>
      <c r="CW9" s="578"/>
      <c r="CX9" s="578"/>
      <c r="CY9" s="578"/>
      <c r="CZ9" s="578"/>
      <c r="DA9" s="579"/>
      <c r="DB9" s="577">
        <v>20.6</v>
      </c>
      <c r="DC9" s="578"/>
      <c r="DD9" s="578"/>
      <c r="DE9" s="578"/>
      <c r="DF9" s="578"/>
      <c r="DG9" s="578"/>
      <c r="DH9" s="578"/>
      <c r="DI9" s="579"/>
      <c r="DJ9" s="185"/>
      <c r="DK9" s="185"/>
      <c r="DL9" s="185"/>
      <c r="DM9" s="185"/>
      <c r="DN9" s="185"/>
      <c r="DO9" s="185"/>
    </row>
    <row r="10" spans="1:119" ht="18.75" customHeight="1" thickBot="1" x14ac:dyDescent="0.2">
      <c r="A10" s="186"/>
      <c r="B10" s="746"/>
      <c r="C10" s="747"/>
      <c r="D10" s="747"/>
      <c r="E10" s="747"/>
      <c r="F10" s="747"/>
      <c r="G10" s="747"/>
      <c r="H10" s="747"/>
      <c r="I10" s="747"/>
      <c r="J10" s="747"/>
      <c r="K10" s="670"/>
      <c r="L10" s="580" t="s">
        <v>117</v>
      </c>
      <c r="M10" s="581"/>
      <c r="N10" s="581"/>
      <c r="O10" s="581"/>
      <c r="P10" s="581"/>
      <c r="Q10" s="582"/>
      <c r="R10" s="583">
        <v>453748</v>
      </c>
      <c r="S10" s="584"/>
      <c r="T10" s="584"/>
      <c r="U10" s="584"/>
      <c r="V10" s="586"/>
      <c r="W10" s="755"/>
      <c r="X10" s="569"/>
      <c r="Y10" s="569"/>
      <c r="Z10" s="569"/>
      <c r="AA10" s="569"/>
      <c r="AB10" s="569"/>
      <c r="AC10" s="569"/>
      <c r="AD10" s="569"/>
      <c r="AE10" s="569"/>
      <c r="AF10" s="569"/>
      <c r="AG10" s="569"/>
      <c r="AH10" s="569"/>
      <c r="AI10" s="569"/>
      <c r="AJ10" s="569"/>
      <c r="AK10" s="569"/>
      <c r="AL10" s="756"/>
      <c r="AM10" s="676" t="s">
        <v>118</v>
      </c>
      <c r="AN10" s="581"/>
      <c r="AO10" s="581"/>
      <c r="AP10" s="581"/>
      <c r="AQ10" s="581"/>
      <c r="AR10" s="581"/>
      <c r="AS10" s="581"/>
      <c r="AT10" s="582"/>
      <c r="AU10" s="664" t="s">
        <v>119</v>
      </c>
      <c r="AV10" s="665"/>
      <c r="AW10" s="665"/>
      <c r="AX10" s="665"/>
      <c r="AY10" s="587" t="s">
        <v>120</v>
      </c>
      <c r="AZ10" s="588"/>
      <c r="BA10" s="588"/>
      <c r="BB10" s="588"/>
      <c r="BC10" s="588"/>
      <c r="BD10" s="588"/>
      <c r="BE10" s="588"/>
      <c r="BF10" s="588"/>
      <c r="BG10" s="588"/>
      <c r="BH10" s="588"/>
      <c r="BI10" s="588"/>
      <c r="BJ10" s="588"/>
      <c r="BK10" s="588"/>
      <c r="BL10" s="588"/>
      <c r="BM10" s="589"/>
      <c r="BN10" s="607">
        <v>616256</v>
      </c>
      <c r="BO10" s="608"/>
      <c r="BP10" s="608"/>
      <c r="BQ10" s="608"/>
      <c r="BR10" s="608"/>
      <c r="BS10" s="608"/>
      <c r="BT10" s="608"/>
      <c r="BU10" s="609"/>
      <c r="BV10" s="607">
        <v>208017</v>
      </c>
      <c r="BW10" s="608"/>
      <c r="BX10" s="608"/>
      <c r="BY10" s="608"/>
      <c r="BZ10" s="608"/>
      <c r="CA10" s="608"/>
      <c r="CB10" s="608"/>
      <c r="CC10" s="60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746"/>
      <c r="C11" s="747"/>
      <c r="D11" s="747"/>
      <c r="E11" s="747"/>
      <c r="F11" s="747"/>
      <c r="G11" s="747"/>
      <c r="H11" s="747"/>
      <c r="I11" s="747"/>
      <c r="J11" s="747"/>
      <c r="K11" s="670"/>
      <c r="L11" s="653" t="s">
        <v>122</v>
      </c>
      <c r="M11" s="654"/>
      <c r="N11" s="654"/>
      <c r="O11" s="654"/>
      <c r="P11" s="654"/>
      <c r="Q11" s="655"/>
      <c r="R11" s="743" t="s">
        <v>123</v>
      </c>
      <c r="S11" s="744"/>
      <c r="T11" s="744"/>
      <c r="U11" s="744"/>
      <c r="V11" s="745"/>
      <c r="W11" s="755"/>
      <c r="X11" s="569"/>
      <c r="Y11" s="569"/>
      <c r="Z11" s="569"/>
      <c r="AA11" s="569"/>
      <c r="AB11" s="569"/>
      <c r="AC11" s="569"/>
      <c r="AD11" s="569"/>
      <c r="AE11" s="569"/>
      <c r="AF11" s="569"/>
      <c r="AG11" s="569"/>
      <c r="AH11" s="569"/>
      <c r="AI11" s="569"/>
      <c r="AJ11" s="569"/>
      <c r="AK11" s="569"/>
      <c r="AL11" s="756"/>
      <c r="AM11" s="676" t="s">
        <v>124</v>
      </c>
      <c r="AN11" s="581"/>
      <c r="AO11" s="581"/>
      <c r="AP11" s="581"/>
      <c r="AQ11" s="581"/>
      <c r="AR11" s="581"/>
      <c r="AS11" s="581"/>
      <c r="AT11" s="582"/>
      <c r="AU11" s="664" t="s">
        <v>114</v>
      </c>
      <c r="AV11" s="665"/>
      <c r="AW11" s="665"/>
      <c r="AX11" s="665"/>
      <c r="AY11" s="587" t="s">
        <v>125</v>
      </c>
      <c r="AZ11" s="588"/>
      <c r="BA11" s="588"/>
      <c r="BB11" s="588"/>
      <c r="BC11" s="588"/>
      <c r="BD11" s="588"/>
      <c r="BE11" s="588"/>
      <c r="BF11" s="588"/>
      <c r="BG11" s="588"/>
      <c r="BH11" s="588"/>
      <c r="BI11" s="588"/>
      <c r="BJ11" s="588"/>
      <c r="BK11" s="588"/>
      <c r="BL11" s="588"/>
      <c r="BM11" s="589"/>
      <c r="BN11" s="607">
        <v>2319900</v>
      </c>
      <c r="BO11" s="608"/>
      <c r="BP11" s="608"/>
      <c r="BQ11" s="608"/>
      <c r="BR11" s="608"/>
      <c r="BS11" s="608"/>
      <c r="BT11" s="608"/>
      <c r="BU11" s="609"/>
      <c r="BV11" s="607">
        <v>0</v>
      </c>
      <c r="BW11" s="608"/>
      <c r="BX11" s="608"/>
      <c r="BY11" s="608"/>
      <c r="BZ11" s="608"/>
      <c r="CA11" s="608"/>
      <c r="CB11" s="608"/>
      <c r="CC11" s="609"/>
      <c r="CD11" s="616" t="s">
        <v>126</v>
      </c>
      <c r="CE11" s="617"/>
      <c r="CF11" s="617"/>
      <c r="CG11" s="617"/>
      <c r="CH11" s="617"/>
      <c r="CI11" s="617"/>
      <c r="CJ11" s="617"/>
      <c r="CK11" s="617"/>
      <c r="CL11" s="617"/>
      <c r="CM11" s="617"/>
      <c r="CN11" s="617"/>
      <c r="CO11" s="617"/>
      <c r="CP11" s="617"/>
      <c r="CQ11" s="617"/>
      <c r="CR11" s="617"/>
      <c r="CS11" s="618"/>
      <c r="CT11" s="720" t="s">
        <v>127</v>
      </c>
      <c r="CU11" s="721"/>
      <c r="CV11" s="721"/>
      <c r="CW11" s="721"/>
      <c r="CX11" s="721"/>
      <c r="CY11" s="721"/>
      <c r="CZ11" s="721"/>
      <c r="DA11" s="722"/>
      <c r="DB11" s="720" t="s">
        <v>128</v>
      </c>
      <c r="DC11" s="721"/>
      <c r="DD11" s="721"/>
      <c r="DE11" s="721"/>
      <c r="DF11" s="721"/>
      <c r="DG11" s="721"/>
      <c r="DH11" s="721"/>
      <c r="DI11" s="722"/>
      <c r="DJ11" s="185"/>
      <c r="DK11" s="185"/>
      <c r="DL11" s="185"/>
      <c r="DM11" s="185"/>
      <c r="DN11" s="185"/>
      <c r="DO11" s="185"/>
    </row>
    <row r="12" spans="1:119" ht="18.75" customHeight="1" x14ac:dyDescent="0.15">
      <c r="A12" s="186"/>
      <c r="B12" s="723" t="s">
        <v>129</v>
      </c>
      <c r="C12" s="724"/>
      <c r="D12" s="724"/>
      <c r="E12" s="724"/>
      <c r="F12" s="724"/>
      <c r="G12" s="724"/>
      <c r="H12" s="724"/>
      <c r="I12" s="724"/>
      <c r="J12" s="724"/>
      <c r="K12" s="725"/>
      <c r="L12" s="732" t="s">
        <v>130</v>
      </c>
      <c r="M12" s="733"/>
      <c r="N12" s="733"/>
      <c r="O12" s="733"/>
      <c r="P12" s="733"/>
      <c r="Q12" s="734"/>
      <c r="R12" s="735">
        <v>463186</v>
      </c>
      <c r="S12" s="736"/>
      <c r="T12" s="736"/>
      <c r="U12" s="736"/>
      <c r="V12" s="737"/>
      <c r="W12" s="738" t="s">
        <v>1</v>
      </c>
      <c r="X12" s="665"/>
      <c r="Y12" s="665"/>
      <c r="Z12" s="665"/>
      <c r="AA12" s="665"/>
      <c r="AB12" s="739"/>
      <c r="AC12" s="664" t="s">
        <v>131</v>
      </c>
      <c r="AD12" s="665"/>
      <c r="AE12" s="665"/>
      <c r="AF12" s="665"/>
      <c r="AG12" s="739"/>
      <c r="AH12" s="664" t="s">
        <v>132</v>
      </c>
      <c r="AI12" s="665"/>
      <c r="AJ12" s="665"/>
      <c r="AK12" s="665"/>
      <c r="AL12" s="740"/>
      <c r="AM12" s="676" t="s">
        <v>133</v>
      </c>
      <c r="AN12" s="581"/>
      <c r="AO12" s="581"/>
      <c r="AP12" s="581"/>
      <c r="AQ12" s="581"/>
      <c r="AR12" s="581"/>
      <c r="AS12" s="581"/>
      <c r="AT12" s="582"/>
      <c r="AU12" s="664" t="s">
        <v>119</v>
      </c>
      <c r="AV12" s="665"/>
      <c r="AW12" s="665"/>
      <c r="AX12" s="665"/>
      <c r="AY12" s="587" t="s">
        <v>134</v>
      </c>
      <c r="AZ12" s="588"/>
      <c r="BA12" s="588"/>
      <c r="BB12" s="588"/>
      <c r="BC12" s="588"/>
      <c r="BD12" s="588"/>
      <c r="BE12" s="588"/>
      <c r="BF12" s="588"/>
      <c r="BG12" s="588"/>
      <c r="BH12" s="588"/>
      <c r="BI12" s="588"/>
      <c r="BJ12" s="588"/>
      <c r="BK12" s="588"/>
      <c r="BL12" s="588"/>
      <c r="BM12" s="589"/>
      <c r="BN12" s="607">
        <v>0</v>
      </c>
      <c r="BO12" s="608"/>
      <c r="BP12" s="608"/>
      <c r="BQ12" s="608"/>
      <c r="BR12" s="608"/>
      <c r="BS12" s="608"/>
      <c r="BT12" s="608"/>
      <c r="BU12" s="609"/>
      <c r="BV12" s="607">
        <v>1467145</v>
      </c>
      <c r="BW12" s="608"/>
      <c r="BX12" s="608"/>
      <c r="BY12" s="608"/>
      <c r="BZ12" s="608"/>
      <c r="CA12" s="608"/>
      <c r="CB12" s="608"/>
      <c r="CC12" s="609"/>
      <c r="CD12" s="616" t="s">
        <v>135</v>
      </c>
      <c r="CE12" s="617"/>
      <c r="CF12" s="617"/>
      <c r="CG12" s="617"/>
      <c r="CH12" s="617"/>
      <c r="CI12" s="617"/>
      <c r="CJ12" s="617"/>
      <c r="CK12" s="617"/>
      <c r="CL12" s="617"/>
      <c r="CM12" s="617"/>
      <c r="CN12" s="617"/>
      <c r="CO12" s="617"/>
      <c r="CP12" s="617"/>
      <c r="CQ12" s="617"/>
      <c r="CR12" s="617"/>
      <c r="CS12" s="618"/>
      <c r="CT12" s="720" t="s">
        <v>136</v>
      </c>
      <c r="CU12" s="721"/>
      <c r="CV12" s="721"/>
      <c r="CW12" s="721"/>
      <c r="CX12" s="721"/>
      <c r="CY12" s="721"/>
      <c r="CZ12" s="721"/>
      <c r="DA12" s="722"/>
      <c r="DB12" s="720" t="s">
        <v>136</v>
      </c>
      <c r="DC12" s="721"/>
      <c r="DD12" s="721"/>
      <c r="DE12" s="721"/>
      <c r="DF12" s="721"/>
      <c r="DG12" s="721"/>
      <c r="DH12" s="721"/>
      <c r="DI12" s="722"/>
      <c r="DJ12" s="185"/>
      <c r="DK12" s="185"/>
      <c r="DL12" s="185"/>
      <c r="DM12" s="185"/>
      <c r="DN12" s="185"/>
      <c r="DO12" s="185"/>
    </row>
    <row r="13" spans="1:119" ht="18.75" customHeight="1" x14ac:dyDescent="0.15">
      <c r="A13" s="186"/>
      <c r="B13" s="726"/>
      <c r="C13" s="727"/>
      <c r="D13" s="727"/>
      <c r="E13" s="727"/>
      <c r="F13" s="727"/>
      <c r="G13" s="727"/>
      <c r="H13" s="727"/>
      <c r="I13" s="727"/>
      <c r="J13" s="727"/>
      <c r="K13" s="728"/>
      <c r="L13" s="196"/>
      <c r="M13" s="707" t="s">
        <v>137</v>
      </c>
      <c r="N13" s="708"/>
      <c r="O13" s="708"/>
      <c r="P13" s="708"/>
      <c r="Q13" s="709"/>
      <c r="R13" s="710">
        <v>451844</v>
      </c>
      <c r="S13" s="711"/>
      <c r="T13" s="711"/>
      <c r="U13" s="711"/>
      <c r="V13" s="712"/>
      <c r="W13" s="698" t="s">
        <v>138</v>
      </c>
      <c r="X13" s="620"/>
      <c r="Y13" s="620"/>
      <c r="Z13" s="620"/>
      <c r="AA13" s="620"/>
      <c r="AB13" s="621"/>
      <c r="AC13" s="583">
        <v>599</v>
      </c>
      <c r="AD13" s="584"/>
      <c r="AE13" s="584"/>
      <c r="AF13" s="584"/>
      <c r="AG13" s="585"/>
      <c r="AH13" s="583">
        <v>545</v>
      </c>
      <c r="AI13" s="584"/>
      <c r="AJ13" s="584"/>
      <c r="AK13" s="584"/>
      <c r="AL13" s="586"/>
      <c r="AM13" s="676" t="s">
        <v>139</v>
      </c>
      <c r="AN13" s="581"/>
      <c r="AO13" s="581"/>
      <c r="AP13" s="581"/>
      <c r="AQ13" s="581"/>
      <c r="AR13" s="581"/>
      <c r="AS13" s="581"/>
      <c r="AT13" s="582"/>
      <c r="AU13" s="664" t="s">
        <v>140</v>
      </c>
      <c r="AV13" s="665"/>
      <c r="AW13" s="665"/>
      <c r="AX13" s="665"/>
      <c r="AY13" s="587" t="s">
        <v>141</v>
      </c>
      <c r="AZ13" s="588"/>
      <c r="BA13" s="588"/>
      <c r="BB13" s="588"/>
      <c r="BC13" s="588"/>
      <c r="BD13" s="588"/>
      <c r="BE13" s="588"/>
      <c r="BF13" s="588"/>
      <c r="BG13" s="588"/>
      <c r="BH13" s="588"/>
      <c r="BI13" s="588"/>
      <c r="BJ13" s="588"/>
      <c r="BK13" s="588"/>
      <c r="BL13" s="588"/>
      <c r="BM13" s="589"/>
      <c r="BN13" s="607">
        <v>3107156</v>
      </c>
      <c r="BO13" s="608"/>
      <c r="BP13" s="608"/>
      <c r="BQ13" s="608"/>
      <c r="BR13" s="608"/>
      <c r="BS13" s="608"/>
      <c r="BT13" s="608"/>
      <c r="BU13" s="609"/>
      <c r="BV13" s="607">
        <v>-1334584</v>
      </c>
      <c r="BW13" s="608"/>
      <c r="BX13" s="608"/>
      <c r="BY13" s="608"/>
      <c r="BZ13" s="608"/>
      <c r="CA13" s="608"/>
      <c r="CB13" s="608"/>
      <c r="CC13" s="609"/>
      <c r="CD13" s="616" t="s">
        <v>142</v>
      </c>
      <c r="CE13" s="617"/>
      <c r="CF13" s="617"/>
      <c r="CG13" s="617"/>
      <c r="CH13" s="617"/>
      <c r="CI13" s="617"/>
      <c r="CJ13" s="617"/>
      <c r="CK13" s="617"/>
      <c r="CL13" s="617"/>
      <c r="CM13" s="617"/>
      <c r="CN13" s="617"/>
      <c r="CO13" s="617"/>
      <c r="CP13" s="617"/>
      <c r="CQ13" s="617"/>
      <c r="CR13" s="617"/>
      <c r="CS13" s="618"/>
      <c r="CT13" s="577">
        <v>12.9</v>
      </c>
      <c r="CU13" s="578"/>
      <c r="CV13" s="578"/>
      <c r="CW13" s="578"/>
      <c r="CX13" s="578"/>
      <c r="CY13" s="578"/>
      <c r="CZ13" s="578"/>
      <c r="DA13" s="579"/>
      <c r="DB13" s="577">
        <v>13.5</v>
      </c>
      <c r="DC13" s="578"/>
      <c r="DD13" s="578"/>
      <c r="DE13" s="578"/>
      <c r="DF13" s="578"/>
      <c r="DG13" s="578"/>
      <c r="DH13" s="578"/>
      <c r="DI13" s="579"/>
      <c r="DJ13" s="185"/>
      <c r="DK13" s="185"/>
      <c r="DL13" s="185"/>
      <c r="DM13" s="185"/>
      <c r="DN13" s="185"/>
      <c r="DO13" s="185"/>
    </row>
    <row r="14" spans="1:119" ht="18.75" customHeight="1" thickBot="1" x14ac:dyDescent="0.2">
      <c r="A14" s="186"/>
      <c r="B14" s="726"/>
      <c r="C14" s="727"/>
      <c r="D14" s="727"/>
      <c r="E14" s="727"/>
      <c r="F14" s="727"/>
      <c r="G14" s="727"/>
      <c r="H14" s="727"/>
      <c r="I14" s="727"/>
      <c r="J14" s="727"/>
      <c r="K14" s="728"/>
      <c r="L14" s="700" t="s">
        <v>143</v>
      </c>
      <c r="M14" s="741"/>
      <c r="N14" s="741"/>
      <c r="O14" s="741"/>
      <c r="P14" s="741"/>
      <c r="Q14" s="742"/>
      <c r="R14" s="710">
        <v>462744</v>
      </c>
      <c r="S14" s="711"/>
      <c r="T14" s="711"/>
      <c r="U14" s="711"/>
      <c r="V14" s="712"/>
      <c r="W14" s="713"/>
      <c r="X14" s="623"/>
      <c r="Y14" s="623"/>
      <c r="Z14" s="623"/>
      <c r="AA14" s="623"/>
      <c r="AB14" s="624"/>
      <c r="AC14" s="703">
        <v>0.3</v>
      </c>
      <c r="AD14" s="704"/>
      <c r="AE14" s="704"/>
      <c r="AF14" s="704"/>
      <c r="AG14" s="705"/>
      <c r="AH14" s="703">
        <v>0.3</v>
      </c>
      <c r="AI14" s="704"/>
      <c r="AJ14" s="704"/>
      <c r="AK14" s="704"/>
      <c r="AL14" s="706"/>
      <c r="AM14" s="676"/>
      <c r="AN14" s="581"/>
      <c r="AO14" s="581"/>
      <c r="AP14" s="581"/>
      <c r="AQ14" s="581"/>
      <c r="AR14" s="581"/>
      <c r="AS14" s="581"/>
      <c r="AT14" s="582"/>
      <c r="AU14" s="664"/>
      <c r="AV14" s="665"/>
      <c r="AW14" s="665"/>
      <c r="AX14" s="665"/>
      <c r="AY14" s="587"/>
      <c r="AZ14" s="588"/>
      <c r="BA14" s="588"/>
      <c r="BB14" s="588"/>
      <c r="BC14" s="588"/>
      <c r="BD14" s="588"/>
      <c r="BE14" s="588"/>
      <c r="BF14" s="588"/>
      <c r="BG14" s="588"/>
      <c r="BH14" s="588"/>
      <c r="BI14" s="588"/>
      <c r="BJ14" s="588"/>
      <c r="BK14" s="588"/>
      <c r="BL14" s="588"/>
      <c r="BM14" s="589"/>
      <c r="BN14" s="607"/>
      <c r="BO14" s="608"/>
      <c r="BP14" s="608"/>
      <c r="BQ14" s="608"/>
      <c r="BR14" s="608"/>
      <c r="BS14" s="608"/>
      <c r="BT14" s="608"/>
      <c r="BU14" s="609"/>
      <c r="BV14" s="607"/>
      <c r="BW14" s="608"/>
      <c r="BX14" s="608"/>
      <c r="BY14" s="608"/>
      <c r="BZ14" s="608"/>
      <c r="CA14" s="608"/>
      <c r="CB14" s="608"/>
      <c r="CC14" s="609"/>
      <c r="CD14" s="613" t="s">
        <v>144</v>
      </c>
      <c r="CE14" s="614"/>
      <c r="CF14" s="614"/>
      <c r="CG14" s="614"/>
      <c r="CH14" s="614"/>
      <c r="CI14" s="614"/>
      <c r="CJ14" s="614"/>
      <c r="CK14" s="614"/>
      <c r="CL14" s="614"/>
      <c r="CM14" s="614"/>
      <c r="CN14" s="614"/>
      <c r="CO14" s="614"/>
      <c r="CP14" s="614"/>
      <c r="CQ14" s="614"/>
      <c r="CR14" s="614"/>
      <c r="CS14" s="615"/>
      <c r="CT14" s="714">
        <v>88.2</v>
      </c>
      <c r="CU14" s="715"/>
      <c r="CV14" s="715"/>
      <c r="CW14" s="715"/>
      <c r="CX14" s="715"/>
      <c r="CY14" s="715"/>
      <c r="CZ14" s="715"/>
      <c r="DA14" s="716"/>
      <c r="DB14" s="714">
        <v>102.6</v>
      </c>
      <c r="DC14" s="715"/>
      <c r="DD14" s="715"/>
      <c r="DE14" s="715"/>
      <c r="DF14" s="715"/>
      <c r="DG14" s="715"/>
      <c r="DH14" s="715"/>
      <c r="DI14" s="716"/>
      <c r="DJ14" s="185"/>
      <c r="DK14" s="185"/>
      <c r="DL14" s="185"/>
      <c r="DM14" s="185"/>
      <c r="DN14" s="185"/>
      <c r="DO14" s="185"/>
    </row>
    <row r="15" spans="1:119" ht="18.75" customHeight="1" x14ac:dyDescent="0.15">
      <c r="A15" s="186"/>
      <c r="B15" s="726"/>
      <c r="C15" s="727"/>
      <c r="D15" s="727"/>
      <c r="E15" s="727"/>
      <c r="F15" s="727"/>
      <c r="G15" s="727"/>
      <c r="H15" s="727"/>
      <c r="I15" s="727"/>
      <c r="J15" s="727"/>
      <c r="K15" s="728"/>
      <c r="L15" s="196"/>
      <c r="M15" s="707" t="s">
        <v>145</v>
      </c>
      <c r="N15" s="708"/>
      <c r="O15" s="708"/>
      <c r="P15" s="708"/>
      <c r="Q15" s="709"/>
      <c r="R15" s="710">
        <v>451593</v>
      </c>
      <c r="S15" s="711"/>
      <c r="T15" s="711"/>
      <c r="U15" s="711"/>
      <c r="V15" s="712"/>
      <c r="W15" s="698" t="s">
        <v>146</v>
      </c>
      <c r="X15" s="620"/>
      <c r="Y15" s="620"/>
      <c r="Z15" s="620"/>
      <c r="AA15" s="620"/>
      <c r="AB15" s="621"/>
      <c r="AC15" s="583">
        <v>48807</v>
      </c>
      <c r="AD15" s="584"/>
      <c r="AE15" s="584"/>
      <c r="AF15" s="584"/>
      <c r="AG15" s="585"/>
      <c r="AH15" s="583">
        <v>50781</v>
      </c>
      <c r="AI15" s="584"/>
      <c r="AJ15" s="584"/>
      <c r="AK15" s="584"/>
      <c r="AL15" s="586"/>
      <c r="AM15" s="676"/>
      <c r="AN15" s="581"/>
      <c r="AO15" s="581"/>
      <c r="AP15" s="581"/>
      <c r="AQ15" s="581"/>
      <c r="AR15" s="581"/>
      <c r="AS15" s="581"/>
      <c r="AT15" s="582"/>
      <c r="AU15" s="664"/>
      <c r="AV15" s="665"/>
      <c r="AW15" s="665"/>
      <c r="AX15" s="665"/>
      <c r="AY15" s="599" t="s">
        <v>147</v>
      </c>
      <c r="AZ15" s="600"/>
      <c r="BA15" s="600"/>
      <c r="BB15" s="600"/>
      <c r="BC15" s="600"/>
      <c r="BD15" s="600"/>
      <c r="BE15" s="600"/>
      <c r="BF15" s="600"/>
      <c r="BG15" s="600"/>
      <c r="BH15" s="600"/>
      <c r="BI15" s="600"/>
      <c r="BJ15" s="600"/>
      <c r="BK15" s="600"/>
      <c r="BL15" s="600"/>
      <c r="BM15" s="601"/>
      <c r="BN15" s="602">
        <v>62174711</v>
      </c>
      <c r="BO15" s="603"/>
      <c r="BP15" s="603"/>
      <c r="BQ15" s="603"/>
      <c r="BR15" s="603"/>
      <c r="BS15" s="603"/>
      <c r="BT15" s="603"/>
      <c r="BU15" s="604"/>
      <c r="BV15" s="602">
        <v>61906769</v>
      </c>
      <c r="BW15" s="603"/>
      <c r="BX15" s="603"/>
      <c r="BY15" s="603"/>
      <c r="BZ15" s="603"/>
      <c r="CA15" s="603"/>
      <c r="CB15" s="603"/>
      <c r="CC15" s="604"/>
      <c r="CD15" s="717" t="s">
        <v>148</v>
      </c>
      <c r="CE15" s="718"/>
      <c r="CF15" s="718"/>
      <c r="CG15" s="718"/>
      <c r="CH15" s="718"/>
      <c r="CI15" s="718"/>
      <c r="CJ15" s="718"/>
      <c r="CK15" s="718"/>
      <c r="CL15" s="718"/>
      <c r="CM15" s="718"/>
      <c r="CN15" s="718"/>
      <c r="CO15" s="718"/>
      <c r="CP15" s="718"/>
      <c r="CQ15" s="718"/>
      <c r="CR15" s="718"/>
      <c r="CS15" s="71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726"/>
      <c r="C16" s="727"/>
      <c r="D16" s="727"/>
      <c r="E16" s="727"/>
      <c r="F16" s="727"/>
      <c r="G16" s="727"/>
      <c r="H16" s="727"/>
      <c r="I16" s="727"/>
      <c r="J16" s="727"/>
      <c r="K16" s="728"/>
      <c r="L16" s="700" t="s">
        <v>149</v>
      </c>
      <c r="M16" s="701"/>
      <c r="N16" s="701"/>
      <c r="O16" s="701"/>
      <c r="P16" s="701"/>
      <c r="Q16" s="702"/>
      <c r="R16" s="695" t="s">
        <v>150</v>
      </c>
      <c r="S16" s="696"/>
      <c r="T16" s="696"/>
      <c r="U16" s="696"/>
      <c r="V16" s="697"/>
      <c r="W16" s="713"/>
      <c r="X16" s="623"/>
      <c r="Y16" s="623"/>
      <c r="Z16" s="623"/>
      <c r="AA16" s="623"/>
      <c r="AB16" s="624"/>
      <c r="AC16" s="703">
        <v>26.9</v>
      </c>
      <c r="AD16" s="704"/>
      <c r="AE16" s="704"/>
      <c r="AF16" s="704"/>
      <c r="AG16" s="705"/>
      <c r="AH16" s="703">
        <v>27.2</v>
      </c>
      <c r="AI16" s="704"/>
      <c r="AJ16" s="704"/>
      <c r="AK16" s="704"/>
      <c r="AL16" s="706"/>
      <c r="AM16" s="676"/>
      <c r="AN16" s="581"/>
      <c r="AO16" s="581"/>
      <c r="AP16" s="581"/>
      <c r="AQ16" s="581"/>
      <c r="AR16" s="581"/>
      <c r="AS16" s="581"/>
      <c r="AT16" s="582"/>
      <c r="AU16" s="664"/>
      <c r="AV16" s="665"/>
      <c r="AW16" s="665"/>
      <c r="AX16" s="665"/>
      <c r="AY16" s="587" t="s">
        <v>151</v>
      </c>
      <c r="AZ16" s="588"/>
      <c r="BA16" s="588"/>
      <c r="BB16" s="588"/>
      <c r="BC16" s="588"/>
      <c r="BD16" s="588"/>
      <c r="BE16" s="588"/>
      <c r="BF16" s="588"/>
      <c r="BG16" s="588"/>
      <c r="BH16" s="588"/>
      <c r="BI16" s="588"/>
      <c r="BJ16" s="588"/>
      <c r="BK16" s="588"/>
      <c r="BL16" s="588"/>
      <c r="BM16" s="589"/>
      <c r="BN16" s="607">
        <v>73872070</v>
      </c>
      <c r="BO16" s="608"/>
      <c r="BP16" s="608"/>
      <c r="BQ16" s="608"/>
      <c r="BR16" s="608"/>
      <c r="BS16" s="608"/>
      <c r="BT16" s="608"/>
      <c r="BU16" s="609"/>
      <c r="BV16" s="607">
        <v>73963980</v>
      </c>
      <c r="BW16" s="608"/>
      <c r="BX16" s="608"/>
      <c r="BY16" s="608"/>
      <c r="BZ16" s="608"/>
      <c r="CA16" s="608"/>
      <c r="CB16" s="608"/>
      <c r="CC16" s="609"/>
      <c r="CD16" s="200"/>
      <c r="CE16" s="605"/>
      <c r="CF16" s="605"/>
      <c r="CG16" s="605"/>
      <c r="CH16" s="605"/>
      <c r="CI16" s="605"/>
      <c r="CJ16" s="605"/>
      <c r="CK16" s="605"/>
      <c r="CL16" s="605"/>
      <c r="CM16" s="605"/>
      <c r="CN16" s="605"/>
      <c r="CO16" s="605"/>
      <c r="CP16" s="605"/>
      <c r="CQ16" s="605"/>
      <c r="CR16" s="605"/>
      <c r="CS16" s="606"/>
      <c r="CT16" s="577"/>
      <c r="CU16" s="578"/>
      <c r="CV16" s="578"/>
      <c r="CW16" s="578"/>
      <c r="CX16" s="578"/>
      <c r="CY16" s="578"/>
      <c r="CZ16" s="578"/>
      <c r="DA16" s="579"/>
      <c r="DB16" s="577"/>
      <c r="DC16" s="578"/>
      <c r="DD16" s="578"/>
      <c r="DE16" s="578"/>
      <c r="DF16" s="578"/>
      <c r="DG16" s="578"/>
      <c r="DH16" s="578"/>
      <c r="DI16" s="579"/>
      <c r="DJ16" s="185"/>
      <c r="DK16" s="185"/>
      <c r="DL16" s="185"/>
      <c r="DM16" s="185"/>
      <c r="DN16" s="185"/>
      <c r="DO16" s="185"/>
    </row>
    <row r="17" spans="1:119" ht="18.75" customHeight="1" thickBot="1" x14ac:dyDescent="0.2">
      <c r="A17" s="186"/>
      <c r="B17" s="729"/>
      <c r="C17" s="730"/>
      <c r="D17" s="730"/>
      <c r="E17" s="730"/>
      <c r="F17" s="730"/>
      <c r="G17" s="730"/>
      <c r="H17" s="730"/>
      <c r="I17" s="730"/>
      <c r="J17" s="730"/>
      <c r="K17" s="731"/>
      <c r="L17" s="201"/>
      <c r="M17" s="692" t="s">
        <v>152</v>
      </c>
      <c r="N17" s="693"/>
      <c r="O17" s="693"/>
      <c r="P17" s="693"/>
      <c r="Q17" s="694"/>
      <c r="R17" s="695" t="s">
        <v>153</v>
      </c>
      <c r="S17" s="696"/>
      <c r="T17" s="696"/>
      <c r="U17" s="696"/>
      <c r="V17" s="697"/>
      <c r="W17" s="698" t="s">
        <v>154</v>
      </c>
      <c r="X17" s="620"/>
      <c r="Y17" s="620"/>
      <c r="Z17" s="620"/>
      <c r="AA17" s="620"/>
      <c r="AB17" s="621"/>
      <c r="AC17" s="583">
        <v>131965</v>
      </c>
      <c r="AD17" s="584"/>
      <c r="AE17" s="584"/>
      <c r="AF17" s="584"/>
      <c r="AG17" s="585"/>
      <c r="AH17" s="583">
        <v>135388</v>
      </c>
      <c r="AI17" s="584"/>
      <c r="AJ17" s="584"/>
      <c r="AK17" s="584"/>
      <c r="AL17" s="586"/>
      <c r="AM17" s="676"/>
      <c r="AN17" s="581"/>
      <c r="AO17" s="581"/>
      <c r="AP17" s="581"/>
      <c r="AQ17" s="581"/>
      <c r="AR17" s="581"/>
      <c r="AS17" s="581"/>
      <c r="AT17" s="582"/>
      <c r="AU17" s="664"/>
      <c r="AV17" s="665"/>
      <c r="AW17" s="665"/>
      <c r="AX17" s="665"/>
      <c r="AY17" s="587" t="s">
        <v>155</v>
      </c>
      <c r="AZ17" s="588"/>
      <c r="BA17" s="588"/>
      <c r="BB17" s="588"/>
      <c r="BC17" s="588"/>
      <c r="BD17" s="588"/>
      <c r="BE17" s="588"/>
      <c r="BF17" s="588"/>
      <c r="BG17" s="588"/>
      <c r="BH17" s="588"/>
      <c r="BI17" s="588"/>
      <c r="BJ17" s="588"/>
      <c r="BK17" s="588"/>
      <c r="BL17" s="588"/>
      <c r="BM17" s="589"/>
      <c r="BN17" s="607">
        <v>80125677</v>
      </c>
      <c r="BO17" s="608"/>
      <c r="BP17" s="608"/>
      <c r="BQ17" s="608"/>
      <c r="BR17" s="608"/>
      <c r="BS17" s="608"/>
      <c r="BT17" s="608"/>
      <c r="BU17" s="609"/>
      <c r="BV17" s="607">
        <v>79803512</v>
      </c>
      <c r="BW17" s="608"/>
      <c r="BX17" s="608"/>
      <c r="BY17" s="608"/>
      <c r="BZ17" s="608"/>
      <c r="CA17" s="608"/>
      <c r="CB17" s="608"/>
      <c r="CC17" s="609"/>
      <c r="CD17" s="200"/>
      <c r="CE17" s="605"/>
      <c r="CF17" s="605"/>
      <c r="CG17" s="605"/>
      <c r="CH17" s="605"/>
      <c r="CI17" s="605"/>
      <c r="CJ17" s="605"/>
      <c r="CK17" s="605"/>
      <c r="CL17" s="605"/>
      <c r="CM17" s="605"/>
      <c r="CN17" s="605"/>
      <c r="CO17" s="605"/>
      <c r="CP17" s="605"/>
      <c r="CQ17" s="605"/>
      <c r="CR17" s="605"/>
      <c r="CS17" s="606"/>
      <c r="CT17" s="577"/>
      <c r="CU17" s="578"/>
      <c r="CV17" s="578"/>
      <c r="CW17" s="578"/>
      <c r="CX17" s="578"/>
      <c r="CY17" s="578"/>
      <c r="CZ17" s="578"/>
      <c r="DA17" s="579"/>
      <c r="DB17" s="577"/>
      <c r="DC17" s="578"/>
      <c r="DD17" s="578"/>
      <c r="DE17" s="578"/>
      <c r="DF17" s="578"/>
      <c r="DG17" s="578"/>
      <c r="DH17" s="578"/>
      <c r="DI17" s="579"/>
      <c r="DJ17" s="185"/>
      <c r="DK17" s="185"/>
      <c r="DL17" s="185"/>
      <c r="DM17" s="185"/>
      <c r="DN17" s="185"/>
      <c r="DO17" s="185"/>
    </row>
    <row r="18" spans="1:119" ht="18.75" customHeight="1" thickBot="1" x14ac:dyDescent="0.2">
      <c r="A18" s="186"/>
      <c r="B18" s="669" t="s">
        <v>156</v>
      </c>
      <c r="C18" s="670"/>
      <c r="D18" s="670"/>
      <c r="E18" s="671"/>
      <c r="F18" s="671"/>
      <c r="G18" s="671"/>
      <c r="H18" s="671"/>
      <c r="I18" s="671"/>
      <c r="J18" s="671"/>
      <c r="K18" s="671"/>
      <c r="L18" s="672">
        <v>50.72</v>
      </c>
      <c r="M18" s="672"/>
      <c r="N18" s="672"/>
      <c r="O18" s="672"/>
      <c r="P18" s="672"/>
      <c r="Q18" s="672"/>
      <c r="R18" s="673"/>
      <c r="S18" s="673"/>
      <c r="T18" s="673"/>
      <c r="U18" s="673"/>
      <c r="V18" s="674"/>
      <c r="W18" s="688"/>
      <c r="X18" s="689"/>
      <c r="Y18" s="689"/>
      <c r="Z18" s="689"/>
      <c r="AA18" s="689"/>
      <c r="AB18" s="699"/>
      <c r="AC18" s="571">
        <v>72.8</v>
      </c>
      <c r="AD18" s="572"/>
      <c r="AE18" s="572"/>
      <c r="AF18" s="572"/>
      <c r="AG18" s="675"/>
      <c r="AH18" s="571">
        <v>72.5</v>
      </c>
      <c r="AI18" s="572"/>
      <c r="AJ18" s="572"/>
      <c r="AK18" s="572"/>
      <c r="AL18" s="573"/>
      <c r="AM18" s="676"/>
      <c r="AN18" s="581"/>
      <c r="AO18" s="581"/>
      <c r="AP18" s="581"/>
      <c r="AQ18" s="581"/>
      <c r="AR18" s="581"/>
      <c r="AS18" s="581"/>
      <c r="AT18" s="582"/>
      <c r="AU18" s="664"/>
      <c r="AV18" s="665"/>
      <c r="AW18" s="665"/>
      <c r="AX18" s="665"/>
      <c r="AY18" s="587" t="s">
        <v>157</v>
      </c>
      <c r="AZ18" s="588"/>
      <c r="BA18" s="588"/>
      <c r="BB18" s="588"/>
      <c r="BC18" s="588"/>
      <c r="BD18" s="588"/>
      <c r="BE18" s="588"/>
      <c r="BF18" s="588"/>
      <c r="BG18" s="588"/>
      <c r="BH18" s="588"/>
      <c r="BI18" s="588"/>
      <c r="BJ18" s="588"/>
      <c r="BK18" s="588"/>
      <c r="BL18" s="588"/>
      <c r="BM18" s="589"/>
      <c r="BN18" s="607">
        <v>100729088</v>
      </c>
      <c r="BO18" s="608"/>
      <c r="BP18" s="608"/>
      <c r="BQ18" s="608"/>
      <c r="BR18" s="608"/>
      <c r="BS18" s="608"/>
      <c r="BT18" s="608"/>
      <c r="BU18" s="609"/>
      <c r="BV18" s="607">
        <v>101571668</v>
      </c>
      <c r="BW18" s="608"/>
      <c r="BX18" s="608"/>
      <c r="BY18" s="608"/>
      <c r="BZ18" s="608"/>
      <c r="CA18" s="608"/>
      <c r="CB18" s="608"/>
      <c r="CC18" s="609"/>
      <c r="CD18" s="200"/>
      <c r="CE18" s="605"/>
      <c r="CF18" s="605"/>
      <c r="CG18" s="605"/>
      <c r="CH18" s="605"/>
      <c r="CI18" s="605"/>
      <c r="CJ18" s="605"/>
      <c r="CK18" s="605"/>
      <c r="CL18" s="605"/>
      <c r="CM18" s="605"/>
      <c r="CN18" s="605"/>
      <c r="CO18" s="605"/>
      <c r="CP18" s="605"/>
      <c r="CQ18" s="605"/>
      <c r="CR18" s="605"/>
      <c r="CS18" s="606"/>
      <c r="CT18" s="577"/>
      <c r="CU18" s="578"/>
      <c r="CV18" s="578"/>
      <c r="CW18" s="578"/>
      <c r="CX18" s="578"/>
      <c r="CY18" s="578"/>
      <c r="CZ18" s="578"/>
      <c r="DA18" s="579"/>
      <c r="DB18" s="577"/>
      <c r="DC18" s="578"/>
      <c r="DD18" s="578"/>
      <c r="DE18" s="578"/>
      <c r="DF18" s="578"/>
      <c r="DG18" s="578"/>
      <c r="DH18" s="578"/>
      <c r="DI18" s="579"/>
      <c r="DJ18" s="185"/>
      <c r="DK18" s="185"/>
      <c r="DL18" s="185"/>
      <c r="DM18" s="185"/>
      <c r="DN18" s="185"/>
      <c r="DO18" s="185"/>
    </row>
    <row r="19" spans="1:119" ht="18.75" customHeight="1" thickBot="1" x14ac:dyDescent="0.2">
      <c r="A19" s="186"/>
      <c r="B19" s="669" t="s">
        <v>158</v>
      </c>
      <c r="C19" s="670"/>
      <c r="D19" s="670"/>
      <c r="E19" s="671"/>
      <c r="F19" s="671"/>
      <c r="G19" s="671"/>
      <c r="H19" s="671"/>
      <c r="I19" s="671"/>
      <c r="J19" s="671"/>
      <c r="K19" s="671"/>
      <c r="L19" s="677">
        <v>8923</v>
      </c>
      <c r="M19" s="677"/>
      <c r="N19" s="677"/>
      <c r="O19" s="677"/>
      <c r="P19" s="677"/>
      <c r="Q19" s="677"/>
      <c r="R19" s="678"/>
      <c r="S19" s="678"/>
      <c r="T19" s="678"/>
      <c r="U19" s="678"/>
      <c r="V19" s="679"/>
      <c r="W19" s="686"/>
      <c r="X19" s="687"/>
      <c r="Y19" s="687"/>
      <c r="Z19" s="687"/>
      <c r="AA19" s="687"/>
      <c r="AB19" s="687"/>
      <c r="AC19" s="690"/>
      <c r="AD19" s="690"/>
      <c r="AE19" s="690"/>
      <c r="AF19" s="690"/>
      <c r="AG19" s="690"/>
      <c r="AH19" s="690"/>
      <c r="AI19" s="690"/>
      <c r="AJ19" s="690"/>
      <c r="AK19" s="690"/>
      <c r="AL19" s="691"/>
      <c r="AM19" s="676"/>
      <c r="AN19" s="581"/>
      <c r="AO19" s="581"/>
      <c r="AP19" s="581"/>
      <c r="AQ19" s="581"/>
      <c r="AR19" s="581"/>
      <c r="AS19" s="581"/>
      <c r="AT19" s="582"/>
      <c r="AU19" s="664"/>
      <c r="AV19" s="665"/>
      <c r="AW19" s="665"/>
      <c r="AX19" s="665"/>
      <c r="AY19" s="587" t="s">
        <v>159</v>
      </c>
      <c r="AZ19" s="588"/>
      <c r="BA19" s="588"/>
      <c r="BB19" s="588"/>
      <c r="BC19" s="588"/>
      <c r="BD19" s="588"/>
      <c r="BE19" s="588"/>
      <c r="BF19" s="588"/>
      <c r="BG19" s="588"/>
      <c r="BH19" s="588"/>
      <c r="BI19" s="588"/>
      <c r="BJ19" s="588"/>
      <c r="BK19" s="588"/>
      <c r="BL19" s="588"/>
      <c r="BM19" s="589"/>
      <c r="BN19" s="607">
        <v>117070098</v>
      </c>
      <c r="BO19" s="608"/>
      <c r="BP19" s="608"/>
      <c r="BQ19" s="608"/>
      <c r="BR19" s="608"/>
      <c r="BS19" s="608"/>
      <c r="BT19" s="608"/>
      <c r="BU19" s="609"/>
      <c r="BV19" s="607">
        <v>116170075</v>
      </c>
      <c r="BW19" s="608"/>
      <c r="BX19" s="608"/>
      <c r="BY19" s="608"/>
      <c r="BZ19" s="608"/>
      <c r="CA19" s="608"/>
      <c r="CB19" s="608"/>
      <c r="CC19" s="609"/>
      <c r="CD19" s="200"/>
      <c r="CE19" s="605"/>
      <c r="CF19" s="605"/>
      <c r="CG19" s="605"/>
      <c r="CH19" s="605"/>
      <c r="CI19" s="605"/>
      <c r="CJ19" s="605"/>
      <c r="CK19" s="605"/>
      <c r="CL19" s="605"/>
      <c r="CM19" s="605"/>
      <c r="CN19" s="605"/>
      <c r="CO19" s="605"/>
      <c r="CP19" s="605"/>
      <c r="CQ19" s="605"/>
      <c r="CR19" s="605"/>
      <c r="CS19" s="606"/>
      <c r="CT19" s="577"/>
      <c r="CU19" s="578"/>
      <c r="CV19" s="578"/>
      <c r="CW19" s="578"/>
      <c r="CX19" s="578"/>
      <c r="CY19" s="578"/>
      <c r="CZ19" s="578"/>
      <c r="DA19" s="579"/>
      <c r="DB19" s="577"/>
      <c r="DC19" s="578"/>
      <c r="DD19" s="578"/>
      <c r="DE19" s="578"/>
      <c r="DF19" s="578"/>
      <c r="DG19" s="578"/>
      <c r="DH19" s="578"/>
      <c r="DI19" s="579"/>
      <c r="DJ19" s="185"/>
      <c r="DK19" s="185"/>
      <c r="DL19" s="185"/>
      <c r="DM19" s="185"/>
      <c r="DN19" s="185"/>
      <c r="DO19" s="185"/>
    </row>
    <row r="20" spans="1:119" ht="18.75" customHeight="1" thickBot="1" x14ac:dyDescent="0.2">
      <c r="A20" s="186"/>
      <c r="B20" s="669" t="s">
        <v>160</v>
      </c>
      <c r="C20" s="670"/>
      <c r="D20" s="670"/>
      <c r="E20" s="671"/>
      <c r="F20" s="671"/>
      <c r="G20" s="671"/>
      <c r="H20" s="671"/>
      <c r="I20" s="671"/>
      <c r="J20" s="671"/>
      <c r="K20" s="671"/>
      <c r="L20" s="677">
        <v>210433</v>
      </c>
      <c r="M20" s="677"/>
      <c r="N20" s="677"/>
      <c r="O20" s="677"/>
      <c r="P20" s="677"/>
      <c r="Q20" s="677"/>
      <c r="R20" s="678"/>
      <c r="S20" s="678"/>
      <c r="T20" s="678"/>
      <c r="U20" s="678"/>
      <c r="V20" s="679"/>
      <c r="W20" s="688"/>
      <c r="X20" s="689"/>
      <c r="Y20" s="689"/>
      <c r="Z20" s="689"/>
      <c r="AA20" s="689"/>
      <c r="AB20" s="689"/>
      <c r="AC20" s="680"/>
      <c r="AD20" s="680"/>
      <c r="AE20" s="680"/>
      <c r="AF20" s="680"/>
      <c r="AG20" s="680"/>
      <c r="AH20" s="680"/>
      <c r="AI20" s="680"/>
      <c r="AJ20" s="680"/>
      <c r="AK20" s="680"/>
      <c r="AL20" s="681"/>
      <c r="AM20" s="682"/>
      <c r="AN20" s="654"/>
      <c r="AO20" s="654"/>
      <c r="AP20" s="654"/>
      <c r="AQ20" s="654"/>
      <c r="AR20" s="654"/>
      <c r="AS20" s="654"/>
      <c r="AT20" s="655"/>
      <c r="AU20" s="683"/>
      <c r="AV20" s="684"/>
      <c r="AW20" s="684"/>
      <c r="AX20" s="685"/>
      <c r="AY20" s="587"/>
      <c r="AZ20" s="588"/>
      <c r="BA20" s="588"/>
      <c r="BB20" s="588"/>
      <c r="BC20" s="588"/>
      <c r="BD20" s="588"/>
      <c r="BE20" s="588"/>
      <c r="BF20" s="588"/>
      <c r="BG20" s="588"/>
      <c r="BH20" s="588"/>
      <c r="BI20" s="588"/>
      <c r="BJ20" s="588"/>
      <c r="BK20" s="588"/>
      <c r="BL20" s="588"/>
      <c r="BM20" s="589"/>
      <c r="BN20" s="607"/>
      <c r="BO20" s="608"/>
      <c r="BP20" s="608"/>
      <c r="BQ20" s="608"/>
      <c r="BR20" s="608"/>
      <c r="BS20" s="608"/>
      <c r="BT20" s="608"/>
      <c r="BU20" s="609"/>
      <c r="BV20" s="607"/>
      <c r="BW20" s="608"/>
      <c r="BX20" s="608"/>
      <c r="BY20" s="608"/>
      <c r="BZ20" s="608"/>
      <c r="CA20" s="608"/>
      <c r="CB20" s="608"/>
      <c r="CC20" s="609"/>
      <c r="CD20" s="200"/>
      <c r="CE20" s="605"/>
      <c r="CF20" s="605"/>
      <c r="CG20" s="605"/>
      <c r="CH20" s="605"/>
      <c r="CI20" s="605"/>
      <c r="CJ20" s="605"/>
      <c r="CK20" s="605"/>
      <c r="CL20" s="605"/>
      <c r="CM20" s="605"/>
      <c r="CN20" s="605"/>
      <c r="CO20" s="605"/>
      <c r="CP20" s="605"/>
      <c r="CQ20" s="605"/>
      <c r="CR20" s="605"/>
      <c r="CS20" s="606"/>
      <c r="CT20" s="577"/>
      <c r="CU20" s="578"/>
      <c r="CV20" s="578"/>
      <c r="CW20" s="578"/>
      <c r="CX20" s="578"/>
      <c r="CY20" s="578"/>
      <c r="CZ20" s="578"/>
      <c r="DA20" s="579"/>
      <c r="DB20" s="577"/>
      <c r="DC20" s="578"/>
      <c r="DD20" s="578"/>
      <c r="DE20" s="578"/>
      <c r="DF20" s="578"/>
      <c r="DG20" s="578"/>
      <c r="DH20" s="578"/>
      <c r="DI20" s="579"/>
      <c r="DJ20" s="185"/>
      <c r="DK20" s="185"/>
      <c r="DL20" s="185"/>
      <c r="DM20" s="185"/>
      <c r="DN20" s="185"/>
      <c r="DO20" s="185"/>
    </row>
    <row r="21" spans="1:119" ht="18.75" customHeight="1" x14ac:dyDescent="0.15">
      <c r="A21" s="186"/>
      <c r="B21" s="666" t="s">
        <v>161</v>
      </c>
      <c r="C21" s="667"/>
      <c r="D21" s="667"/>
      <c r="E21" s="667"/>
      <c r="F21" s="667"/>
      <c r="G21" s="66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7"/>
      <c r="AM21" s="667"/>
      <c r="AN21" s="667"/>
      <c r="AO21" s="667"/>
      <c r="AP21" s="667"/>
      <c r="AQ21" s="667"/>
      <c r="AR21" s="667"/>
      <c r="AS21" s="667"/>
      <c r="AT21" s="667"/>
      <c r="AU21" s="667"/>
      <c r="AV21" s="667"/>
      <c r="AW21" s="667"/>
      <c r="AX21" s="668"/>
      <c r="AY21" s="587"/>
      <c r="AZ21" s="588"/>
      <c r="BA21" s="588"/>
      <c r="BB21" s="588"/>
      <c r="BC21" s="588"/>
      <c r="BD21" s="588"/>
      <c r="BE21" s="588"/>
      <c r="BF21" s="588"/>
      <c r="BG21" s="588"/>
      <c r="BH21" s="588"/>
      <c r="BI21" s="588"/>
      <c r="BJ21" s="588"/>
      <c r="BK21" s="588"/>
      <c r="BL21" s="588"/>
      <c r="BM21" s="589"/>
      <c r="BN21" s="607"/>
      <c r="BO21" s="608"/>
      <c r="BP21" s="608"/>
      <c r="BQ21" s="608"/>
      <c r="BR21" s="608"/>
      <c r="BS21" s="608"/>
      <c r="BT21" s="608"/>
      <c r="BU21" s="609"/>
      <c r="BV21" s="607"/>
      <c r="BW21" s="608"/>
      <c r="BX21" s="608"/>
      <c r="BY21" s="608"/>
      <c r="BZ21" s="608"/>
      <c r="CA21" s="608"/>
      <c r="CB21" s="608"/>
      <c r="CC21" s="609"/>
      <c r="CD21" s="200"/>
      <c r="CE21" s="605"/>
      <c r="CF21" s="605"/>
      <c r="CG21" s="605"/>
      <c r="CH21" s="605"/>
      <c r="CI21" s="605"/>
      <c r="CJ21" s="605"/>
      <c r="CK21" s="605"/>
      <c r="CL21" s="605"/>
      <c r="CM21" s="605"/>
      <c r="CN21" s="605"/>
      <c r="CO21" s="605"/>
      <c r="CP21" s="605"/>
      <c r="CQ21" s="605"/>
      <c r="CR21" s="605"/>
      <c r="CS21" s="606"/>
      <c r="CT21" s="577"/>
      <c r="CU21" s="578"/>
      <c r="CV21" s="578"/>
      <c r="CW21" s="578"/>
      <c r="CX21" s="578"/>
      <c r="CY21" s="578"/>
      <c r="CZ21" s="578"/>
      <c r="DA21" s="579"/>
      <c r="DB21" s="577"/>
      <c r="DC21" s="578"/>
      <c r="DD21" s="578"/>
      <c r="DE21" s="578"/>
      <c r="DF21" s="578"/>
      <c r="DG21" s="578"/>
      <c r="DH21" s="578"/>
      <c r="DI21" s="579"/>
      <c r="DJ21" s="185"/>
      <c r="DK21" s="185"/>
      <c r="DL21" s="185"/>
      <c r="DM21" s="185"/>
      <c r="DN21" s="185"/>
      <c r="DO21" s="185"/>
    </row>
    <row r="22" spans="1:119" ht="18.75" customHeight="1" thickBot="1" x14ac:dyDescent="0.2">
      <c r="A22" s="186"/>
      <c r="B22" s="636" t="s">
        <v>162</v>
      </c>
      <c r="C22" s="637"/>
      <c r="D22" s="638"/>
      <c r="E22" s="645" t="s">
        <v>1</v>
      </c>
      <c r="F22" s="620"/>
      <c r="G22" s="620"/>
      <c r="H22" s="620"/>
      <c r="I22" s="620"/>
      <c r="J22" s="620"/>
      <c r="K22" s="621"/>
      <c r="L22" s="645" t="s">
        <v>163</v>
      </c>
      <c r="M22" s="620"/>
      <c r="N22" s="620"/>
      <c r="O22" s="620"/>
      <c r="P22" s="621"/>
      <c r="Q22" s="630" t="s">
        <v>164</v>
      </c>
      <c r="R22" s="631"/>
      <c r="S22" s="631"/>
      <c r="T22" s="631"/>
      <c r="U22" s="631"/>
      <c r="V22" s="646"/>
      <c r="W22" s="648" t="s">
        <v>165</v>
      </c>
      <c r="X22" s="637"/>
      <c r="Y22" s="638"/>
      <c r="Z22" s="645" t="s">
        <v>1</v>
      </c>
      <c r="AA22" s="620"/>
      <c r="AB22" s="620"/>
      <c r="AC22" s="620"/>
      <c r="AD22" s="620"/>
      <c r="AE22" s="620"/>
      <c r="AF22" s="620"/>
      <c r="AG22" s="621"/>
      <c r="AH22" s="619" t="s">
        <v>166</v>
      </c>
      <c r="AI22" s="620"/>
      <c r="AJ22" s="620"/>
      <c r="AK22" s="620"/>
      <c r="AL22" s="621"/>
      <c r="AM22" s="619" t="s">
        <v>167</v>
      </c>
      <c r="AN22" s="625"/>
      <c r="AO22" s="625"/>
      <c r="AP22" s="625"/>
      <c r="AQ22" s="625"/>
      <c r="AR22" s="626"/>
      <c r="AS22" s="630" t="s">
        <v>164</v>
      </c>
      <c r="AT22" s="631"/>
      <c r="AU22" s="631"/>
      <c r="AV22" s="631"/>
      <c r="AW22" s="631"/>
      <c r="AX22" s="632"/>
      <c r="AY22" s="574"/>
      <c r="AZ22" s="575"/>
      <c r="BA22" s="575"/>
      <c r="BB22" s="575"/>
      <c r="BC22" s="575"/>
      <c r="BD22" s="575"/>
      <c r="BE22" s="575"/>
      <c r="BF22" s="575"/>
      <c r="BG22" s="575"/>
      <c r="BH22" s="575"/>
      <c r="BI22" s="575"/>
      <c r="BJ22" s="575"/>
      <c r="BK22" s="575"/>
      <c r="BL22" s="575"/>
      <c r="BM22" s="576"/>
      <c r="BN22" s="610"/>
      <c r="BO22" s="611"/>
      <c r="BP22" s="611"/>
      <c r="BQ22" s="611"/>
      <c r="BR22" s="611"/>
      <c r="BS22" s="611"/>
      <c r="BT22" s="611"/>
      <c r="BU22" s="612"/>
      <c r="BV22" s="610"/>
      <c r="BW22" s="611"/>
      <c r="BX22" s="611"/>
      <c r="BY22" s="611"/>
      <c r="BZ22" s="611"/>
      <c r="CA22" s="611"/>
      <c r="CB22" s="611"/>
      <c r="CC22" s="612"/>
      <c r="CD22" s="200"/>
      <c r="CE22" s="605"/>
      <c r="CF22" s="605"/>
      <c r="CG22" s="605"/>
      <c r="CH22" s="605"/>
      <c r="CI22" s="605"/>
      <c r="CJ22" s="605"/>
      <c r="CK22" s="605"/>
      <c r="CL22" s="605"/>
      <c r="CM22" s="605"/>
      <c r="CN22" s="605"/>
      <c r="CO22" s="605"/>
      <c r="CP22" s="605"/>
      <c r="CQ22" s="605"/>
      <c r="CR22" s="605"/>
      <c r="CS22" s="606"/>
      <c r="CT22" s="577"/>
      <c r="CU22" s="578"/>
      <c r="CV22" s="578"/>
      <c r="CW22" s="578"/>
      <c r="CX22" s="578"/>
      <c r="CY22" s="578"/>
      <c r="CZ22" s="578"/>
      <c r="DA22" s="579"/>
      <c r="DB22" s="577"/>
      <c r="DC22" s="578"/>
      <c r="DD22" s="578"/>
      <c r="DE22" s="578"/>
      <c r="DF22" s="578"/>
      <c r="DG22" s="578"/>
      <c r="DH22" s="578"/>
      <c r="DI22" s="579"/>
      <c r="DJ22" s="185"/>
      <c r="DK22" s="185"/>
      <c r="DL22" s="185"/>
      <c r="DM22" s="185"/>
      <c r="DN22" s="185"/>
      <c r="DO22" s="185"/>
    </row>
    <row r="23" spans="1:119" ht="18.75" customHeight="1" x14ac:dyDescent="0.15">
      <c r="A23" s="186"/>
      <c r="B23" s="639"/>
      <c r="C23" s="640"/>
      <c r="D23" s="641"/>
      <c r="E23" s="622"/>
      <c r="F23" s="623"/>
      <c r="G23" s="623"/>
      <c r="H23" s="623"/>
      <c r="I23" s="623"/>
      <c r="J23" s="623"/>
      <c r="K23" s="624"/>
      <c r="L23" s="622"/>
      <c r="M23" s="623"/>
      <c r="N23" s="623"/>
      <c r="O23" s="623"/>
      <c r="P23" s="624"/>
      <c r="Q23" s="633"/>
      <c r="R23" s="634"/>
      <c r="S23" s="634"/>
      <c r="T23" s="634"/>
      <c r="U23" s="634"/>
      <c r="V23" s="647"/>
      <c r="W23" s="649"/>
      <c r="X23" s="640"/>
      <c r="Y23" s="641"/>
      <c r="Z23" s="622"/>
      <c r="AA23" s="623"/>
      <c r="AB23" s="623"/>
      <c r="AC23" s="623"/>
      <c r="AD23" s="623"/>
      <c r="AE23" s="623"/>
      <c r="AF23" s="623"/>
      <c r="AG23" s="624"/>
      <c r="AH23" s="622"/>
      <c r="AI23" s="623"/>
      <c r="AJ23" s="623"/>
      <c r="AK23" s="623"/>
      <c r="AL23" s="624"/>
      <c r="AM23" s="627"/>
      <c r="AN23" s="628"/>
      <c r="AO23" s="628"/>
      <c r="AP23" s="628"/>
      <c r="AQ23" s="628"/>
      <c r="AR23" s="629"/>
      <c r="AS23" s="633"/>
      <c r="AT23" s="634"/>
      <c r="AU23" s="634"/>
      <c r="AV23" s="634"/>
      <c r="AW23" s="634"/>
      <c r="AX23" s="635"/>
      <c r="AY23" s="599" t="s">
        <v>168</v>
      </c>
      <c r="AZ23" s="600"/>
      <c r="BA23" s="600"/>
      <c r="BB23" s="600"/>
      <c r="BC23" s="600"/>
      <c r="BD23" s="600"/>
      <c r="BE23" s="600"/>
      <c r="BF23" s="600"/>
      <c r="BG23" s="600"/>
      <c r="BH23" s="600"/>
      <c r="BI23" s="600"/>
      <c r="BJ23" s="600"/>
      <c r="BK23" s="600"/>
      <c r="BL23" s="600"/>
      <c r="BM23" s="601"/>
      <c r="BN23" s="607">
        <v>245377144</v>
      </c>
      <c r="BO23" s="608"/>
      <c r="BP23" s="608"/>
      <c r="BQ23" s="608"/>
      <c r="BR23" s="608"/>
      <c r="BS23" s="608"/>
      <c r="BT23" s="608"/>
      <c r="BU23" s="609"/>
      <c r="BV23" s="607">
        <v>251449177</v>
      </c>
      <c r="BW23" s="608"/>
      <c r="BX23" s="608"/>
      <c r="BY23" s="608"/>
      <c r="BZ23" s="608"/>
      <c r="CA23" s="608"/>
      <c r="CB23" s="608"/>
      <c r="CC23" s="609"/>
      <c r="CD23" s="200"/>
      <c r="CE23" s="605"/>
      <c r="CF23" s="605"/>
      <c r="CG23" s="605"/>
      <c r="CH23" s="605"/>
      <c r="CI23" s="605"/>
      <c r="CJ23" s="605"/>
      <c r="CK23" s="605"/>
      <c r="CL23" s="605"/>
      <c r="CM23" s="605"/>
      <c r="CN23" s="605"/>
      <c r="CO23" s="605"/>
      <c r="CP23" s="605"/>
      <c r="CQ23" s="605"/>
      <c r="CR23" s="605"/>
      <c r="CS23" s="606"/>
      <c r="CT23" s="577"/>
      <c r="CU23" s="578"/>
      <c r="CV23" s="578"/>
      <c r="CW23" s="578"/>
      <c r="CX23" s="578"/>
      <c r="CY23" s="578"/>
      <c r="CZ23" s="578"/>
      <c r="DA23" s="579"/>
      <c r="DB23" s="577"/>
      <c r="DC23" s="578"/>
      <c r="DD23" s="578"/>
      <c r="DE23" s="578"/>
      <c r="DF23" s="578"/>
      <c r="DG23" s="578"/>
      <c r="DH23" s="578"/>
      <c r="DI23" s="579"/>
      <c r="DJ23" s="185"/>
      <c r="DK23" s="185"/>
      <c r="DL23" s="185"/>
      <c r="DM23" s="185"/>
      <c r="DN23" s="185"/>
      <c r="DO23" s="185"/>
    </row>
    <row r="24" spans="1:119" ht="18.75" customHeight="1" thickBot="1" x14ac:dyDescent="0.2">
      <c r="A24" s="186"/>
      <c r="B24" s="639"/>
      <c r="C24" s="640"/>
      <c r="D24" s="641"/>
      <c r="E24" s="580" t="s">
        <v>169</v>
      </c>
      <c r="F24" s="581"/>
      <c r="G24" s="581"/>
      <c r="H24" s="581"/>
      <c r="I24" s="581"/>
      <c r="J24" s="581"/>
      <c r="K24" s="582"/>
      <c r="L24" s="583">
        <v>1</v>
      </c>
      <c r="M24" s="584"/>
      <c r="N24" s="584"/>
      <c r="O24" s="584"/>
      <c r="P24" s="585"/>
      <c r="Q24" s="583">
        <v>10593</v>
      </c>
      <c r="R24" s="584"/>
      <c r="S24" s="584"/>
      <c r="T24" s="584"/>
      <c r="U24" s="584"/>
      <c r="V24" s="585"/>
      <c r="W24" s="649"/>
      <c r="X24" s="640"/>
      <c r="Y24" s="641"/>
      <c r="Z24" s="580" t="s">
        <v>170</v>
      </c>
      <c r="AA24" s="581"/>
      <c r="AB24" s="581"/>
      <c r="AC24" s="581"/>
      <c r="AD24" s="581"/>
      <c r="AE24" s="581"/>
      <c r="AF24" s="581"/>
      <c r="AG24" s="582"/>
      <c r="AH24" s="583">
        <v>2644</v>
      </c>
      <c r="AI24" s="584"/>
      <c r="AJ24" s="584"/>
      <c r="AK24" s="584"/>
      <c r="AL24" s="585"/>
      <c r="AM24" s="583">
        <v>7979592</v>
      </c>
      <c r="AN24" s="584"/>
      <c r="AO24" s="584"/>
      <c r="AP24" s="584"/>
      <c r="AQ24" s="584"/>
      <c r="AR24" s="585"/>
      <c r="AS24" s="583">
        <v>3018</v>
      </c>
      <c r="AT24" s="584"/>
      <c r="AU24" s="584"/>
      <c r="AV24" s="584"/>
      <c r="AW24" s="584"/>
      <c r="AX24" s="586"/>
      <c r="AY24" s="574" t="s">
        <v>171</v>
      </c>
      <c r="AZ24" s="575"/>
      <c r="BA24" s="575"/>
      <c r="BB24" s="575"/>
      <c r="BC24" s="575"/>
      <c r="BD24" s="575"/>
      <c r="BE24" s="575"/>
      <c r="BF24" s="575"/>
      <c r="BG24" s="575"/>
      <c r="BH24" s="575"/>
      <c r="BI24" s="575"/>
      <c r="BJ24" s="575"/>
      <c r="BK24" s="575"/>
      <c r="BL24" s="575"/>
      <c r="BM24" s="576"/>
      <c r="BN24" s="607">
        <v>147061435</v>
      </c>
      <c r="BO24" s="608"/>
      <c r="BP24" s="608"/>
      <c r="BQ24" s="608"/>
      <c r="BR24" s="608"/>
      <c r="BS24" s="608"/>
      <c r="BT24" s="608"/>
      <c r="BU24" s="609"/>
      <c r="BV24" s="607">
        <v>146163538</v>
      </c>
      <c r="BW24" s="608"/>
      <c r="BX24" s="608"/>
      <c r="BY24" s="608"/>
      <c r="BZ24" s="608"/>
      <c r="CA24" s="608"/>
      <c r="CB24" s="608"/>
      <c r="CC24" s="609"/>
      <c r="CD24" s="200"/>
      <c r="CE24" s="605"/>
      <c r="CF24" s="605"/>
      <c r="CG24" s="605"/>
      <c r="CH24" s="605"/>
      <c r="CI24" s="605"/>
      <c r="CJ24" s="605"/>
      <c r="CK24" s="605"/>
      <c r="CL24" s="605"/>
      <c r="CM24" s="605"/>
      <c r="CN24" s="605"/>
      <c r="CO24" s="605"/>
      <c r="CP24" s="605"/>
      <c r="CQ24" s="605"/>
      <c r="CR24" s="605"/>
      <c r="CS24" s="606"/>
      <c r="CT24" s="577"/>
      <c r="CU24" s="578"/>
      <c r="CV24" s="578"/>
      <c r="CW24" s="578"/>
      <c r="CX24" s="578"/>
      <c r="CY24" s="578"/>
      <c r="CZ24" s="578"/>
      <c r="DA24" s="579"/>
      <c r="DB24" s="577"/>
      <c r="DC24" s="578"/>
      <c r="DD24" s="578"/>
      <c r="DE24" s="578"/>
      <c r="DF24" s="578"/>
      <c r="DG24" s="578"/>
      <c r="DH24" s="578"/>
      <c r="DI24" s="579"/>
      <c r="DJ24" s="185"/>
      <c r="DK24" s="185"/>
      <c r="DL24" s="185"/>
      <c r="DM24" s="185"/>
      <c r="DN24" s="185"/>
      <c r="DO24" s="185"/>
    </row>
    <row r="25" spans="1:119" s="185" customFormat="1" ht="18.75" customHeight="1" x14ac:dyDescent="0.15">
      <c r="A25" s="186"/>
      <c r="B25" s="639"/>
      <c r="C25" s="640"/>
      <c r="D25" s="641"/>
      <c r="E25" s="580" t="s">
        <v>172</v>
      </c>
      <c r="F25" s="581"/>
      <c r="G25" s="581"/>
      <c r="H25" s="581"/>
      <c r="I25" s="581"/>
      <c r="J25" s="581"/>
      <c r="K25" s="582"/>
      <c r="L25" s="583">
        <v>2</v>
      </c>
      <c r="M25" s="584"/>
      <c r="N25" s="584"/>
      <c r="O25" s="584"/>
      <c r="P25" s="585"/>
      <c r="Q25" s="583">
        <v>8478</v>
      </c>
      <c r="R25" s="584"/>
      <c r="S25" s="584"/>
      <c r="T25" s="584"/>
      <c r="U25" s="584"/>
      <c r="V25" s="585"/>
      <c r="W25" s="649"/>
      <c r="X25" s="640"/>
      <c r="Y25" s="641"/>
      <c r="Z25" s="580" t="s">
        <v>173</v>
      </c>
      <c r="AA25" s="581"/>
      <c r="AB25" s="581"/>
      <c r="AC25" s="581"/>
      <c r="AD25" s="581"/>
      <c r="AE25" s="581"/>
      <c r="AF25" s="581"/>
      <c r="AG25" s="582"/>
      <c r="AH25" s="583">
        <v>433</v>
      </c>
      <c r="AI25" s="584"/>
      <c r="AJ25" s="584"/>
      <c r="AK25" s="584"/>
      <c r="AL25" s="585"/>
      <c r="AM25" s="583">
        <v>1337104</v>
      </c>
      <c r="AN25" s="584"/>
      <c r="AO25" s="584"/>
      <c r="AP25" s="584"/>
      <c r="AQ25" s="584"/>
      <c r="AR25" s="585"/>
      <c r="AS25" s="583">
        <v>3088</v>
      </c>
      <c r="AT25" s="584"/>
      <c r="AU25" s="584"/>
      <c r="AV25" s="584"/>
      <c r="AW25" s="584"/>
      <c r="AX25" s="586"/>
      <c r="AY25" s="599" t="s">
        <v>174</v>
      </c>
      <c r="AZ25" s="600"/>
      <c r="BA25" s="600"/>
      <c r="BB25" s="600"/>
      <c r="BC25" s="600"/>
      <c r="BD25" s="600"/>
      <c r="BE25" s="600"/>
      <c r="BF25" s="600"/>
      <c r="BG25" s="600"/>
      <c r="BH25" s="600"/>
      <c r="BI25" s="600"/>
      <c r="BJ25" s="600"/>
      <c r="BK25" s="600"/>
      <c r="BL25" s="600"/>
      <c r="BM25" s="601"/>
      <c r="BN25" s="602">
        <v>18936360</v>
      </c>
      <c r="BO25" s="603"/>
      <c r="BP25" s="603"/>
      <c r="BQ25" s="603"/>
      <c r="BR25" s="603"/>
      <c r="BS25" s="603"/>
      <c r="BT25" s="603"/>
      <c r="BU25" s="604"/>
      <c r="BV25" s="602">
        <v>18740570</v>
      </c>
      <c r="BW25" s="603"/>
      <c r="BX25" s="603"/>
      <c r="BY25" s="603"/>
      <c r="BZ25" s="603"/>
      <c r="CA25" s="603"/>
      <c r="CB25" s="603"/>
      <c r="CC25" s="604"/>
      <c r="CD25" s="200"/>
      <c r="CE25" s="605"/>
      <c r="CF25" s="605"/>
      <c r="CG25" s="605"/>
      <c r="CH25" s="605"/>
      <c r="CI25" s="605"/>
      <c r="CJ25" s="605"/>
      <c r="CK25" s="605"/>
      <c r="CL25" s="605"/>
      <c r="CM25" s="605"/>
      <c r="CN25" s="605"/>
      <c r="CO25" s="605"/>
      <c r="CP25" s="605"/>
      <c r="CQ25" s="605"/>
      <c r="CR25" s="605"/>
      <c r="CS25" s="606"/>
      <c r="CT25" s="577"/>
      <c r="CU25" s="578"/>
      <c r="CV25" s="578"/>
      <c r="CW25" s="578"/>
      <c r="CX25" s="578"/>
      <c r="CY25" s="578"/>
      <c r="CZ25" s="578"/>
      <c r="DA25" s="579"/>
      <c r="DB25" s="577"/>
      <c r="DC25" s="578"/>
      <c r="DD25" s="578"/>
      <c r="DE25" s="578"/>
      <c r="DF25" s="578"/>
      <c r="DG25" s="578"/>
      <c r="DH25" s="578"/>
      <c r="DI25" s="579"/>
    </row>
    <row r="26" spans="1:119" s="185" customFormat="1" ht="18.75" customHeight="1" x14ac:dyDescent="0.15">
      <c r="A26" s="186"/>
      <c r="B26" s="639"/>
      <c r="C26" s="640"/>
      <c r="D26" s="641"/>
      <c r="E26" s="580" t="s">
        <v>175</v>
      </c>
      <c r="F26" s="581"/>
      <c r="G26" s="581"/>
      <c r="H26" s="581"/>
      <c r="I26" s="581"/>
      <c r="J26" s="581"/>
      <c r="K26" s="582"/>
      <c r="L26" s="583">
        <v>1</v>
      </c>
      <c r="M26" s="584"/>
      <c r="N26" s="584"/>
      <c r="O26" s="584"/>
      <c r="P26" s="585"/>
      <c r="Q26" s="583">
        <v>8050</v>
      </c>
      <c r="R26" s="584"/>
      <c r="S26" s="584"/>
      <c r="T26" s="584"/>
      <c r="U26" s="584"/>
      <c r="V26" s="585"/>
      <c r="W26" s="649"/>
      <c r="X26" s="640"/>
      <c r="Y26" s="641"/>
      <c r="Z26" s="580" t="s">
        <v>176</v>
      </c>
      <c r="AA26" s="662"/>
      <c r="AB26" s="662"/>
      <c r="AC26" s="662"/>
      <c r="AD26" s="662"/>
      <c r="AE26" s="662"/>
      <c r="AF26" s="662"/>
      <c r="AG26" s="663"/>
      <c r="AH26" s="583">
        <v>249</v>
      </c>
      <c r="AI26" s="584"/>
      <c r="AJ26" s="584"/>
      <c r="AK26" s="584"/>
      <c r="AL26" s="585"/>
      <c r="AM26" s="583">
        <v>837885</v>
      </c>
      <c r="AN26" s="584"/>
      <c r="AO26" s="584"/>
      <c r="AP26" s="584"/>
      <c r="AQ26" s="584"/>
      <c r="AR26" s="585"/>
      <c r="AS26" s="583">
        <v>3365</v>
      </c>
      <c r="AT26" s="584"/>
      <c r="AU26" s="584"/>
      <c r="AV26" s="584"/>
      <c r="AW26" s="584"/>
      <c r="AX26" s="586"/>
      <c r="AY26" s="616" t="s">
        <v>177</v>
      </c>
      <c r="AZ26" s="617"/>
      <c r="BA26" s="617"/>
      <c r="BB26" s="617"/>
      <c r="BC26" s="617"/>
      <c r="BD26" s="617"/>
      <c r="BE26" s="617"/>
      <c r="BF26" s="617"/>
      <c r="BG26" s="617"/>
      <c r="BH26" s="617"/>
      <c r="BI26" s="617"/>
      <c r="BJ26" s="617"/>
      <c r="BK26" s="617"/>
      <c r="BL26" s="617"/>
      <c r="BM26" s="618"/>
      <c r="BN26" s="607">
        <v>450000</v>
      </c>
      <c r="BO26" s="608"/>
      <c r="BP26" s="608"/>
      <c r="BQ26" s="608"/>
      <c r="BR26" s="608"/>
      <c r="BS26" s="608"/>
      <c r="BT26" s="608"/>
      <c r="BU26" s="609"/>
      <c r="BV26" s="607">
        <v>420000</v>
      </c>
      <c r="BW26" s="608"/>
      <c r="BX26" s="608"/>
      <c r="BY26" s="608"/>
      <c r="BZ26" s="608"/>
      <c r="CA26" s="608"/>
      <c r="CB26" s="608"/>
      <c r="CC26" s="609"/>
      <c r="CD26" s="200"/>
      <c r="CE26" s="605"/>
      <c r="CF26" s="605"/>
      <c r="CG26" s="605"/>
      <c r="CH26" s="605"/>
      <c r="CI26" s="605"/>
      <c r="CJ26" s="605"/>
      <c r="CK26" s="605"/>
      <c r="CL26" s="605"/>
      <c r="CM26" s="605"/>
      <c r="CN26" s="605"/>
      <c r="CO26" s="605"/>
      <c r="CP26" s="605"/>
      <c r="CQ26" s="605"/>
      <c r="CR26" s="605"/>
      <c r="CS26" s="606"/>
      <c r="CT26" s="577"/>
      <c r="CU26" s="578"/>
      <c r="CV26" s="578"/>
      <c r="CW26" s="578"/>
      <c r="CX26" s="578"/>
      <c r="CY26" s="578"/>
      <c r="CZ26" s="578"/>
      <c r="DA26" s="579"/>
      <c r="DB26" s="577"/>
      <c r="DC26" s="578"/>
      <c r="DD26" s="578"/>
      <c r="DE26" s="578"/>
      <c r="DF26" s="578"/>
      <c r="DG26" s="578"/>
      <c r="DH26" s="578"/>
      <c r="DI26" s="579"/>
    </row>
    <row r="27" spans="1:119" ht="18.75" customHeight="1" thickBot="1" x14ac:dyDescent="0.2">
      <c r="A27" s="186"/>
      <c r="B27" s="639"/>
      <c r="C27" s="640"/>
      <c r="D27" s="641"/>
      <c r="E27" s="580" t="s">
        <v>178</v>
      </c>
      <c r="F27" s="581"/>
      <c r="G27" s="581"/>
      <c r="H27" s="581"/>
      <c r="I27" s="581"/>
      <c r="J27" s="581"/>
      <c r="K27" s="582"/>
      <c r="L27" s="583">
        <v>1</v>
      </c>
      <c r="M27" s="584"/>
      <c r="N27" s="584"/>
      <c r="O27" s="584"/>
      <c r="P27" s="585"/>
      <c r="Q27" s="583">
        <v>7970</v>
      </c>
      <c r="R27" s="584"/>
      <c r="S27" s="584"/>
      <c r="T27" s="584"/>
      <c r="U27" s="584"/>
      <c r="V27" s="585"/>
      <c r="W27" s="649"/>
      <c r="X27" s="640"/>
      <c r="Y27" s="641"/>
      <c r="Z27" s="580" t="s">
        <v>179</v>
      </c>
      <c r="AA27" s="581"/>
      <c r="AB27" s="581"/>
      <c r="AC27" s="581"/>
      <c r="AD27" s="581"/>
      <c r="AE27" s="581"/>
      <c r="AF27" s="581"/>
      <c r="AG27" s="582"/>
      <c r="AH27" s="583">
        <v>217</v>
      </c>
      <c r="AI27" s="584"/>
      <c r="AJ27" s="584"/>
      <c r="AK27" s="584"/>
      <c r="AL27" s="585"/>
      <c r="AM27" s="583">
        <v>834545</v>
      </c>
      <c r="AN27" s="584"/>
      <c r="AO27" s="584"/>
      <c r="AP27" s="584"/>
      <c r="AQ27" s="584"/>
      <c r="AR27" s="585"/>
      <c r="AS27" s="583">
        <v>3846</v>
      </c>
      <c r="AT27" s="584"/>
      <c r="AU27" s="584"/>
      <c r="AV27" s="584"/>
      <c r="AW27" s="584"/>
      <c r="AX27" s="586"/>
      <c r="AY27" s="613" t="s">
        <v>180</v>
      </c>
      <c r="AZ27" s="614"/>
      <c r="BA27" s="614"/>
      <c r="BB27" s="614"/>
      <c r="BC27" s="614"/>
      <c r="BD27" s="614"/>
      <c r="BE27" s="614"/>
      <c r="BF27" s="614"/>
      <c r="BG27" s="614"/>
      <c r="BH27" s="614"/>
      <c r="BI27" s="614"/>
      <c r="BJ27" s="614"/>
      <c r="BK27" s="614"/>
      <c r="BL27" s="614"/>
      <c r="BM27" s="615"/>
      <c r="BN27" s="610" t="s">
        <v>181</v>
      </c>
      <c r="BO27" s="611"/>
      <c r="BP27" s="611"/>
      <c r="BQ27" s="611"/>
      <c r="BR27" s="611"/>
      <c r="BS27" s="611"/>
      <c r="BT27" s="611"/>
      <c r="BU27" s="612"/>
      <c r="BV27" s="610" t="s">
        <v>127</v>
      </c>
      <c r="BW27" s="611"/>
      <c r="BX27" s="611"/>
      <c r="BY27" s="611"/>
      <c r="BZ27" s="611"/>
      <c r="CA27" s="611"/>
      <c r="CB27" s="611"/>
      <c r="CC27" s="612"/>
      <c r="CD27" s="202"/>
      <c r="CE27" s="605"/>
      <c r="CF27" s="605"/>
      <c r="CG27" s="605"/>
      <c r="CH27" s="605"/>
      <c r="CI27" s="605"/>
      <c r="CJ27" s="605"/>
      <c r="CK27" s="605"/>
      <c r="CL27" s="605"/>
      <c r="CM27" s="605"/>
      <c r="CN27" s="605"/>
      <c r="CO27" s="605"/>
      <c r="CP27" s="605"/>
      <c r="CQ27" s="605"/>
      <c r="CR27" s="605"/>
      <c r="CS27" s="606"/>
      <c r="CT27" s="577"/>
      <c r="CU27" s="578"/>
      <c r="CV27" s="578"/>
      <c r="CW27" s="578"/>
      <c r="CX27" s="578"/>
      <c r="CY27" s="578"/>
      <c r="CZ27" s="578"/>
      <c r="DA27" s="579"/>
      <c r="DB27" s="577"/>
      <c r="DC27" s="578"/>
      <c r="DD27" s="578"/>
      <c r="DE27" s="578"/>
      <c r="DF27" s="578"/>
      <c r="DG27" s="578"/>
      <c r="DH27" s="578"/>
      <c r="DI27" s="579"/>
      <c r="DJ27" s="185"/>
      <c r="DK27" s="185"/>
      <c r="DL27" s="185"/>
      <c r="DM27" s="185"/>
      <c r="DN27" s="185"/>
      <c r="DO27" s="185"/>
    </row>
    <row r="28" spans="1:119" ht="18.75" customHeight="1" x14ac:dyDescent="0.15">
      <c r="A28" s="186"/>
      <c r="B28" s="639"/>
      <c r="C28" s="640"/>
      <c r="D28" s="641"/>
      <c r="E28" s="580" t="s">
        <v>182</v>
      </c>
      <c r="F28" s="581"/>
      <c r="G28" s="581"/>
      <c r="H28" s="581"/>
      <c r="I28" s="581"/>
      <c r="J28" s="581"/>
      <c r="K28" s="582"/>
      <c r="L28" s="583">
        <v>1</v>
      </c>
      <c r="M28" s="584"/>
      <c r="N28" s="584"/>
      <c r="O28" s="584"/>
      <c r="P28" s="585"/>
      <c r="Q28" s="583">
        <v>7170</v>
      </c>
      <c r="R28" s="584"/>
      <c r="S28" s="584"/>
      <c r="T28" s="584"/>
      <c r="U28" s="584"/>
      <c r="V28" s="585"/>
      <c r="W28" s="649"/>
      <c r="X28" s="640"/>
      <c r="Y28" s="641"/>
      <c r="Z28" s="580" t="s">
        <v>183</v>
      </c>
      <c r="AA28" s="581"/>
      <c r="AB28" s="581"/>
      <c r="AC28" s="581"/>
      <c r="AD28" s="581"/>
      <c r="AE28" s="581"/>
      <c r="AF28" s="581"/>
      <c r="AG28" s="582"/>
      <c r="AH28" s="583" t="s">
        <v>181</v>
      </c>
      <c r="AI28" s="584"/>
      <c r="AJ28" s="584"/>
      <c r="AK28" s="584"/>
      <c r="AL28" s="585"/>
      <c r="AM28" s="583" t="s">
        <v>181</v>
      </c>
      <c r="AN28" s="584"/>
      <c r="AO28" s="584"/>
      <c r="AP28" s="584"/>
      <c r="AQ28" s="584"/>
      <c r="AR28" s="585"/>
      <c r="AS28" s="583" t="s">
        <v>181</v>
      </c>
      <c r="AT28" s="584"/>
      <c r="AU28" s="584"/>
      <c r="AV28" s="584"/>
      <c r="AW28" s="584"/>
      <c r="AX28" s="586"/>
      <c r="AY28" s="590" t="s">
        <v>184</v>
      </c>
      <c r="AZ28" s="591"/>
      <c r="BA28" s="591"/>
      <c r="BB28" s="592"/>
      <c r="BC28" s="599" t="s">
        <v>47</v>
      </c>
      <c r="BD28" s="600"/>
      <c r="BE28" s="600"/>
      <c r="BF28" s="600"/>
      <c r="BG28" s="600"/>
      <c r="BH28" s="600"/>
      <c r="BI28" s="600"/>
      <c r="BJ28" s="600"/>
      <c r="BK28" s="600"/>
      <c r="BL28" s="600"/>
      <c r="BM28" s="601"/>
      <c r="BN28" s="602">
        <v>6767626</v>
      </c>
      <c r="BO28" s="603"/>
      <c r="BP28" s="603"/>
      <c r="BQ28" s="603"/>
      <c r="BR28" s="603"/>
      <c r="BS28" s="603"/>
      <c r="BT28" s="603"/>
      <c r="BU28" s="604"/>
      <c r="BV28" s="602">
        <v>6151370</v>
      </c>
      <c r="BW28" s="603"/>
      <c r="BX28" s="603"/>
      <c r="BY28" s="603"/>
      <c r="BZ28" s="603"/>
      <c r="CA28" s="603"/>
      <c r="CB28" s="603"/>
      <c r="CC28" s="604"/>
      <c r="CD28" s="200"/>
      <c r="CE28" s="605"/>
      <c r="CF28" s="605"/>
      <c r="CG28" s="605"/>
      <c r="CH28" s="605"/>
      <c r="CI28" s="605"/>
      <c r="CJ28" s="605"/>
      <c r="CK28" s="605"/>
      <c r="CL28" s="605"/>
      <c r="CM28" s="605"/>
      <c r="CN28" s="605"/>
      <c r="CO28" s="605"/>
      <c r="CP28" s="605"/>
      <c r="CQ28" s="605"/>
      <c r="CR28" s="605"/>
      <c r="CS28" s="606"/>
      <c r="CT28" s="577"/>
      <c r="CU28" s="578"/>
      <c r="CV28" s="578"/>
      <c r="CW28" s="578"/>
      <c r="CX28" s="578"/>
      <c r="CY28" s="578"/>
      <c r="CZ28" s="578"/>
      <c r="DA28" s="579"/>
      <c r="DB28" s="577"/>
      <c r="DC28" s="578"/>
      <c r="DD28" s="578"/>
      <c r="DE28" s="578"/>
      <c r="DF28" s="578"/>
      <c r="DG28" s="578"/>
      <c r="DH28" s="578"/>
      <c r="DI28" s="579"/>
      <c r="DJ28" s="185"/>
      <c r="DK28" s="185"/>
      <c r="DL28" s="185"/>
      <c r="DM28" s="185"/>
      <c r="DN28" s="185"/>
      <c r="DO28" s="185"/>
    </row>
    <row r="29" spans="1:119" ht="18.75" customHeight="1" x14ac:dyDescent="0.15">
      <c r="A29" s="186"/>
      <c r="B29" s="639"/>
      <c r="C29" s="640"/>
      <c r="D29" s="641"/>
      <c r="E29" s="580" t="s">
        <v>185</v>
      </c>
      <c r="F29" s="581"/>
      <c r="G29" s="581"/>
      <c r="H29" s="581"/>
      <c r="I29" s="581"/>
      <c r="J29" s="581"/>
      <c r="K29" s="582"/>
      <c r="L29" s="583">
        <v>42</v>
      </c>
      <c r="M29" s="584"/>
      <c r="N29" s="584"/>
      <c r="O29" s="584"/>
      <c r="P29" s="585"/>
      <c r="Q29" s="583">
        <v>6400</v>
      </c>
      <c r="R29" s="584"/>
      <c r="S29" s="584"/>
      <c r="T29" s="584"/>
      <c r="U29" s="584"/>
      <c r="V29" s="585"/>
      <c r="W29" s="650"/>
      <c r="X29" s="651"/>
      <c r="Y29" s="652"/>
      <c r="Z29" s="580" t="s">
        <v>186</v>
      </c>
      <c r="AA29" s="581"/>
      <c r="AB29" s="581"/>
      <c r="AC29" s="581"/>
      <c r="AD29" s="581"/>
      <c r="AE29" s="581"/>
      <c r="AF29" s="581"/>
      <c r="AG29" s="582"/>
      <c r="AH29" s="583">
        <v>2861</v>
      </c>
      <c r="AI29" s="584"/>
      <c r="AJ29" s="584"/>
      <c r="AK29" s="584"/>
      <c r="AL29" s="585"/>
      <c r="AM29" s="583">
        <v>8814137</v>
      </c>
      <c r="AN29" s="584"/>
      <c r="AO29" s="584"/>
      <c r="AP29" s="584"/>
      <c r="AQ29" s="584"/>
      <c r="AR29" s="585"/>
      <c r="AS29" s="583">
        <v>3081</v>
      </c>
      <c r="AT29" s="584"/>
      <c r="AU29" s="584"/>
      <c r="AV29" s="584"/>
      <c r="AW29" s="584"/>
      <c r="AX29" s="586"/>
      <c r="AY29" s="593"/>
      <c r="AZ29" s="594"/>
      <c r="BA29" s="594"/>
      <c r="BB29" s="595"/>
      <c r="BC29" s="587" t="s">
        <v>187</v>
      </c>
      <c r="BD29" s="588"/>
      <c r="BE29" s="588"/>
      <c r="BF29" s="588"/>
      <c r="BG29" s="588"/>
      <c r="BH29" s="588"/>
      <c r="BI29" s="588"/>
      <c r="BJ29" s="588"/>
      <c r="BK29" s="588"/>
      <c r="BL29" s="588"/>
      <c r="BM29" s="589"/>
      <c r="BN29" s="607">
        <v>9265409</v>
      </c>
      <c r="BO29" s="608"/>
      <c r="BP29" s="608"/>
      <c r="BQ29" s="608"/>
      <c r="BR29" s="608"/>
      <c r="BS29" s="608"/>
      <c r="BT29" s="608"/>
      <c r="BU29" s="609"/>
      <c r="BV29" s="607">
        <v>8045436</v>
      </c>
      <c r="BW29" s="608"/>
      <c r="BX29" s="608"/>
      <c r="BY29" s="608"/>
      <c r="BZ29" s="608"/>
      <c r="CA29" s="608"/>
      <c r="CB29" s="608"/>
      <c r="CC29" s="609"/>
      <c r="CD29" s="202"/>
      <c r="CE29" s="605"/>
      <c r="CF29" s="605"/>
      <c r="CG29" s="605"/>
      <c r="CH29" s="605"/>
      <c r="CI29" s="605"/>
      <c r="CJ29" s="605"/>
      <c r="CK29" s="605"/>
      <c r="CL29" s="605"/>
      <c r="CM29" s="605"/>
      <c r="CN29" s="605"/>
      <c r="CO29" s="605"/>
      <c r="CP29" s="605"/>
      <c r="CQ29" s="605"/>
      <c r="CR29" s="605"/>
      <c r="CS29" s="606"/>
      <c r="CT29" s="577"/>
      <c r="CU29" s="578"/>
      <c r="CV29" s="578"/>
      <c r="CW29" s="578"/>
      <c r="CX29" s="578"/>
      <c r="CY29" s="578"/>
      <c r="CZ29" s="578"/>
      <c r="DA29" s="579"/>
      <c r="DB29" s="577"/>
      <c r="DC29" s="578"/>
      <c r="DD29" s="578"/>
      <c r="DE29" s="578"/>
      <c r="DF29" s="578"/>
      <c r="DG29" s="578"/>
      <c r="DH29" s="578"/>
      <c r="DI29" s="579"/>
      <c r="DJ29" s="185"/>
      <c r="DK29" s="185"/>
      <c r="DL29" s="185"/>
      <c r="DM29" s="185"/>
      <c r="DN29" s="185"/>
      <c r="DO29" s="185"/>
    </row>
    <row r="30" spans="1:119" ht="18.75" customHeight="1" thickBot="1" x14ac:dyDescent="0.2">
      <c r="A30" s="186"/>
      <c r="B30" s="642"/>
      <c r="C30" s="643"/>
      <c r="D30" s="644"/>
      <c r="E30" s="653"/>
      <c r="F30" s="654"/>
      <c r="G30" s="654"/>
      <c r="H30" s="654"/>
      <c r="I30" s="654"/>
      <c r="J30" s="654"/>
      <c r="K30" s="655"/>
      <c r="L30" s="656"/>
      <c r="M30" s="657"/>
      <c r="N30" s="657"/>
      <c r="O30" s="657"/>
      <c r="P30" s="658"/>
      <c r="Q30" s="656"/>
      <c r="R30" s="657"/>
      <c r="S30" s="657"/>
      <c r="T30" s="657"/>
      <c r="U30" s="657"/>
      <c r="V30" s="658"/>
      <c r="W30" s="659" t="s">
        <v>188</v>
      </c>
      <c r="X30" s="660"/>
      <c r="Y30" s="660"/>
      <c r="Z30" s="660"/>
      <c r="AA30" s="660"/>
      <c r="AB30" s="660"/>
      <c r="AC30" s="660"/>
      <c r="AD30" s="660"/>
      <c r="AE30" s="660"/>
      <c r="AF30" s="660"/>
      <c r="AG30" s="661"/>
      <c r="AH30" s="571">
        <v>99</v>
      </c>
      <c r="AI30" s="572"/>
      <c r="AJ30" s="572"/>
      <c r="AK30" s="572"/>
      <c r="AL30" s="572"/>
      <c r="AM30" s="572"/>
      <c r="AN30" s="572"/>
      <c r="AO30" s="572"/>
      <c r="AP30" s="572"/>
      <c r="AQ30" s="572"/>
      <c r="AR30" s="572"/>
      <c r="AS30" s="572"/>
      <c r="AT30" s="572"/>
      <c r="AU30" s="572"/>
      <c r="AV30" s="572"/>
      <c r="AW30" s="572"/>
      <c r="AX30" s="573"/>
      <c r="AY30" s="596"/>
      <c r="AZ30" s="597"/>
      <c r="BA30" s="597"/>
      <c r="BB30" s="598"/>
      <c r="BC30" s="574" t="s">
        <v>49</v>
      </c>
      <c r="BD30" s="575"/>
      <c r="BE30" s="575"/>
      <c r="BF30" s="575"/>
      <c r="BG30" s="575"/>
      <c r="BH30" s="575"/>
      <c r="BI30" s="575"/>
      <c r="BJ30" s="575"/>
      <c r="BK30" s="575"/>
      <c r="BL30" s="575"/>
      <c r="BM30" s="576"/>
      <c r="BN30" s="610">
        <v>9015461</v>
      </c>
      <c r="BO30" s="611"/>
      <c r="BP30" s="611"/>
      <c r="BQ30" s="611"/>
      <c r="BR30" s="611"/>
      <c r="BS30" s="611"/>
      <c r="BT30" s="611"/>
      <c r="BU30" s="612"/>
      <c r="BV30" s="610">
        <v>8445908</v>
      </c>
      <c r="BW30" s="611"/>
      <c r="BX30" s="611"/>
      <c r="BY30" s="611"/>
      <c r="BZ30" s="611"/>
      <c r="CA30" s="611"/>
      <c r="CB30" s="611"/>
      <c r="CC30" s="61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570" t="s">
        <v>195</v>
      </c>
      <c r="D33" s="570"/>
      <c r="E33" s="569" t="s">
        <v>196</v>
      </c>
      <c r="F33" s="569"/>
      <c r="G33" s="569"/>
      <c r="H33" s="569"/>
      <c r="I33" s="569"/>
      <c r="J33" s="569"/>
      <c r="K33" s="569"/>
      <c r="L33" s="569"/>
      <c r="M33" s="569"/>
      <c r="N33" s="569"/>
      <c r="O33" s="569"/>
      <c r="P33" s="569"/>
      <c r="Q33" s="569"/>
      <c r="R33" s="569"/>
      <c r="S33" s="569"/>
      <c r="T33" s="215"/>
      <c r="U33" s="570" t="s">
        <v>197</v>
      </c>
      <c r="V33" s="570"/>
      <c r="W33" s="569" t="s">
        <v>198</v>
      </c>
      <c r="X33" s="569"/>
      <c r="Y33" s="569"/>
      <c r="Z33" s="569"/>
      <c r="AA33" s="569"/>
      <c r="AB33" s="569"/>
      <c r="AC33" s="569"/>
      <c r="AD33" s="569"/>
      <c r="AE33" s="569"/>
      <c r="AF33" s="569"/>
      <c r="AG33" s="569"/>
      <c r="AH33" s="569"/>
      <c r="AI33" s="569"/>
      <c r="AJ33" s="569"/>
      <c r="AK33" s="569"/>
      <c r="AL33" s="215"/>
      <c r="AM33" s="570" t="s">
        <v>195</v>
      </c>
      <c r="AN33" s="570"/>
      <c r="AO33" s="569" t="s">
        <v>196</v>
      </c>
      <c r="AP33" s="569"/>
      <c r="AQ33" s="569"/>
      <c r="AR33" s="569"/>
      <c r="AS33" s="569"/>
      <c r="AT33" s="569"/>
      <c r="AU33" s="569"/>
      <c r="AV33" s="569"/>
      <c r="AW33" s="569"/>
      <c r="AX33" s="569"/>
      <c r="AY33" s="569"/>
      <c r="AZ33" s="569"/>
      <c r="BA33" s="569"/>
      <c r="BB33" s="569"/>
      <c r="BC33" s="569"/>
      <c r="BD33" s="216"/>
      <c r="BE33" s="569" t="s">
        <v>199</v>
      </c>
      <c r="BF33" s="569"/>
      <c r="BG33" s="569" t="s">
        <v>200</v>
      </c>
      <c r="BH33" s="569"/>
      <c r="BI33" s="569"/>
      <c r="BJ33" s="569"/>
      <c r="BK33" s="569"/>
      <c r="BL33" s="569"/>
      <c r="BM33" s="569"/>
      <c r="BN33" s="569"/>
      <c r="BO33" s="569"/>
      <c r="BP33" s="569"/>
      <c r="BQ33" s="569"/>
      <c r="BR33" s="569"/>
      <c r="BS33" s="569"/>
      <c r="BT33" s="569"/>
      <c r="BU33" s="569"/>
      <c r="BV33" s="216"/>
      <c r="BW33" s="570" t="s">
        <v>199</v>
      </c>
      <c r="BX33" s="570"/>
      <c r="BY33" s="569" t="s">
        <v>201</v>
      </c>
      <c r="BZ33" s="569"/>
      <c r="CA33" s="569"/>
      <c r="CB33" s="569"/>
      <c r="CC33" s="569"/>
      <c r="CD33" s="569"/>
      <c r="CE33" s="569"/>
      <c r="CF33" s="569"/>
      <c r="CG33" s="569"/>
      <c r="CH33" s="569"/>
      <c r="CI33" s="569"/>
      <c r="CJ33" s="569"/>
      <c r="CK33" s="569"/>
      <c r="CL33" s="569"/>
      <c r="CM33" s="569"/>
      <c r="CN33" s="215"/>
      <c r="CO33" s="570" t="s">
        <v>195</v>
      </c>
      <c r="CP33" s="570"/>
      <c r="CQ33" s="569" t="s">
        <v>202</v>
      </c>
      <c r="CR33" s="569"/>
      <c r="CS33" s="569"/>
      <c r="CT33" s="569"/>
      <c r="CU33" s="569"/>
      <c r="CV33" s="569"/>
      <c r="CW33" s="569"/>
      <c r="CX33" s="569"/>
      <c r="CY33" s="569"/>
      <c r="CZ33" s="569"/>
      <c r="DA33" s="569"/>
      <c r="DB33" s="569"/>
      <c r="DC33" s="569"/>
      <c r="DD33" s="569"/>
      <c r="DE33" s="569"/>
      <c r="DF33" s="215"/>
      <c r="DG33" s="568" t="s">
        <v>203</v>
      </c>
      <c r="DH33" s="568"/>
      <c r="DI33" s="217"/>
      <c r="DJ33" s="185"/>
      <c r="DK33" s="185"/>
      <c r="DL33" s="185"/>
      <c r="DM33" s="185"/>
      <c r="DN33" s="185"/>
      <c r="DO33" s="185"/>
    </row>
    <row r="34" spans="1:119" ht="32.25" customHeight="1" x14ac:dyDescent="0.15">
      <c r="A34" s="186"/>
      <c r="B34" s="212"/>
      <c r="C34" s="566">
        <f>IF(E34="","",1)</f>
        <v>1</v>
      </c>
      <c r="D34" s="566"/>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213"/>
      <c r="U34" s="566">
        <f>IF(W34="","",MAX(C34:D43)+1)</f>
        <v>7</v>
      </c>
      <c r="V34" s="566"/>
      <c r="W34" s="565" t="str">
        <f>IF('各会計、関係団体の財政状況及び健全化判断比率'!B28="","",'各会計、関係団体の財政状況及び健全化判断比率'!B28)</f>
        <v>国民健康保険事業費会計</v>
      </c>
      <c r="X34" s="565"/>
      <c r="Y34" s="565"/>
      <c r="Z34" s="565"/>
      <c r="AA34" s="565"/>
      <c r="AB34" s="565"/>
      <c r="AC34" s="565"/>
      <c r="AD34" s="565"/>
      <c r="AE34" s="565"/>
      <c r="AF34" s="565"/>
      <c r="AG34" s="565"/>
      <c r="AH34" s="565"/>
      <c r="AI34" s="565"/>
      <c r="AJ34" s="565"/>
      <c r="AK34" s="565"/>
      <c r="AL34" s="213"/>
      <c r="AM34" s="566">
        <f>IF(AO34="","",MAX(C34:D43,U34:V43)+1)</f>
        <v>11</v>
      </c>
      <c r="AN34" s="566"/>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213"/>
      <c r="BE34" s="566">
        <f>IF(BG34="","",MAX(C34:D43,U34:V43,AM34:AN43)+1)</f>
        <v>15</v>
      </c>
      <c r="BF34" s="566"/>
      <c r="BG34" s="565" t="str">
        <f>IF('各会計、関係団体の財政状況及び健全化判断比率'!B36="","",'各会計、関係団体の財政状況及び健全化判断比率'!B36)</f>
        <v>地方卸売市場事業費会計</v>
      </c>
      <c r="BH34" s="565"/>
      <c r="BI34" s="565"/>
      <c r="BJ34" s="565"/>
      <c r="BK34" s="565"/>
      <c r="BL34" s="565"/>
      <c r="BM34" s="565"/>
      <c r="BN34" s="565"/>
      <c r="BO34" s="565"/>
      <c r="BP34" s="565"/>
      <c r="BQ34" s="565"/>
      <c r="BR34" s="565"/>
      <c r="BS34" s="565"/>
      <c r="BT34" s="565"/>
      <c r="BU34" s="565"/>
      <c r="BV34" s="213"/>
      <c r="BW34" s="566">
        <f>IF(BY34="","",MAX(C34:D43,U34:V43,AM34:AN43,BE34:BF43)+1)</f>
        <v>16</v>
      </c>
      <c r="BX34" s="566"/>
      <c r="BY34" s="565" t="str">
        <f>IF('各会計、関係団体の財政状況及び健全化判断比率'!B68="","",'各会計、関係団体の財政状況及び健全化判断比率'!B68)</f>
        <v>丹波少年自然の家事務組合</v>
      </c>
      <c r="BZ34" s="565"/>
      <c r="CA34" s="565"/>
      <c r="CB34" s="565"/>
      <c r="CC34" s="565"/>
      <c r="CD34" s="565"/>
      <c r="CE34" s="565"/>
      <c r="CF34" s="565"/>
      <c r="CG34" s="565"/>
      <c r="CH34" s="565"/>
      <c r="CI34" s="565"/>
      <c r="CJ34" s="565"/>
      <c r="CK34" s="565"/>
      <c r="CL34" s="565"/>
      <c r="CM34" s="565"/>
      <c r="CN34" s="213"/>
      <c r="CO34" s="566">
        <f>IF(CQ34="","",MAX(C34:D43,U34:V43,AM34:AN43,BE34:BF43,BW34:BX43)+1)</f>
        <v>21</v>
      </c>
      <c r="CP34" s="566"/>
      <c r="CQ34" s="565" t="str">
        <f>IF('各会計、関係団体の財政状況及び健全化判断比率'!BS7="","",'各会計、関係団体の財政状況及び健全化判断比率'!BS7)</f>
        <v>尼崎健康医療財団</v>
      </c>
      <c r="CR34" s="565"/>
      <c r="CS34" s="565"/>
      <c r="CT34" s="565"/>
      <c r="CU34" s="565"/>
      <c r="CV34" s="565"/>
      <c r="CW34" s="565"/>
      <c r="CX34" s="565"/>
      <c r="CY34" s="565"/>
      <c r="CZ34" s="565"/>
      <c r="DA34" s="565"/>
      <c r="DB34" s="565"/>
      <c r="DC34" s="565"/>
      <c r="DD34" s="565"/>
      <c r="DE34" s="565"/>
      <c r="DF34" s="210"/>
      <c r="DG34" s="567" t="str">
        <f>IF('各会計、関係団体の財政状況及び健全化判断比率'!BR7="","",'各会計、関係団体の財政状況及び健全化判断比率'!BR7)</f>
        <v/>
      </c>
      <c r="DH34" s="567"/>
      <c r="DI34" s="217"/>
      <c r="DJ34" s="185"/>
      <c r="DK34" s="185"/>
      <c r="DL34" s="185"/>
      <c r="DM34" s="185"/>
      <c r="DN34" s="185"/>
      <c r="DO34" s="185"/>
    </row>
    <row r="35" spans="1:119" ht="32.25" customHeight="1" x14ac:dyDescent="0.15">
      <c r="A35" s="186"/>
      <c r="B35" s="212"/>
      <c r="C35" s="566">
        <f>IF(E35="","",C34+1)</f>
        <v>2</v>
      </c>
      <c r="D35" s="566"/>
      <c r="E35" s="565" t="str">
        <f>IF('各会計、関係団体の財政状況及び健全化判断比率'!B8="","",'各会計、関係団体の財政状況及び健全化判断比率'!B8)</f>
        <v>育英事業費会計</v>
      </c>
      <c r="F35" s="565"/>
      <c r="G35" s="565"/>
      <c r="H35" s="565"/>
      <c r="I35" s="565"/>
      <c r="J35" s="565"/>
      <c r="K35" s="565"/>
      <c r="L35" s="565"/>
      <c r="M35" s="565"/>
      <c r="N35" s="565"/>
      <c r="O35" s="565"/>
      <c r="P35" s="565"/>
      <c r="Q35" s="565"/>
      <c r="R35" s="565"/>
      <c r="S35" s="565"/>
      <c r="T35" s="213"/>
      <c r="U35" s="566">
        <f>IF(W35="","",U34+1)</f>
        <v>8</v>
      </c>
      <c r="V35" s="566"/>
      <c r="W35" s="565" t="str">
        <f>IF('各会計、関係団体の財政状況及び健全化判断比率'!B29="","",'各会計、関係団体の財政状況及び健全化判断比率'!B29)</f>
        <v>介護保険事業費会計</v>
      </c>
      <c r="X35" s="565"/>
      <c r="Y35" s="565"/>
      <c r="Z35" s="565"/>
      <c r="AA35" s="565"/>
      <c r="AB35" s="565"/>
      <c r="AC35" s="565"/>
      <c r="AD35" s="565"/>
      <c r="AE35" s="565"/>
      <c r="AF35" s="565"/>
      <c r="AG35" s="565"/>
      <c r="AH35" s="565"/>
      <c r="AI35" s="565"/>
      <c r="AJ35" s="565"/>
      <c r="AK35" s="565"/>
      <c r="AL35" s="213"/>
      <c r="AM35" s="566">
        <f t="shared" ref="AM35:AM43" si="0">IF(AO35="","",AM34+1)</f>
        <v>12</v>
      </c>
      <c r="AN35" s="566"/>
      <c r="AO35" s="565" t="str">
        <f>IF('各会計、関係団体の財政状況及び健全化判断比率'!B33="","",'各会計、関係団体の財政状況及び健全化判断比率'!B33)</f>
        <v>工業用水道事業会計</v>
      </c>
      <c r="AP35" s="565"/>
      <c r="AQ35" s="565"/>
      <c r="AR35" s="565"/>
      <c r="AS35" s="565"/>
      <c r="AT35" s="565"/>
      <c r="AU35" s="565"/>
      <c r="AV35" s="565"/>
      <c r="AW35" s="565"/>
      <c r="AX35" s="565"/>
      <c r="AY35" s="565"/>
      <c r="AZ35" s="565"/>
      <c r="BA35" s="565"/>
      <c r="BB35" s="565"/>
      <c r="BC35" s="565"/>
      <c r="BD35" s="213"/>
      <c r="BE35" s="566" t="str">
        <f t="shared" ref="BE35:BE43" si="1">IF(BG35="","",BE34+1)</f>
        <v/>
      </c>
      <c r="BF35" s="566"/>
      <c r="BG35" s="565"/>
      <c r="BH35" s="565"/>
      <c r="BI35" s="565"/>
      <c r="BJ35" s="565"/>
      <c r="BK35" s="565"/>
      <c r="BL35" s="565"/>
      <c r="BM35" s="565"/>
      <c r="BN35" s="565"/>
      <c r="BO35" s="565"/>
      <c r="BP35" s="565"/>
      <c r="BQ35" s="565"/>
      <c r="BR35" s="565"/>
      <c r="BS35" s="565"/>
      <c r="BT35" s="565"/>
      <c r="BU35" s="565"/>
      <c r="BV35" s="213"/>
      <c r="BW35" s="566">
        <f t="shared" ref="BW35:BW43" si="2">IF(BY35="","",BW34+1)</f>
        <v>17</v>
      </c>
      <c r="BX35" s="566"/>
      <c r="BY35" s="565" t="str">
        <f>IF('各会計、関係団体の財政状況及び健全化判断比率'!B69="","",'各会計、関係団体の財政状況及び健全化判断比率'!B69)</f>
        <v>兵庫県後期高齢者医療広域連合（一般会計）</v>
      </c>
      <c r="BZ35" s="565"/>
      <c r="CA35" s="565"/>
      <c r="CB35" s="565"/>
      <c r="CC35" s="565"/>
      <c r="CD35" s="565"/>
      <c r="CE35" s="565"/>
      <c r="CF35" s="565"/>
      <c r="CG35" s="565"/>
      <c r="CH35" s="565"/>
      <c r="CI35" s="565"/>
      <c r="CJ35" s="565"/>
      <c r="CK35" s="565"/>
      <c r="CL35" s="565"/>
      <c r="CM35" s="565"/>
      <c r="CN35" s="213"/>
      <c r="CO35" s="566">
        <f t="shared" ref="CO35:CO43" si="3">IF(CQ35="","",CO34+1)</f>
        <v>22</v>
      </c>
      <c r="CP35" s="566"/>
      <c r="CQ35" s="565" t="str">
        <f>IF('各会計、関係団体の財政状況及び健全化判断比率'!BS8="","",'各会計、関係団体の財政状況及び健全化判断比率'!BS8)</f>
        <v>尼崎口腔衛生センター</v>
      </c>
      <c r="CR35" s="565"/>
      <c r="CS35" s="565"/>
      <c r="CT35" s="565"/>
      <c r="CU35" s="565"/>
      <c r="CV35" s="565"/>
      <c r="CW35" s="565"/>
      <c r="CX35" s="565"/>
      <c r="CY35" s="565"/>
      <c r="CZ35" s="565"/>
      <c r="DA35" s="565"/>
      <c r="DB35" s="565"/>
      <c r="DC35" s="565"/>
      <c r="DD35" s="565"/>
      <c r="DE35" s="565"/>
      <c r="DF35" s="210"/>
      <c r="DG35" s="567" t="str">
        <f>IF('各会計、関係団体の財政状況及び健全化判断比率'!BR8="","",'各会計、関係団体の財政状況及び健全化判断比率'!BR8)</f>
        <v/>
      </c>
      <c r="DH35" s="567"/>
      <c r="DI35" s="217"/>
      <c r="DJ35" s="185"/>
      <c r="DK35" s="185"/>
      <c r="DL35" s="185"/>
      <c r="DM35" s="185"/>
      <c r="DN35" s="185"/>
      <c r="DO35" s="185"/>
    </row>
    <row r="36" spans="1:119" ht="32.25" customHeight="1" x14ac:dyDescent="0.15">
      <c r="A36" s="186"/>
      <c r="B36" s="212"/>
      <c r="C36" s="566">
        <f>IF(E36="","",C35+1)</f>
        <v>3</v>
      </c>
      <c r="D36" s="566"/>
      <c r="E36" s="565" t="str">
        <f>IF('各会計、関係団体の財政状況及び健全化判断比率'!B9="","",'各会計、関係団体の財政状況及び健全化判断比率'!B9)</f>
        <v>公共用地先行取得事業費会計</v>
      </c>
      <c r="F36" s="565"/>
      <c r="G36" s="565"/>
      <c r="H36" s="565"/>
      <c r="I36" s="565"/>
      <c r="J36" s="565"/>
      <c r="K36" s="565"/>
      <c r="L36" s="565"/>
      <c r="M36" s="565"/>
      <c r="N36" s="565"/>
      <c r="O36" s="565"/>
      <c r="P36" s="565"/>
      <c r="Q36" s="565"/>
      <c r="R36" s="565"/>
      <c r="S36" s="565"/>
      <c r="T36" s="213"/>
      <c r="U36" s="566">
        <f t="shared" ref="U36:U43" si="4">IF(W36="","",U35+1)</f>
        <v>9</v>
      </c>
      <c r="V36" s="566"/>
      <c r="W36" s="565" t="str">
        <f>IF('各会計、関係団体の財政状況及び健全化判断比率'!B30="","",'各会計、関係団体の財政状況及び健全化判断比率'!B30)</f>
        <v>後期高齢者医療事業費会計</v>
      </c>
      <c r="X36" s="565"/>
      <c r="Y36" s="565"/>
      <c r="Z36" s="565"/>
      <c r="AA36" s="565"/>
      <c r="AB36" s="565"/>
      <c r="AC36" s="565"/>
      <c r="AD36" s="565"/>
      <c r="AE36" s="565"/>
      <c r="AF36" s="565"/>
      <c r="AG36" s="565"/>
      <c r="AH36" s="565"/>
      <c r="AI36" s="565"/>
      <c r="AJ36" s="565"/>
      <c r="AK36" s="565"/>
      <c r="AL36" s="213"/>
      <c r="AM36" s="566">
        <f t="shared" si="0"/>
        <v>13</v>
      </c>
      <c r="AN36" s="566"/>
      <c r="AO36" s="565" t="str">
        <f>IF('各会計、関係団体の財政状況及び健全化判断比率'!B34="","",'各会計、関係団体の財政状況及び健全化判断比率'!B34)</f>
        <v>下水道事業会計</v>
      </c>
      <c r="AP36" s="565"/>
      <c r="AQ36" s="565"/>
      <c r="AR36" s="565"/>
      <c r="AS36" s="565"/>
      <c r="AT36" s="565"/>
      <c r="AU36" s="565"/>
      <c r="AV36" s="565"/>
      <c r="AW36" s="565"/>
      <c r="AX36" s="565"/>
      <c r="AY36" s="565"/>
      <c r="AZ36" s="565"/>
      <c r="BA36" s="565"/>
      <c r="BB36" s="565"/>
      <c r="BC36" s="565"/>
      <c r="BD36" s="213"/>
      <c r="BE36" s="566" t="str">
        <f t="shared" si="1"/>
        <v/>
      </c>
      <c r="BF36" s="566"/>
      <c r="BG36" s="565"/>
      <c r="BH36" s="565"/>
      <c r="BI36" s="565"/>
      <c r="BJ36" s="565"/>
      <c r="BK36" s="565"/>
      <c r="BL36" s="565"/>
      <c r="BM36" s="565"/>
      <c r="BN36" s="565"/>
      <c r="BO36" s="565"/>
      <c r="BP36" s="565"/>
      <c r="BQ36" s="565"/>
      <c r="BR36" s="565"/>
      <c r="BS36" s="565"/>
      <c r="BT36" s="565"/>
      <c r="BU36" s="565"/>
      <c r="BV36" s="213"/>
      <c r="BW36" s="566">
        <f t="shared" si="2"/>
        <v>18</v>
      </c>
      <c r="BX36" s="566"/>
      <c r="BY36" s="565" t="str">
        <f>IF('各会計、関係団体の財政状況及び健全化判断比率'!B70="","",'各会計、関係団体の財政状況及び健全化判断比率'!B70)</f>
        <v>兵庫県後期高齢者医療広域連合（特別会計）</v>
      </c>
      <c r="BZ36" s="565"/>
      <c r="CA36" s="565"/>
      <c r="CB36" s="565"/>
      <c r="CC36" s="565"/>
      <c r="CD36" s="565"/>
      <c r="CE36" s="565"/>
      <c r="CF36" s="565"/>
      <c r="CG36" s="565"/>
      <c r="CH36" s="565"/>
      <c r="CI36" s="565"/>
      <c r="CJ36" s="565"/>
      <c r="CK36" s="565"/>
      <c r="CL36" s="565"/>
      <c r="CM36" s="565"/>
      <c r="CN36" s="213"/>
      <c r="CO36" s="566">
        <f t="shared" si="3"/>
        <v>23</v>
      </c>
      <c r="CP36" s="566"/>
      <c r="CQ36" s="565" t="str">
        <f>IF('各会計、関係団体の財政状況及び健全化判断比率'!BS9="","",'各会計、関係団体の財政状況及び健全化判断比率'!BS9)</f>
        <v>尼崎環境財団</v>
      </c>
      <c r="CR36" s="565"/>
      <c r="CS36" s="565"/>
      <c r="CT36" s="565"/>
      <c r="CU36" s="565"/>
      <c r="CV36" s="565"/>
      <c r="CW36" s="565"/>
      <c r="CX36" s="565"/>
      <c r="CY36" s="565"/>
      <c r="CZ36" s="565"/>
      <c r="DA36" s="565"/>
      <c r="DB36" s="565"/>
      <c r="DC36" s="565"/>
      <c r="DD36" s="565"/>
      <c r="DE36" s="565"/>
      <c r="DF36" s="210"/>
      <c r="DG36" s="567" t="str">
        <f>IF('各会計、関係団体の財政状況及び健全化判断比率'!BR9="","",'各会計、関係団体の財政状況及び健全化判断比率'!BR9)</f>
        <v/>
      </c>
      <c r="DH36" s="567"/>
      <c r="DI36" s="217"/>
      <c r="DJ36" s="185"/>
      <c r="DK36" s="185"/>
      <c r="DL36" s="185"/>
      <c r="DM36" s="185"/>
      <c r="DN36" s="185"/>
      <c r="DO36" s="185"/>
    </row>
    <row r="37" spans="1:119" ht="32.25" customHeight="1" x14ac:dyDescent="0.15">
      <c r="A37" s="186"/>
      <c r="B37" s="212"/>
      <c r="C37" s="566">
        <f>IF(E37="","",C36+1)</f>
        <v>4</v>
      </c>
      <c r="D37" s="566"/>
      <c r="E37" s="565" t="str">
        <f>IF('各会計、関係団体の財政状況及び健全化判断比率'!B10="","",'各会計、関係団体の財政状況及び健全化判断比率'!B10)</f>
        <v>公害病認定患者救済事業費会計</v>
      </c>
      <c r="F37" s="565"/>
      <c r="G37" s="565"/>
      <c r="H37" s="565"/>
      <c r="I37" s="565"/>
      <c r="J37" s="565"/>
      <c r="K37" s="565"/>
      <c r="L37" s="565"/>
      <c r="M37" s="565"/>
      <c r="N37" s="565"/>
      <c r="O37" s="565"/>
      <c r="P37" s="565"/>
      <c r="Q37" s="565"/>
      <c r="R37" s="565"/>
      <c r="S37" s="565"/>
      <c r="T37" s="213"/>
      <c r="U37" s="566">
        <f t="shared" si="4"/>
        <v>10</v>
      </c>
      <c r="V37" s="566"/>
      <c r="W37" s="565" t="str">
        <f>IF('各会計、関係団体の財政状況及び健全化判断比率'!B31="","",'各会計、関係団体の財政状況及び健全化判断比率'!B31)</f>
        <v>農業共済事業費会計</v>
      </c>
      <c r="X37" s="565"/>
      <c r="Y37" s="565"/>
      <c r="Z37" s="565"/>
      <c r="AA37" s="565"/>
      <c r="AB37" s="565"/>
      <c r="AC37" s="565"/>
      <c r="AD37" s="565"/>
      <c r="AE37" s="565"/>
      <c r="AF37" s="565"/>
      <c r="AG37" s="565"/>
      <c r="AH37" s="565"/>
      <c r="AI37" s="565"/>
      <c r="AJ37" s="565"/>
      <c r="AK37" s="565"/>
      <c r="AL37" s="213"/>
      <c r="AM37" s="566">
        <f t="shared" si="0"/>
        <v>14</v>
      </c>
      <c r="AN37" s="566"/>
      <c r="AO37" s="565" t="str">
        <f>IF('各会計、関係団体の財政状況及び健全化判断比率'!B35="","",'各会計、関係団体の財政状況及び健全化判断比率'!B35)</f>
        <v>モーターボート競走事業会計</v>
      </c>
      <c r="AP37" s="565"/>
      <c r="AQ37" s="565"/>
      <c r="AR37" s="565"/>
      <c r="AS37" s="565"/>
      <c r="AT37" s="565"/>
      <c r="AU37" s="565"/>
      <c r="AV37" s="565"/>
      <c r="AW37" s="565"/>
      <c r="AX37" s="565"/>
      <c r="AY37" s="565"/>
      <c r="AZ37" s="565"/>
      <c r="BA37" s="565"/>
      <c r="BB37" s="565"/>
      <c r="BC37" s="565"/>
      <c r="BD37" s="213"/>
      <c r="BE37" s="566" t="str">
        <f t="shared" si="1"/>
        <v/>
      </c>
      <c r="BF37" s="566"/>
      <c r="BG37" s="565"/>
      <c r="BH37" s="565"/>
      <c r="BI37" s="565"/>
      <c r="BJ37" s="565"/>
      <c r="BK37" s="565"/>
      <c r="BL37" s="565"/>
      <c r="BM37" s="565"/>
      <c r="BN37" s="565"/>
      <c r="BO37" s="565"/>
      <c r="BP37" s="565"/>
      <c r="BQ37" s="565"/>
      <c r="BR37" s="565"/>
      <c r="BS37" s="565"/>
      <c r="BT37" s="565"/>
      <c r="BU37" s="565"/>
      <c r="BV37" s="213"/>
      <c r="BW37" s="566">
        <f t="shared" si="2"/>
        <v>19</v>
      </c>
      <c r="BX37" s="566"/>
      <c r="BY37" s="565" t="str">
        <f>IF('各会計、関係団体の財政状況及び健全化判断比率'!B71="","",'各会計、関係団体の財政状況及び健全化判断比率'!B71)</f>
        <v>阪神水道企業団</v>
      </c>
      <c r="BZ37" s="565"/>
      <c r="CA37" s="565"/>
      <c r="CB37" s="565"/>
      <c r="CC37" s="565"/>
      <c r="CD37" s="565"/>
      <c r="CE37" s="565"/>
      <c r="CF37" s="565"/>
      <c r="CG37" s="565"/>
      <c r="CH37" s="565"/>
      <c r="CI37" s="565"/>
      <c r="CJ37" s="565"/>
      <c r="CK37" s="565"/>
      <c r="CL37" s="565"/>
      <c r="CM37" s="565"/>
      <c r="CN37" s="213"/>
      <c r="CO37" s="566">
        <f t="shared" si="3"/>
        <v>24</v>
      </c>
      <c r="CP37" s="566"/>
      <c r="CQ37" s="565" t="str">
        <f>IF('各会計、関係団体の財政状況及び健全化判断比率'!BS10="","",'各会計、関係団体の財政状況及び健全化判断比率'!BS10)</f>
        <v>尼崎市文化振興財団</v>
      </c>
      <c r="CR37" s="565"/>
      <c r="CS37" s="565"/>
      <c r="CT37" s="565"/>
      <c r="CU37" s="565"/>
      <c r="CV37" s="565"/>
      <c r="CW37" s="565"/>
      <c r="CX37" s="565"/>
      <c r="CY37" s="565"/>
      <c r="CZ37" s="565"/>
      <c r="DA37" s="565"/>
      <c r="DB37" s="565"/>
      <c r="DC37" s="565"/>
      <c r="DD37" s="565"/>
      <c r="DE37" s="565"/>
      <c r="DF37" s="210"/>
      <c r="DG37" s="567" t="str">
        <f>IF('各会計、関係団体の財政状況及び健全化判断比率'!BR10="","",'各会計、関係団体の財政状況及び健全化判断比率'!BR10)</f>
        <v/>
      </c>
      <c r="DH37" s="567"/>
      <c r="DI37" s="217"/>
      <c r="DJ37" s="185"/>
      <c r="DK37" s="185"/>
      <c r="DL37" s="185"/>
      <c r="DM37" s="185"/>
      <c r="DN37" s="185"/>
      <c r="DO37" s="185"/>
    </row>
    <row r="38" spans="1:119" ht="32.25" customHeight="1" x14ac:dyDescent="0.15">
      <c r="A38" s="186"/>
      <c r="B38" s="212"/>
      <c r="C38" s="566">
        <f t="shared" ref="C38:C43" si="5">IF(E38="","",C37+1)</f>
        <v>5</v>
      </c>
      <c r="D38" s="566"/>
      <c r="E38" s="565" t="str">
        <f>IF('各会計、関係団体の財政状況及び健全化判断比率'!B11="","",'各会計、関係団体の財政状況及び健全化判断比率'!B11)</f>
        <v>母子及び寡婦福祉資金貸付事業費会計</v>
      </c>
      <c r="F38" s="565"/>
      <c r="G38" s="565"/>
      <c r="H38" s="565"/>
      <c r="I38" s="565"/>
      <c r="J38" s="565"/>
      <c r="K38" s="565"/>
      <c r="L38" s="565"/>
      <c r="M38" s="565"/>
      <c r="N38" s="565"/>
      <c r="O38" s="565"/>
      <c r="P38" s="565"/>
      <c r="Q38" s="565"/>
      <c r="R38" s="565"/>
      <c r="S38" s="565"/>
      <c r="T38" s="213"/>
      <c r="U38" s="566" t="str">
        <f t="shared" si="4"/>
        <v/>
      </c>
      <c r="V38" s="566"/>
      <c r="W38" s="565"/>
      <c r="X38" s="565"/>
      <c r="Y38" s="565"/>
      <c r="Z38" s="565"/>
      <c r="AA38" s="565"/>
      <c r="AB38" s="565"/>
      <c r="AC38" s="565"/>
      <c r="AD38" s="565"/>
      <c r="AE38" s="565"/>
      <c r="AF38" s="565"/>
      <c r="AG38" s="565"/>
      <c r="AH38" s="565"/>
      <c r="AI38" s="565"/>
      <c r="AJ38" s="565"/>
      <c r="AK38" s="565"/>
      <c r="AL38" s="213"/>
      <c r="AM38" s="566" t="str">
        <f t="shared" si="0"/>
        <v/>
      </c>
      <c r="AN38" s="566"/>
      <c r="AO38" s="565"/>
      <c r="AP38" s="565"/>
      <c r="AQ38" s="565"/>
      <c r="AR38" s="565"/>
      <c r="AS38" s="565"/>
      <c r="AT38" s="565"/>
      <c r="AU38" s="565"/>
      <c r="AV38" s="565"/>
      <c r="AW38" s="565"/>
      <c r="AX38" s="565"/>
      <c r="AY38" s="565"/>
      <c r="AZ38" s="565"/>
      <c r="BA38" s="565"/>
      <c r="BB38" s="565"/>
      <c r="BC38" s="565"/>
      <c r="BD38" s="213"/>
      <c r="BE38" s="566" t="str">
        <f t="shared" si="1"/>
        <v/>
      </c>
      <c r="BF38" s="566"/>
      <c r="BG38" s="565"/>
      <c r="BH38" s="565"/>
      <c r="BI38" s="565"/>
      <c r="BJ38" s="565"/>
      <c r="BK38" s="565"/>
      <c r="BL38" s="565"/>
      <c r="BM38" s="565"/>
      <c r="BN38" s="565"/>
      <c r="BO38" s="565"/>
      <c r="BP38" s="565"/>
      <c r="BQ38" s="565"/>
      <c r="BR38" s="565"/>
      <c r="BS38" s="565"/>
      <c r="BT38" s="565"/>
      <c r="BU38" s="565"/>
      <c r="BV38" s="213"/>
      <c r="BW38" s="566">
        <f t="shared" si="2"/>
        <v>20</v>
      </c>
      <c r="BX38" s="566"/>
      <c r="BY38" s="565" t="str">
        <f>IF('各会計、関係団体の財政状況及び健全化判断比率'!B72="","",'各会計、関係団体の財政状況及び健全化判断比率'!B72)</f>
        <v>兵庫県競馬組合</v>
      </c>
      <c r="BZ38" s="565"/>
      <c r="CA38" s="565"/>
      <c r="CB38" s="565"/>
      <c r="CC38" s="565"/>
      <c r="CD38" s="565"/>
      <c r="CE38" s="565"/>
      <c r="CF38" s="565"/>
      <c r="CG38" s="565"/>
      <c r="CH38" s="565"/>
      <c r="CI38" s="565"/>
      <c r="CJ38" s="565"/>
      <c r="CK38" s="565"/>
      <c r="CL38" s="565"/>
      <c r="CM38" s="565"/>
      <c r="CN38" s="213"/>
      <c r="CO38" s="566">
        <f t="shared" si="3"/>
        <v>25</v>
      </c>
      <c r="CP38" s="566"/>
      <c r="CQ38" s="565" t="str">
        <f>IF('各会計、関係団体の財政状況及び健全化判断比率'!BS11="","",'各会計、関係団体の財政状況及び健全化判断比率'!BS11)</f>
        <v>尼崎市スポーツ振興事業団</v>
      </c>
      <c r="CR38" s="565"/>
      <c r="CS38" s="565"/>
      <c r="CT38" s="565"/>
      <c r="CU38" s="565"/>
      <c r="CV38" s="565"/>
      <c r="CW38" s="565"/>
      <c r="CX38" s="565"/>
      <c r="CY38" s="565"/>
      <c r="CZ38" s="565"/>
      <c r="DA38" s="565"/>
      <c r="DB38" s="565"/>
      <c r="DC38" s="565"/>
      <c r="DD38" s="565"/>
      <c r="DE38" s="565"/>
      <c r="DF38" s="210"/>
      <c r="DG38" s="567" t="str">
        <f>IF('各会計、関係団体の財政状況及び健全化判断比率'!BR11="","",'各会計、関係団体の財政状況及び健全化判断比率'!BR11)</f>
        <v/>
      </c>
      <c r="DH38" s="567"/>
      <c r="DI38" s="217"/>
      <c r="DJ38" s="185"/>
      <c r="DK38" s="185"/>
      <c r="DL38" s="185"/>
      <c r="DM38" s="185"/>
      <c r="DN38" s="185"/>
      <c r="DO38" s="185"/>
    </row>
    <row r="39" spans="1:119" ht="32.25" customHeight="1" x14ac:dyDescent="0.15">
      <c r="A39" s="186"/>
      <c r="B39" s="212"/>
      <c r="C39" s="566">
        <f t="shared" si="5"/>
        <v>6</v>
      </c>
      <c r="D39" s="566"/>
      <c r="E39" s="565" t="str">
        <f>IF('各会計、関係団体の財政状況及び健全化判断比率'!B12="","",'各会計、関係団体の財政状況及び健全化判断比率'!B12)</f>
        <v>青少年健全育成事業費会計</v>
      </c>
      <c r="F39" s="565"/>
      <c r="G39" s="565"/>
      <c r="H39" s="565"/>
      <c r="I39" s="565"/>
      <c r="J39" s="565"/>
      <c r="K39" s="565"/>
      <c r="L39" s="565"/>
      <c r="M39" s="565"/>
      <c r="N39" s="565"/>
      <c r="O39" s="565"/>
      <c r="P39" s="565"/>
      <c r="Q39" s="565"/>
      <c r="R39" s="565"/>
      <c r="S39" s="565"/>
      <c r="T39" s="213"/>
      <c r="U39" s="566" t="str">
        <f t="shared" si="4"/>
        <v/>
      </c>
      <c r="V39" s="566"/>
      <c r="W39" s="565"/>
      <c r="X39" s="565"/>
      <c r="Y39" s="565"/>
      <c r="Z39" s="565"/>
      <c r="AA39" s="565"/>
      <c r="AB39" s="565"/>
      <c r="AC39" s="565"/>
      <c r="AD39" s="565"/>
      <c r="AE39" s="565"/>
      <c r="AF39" s="565"/>
      <c r="AG39" s="565"/>
      <c r="AH39" s="565"/>
      <c r="AI39" s="565"/>
      <c r="AJ39" s="565"/>
      <c r="AK39" s="565"/>
      <c r="AL39" s="213"/>
      <c r="AM39" s="566" t="str">
        <f t="shared" si="0"/>
        <v/>
      </c>
      <c r="AN39" s="566"/>
      <c r="AO39" s="565"/>
      <c r="AP39" s="565"/>
      <c r="AQ39" s="565"/>
      <c r="AR39" s="565"/>
      <c r="AS39" s="565"/>
      <c r="AT39" s="565"/>
      <c r="AU39" s="565"/>
      <c r="AV39" s="565"/>
      <c r="AW39" s="565"/>
      <c r="AX39" s="565"/>
      <c r="AY39" s="565"/>
      <c r="AZ39" s="565"/>
      <c r="BA39" s="565"/>
      <c r="BB39" s="565"/>
      <c r="BC39" s="565"/>
      <c r="BD39" s="213"/>
      <c r="BE39" s="566" t="str">
        <f t="shared" si="1"/>
        <v/>
      </c>
      <c r="BF39" s="566"/>
      <c r="BG39" s="565"/>
      <c r="BH39" s="565"/>
      <c r="BI39" s="565"/>
      <c r="BJ39" s="565"/>
      <c r="BK39" s="565"/>
      <c r="BL39" s="565"/>
      <c r="BM39" s="565"/>
      <c r="BN39" s="565"/>
      <c r="BO39" s="565"/>
      <c r="BP39" s="565"/>
      <c r="BQ39" s="565"/>
      <c r="BR39" s="565"/>
      <c r="BS39" s="565"/>
      <c r="BT39" s="565"/>
      <c r="BU39" s="565"/>
      <c r="BV39" s="213"/>
      <c r="BW39" s="566" t="str">
        <f t="shared" si="2"/>
        <v/>
      </c>
      <c r="BX39" s="566"/>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213"/>
      <c r="CO39" s="566">
        <f t="shared" si="3"/>
        <v>26</v>
      </c>
      <c r="CP39" s="566"/>
      <c r="CQ39" s="565" t="str">
        <f>IF('各会計、関係団体の財政状況及び健全化判断比率'!BS12="","",'各会計、関係団体の財政状況及び健全化判断比率'!BS12)</f>
        <v>尼崎緑化公園協会</v>
      </c>
      <c r="CR39" s="565"/>
      <c r="CS39" s="565"/>
      <c r="CT39" s="565"/>
      <c r="CU39" s="565"/>
      <c r="CV39" s="565"/>
      <c r="CW39" s="565"/>
      <c r="CX39" s="565"/>
      <c r="CY39" s="565"/>
      <c r="CZ39" s="565"/>
      <c r="DA39" s="565"/>
      <c r="DB39" s="565"/>
      <c r="DC39" s="565"/>
      <c r="DD39" s="565"/>
      <c r="DE39" s="565"/>
      <c r="DF39" s="210"/>
      <c r="DG39" s="567" t="str">
        <f>IF('各会計、関係団体の財政状況及び健全化判断比率'!BR12="","",'各会計、関係団体の財政状況及び健全化判断比率'!BR12)</f>
        <v/>
      </c>
      <c r="DH39" s="567"/>
      <c r="DI39" s="217"/>
      <c r="DJ39" s="185"/>
      <c r="DK39" s="185"/>
      <c r="DL39" s="185"/>
      <c r="DM39" s="185"/>
      <c r="DN39" s="185"/>
      <c r="DO39" s="185"/>
    </row>
    <row r="40" spans="1:119" ht="32.25" customHeight="1" x14ac:dyDescent="0.15">
      <c r="A40" s="186"/>
      <c r="B40" s="212"/>
      <c r="C40" s="566" t="str">
        <f t="shared" si="5"/>
        <v/>
      </c>
      <c r="D40" s="566"/>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213"/>
      <c r="U40" s="566" t="str">
        <f t="shared" si="4"/>
        <v/>
      </c>
      <c r="V40" s="566"/>
      <c r="W40" s="565"/>
      <c r="X40" s="565"/>
      <c r="Y40" s="565"/>
      <c r="Z40" s="565"/>
      <c r="AA40" s="565"/>
      <c r="AB40" s="565"/>
      <c r="AC40" s="565"/>
      <c r="AD40" s="565"/>
      <c r="AE40" s="565"/>
      <c r="AF40" s="565"/>
      <c r="AG40" s="565"/>
      <c r="AH40" s="565"/>
      <c r="AI40" s="565"/>
      <c r="AJ40" s="565"/>
      <c r="AK40" s="565"/>
      <c r="AL40" s="213"/>
      <c r="AM40" s="566" t="str">
        <f t="shared" si="0"/>
        <v/>
      </c>
      <c r="AN40" s="566"/>
      <c r="AO40" s="565"/>
      <c r="AP40" s="565"/>
      <c r="AQ40" s="565"/>
      <c r="AR40" s="565"/>
      <c r="AS40" s="565"/>
      <c r="AT40" s="565"/>
      <c r="AU40" s="565"/>
      <c r="AV40" s="565"/>
      <c r="AW40" s="565"/>
      <c r="AX40" s="565"/>
      <c r="AY40" s="565"/>
      <c r="AZ40" s="565"/>
      <c r="BA40" s="565"/>
      <c r="BB40" s="565"/>
      <c r="BC40" s="565"/>
      <c r="BD40" s="213"/>
      <c r="BE40" s="566" t="str">
        <f t="shared" si="1"/>
        <v/>
      </c>
      <c r="BF40" s="566"/>
      <c r="BG40" s="565"/>
      <c r="BH40" s="565"/>
      <c r="BI40" s="565"/>
      <c r="BJ40" s="565"/>
      <c r="BK40" s="565"/>
      <c r="BL40" s="565"/>
      <c r="BM40" s="565"/>
      <c r="BN40" s="565"/>
      <c r="BO40" s="565"/>
      <c r="BP40" s="565"/>
      <c r="BQ40" s="565"/>
      <c r="BR40" s="565"/>
      <c r="BS40" s="565"/>
      <c r="BT40" s="565"/>
      <c r="BU40" s="565"/>
      <c r="BV40" s="213"/>
      <c r="BW40" s="566" t="str">
        <f t="shared" si="2"/>
        <v/>
      </c>
      <c r="BX40" s="566"/>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213"/>
      <c r="CO40" s="566">
        <f t="shared" si="3"/>
        <v>27</v>
      </c>
      <c r="CP40" s="566"/>
      <c r="CQ40" s="565" t="str">
        <f>IF('各会計、関係団体の財政状況及び健全化判断比率'!BS13="","",'各会計、関係団体の財政状況及び健全化判断比率'!BS13)</f>
        <v>尼崎都市開発</v>
      </c>
      <c r="CR40" s="565"/>
      <c r="CS40" s="565"/>
      <c r="CT40" s="565"/>
      <c r="CU40" s="565"/>
      <c r="CV40" s="565"/>
      <c r="CW40" s="565"/>
      <c r="CX40" s="565"/>
      <c r="CY40" s="565"/>
      <c r="CZ40" s="565"/>
      <c r="DA40" s="565"/>
      <c r="DB40" s="565"/>
      <c r="DC40" s="565"/>
      <c r="DD40" s="565"/>
      <c r="DE40" s="565"/>
      <c r="DF40" s="210"/>
      <c r="DG40" s="567" t="str">
        <f>IF('各会計、関係団体の財政状況及び健全化判断比率'!BR13="","",'各会計、関係団体の財政状況及び健全化判断比率'!BR13)</f>
        <v/>
      </c>
      <c r="DH40" s="567"/>
      <c r="DI40" s="217"/>
      <c r="DJ40" s="185"/>
      <c r="DK40" s="185"/>
      <c r="DL40" s="185"/>
      <c r="DM40" s="185"/>
      <c r="DN40" s="185"/>
      <c r="DO40" s="185"/>
    </row>
    <row r="41" spans="1:119" ht="32.25" customHeight="1" x14ac:dyDescent="0.15">
      <c r="A41" s="186"/>
      <c r="B41" s="212"/>
      <c r="C41" s="566" t="str">
        <f t="shared" si="5"/>
        <v/>
      </c>
      <c r="D41" s="566"/>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213"/>
      <c r="U41" s="566" t="str">
        <f t="shared" si="4"/>
        <v/>
      </c>
      <c r="V41" s="566"/>
      <c r="W41" s="565"/>
      <c r="X41" s="565"/>
      <c r="Y41" s="565"/>
      <c r="Z41" s="565"/>
      <c r="AA41" s="565"/>
      <c r="AB41" s="565"/>
      <c r="AC41" s="565"/>
      <c r="AD41" s="565"/>
      <c r="AE41" s="565"/>
      <c r="AF41" s="565"/>
      <c r="AG41" s="565"/>
      <c r="AH41" s="565"/>
      <c r="AI41" s="565"/>
      <c r="AJ41" s="565"/>
      <c r="AK41" s="565"/>
      <c r="AL41" s="213"/>
      <c r="AM41" s="566" t="str">
        <f t="shared" si="0"/>
        <v/>
      </c>
      <c r="AN41" s="566"/>
      <c r="AO41" s="565"/>
      <c r="AP41" s="565"/>
      <c r="AQ41" s="565"/>
      <c r="AR41" s="565"/>
      <c r="AS41" s="565"/>
      <c r="AT41" s="565"/>
      <c r="AU41" s="565"/>
      <c r="AV41" s="565"/>
      <c r="AW41" s="565"/>
      <c r="AX41" s="565"/>
      <c r="AY41" s="565"/>
      <c r="AZ41" s="565"/>
      <c r="BA41" s="565"/>
      <c r="BB41" s="565"/>
      <c r="BC41" s="565"/>
      <c r="BD41" s="213"/>
      <c r="BE41" s="566" t="str">
        <f t="shared" si="1"/>
        <v/>
      </c>
      <c r="BF41" s="566"/>
      <c r="BG41" s="565"/>
      <c r="BH41" s="565"/>
      <c r="BI41" s="565"/>
      <c r="BJ41" s="565"/>
      <c r="BK41" s="565"/>
      <c r="BL41" s="565"/>
      <c r="BM41" s="565"/>
      <c r="BN41" s="565"/>
      <c r="BO41" s="565"/>
      <c r="BP41" s="565"/>
      <c r="BQ41" s="565"/>
      <c r="BR41" s="565"/>
      <c r="BS41" s="565"/>
      <c r="BT41" s="565"/>
      <c r="BU41" s="565"/>
      <c r="BV41" s="213"/>
      <c r="BW41" s="566" t="str">
        <f t="shared" si="2"/>
        <v/>
      </c>
      <c r="BX41" s="566"/>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213"/>
      <c r="CO41" s="566">
        <f t="shared" si="3"/>
        <v>28</v>
      </c>
      <c r="CP41" s="566"/>
      <c r="CQ41" s="565" t="str">
        <f>IF('各会計、関係団体の財政状況及び健全化判断比率'!BS14="","",'各会計、関係団体の財政状況及び健全化判断比率'!BS14)</f>
        <v>アミング開発</v>
      </c>
      <c r="CR41" s="565"/>
      <c r="CS41" s="565"/>
      <c r="CT41" s="565"/>
      <c r="CU41" s="565"/>
      <c r="CV41" s="565"/>
      <c r="CW41" s="565"/>
      <c r="CX41" s="565"/>
      <c r="CY41" s="565"/>
      <c r="CZ41" s="565"/>
      <c r="DA41" s="565"/>
      <c r="DB41" s="565"/>
      <c r="DC41" s="565"/>
      <c r="DD41" s="565"/>
      <c r="DE41" s="565"/>
      <c r="DF41" s="210"/>
      <c r="DG41" s="567" t="str">
        <f>IF('各会計、関係団体の財政状況及び健全化判断比率'!BR14="","",'各会計、関係団体の財政状況及び健全化判断比率'!BR14)</f>
        <v/>
      </c>
      <c r="DH41" s="567"/>
      <c r="DI41" s="217"/>
      <c r="DJ41" s="185"/>
      <c r="DK41" s="185"/>
      <c r="DL41" s="185"/>
      <c r="DM41" s="185"/>
      <c r="DN41" s="185"/>
      <c r="DO41" s="185"/>
    </row>
    <row r="42" spans="1:119" ht="32.25" customHeight="1" x14ac:dyDescent="0.15">
      <c r="A42" s="185"/>
      <c r="B42" s="212"/>
      <c r="C42" s="566" t="str">
        <f t="shared" si="5"/>
        <v/>
      </c>
      <c r="D42" s="566"/>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213"/>
      <c r="U42" s="566" t="str">
        <f t="shared" si="4"/>
        <v/>
      </c>
      <c r="V42" s="566"/>
      <c r="W42" s="565"/>
      <c r="X42" s="565"/>
      <c r="Y42" s="565"/>
      <c r="Z42" s="565"/>
      <c r="AA42" s="565"/>
      <c r="AB42" s="565"/>
      <c r="AC42" s="565"/>
      <c r="AD42" s="565"/>
      <c r="AE42" s="565"/>
      <c r="AF42" s="565"/>
      <c r="AG42" s="565"/>
      <c r="AH42" s="565"/>
      <c r="AI42" s="565"/>
      <c r="AJ42" s="565"/>
      <c r="AK42" s="565"/>
      <c r="AL42" s="213"/>
      <c r="AM42" s="566" t="str">
        <f t="shared" si="0"/>
        <v/>
      </c>
      <c r="AN42" s="566"/>
      <c r="AO42" s="565"/>
      <c r="AP42" s="565"/>
      <c r="AQ42" s="565"/>
      <c r="AR42" s="565"/>
      <c r="AS42" s="565"/>
      <c r="AT42" s="565"/>
      <c r="AU42" s="565"/>
      <c r="AV42" s="565"/>
      <c r="AW42" s="565"/>
      <c r="AX42" s="565"/>
      <c r="AY42" s="565"/>
      <c r="AZ42" s="565"/>
      <c r="BA42" s="565"/>
      <c r="BB42" s="565"/>
      <c r="BC42" s="565"/>
      <c r="BD42" s="213"/>
      <c r="BE42" s="566" t="str">
        <f t="shared" si="1"/>
        <v/>
      </c>
      <c r="BF42" s="566"/>
      <c r="BG42" s="565"/>
      <c r="BH42" s="565"/>
      <c r="BI42" s="565"/>
      <c r="BJ42" s="565"/>
      <c r="BK42" s="565"/>
      <c r="BL42" s="565"/>
      <c r="BM42" s="565"/>
      <c r="BN42" s="565"/>
      <c r="BO42" s="565"/>
      <c r="BP42" s="565"/>
      <c r="BQ42" s="565"/>
      <c r="BR42" s="565"/>
      <c r="BS42" s="565"/>
      <c r="BT42" s="565"/>
      <c r="BU42" s="565"/>
      <c r="BV42" s="213"/>
      <c r="BW42" s="566" t="str">
        <f t="shared" si="2"/>
        <v/>
      </c>
      <c r="BX42" s="566"/>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213"/>
      <c r="CO42" s="566">
        <f t="shared" si="3"/>
        <v>29</v>
      </c>
      <c r="CP42" s="566"/>
      <c r="CQ42" s="565" t="str">
        <f>IF('各会計、関係団体の財政状況及び健全化判断比率'!BS15="","",'各会計、関係団体の財政状況及び健全化判断比率'!BS15)</f>
        <v>尼崎中高年事業</v>
      </c>
      <c r="CR42" s="565"/>
      <c r="CS42" s="565"/>
      <c r="CT42" s="565"/>
      <c r="CU42" s="565"/>
      <c r="CV42" s="565"/>
      <c r="CW42" s="565"/>
      <c r="CX42" s="565"/>
      <c r="CY42" s="565"/>
      <c r="CZ42" s="565"/>
      <c r="DA42" s="565"/>
      <c r="DB42" s="565"/>
      <c r="DC42" s="565"/>
      <c r="DD42" s="565"/>
      <c r="DE42" s="565"/>
      <c r="DF42" s="210"/>
      <c r="DG42" s="567" t="str">
        <f>IF('各会計、関係団体の財政状況及び健全化判断比率'!BR15="","",'各会計、関係団体の財政状況及び健全化判断比率'!BR15)</f>
        <v/>
      </c>
      <c r="DH42" s="567"/>
      <c r="DI42" s="217"/>
      <c r="DJ42" s="185"/>
      <c r="DK42" s="185"/>
      <c r="DL42" s="185"/>
      <c r="DM42" s="185"/>
      <c r="DN42" s="185"/>
      <c r="DO42" s="185"/>
    </row>
    <row r="43" spans="1:119" ht="32.25" customHeight="1" x14ac:dyDescent="0.15">
      <c r="A43" s="185"/>
      <c r="B43" s="212"/>
      <c r="C43" s="566" t="str">
        <f t="shared" si="5"/>
        <v/>
      </c>
      <c r="D43" s="566"/>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213"/>
      <c r="U43" s="566" t="str">
        <f t="shared" si="4"/>
        <v/>
      </c>
      <c r="V43" s="566"/>
      <c r="W43" s="565"/>
      <c r="X43" s="565"/>
      <c r="Y43" s="565"/>
      <c r="Z43" s="565"/>
      <c r="AA43" s="565"/>
      <c r="AB43" s="565"/>
      <c r="AC43" s="565"/>
      <c r="AD43" s="565"/>
      <c r="AE43" s="565"/>
      <c r="AF43" s="565"/>
      <c r="AG43" s="565"/>
      <c r="AH43" s="565"/>
      <c r="AI43" s="565"/>
      <c r="AJ43" s="565"/>
      <c r="AK43" s="565"/>
      <c r="AL43" s="213"/>
      <c r="AM43" s="566" t="str">
        <f t="shared" si="0"/>
        <v/>
      </c>
      <c r="AN43" s="566"/>
      <c r="AO43" s="565"/>
      <c r="AP43" s="565"/>
      <c r="AQ43" s="565"/>
      <c r="AR43" s="565"/>
      <c r="AS43" s="565"/>
      <c r="AT43" s="565"/>
      <c r="AU43" s="565"/>
      <c r="AV43" s="565"/>
      <c r="AW43" s="565"/>
      <c r="AX43" s="565"/>
      <c r="AY43" s="565"/>
      <c r="AZ43" s="565"/>
      <c r="BA43" s="565"/>
      <c r="BB43" s="565"/>
      <c r="BC43" s="565"/>
      <c r="BD43" s="213"/>
      <c r="BE43" s="566" t="str">
        <f t="shared" si="1"/>
        <v/>
      </c>
      <c r="BF43" s="566"/>
      <c r="BG43" s="565"/>
      <c r="BH43" s="565"/>
      <c r="BI43" s="565"/>
      <c r="BJ43" s="565"/>
      <c r="BK43" s="565"/>
      <c r="BL43" s="565"/>
      <c r="BM43" s="565"/>
      <c r="BN43" s="565"/>
      <c r="BO43" s="565"/>
      <c r="BP43" s="565"/>
      <c r="BQ43" s="565"/>
      <c r="BR43" s="565"/>
      <c r="BS43" s="565"/>
      <c r="BT43" s="565"/>
      <c r="BU43" s="565"/>
      <c r="BV43" s="213"/>
      <c r="BW43" s="566" t="str">
        <f t="shared" si="2"/>
        <v/>
      </c>
      <c r="BX43" s="566"/>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213"/>
      <c r="CO43" s="566">
        <f t="shared" si="3"/>
        <v>30</v>
      </c>
      <c r="CP43" s="566"/>
      <c r="CQ43" s="565" t="str">
        <f>IF('各会計、関係団体の財政状況及び健全化判断比率'!BS16="","",'各会計、関係団体の財政状況及び健全化判断比率'!BS16)</f>
        <v>尼崎交通事業振興</v>
      </c>
      <c r="CR43" s="565"/>
      <c r="CS43" s="565"/>
      <c r="CT43" s="565"/>
      <c r="CU43" s="565"/>
      <c r="CV43" s="565"/>
      <c r="CW43" s="565"/>
      <c r="CX43" s="565"/>
      <c r="CY43" s="565"/>
      <c r="CZ43" s="565"/>
      <c r="DA43" s="565"/>
      <c r="DB43" s="565"/>
      <c r="DC43" s="565"/>
      <c r="DD43" s="565"/>
      <c r="DE43" s="565"/>
      <c r="DF43" s="210"/>
      <c r="DG43" s="567" t="str">
        <f>IF('各会計、関係団体の財政状況及び健全化判断比率'!BR16="","",'各会計、関係団体の財政状況及び健全化判断比率'!BR16)</f>
        <v/>
      </c>
      <c r="DH43" s="56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jHUkMxfXknR+L3I223+CATLm31yFnoEhHle9C8SBcqn0qF4WBr/0plhEbPYurXFv7iNNToJTvqSbTlbRd2sEQ==" saltValue="1BRRSWcl5fdxPEQWGVoq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zoomScale="70" zoomScaleNormal="70" zoomScaleSheetLayoutView="100" workbookViewId="0">
      <selection activeCell="AH25" sqref="AH25:AL2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560</v>
      </c>
      <c r="D34" s="1244"/>
      <c r="E34" s="1245"/>
      <c r="F34" s="32">
        <v>5.83</v>
      </c>
      <c r="G34" s="33">
        <v>8</v>
      </c>
      <c r="H34" s="33">
        <v>8.25</v>
      </c>
      <c r="I34" s="33">
        <v>9.4600000000000009</v>
      </c>
      <c r="J34" s="34">
        <v>10.38</v>
      </c>
      <c r="K34" s="22"/>
      <c r="L34" s="22"/>
      <c r="M34" s="22"/>
      <c r="N34" s="22"/>
      <c r="O34" s="22"/>
      <c r="P34" s="22"/>
    </row>
    <row r="35" spans="1:16" ht="39" customHeight="1" x14ac:dyDescent="0.15">
      <c r="A35" s="22"/>
      <c r="B35" s="35"/>
      <c r="C35" s="1238" t="s">
        <v>561</v>
      </c>
      <c r="D35" s="1239"/>
      <c r="E35" s="1240"/>
      <c r="F35" s="36">
        <v>6.69</v>
      </c>
      <c r="G35" s="37">
        <v>6.3</v>
      </c>
      <c r="H35" s="37">
        <v>7.57</v>
      </c>
      <c r="I35" s="37">
        <v>8.1999999999999993</v>
      </c>
      <c r="J35" s="38">
        <v>9.1199999999999992</v>
      </c>
      <c r="K35" s="22"/>
      <c r="L35" s="22"/>
      <c r="M35" s="22"/>
      <c r="N35" s="22"/>
      <c r="O35" s="22"/>
      <c r="P35" s="22"/>
    </row>
    <row r="36" spans="1:16" ht="39" customHeight="1" x14ac:dyDescent="0.15">
      <c r="A36" s="22"/>
      <c r="B36" s="35"/>
      <c r="C36" s="1238" t="s">
        <v>562</v>
      </c>
      <c r="D36" s="1239"/>
      <c r="E36" s="1240"/>
      <c r="F36" s="36">
        <v>6.89</v>
      </c>
      <c r="G36" s="37">
        <v>7.21</v>
      </c>
      <c r="H36" s="37">
        <v>7.76</v>
      </c>
      <c r="I36" s="37">
        <v>8.51</v>
      </c>
      <c r="J36" s="38">
        <v>8.86</v>
      </c>
      <c r="K36" s="22"/>
      <c r="L36" s="22"/>
      <c r="M36" s="22"/>
      <c r="N36" s="22"/>
      <c r="O36" s="22"/>
      <c r="P36" s="22"/>
    </row>
    <row r="37" spans="1:16" ht="39" customHeight="1" x14ac:dyDescent="0.15">
      <c r="A37" s="22"/>
      <c r="B37" s="35"/>
      <c r="C37" s="1238" t="s">
        <v>563</v>
      </c>
      <c r="D37" s="1239"/>
      <c r="E37" s="1240"/>
      <c r="F37" s="36" t="s">
        <v>513</v>
      </c>
      <c r="G37" s="37" t="s">
        <v>513</v>
      </c>
      <c r="H37" s="37">
        <v>1.67</v>
      </c>
      <c r="I37" s="37">
        <v>2.64</v>
      </c>
      <c r="J37" s="38">
        <v>8.5</v>
      </c>
      <c r="K37" s="22"/>
      <c r="L37" s="22"/>
      <c r="M37" s="22"/>
      <c r="N37" s="22"/>
      <c r="O37" s="22"/>
      <c r="P37" s="22"/>
    </row>
    <row r="38" spans="1:16" ht="39" customHeight="1" x14ac:dyDescent="0.15">
      <c r="A38" s="22"/>
      <c r="B38" s="35"/>
      <c r="C38" s="1238" t="s">
        <v>564</v>
      </c>
      <c r="D38" s="1239"/>
      <c r="E38" s="1240"/>
      <c r="F38" s="36">
        <v>0.75</v>
      </c>
      <c r="G38" s="37">
        <v>1.39</v>
      </c>
      <c r="H38" s="37">
        <v>3.03</v>
      </c>
      <c r="I38" s="37">
        <v>5.07</v>
      </c>
      <c r="J38" s="38">
        <v>4.6100000000000003</v>
      </c>
      <c r="K38" s="22"/>
      <c r="L38" s="22"/>
      <c r="M38" s="22"/>
      <c r="N38" s="22"/>
      <c r="O38" s="22"/>
      <c r="P38" s="22"/>
    </row>
    <row r="39" spans="1:16" ht="39" customHeight="1" x14ac:dyDescent="0.15">
      <c r="A39" s="22"/>
      <c r="B39" s="35"/>
      <c r="C39" s="1238" t="s">
        <v>565</v>
      </c>
      <c r="D39" s="1239"/>
      <c r="E39" s="1240"/>
      <c r="F39" s="36">
        <v>0.57999999999999996</v>
      </c>
      <c r="G39" s="37">
        <v>0.71</v>
      </c>
      <c r="H39" s="37">
        <v>1.4</v>
      </c>
      <c r="I39" s="37">
        <v>0.61</v>
      </c>
      <c r="J39" s="38">
        <v>0.99</v>
      </c>
      <c r="K39" s="22"/>
      <c r="L39" s="22"/>
      <c r="M39" s="22"/>
      <c r="N39" s="22"/>
      <c r="O39" s="22"/>
      <c r="P39" s="22"/>
    </row>
    <row r="40" spans="1:16" ht="39" customHeight="1" x14ac:dyDescent="0.15">
      <c r="A40" s="22"/>
      <c r="B40" s="35"/>
      <c r="C40" s="1238" t="s">
        <v>566</v>
      </c>
      <c r="D40" s="1239"/>
      <c r="E40" s="1240"/>
      <c r="F40" s="36">
        <v>0.16</v>
      </c>
      <c r="G40" s="37">
        <v>0.25</v>
      </c>
      <c r="H40" s="37">
        <v>0.26</v>
      </c>
      <c r="I40" s="37">
        <v>0.18</v>
      </c>
      <c r="J40" s="38">
        <v>0.35</v>
      </c>
      <c r="K40" s="22"/>
      <c r="L40" s="22"/>
      <c r="M40" s="22"/>
      <c r="N40" s="22"/>
      <c r="O40" s="22"/>
      <c r="P40" s="22"/>
    </row>
    <row r="41" spans="1:16" ht="39" customHeight="1" x14ac:dyDescent="0.15">
      <c r="A41" s="22"/>
      <c r="B41" s="35"/>
      <c r="C41" s="1238" t="s">
        <v>567</v>
      </c>
      <c r="D41" s="1239"/>
      <c r="E41" s="1240"/>
      <c r="F41" s="36">
        <v>7.0000000000000007E-2</v>
      </c>
      <c r="G41" s="37">
        <v>7.0000000000000007E-2</v>
      </c>
      <c r="H41" s="37">
        <v>7.0000000000000007E-2</v>
      </c>
      <c r="I41" s="37">
        <v>0.17</v>
      </c>
      <c r="J41" s="38">
        <v>0.18</v>
      </c>
      <c r="K41" s="22"/>
      <c r="L41" s="22"/>
      <c r="M41" s="22"/>
      <c r="N41" s="22"/>
      <c r="O41" s="22"/>
      <c r="P41" s="22"/>
    </row>
    <row r="42" spans="1:16" ht="39" customHeight="1" x14ac:dyDescent="0.15">
      <c r="A42" s="22"/>
      <c r="B42" s="39"/>
      <c r="C42" s="1238" t="s">
        <v>568</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569</v>
      </c>
      <c r="D43" s="1242"/>
      <c r="E43" s="1243"/>
      <c r="F43" s="41">
        <v>0.35</v>
      </c>
      <c r="G43" s="42">
        <v>1.42</v>
      </c>
      <c r="H43" s="42">
        <v>0.13</v>
      </c>
      <c r="I43" s="42">
        <v>0.12</v>
      </c>
      <c r="J43" s="43">
        <v>0.13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TXOI+9EB/B8R/iT1EyUhN5mRNzBvE+GNNiotumCS2WcKqUGuKlt4PN8+ZXiLdpg9kdFAWkvZornwp/Q6pe1ZA==" saltValue="UOoh1XqA6TX9sBTJ93M+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zoomScale="70" zoomScaleNormal="70" zoomScaleSheetLayoutView="55" workbookViewId="0">
      <selection activeCell="AH25" sqref="AH25:AL2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26575</v>
      </c>
      <c r="L45" s="60">
        <v>25472</v>
      </c>
      <c r="M45" s="60">
        <v>26349</v>
      </c>
      <c r="N45" s="60">
        <v>25799</v>
      </c>
      <c r="O45" s="61">
        <v>23818</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13</v>
      </c>
      <c r="F47" s="1248"/>
      <c r="G47" s="1248"/>
      <c r="H47" s="1248"/>
      <c r="I47" s="1248"/>
      <c r="J47" s="1249"/>
      <c r="K47" s="63">
        <v>60</v>
      </c>
      <c r="L47" s="64">
        <v>47</v>
      </c>
      <c r="M47" s="64">
        <v>33</v>
      </c>
      <c r="N47" s="64">
        <v>17</v>
      </c>
      <c r="O47" s="65">
        <v>13</v>
      </c>
      <c r="P47" s="48"/>
      <c r="Q47" s="48"/>
      <c r="R47" s="48"/>
      <c r="S47" s="48"/>
      <c r="T47" s="48"/>
      <c r="U47" s="48"/>
    </row>
    <row r="48" spans="1:21" ht="30.75" customHeight="1" x14ac:dyDescent="0.15">
      <c r="A48" s="48"/>
      <c r="B48" s="1266"/>
      <c r="C48" s="1267"/>
      <c r="D48" s="62"/>
      <c r="E48" s="1248" t="s">
        <v>14</v>
      </c>
      <c r="F48" s="1248"/>
      <c r="G48" s="1248"/>
      <c r="H48" s="1248"/>
      <c r="I48" s="1248"/>
      <c r="J48" s="1249"/>
      <c r="K48" s="63">
        <v>3917</v>
      </c>
      <c r="L48" s="64">
        <v>3733</v>
      </c>
      <c r="M48" s="64">
        <v>3613</v>
      </c>
      <c r="N48" s="64">
        <v>3491</v>
      </c>
      <c r="O48" s="65">
        <v>3453</v>
      </c>
      <c r="P48" s="48"/>
      <c r="Q48" s="48"/>
      <c r="R48" s="48"/>
      <c r="S48" s="48"/>
      <c r="T48" s="48"/>
      <c r="U48" s="48"/>
    </row>
    <row r="49" spans="1:21" ht="30.75" customHeight="1" x14ac:dyDescent="0.15">
      <c r="A49" s="48"/>
      <c r="B49" s="1266"/>
      <c r="C49" s="1267"/>
      <c r="D49" s="62"/>
      <c r="E49" s="1248" t="s">
        <v>15</v>
      </c>
      <c r="F49" s="1248"/>
      <c r="G49" s="1248"/>
      <c r="H49" s="1248"/>
      <c r="I49" s="1248"/>
      <c r="J49" s="1249"/>
      <c r="K49" s="63">
        <v>247</v>
      </c>
      <c r="L49" s="64">
        <v>87</v>
      </c>
      <c r="M49" s="64">
        <v>35</v>
      </c>
      <c r="N49" s="64">
        <v>25</v>
      </c>
      <c r="O49" s="65">
        <v>27</v>
      </c>
      <c r="P49" s="48"/>
      <c r="Q49" s="48"/>
      <c r="R49" s="48"/>
      <c r="S49" s="48"/>
      <c r="T49" s="48"/>
      <c r="U49" s="48"/>
    </row>
    <row r="50" spans="1:21" ht="30.75" customHeight="1" x14ac:dyDescent="0.15">
      <c r="A50" s="48"/>
      <c r="B50" s="1266"/>
      <c r="C50" s="1267"/>
      <c r="D50" s="62"/>
      <c r="E50" s="1248" t="s">
        <v>16</v>
      </c>
      <c r="F50" s="1248"/>
      <c r="G50" s="1248"/>
      <c r="H50" s="1248"/>
      <c r="I50" s="1248"/>
      <c r="J50" s="1249"/>
      <c r="K50" s="63">
        <v>459</v>
      </c>
      <c r="L50" s="64">
        <v>452</v>
      </c>
      <c r="M50" s="64">
        <v>444</v>
      </c>
      <c r="N50" s="64">
        <v>355</v>
      </c>
      <c r="O50" s="65">
        <v>294</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18619</v>
      </c>
      <c r="L52" s="64">
        <v>18291</v>
      </c>
      <c r="M52" s="64">
        <v>18217</v>
      </c>
      <c r="N52" s="64">
        <v>18008</v>
      </c>
      <c r="O52" s="65">
        <v>17558</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12639</v>
      </c>
      <c r="L53" s="69">
        <v>11500</v>
      </c>
      <c r="M53" s="69">
        <v>12257</v>
      </c>
      <c r="N53" s="69">
        <v>11679</v>
      </c>
      <c r="O53" s="70">
        <v>10047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4" t="s">
        <v>24</v>
      </c>
      <c r="C57" s="1255"/>
      <c r="D57" s="1258" t="s">
        <v>25</v>
      </c>
      <c r="E57" s="1259"/>
      <c r="F57" s="1259"/>
      <c r="G57" s="1259"/>
      <c r="H57" s="1259"/>
      <c r="I57" s="1259"/>
      <c r="J57" s="1260"/>
      <c r="K57" s="82"/>
      <c r="L57" s="83"/>
      <c r="M57" s="83"/>
      <c r="N57" s="83"/>
      <c r="O57" s="84"/>
    </row>
    <row r="58" spans="1:21" ht="31.5" customHeight="1" thickBot="1" x14ac:dyDescent="0.2">
      <c r="B58" s="1256"/>
      <c r="C58" s="1257"/>
      <c r="D58" s="1261" t="s">
        <v>26</v>
      </c>
      <c r="E58" s="1262"/>
      <c r="F58" s="1262"/>
      <c r="G58" s="1262"/>
      <c r="H58" s="1262"/>
      <c r="I58" s="1262"/>
      <c r="J58" s="126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AVBWhPKlmAEb15MEsf/8+WIiA6+U/UViLcKAx3cMur+l+gBKnKkxFzaZCiAWCmz9cQDX+S0jsgc9vWjEGDWnQ==" saltValue="Ct3b1kAacGY4wgHlLNdi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abSelected="1" zoomScale="70" zoomScaleNormal="70" zoomScaleSheetLayoutView="100" workbookViewId="0">
      <selection activeCell="AH25" sqref="AH25:AL2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84" t="s">
        <v>29</v>
      </c>
      <c r="C41" s="1285"/>
      <c r="D41" s="101"/>
      <c r="E41" s="1286" t="s">
        <v>30</v>
      </c>
      <c r="F41" s="1286"/>
      <c r="G41" s="1286"/>
      <c r="H41" s="1287"/>
      <c r="I41" s="102">
        <v>260967</v>
      </c>
      <c r="J41" s="103">
        <v>260234</v>
      </c>
      <c r="K41" s="103">
        <v>257662</v>
      </c>
      <c r="L41" s="103">
        <v>251573</v>
      </c>
      <c r="M41" s="104">
        <v>245497</v>
      </c>
    </row>
    <row r="42" spans="2:13" ht="27.75" customHeight="1" x14ac:dyDescent="0.15">
      <c r="B42" s="1274"/>
      <c r="C42" s="1275"/>
      <c r="D42" s="105"/>
      <c r="E42" s="1278" t="s">
        <v>31</v>
      </c>
      <c r="F42" s="1278"/>
      <c r="G42" s="1278"/>
      <c r="H42" s="1279"/>
      <c r="I42" s="106">
        <v>4555</v>
      </c>
      <c r="J42" s="107">
        <v>3645</v>
      </c>
      <c r="K42" s="107">
        <v>3036</v>
      </c>
      <c r="L42" s="107">
        <v>2520</v>
      </c>
      <c r="M42" s="108">
        <v>2334</v>
      </c>
    </row>
    <row r="43" spans="2:13" ht="27.75" customHeight="1" x14ac:dyDescent="0.15">
      <c r="B43" s="1274"/>
      <c r="C43" s="1275"/>
      <c r="D43" s="105"/>
      <c r="E43" s="1278" t="s">
        <v>32</v>
      </c>
      <c r="F43" s="1278"/>
      <c r="G43" s="1278"/>
      <c r="H43" s="1279"/>
      <c r="I43" s="106">
        <v>27927</v>
      </c>
      <c r="J43" s="107">
        <v>26603</v>
      </c>
      <c r="K43" s="107">
        <v>25032</v>
      </c>
      <c r="L43" s="107">
        <v>24806</v>
      </c>
      <c r="M43" s="108">
        <v>24877</v>
      </c>
    </row>
    <row r="44" spans="2:13" ht="27.75" customHeight="1" x14ac:dyDescent="0.15">
      <c r="B44" s="1274"/>
      <c r="C44" s="1275"/>
      <c r="D44" s="105"/>
      <c r="E44" s="1278" t="s">
        <v>33</v>
      </c>
      <c r="F44" s="1278"/>
      <c r="G44" s="1278"/>
      <c r="H44" s="1279"/>
      <c r="I44" s="106">
        <v>229</v>
      </c>
      <c r="J44" s="107">
        <v>146</v>
      </c>
      <c r="K44" s="107">
        <v>105</v>
      </c>
      <c r="L44" s="107">
        <v>96</v>
      </c>
      <c r="M44" s="108">
        <v>70</v>
      </c>
    </row>
    <row r="45" spans="2:13" ht="27.75" customHeight="1" x14ac:dyDescent="0.15">
      <c r="B45" s="1274"/>
      <c r="C45" s="1275"/>
      <c r="D45" s="105"/>
      <c r="E45" s="1278" t="s">
        <v>34</v>
      </c>
      <c r="F45" s="1278"/>
      <c r="G45" s="1278"/>
      <c r="H45" s="1279"/>
      <c r="I45" s="106">
        <v>21222</v>
      </c>
      <c r="J45" s="107">
        <v>19730</v>
      </c>
      <c r="K45" s="107">
        <v>19708</v>
      </c>
      <c r="L45" s="107">
        <v>19738</v>
      </c>
      <c r="M45" s="108">
        <v>18904</v>
      </c>
    </row>
    <row r="46" spans="2:13" ht="27.75" customHeight="1" x14ac:dyDescent="0.15">
      <c r="B46" s="1274"/>
      <c r="C46" s="1275"/>
      <c r="D46" s="109"/>
      <c r="E46" s="1278" t="s">
        <v>35</v>
      </c>
      <c r="F46" s="1278"/>
      <c r="G46" s="1278"/>
      <c r="H46" s="1279"/>
      <c r="I46" s="106">
        <v>1298</v>
      </c>
      <c r="J46" s="107">
        <v>522</v>
      </c>
      <c r="K46" s="107">
        <v>78</v>
      </c>
      <c r="L46" s="107">
        <v>49</v>
      </c>
      <c r="M46" s="108">
        <v>33</v>
      </c>
    </row>
    <row r="47" spans="2:13" ht="27.75" customHeight="1" x14ac:dyDescent="0.15">
      <c r="B47" s="1274"/>
      <c r="C47" s="1275"/>
      <c r="D47" s="110"/>
      <c r="E47" s="1288" t="s">
        <v>36</v>
      </c>
      <c r="F47" s="1289"/>
      <c r="G47" s="1289"/>
      <c r="H47" s="1290"/>
      <c r="I47" s="106" t="s">
        <v>513</v>
      </c>
      <c r="J47" s="107" t="s">
        <v>513</v>
      </c>
      <c r="K47" s="107" t="s">
        <v>513</v>
      </c>
      <c r="L47" s="107" t="s">
        <v>513</v>
      </c>
      <c r="M47" s="108" t="s">
        <v>513</v>
      </c>
    </row>
    <row r="48" spans="2:13" ht="27.75" customHeight="1" x14ac:dyDescent="0.15">
      <c r="B48" s="1274"/>
      <c r="C48" s="1275"/>
      <c r="D48" s="105"/>
      <c r="E48" s="1278" t="s">
        <v>37</v>
      </c>
      <c r="F48" s="1278"/>
      <c r="G48" s="1278"/>
      <c r="H48" s="1279"/>
      <c r="I48" s="106" t="s">
        <v>513</v>
      </c>
      <c r="J48" s="107" t="s">
        <v>513</v>
      </c>
      <c r="K48" s="107" t="s">
        <v>513</v>
      </c>
      <c r="L48" s="107" t="s">
        <v>513</v>
      </c>
      <c r="M48" s="108" t="s">
        <v>513</v>
      </c>
    </row>
    <row r="49" spans="2:13" ht="27.75" customHeight="1" x14ac:dyDescent="0.15">
      <c r="B49" s="1276"/>
      <c r="C49" s="1277"/>
      <c r="D49" s="105"/>
      <c r="E49" s="1278" t="s">
        <v>38</v>
      </c>
      <c r="F49" s="1278"/>
      <c r="G49" s="1278"/>
      <c r="H49" s="1279"/>
      <c r="I49" s="106" t="s">
        <v>513</v>
      </c>
      <c r="J49" s="107" t="s">
        <v>513</v>
      </c>
      <c r="K49" s="107" t="s">
        <v>513</v>
      </c>
      <c r="L49" s="107" t="s">
        <v>513</v>
      </c>
      <c r="M49" s="108" t="s">
        <v>513</v>
      </c>
    </row>
    <row r="50" spans="2:13" ht="27.75" customHeight="1" x14ac:dyDescent="0.15">
      <c r="B50" s="1272" t="s">
        <v>39</v>
      </c>
      <c r="C50" s="1273"/>
      <c r="D50" s="111"/>
      <c r="E50" s="1278" t="s">
        <v>40</v>
      </c>
      <c r="F50" s="1278"/>
      <c r="G50" s="1278"/>
      <c r="H50" s="1279"/>
      <c r="I50" s="106">
        <v>16894</v>
      </c>
      <c r="J50" s="107">
        <v>18876</v>
      </c>
      <c r="K50" s="107">
        <v>21838</v>
      </c>
      <c r="L50" s="107">
        <v>23726</v>
      </c>
      <c r="M50" s="108">
        <v>26310</v>
      </c>
    </row>
    <row r="51" spans="2:13" ht="27.75" customHeight="1" x14ac:dyDescent="0.15">
      <c r="B51" s="1274"/>
      <c r="C51" s="1275"/>
      <c r="D51" s="105"/>
      <c r="E51" s="1278" t="s">
        <v>41</v>
      </c>
      <c r="F51" s="1278"/>
      <c r="G51" s="1278"/>
      <c r="H51" s="1279"/>
      <c r="I51" s="106">
        <v>47597</v>
      </c>
      <c r="J51" s="107">
        <v>44579</v>
      </c>
      <c r="K51" s="107">
        <v>43752</v>
      </c>
      <c r="L51" s="107">
        <v>42823</v>
      </c>
      <c r="M51" s="108">
        <v>44655</v>
      </c>
    </row>
    <row r="52" spans="2:13" ht="27.75" customHeight="1" x14ac:dyDescent="0.15">
      <c r="B52" s="1276"/>
      <c r="C52" s="1277"/>
      <c r="D52" s="105"/>
      <c r="E52" s="1278" t="s">
        <v>42</v>
      </c>
      <c r="F52" s="1278"/>
      <c r="G52" s="1278"/>
      <c r="H52" s="1279"/>
      <c r="I52" s="106">
        <v>133736</v>
      </c>
      <c r="J52" s="107">
        <v>140380</v>
      </c>
      <c r="K52" s="107">
        <v>142136</v>
      </c>
      <c r="L52" s="107">
        <v>142974</v>
      </c>
      <c r="M52" s="108">
        <v>142832</v>
      </c>
    </row>
    <row r="53" spans="2:13" ht="27.75" customHeight="1" thickBot="1" x14ac:dyDescent="0.2">
      <c r="B53" s="1280" t="s">
        <v>43</v>
      </c>
      <c r="C53" s="1281"/>
      <c r="D53" s="112"/>
      <c r="E53" s="1282" t="s">
        <v>44</v>
      </c>
      <c r="F53" s="1282"/>
      <c r="G53" s="1282"/>
      <c r="H53" s="1283"/>
      <c r="I53" s="113">
        <v>117972</v>
      </c>
      <c r="J53" s="114">
        <v>107046</v>
      </c>
      <c r="K53" s="114">
        <v>97895</v>
      </c>
      <c r="L53" s="114">
        <v>89258</v>
      </c>
      <c r="M53" s="115">
        <v>77919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OBw+qGz1AV6zrb9Td3WitASLg9hsBz/bXXzgqGG9z+o9a9gr2fWslS6n4+dgxc5lKNW8JbJlQM4fU/Ax5aahQ==" saltValue="iGoD7KcJ9s5h+YoxhB6K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abSelected="1" zoomScale="55" zoomScaleNormal="55" zoomScaleSheetLayoutView="100" workbookViewId="0">
      <selection activeCell="AH25" sqref="AH25:AL2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47</v>
      </c>
      <c r="D55" s="1299"/>
      <c r="E55" s="1300"/>
      <c r="F55" s="127">
        <v>7410</v>
      </c>
      <c r="G55" s="127">
        <v>6151</v>
      </c>
      <c r="H55" s="128">
        <v>6768</v>
      </c>
    </row>
    <row r="56" spans="2:8" ht="52.5" customHeight="1" x14ac:dyDescent="0.15">
      <c r="B56" s="129"/>
      <c r="C56" s="1301" t="s">
        <v>48</v>
      </c>
      <c r="D56" s="1301"/>
      <c r="E56" s="1302"/>
      <c r="F56" s="130">
        <v>6230</v>
      </c>
      <c r="G56" s="130">
        <v>8045</v>
      </c>
      <c r="H56" s="131">
        <v>9265</v>
      </c>
    </row>
    <row r="57" spans="2:8" ht="53.25" customHeight="1" x14ac:dyDescent="0.15">
      <c r="B57" s="129"/>
      <c r="C57" s="1303" t="s">
        <v>49</v>
      </c>
      <c r="D57" s="1303"/>
      <c r="E57" s="1304"/>
      <c r="F57" s="132">
        <v>7672</v>
      </c>
      <c r="G57" s="132">
        <v>8446</v>
      </c>
      <c r="H57" s="133">
        <v>9015</v>
      </c>
    </row>
    <row r="58" spans="2:8" ht="45.75" customHeight="1" x14ac:dyDescent="0.15">
      <c r="B58" s="134"/>
      <c r="C58" s="1291" t="s">
        <v>583</v>
      </c>
      <c r="D58" s="1292"/>
      <c r="E58" s="1293"/>
      <c r="F58" s="135">
        <v>2793</v>
      </c>
      <c r="G58" s="135">
        <v>3083</v>
      </c>
      <c r="H58" s="136">
        <v>3380</v>
      </c>
    </row>
    <row r="59" spans="2:8" ht="45.75" customHeight="1" x14ac:dyDescent="0.15">
      <c r="B59" s="134"/>
      <c r="C59" s="1291" t="s">
        <v>584</v>
      </c>
      <c r="D59" s="1292"/>
      <c r="E59" s="1293"/>
      <c r="F59" s="135">
        <v>1701</v>
      </c>
      <c r="G59" s="135">
        <v>1704</v>
      </c>
      <c r="H59" s="136">
        <v>1717</v>
      </c>
    </row>
    <row r="60" spans="2:8" ht="45.75" customHeight="1" x14ac:dyDescent="0.15">
      <c r="B60" s="134"/>
      <c r="C60" s="1291" t="s">
        <v>585</v>
      </c>
      <c r="D60" s="1292"/>
      <c r="E60" s="1293"/>
      <c r="F60" s="135">
        <v>251</v>
      </c>
      <c r="G60" s="135">
        <v>514</v>
      </c>
      <c r="H60" s="136">
        <v>767</v>
      </c>
    </row>
    <row r="61" spans="2:8" ht="45.75" customHeight="1" x14ac:dyDescent="0.15">
      <c r="B61" s="134"/>
      <c r="C61" s="1291" t="s">
        <v>586</v>
      </c>
      <c r="D61" s="1292"/>
      <c r="E61" s="1293"/>
      <c r="F61" s="135">
        <v>685</v>
      </c>
      <c r="G61" s="135">
        <v>695</v>
      </c>
      <c r="H61" s="136">
        <v>713</v>
      </c>
    </row>
    <row r="62" spans="2:8" ht="45.75" customHeight="1" thickBot="1" x14ac:dyDescent="0.2">
      <c r="B62" s="137"/>
      <c r="C62" s="1294" t="s">
        <v>587</v>
      </c>
      <c r="D62" s="1295"/>
      <c r="E62" s="1296"/>
      <c r="F62" s="138">
        <v>602</v>
      </c>
      <c r="G62" s="138">
        <v>602</v>
      </c>
      <c r="H62" s="139">
        <v>601</v>
      </c>
    </row>
    <row r="63" spans="2:8" ht="52.5" customHeight="1" thickBot="1" x14ac:dyDescent="0.2">
      <c r="B63" s="140"/>
      <c r="C63" s="1297" t="s">
        <v>50</v>
      </c>
      <c r="D63" s="1297"/>
      <c r="E63" s="1298"/>
      <c r="F63" s="141">
        <v>21312</v>
      </c>
      <c r="G63" s="141">
        <v>22643</v>
      </c>
      <c r="H63" s="142">
        <v>25048</v>
      </c>
    </row>
    <row r="64" spans="2:8" ht="15" customHeight="1" x14ac:dyDescent="0.15"/>
    <row r="65" ht="0" hidden="1" customHeight="1" x14ac:dyDescent="0.15"/>
    <row r="66" ht="0" hidden="1" customHeight="1" x14ac:dyDescent="0.15"/>
  </sheetData>
  <sheetProtection algorithmName="SHA-512" hashValue="fyvJq38hX8PZi8FexQnMMpH1yZYlssf+LgwKE+5sVs+PE5o0IkhJah8rsQ2akn3S6lpWPL1o5pM7fMLbFEwMGg==" saltValue="ycblEnaLeKDUI0FWEsoC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topLeftCell="A22" zoomScaleNormal="100" zoomScaleSheetLayoutView="55" workbookViewId="0">
      <selection activeCell="AH25" sqref="AH25:AL25"/>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610</v>
      </c>
      <c r="AO51" s="1321"/>
      <c r="AP51" s="1321"/>
      <c r="AQ51" s="1321"/>
      <c r="AR51" s="1321"/>
      <c r="AS51" s="1321"/>
      <c r="AT51" s="1321"/>
      <c r="AU51" s="1321"/>
      <c r="AV51" s="1321"/>
      <c r="AW51" s="1321"/>
      <c r="AX51" s="1321"/>
      <c r="AY51" s="1321"/>
      <c r="AZ51" s="1321"/>
      <c r="BA51" s="1321"/>
      <c r="BB51" s="1321" t="s">
        <v>611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122.5</v>
      </c>
      <c r="BY51" s="1319"/>
      <c r="BZ51" s="1319"/>
      <c r="CA51" s="1319"/>
      <c r="CB51" s="1319"/>
      <c r="CC51" s="1319"/>
      <c r="CD51" s="1319"/>
      <c r="CE51" s="1319"/>
      <c r="CF51" s="1319">
        <v>112.3</v>
      </c>
      <c r="CG51" s="1319"/>
      <c r="CH51" s="1319"/>
      <c r="CI51" s="1319"/>
      <c r="CJ51" s="1319"/>
      <c r="CK51" s="1319"/>
      <c r="CL51" s="1319"/>
      <c r="CM51" s="1319"/>
      <c r="CN51" s="1319">
        <v>102.6</v>
      </c>
      <c r="CO51" s="1319"/>
      <c r="CP51" s="1319"/>
      <c r="CQ51" s="1319"/>
      <c r="CR51" s="1319"/>
      <c r="CS51" s="1319"/>
      <c r="CT51" s="1319"/>
      <c r="CU51" s="1319"/>
      <c r="CV51" s="1319">
        <v>88.2</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65.8</v>
      </c>
      <c r="BY53" s="1319"/>
      <c r="BZ53" s="1319"/>
      <c r="CA53" s="1319"/>
      <c r="CB53" s="1319"/>
      <c r="CC53" s="1319"/>
      <c r="CD53" s="1319"/>
      <c r="CE53" s="1319"/>
      <c r="CF53" s="1319">
        <v>66.099999999999994</v>
      </c>
      <c r="CG53" s="1319"/>
      <c r="CH53" s="1319"/>
      <c r="CI53" s="1319"/>
      <c r="CJ53" s="1319"/>
      <c r="CK53" s="1319"/>
      <c r="CL53" s="1319"/>
      <c r="CM53" s="1319"/>
      <c r="CN53" s="1319">
        <v>65.8</v>
      </c>
      <c r="CO53" s="1319"/>
      <c r="CP53" s="1319"/>
      <c r="CQ53" s="1319"/>
      <c r="CR53" s="1319"/>
      <c r="CS53" s="1319"/>
      <c r="CT53" s="1319"/>
      <c r="CU53" s="1319"/>
      <c r="CV53" s="1319">
        <v>65.7</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613</v>
      </c>
      <c r="AO55" s="1318"/>
      <c r="AP55" s="1318"/>
      <c r="AQ55" s="1318"/>
      <c r="AR55" s="1318"/>
      <c r="AS55" s="1318"/>
      <c r="AT55" s="1318"/>
      <c r="AU55" s="1318"/>
      <c r="AV55" s="1318"/>
      <c r="AW55" s="1318"/>
      <c r="AX55" s="1318"/>
      <c r="AY55" s="1318"/>
      <c r="AZ55" s="1318"/>
      <c r="BA55" s="1318"/>
      <c r="BB55" s="1321" t="s">
        <v>611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41.4</v>
      </c>
      <c r="BY55" s="1319"/>
      <c r="BZ55" s="1319"/>
      <c r="CA55" s="1319"/>
      <c r="CB55" s="1319"/>
      <c r="CC55" s="1319"/>
      <c r="CD55" s="1319"/>
      <c r="CE55" s="1319"/>
      <c r="CF55" s="1319">
        <v>38.9</v>
      </c>
      <c r="CG55" s="1319"/>
      <c r="CH55" s="1319"/>
      <c r="CI55" s="1319"/>
      <c r="CJ55" s="1319"/>
      <c r="CK55" s="1319"/>
      <c r="CL55" s="1319"/>
      <c r="CM55" s="1319"/>
      <c r="CN55" s="1319">
        <v>37.6</v>
      </c>
      <c r="CO55" s="1319"/>
      <c r="CP55" s="1319"/>
      <c r="CQ55" s="1319"/>
      <c r="CR55" s="1319"/>
      <c r="CS55" s="1319"/>
      <c r="CT55" s="1319"/>
      <c r="CU55" s="1319"/>
      <c r="CV55" s="1319">
        <v>34</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612</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60.2</v>
      </c>
      <c r="BY57" s="1319"/>
      <c r="BZ57" s="1319"/>
      <c r="CA57" s="1319"/>
      <c r="CB57" s="1319"/>
      <c r="CC57" s="1319"/>
      <c r="CD57" s="1319"/>
      <c r="CE57" s="1319"/>
      <c r="CF57" s="1319">
        <v>59.3</v>
      </c>
      <c r="CG57" s="1319"/>
      <c r="CH57" s="1319"/>
      <c r="CI57" s="1319"/>
      <c r="CJ57" s="1319"/>
      <c r="CK57" s="1319"/>
      <c r="CL57" s="1319"/>
      <c r="CM57" s="1319"/>
      <c r="CN57" s="1319">
        <v>60</v>
      </c>
      <c r="CO57" s="1319"/>
      <c r="CP57" s="1319"/>
      <c r="CQ57" s="1319"/>
      <c r="CR57" s="1319"/>
      <c r="CS57" s="1319"/>
      <c r="CT57" s="1319"/>
      <c r="CU57" s="1319"/>
      <c r="CV57" s="1319">
        <v>60.8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610</v>
      </c>
      <c r="AO73" s="1321"/>
      <c r="AP73" s="1321"/>
      <c r="AQ73" s="1321"/>
      <c r="AR73" s="1321"/>
      <c r="AS73" s="1321"/>
      <c r="AT73" s="1321"/>
      <c r="AU73" s="1321"/>
      <c r="AV73" s="1321"/>
      <c r="AW73" s="1321"/>
      <c r="AX73" s="1321"/>
      <c r="AY73" s="1321"/>
      <c r="AZ73" s="1321"/>
      <c r="BA73" s="1321"/>
      <c r="BB73" s="1321" t="s">
        <v>611</v>
      </c>
      <c r="BC73" s="1321"/>
      <c r="BD73" s="1321"/>
      <c r="BE73" s="1321"/>
      <c r="BF73" s="1321"/>
      <c r="BG73" s="1321"/>
      <c r="BH73" s="1321"/>
      <c r="BI73" s="1321"/>
      <c r="BJ73" s="1321"/>
      <c r="BK73" s="1321"/>
      <c r="BL73" s="1321"/>
      <c r="BM73" s="1321"/>
      <c r="BN73" s="1321"/>
      <c r="BO73" s="1321"/>
      <c r="BP73" s="1319">
        <v>136</v>
      </c>
      <c r="BQ73" s="1319"/>
      <c r="BR73" s="1319"/>
      <c r="BS73" s="1319"/>
      <c r="BT73" s="1319"/>
      <c r="BU73" s="1319"/>
      <c r="BV73" s="1319"/>
      <c r="BW73" s="1319"/>
      <c r="BX73" s="1319">
        <v>122.5</v>
      </c>
      <c r="BY73" s="1319"/>
      <c r="BZ73" s="1319"/>
      <c r="CA73" s="1319"/>
      <c r="CB73" s="1319"/>
      <c r="CC73" s="1319"/>
      <c r="CD73" s="1319"/>
      <c r="CE73" s="1319"/>
      <c r="CF73" s="1319">
        <v>112.3</v>
      </c>
      <c r="CG73" s="1319"/>
      <c r="CH73" s="1319"/>
      <c r="CI73" s="1319"/>
      <c r="CJ73" s="1319"/>
      <c r="CK73" s="1319"/>
      <c r="CL73" s="1319"/>
      <c r="CM73" s="1319"/>
      <c r="CN73" s="1319">
        <v>102.6</v>
      </c>
      <c r="CO73" s="1319"/>
      <c r="CP73" s="1319"/>
      <c r="CQ73" s="1319"/>
      <c r="CR73" s="1319"/>
      <c r="CS73" s="1319"/>
      <c r="CT73" s="1319"/>
      <c r="CU73" s="1319"/>
      <c r="CV73" s="1319">
        <v>88.2</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616</v>
      </c>
      <c r="BC75" s="1321"/>
      <c r="BD75" s="1321"/>
      <c r="BE75" s="1321"/>
      <c r="BF75" s="1321"/>
      <c r="BG75" s="1321"/>
      <c r="BH75" s="1321"/>
      <c r="BI75" s="1321"/>
      <c r="BJ75" s="1321"/>
      <c r="BK75" s="1321"/>
      <c r="BL75" s="1321"/>
      <c r="BM75" s="1321"/>
      <c r="BN75" s="1321"/>
      <c r="BO75" s="1321"/>
      <c r="BP75" s="1319">
        <v>13.5</v>
      </c>
      <c r="BQ75" s="1319"/>
      <c r="BR75" s="1319"/>
      <c r="BS75" s="1319"/>
      <c r="BT75" s="1319"/>
      <c r="BU75" s="1319"/>
      <c r="BV75" s="1319"/>
      <c r="BW75" s="1319"/>
      <c r="BX75" s="1319">
        <v>13.8</v>
      </c>
      <c r="BY75" s="1319"/>
      <c r="BZ75" s="1319"/>
      <c r="CA75" s="1319"/>
      <c r="CB75" s="1319"/>
      <c r="CC75" s="1319"/>
      <c r="CD75" s="1319"/>
      <c r="CE75" s="1319"/>
      <c r="CF75" s="1319">
        <v>13.9</v>
      </c>
      <c r="CG75" s="1319"/>
      <c r="CH75" s="1319"/>
      <c r="CI75" s="1319"/>
      <c r="CJ75" s="1319"/>
      <c r="CK75" s="1319"/>
      <c r="CL75" s="1319"/>
      <c r="CM75" s="1319"/>
      <c r="CN75" s="1319">
        <v>13.5</v>
      </c>
      <c r="CO75" s="1319"/>
      <c r="CP75" s="1319"/>
      <c r="CQ75" s="1319"/>
      <c r="CR75" s="1319"/>
      <c r="CS75" s="1319"/>
      <c r="CT75" s="1319"/>
      <c r="CU75" s="1319"/>
      <c r="CV75" s="1319">
        <v>12.9</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613</v>
      </c>
      <c r="AO77" s="1318"/>
      <c r="AP77" s="1318"/>
      <c r="AQ77" s="1318"/>
      <c r="AR77" s="1318"/>
      <c r="AS77" s="1318"/>
      <c r="AT77" s="1318"/>
      <c r="AU77" s="1318"/>
      <c r="AV77" s="1318"/>
      <c r="AW77" s="1318"/>
      <c r="AX77" s="1318"/>
      <c r="AY77" s="1318"/>
      <c r="AZ77" s="1318"/>
      <c r="BA77" s="1318"/>
      <c r="BB77" s="1321" t="s">
        <v>611</v>
      </c>
      <c r="BC77" s="1321"/>
      <c r="BD77" s="1321"/>
      <c r="BE77" s="1321"/>
      <c r="BF77" s="1321"/>
      <c r="BG77" s="1321"/>
      <c r="BH77" s="1321"/>
      <c r="BI77" s="1321"/>
      <c r="BJ77" s="1321"/>
      <c r="BK77" s="1321"/>
      <c r="BL77" s="1321"/>
      <c r="BM77" s="1321"/>
      <c r="BN77" s="1321"/>
      <c r="BO77" s="1321"/>
      <c r="BP77" s="1319">
        <v>47</v>
      </c>
      <c r="BQ77" s="1319"/>
      <c r="BR77" s="1319"/>
      <c r="BS77" s="1319"/>
      <c r="BT77" s="1319"/>
      <c r="BU77" s="1319"/>
      <c r="BV77" s="1319"/>
      <c r="BW77" s="1319"/>
      <c r="BX77" s="1319">
        <v>41.4</v>
      </c>
      <c r="BY77" s="1319"/>
      <c r="BZ77" s="1319"/>
      <c r="CA77" s="1319"/>
      <c r="CB77" s="1319"/>
      <c r="CC77" s="1319"/>
      <c r="CD77" s="1319"/>
      <c r="CE77" s="1319"/>
      <c r="CF77" s="1319">
        <v>38.9</v>
      </c>
      <c r="CG77" s="1319"/>
      <c r="CH77" s="1319"/>
      <c r="CI77" s="1319"/>
      <c r="CJ77" s="1319"/>
      <c r="CK77" s="1319"/>
      <c r="CL77" s="1319"/>
      <c r="CM77" s="1319"/>
      <c r="CN77" s="1319">
        <v>37.6</v>
      </c>
      <c r="CO77" s="1319"/>
      <c r="CP77" s="1319"/>
      <c r="CQ77" s="1319"/>
      <c r="CR77" s="1319"/>
      <c r="CS77" s="1319"/>
      <c r="CT77" s="1319"/>
      <c r="CU77" s="1319"/>
      <c r="CV77" s="1319">
        <v>34</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616</v>
      </c>
      <c r="BC79" s="1321"/>
      <c r="BD79" s="1321"/>
      <c r="BE79" s="1321"/>
      <c r="BF79" s="1321"/>
      <c r="BG79" s="1321"/>
      <c r="BH79" s="1321"/>
      <c r="BI79" s="1321"/>
      <c r="BJ79" s="1321"/>
      <c r="BK79" s="1321"/>
      <c r="BL79" s="1321"/>
      <c r="BM79" s="1321"/>
      <c r="BN79" s="1321"/>
      <c r="BO79" s="1321"/>
      <c r="BP79" s="1319">
        <v>7.3</v>
      </c>
      <c r="BQ79" s="1319"/>
      <c r="BR79" s="1319"/>
      <c r="BS79" s="1319"/>
      <c r="BT79" s="1319"/>
      <c r="BU79" s="1319"/>
      <c r="BV79" s="1319"/>
      <c r="BW79" s="1319"/>
      <c r="BX79" s="1319">
        <v>6.7</v>
      </c>
      <c r="BY79" s="1319"/>
      <c r="BZ79" s="1319"/>
      <c r="CA79" s="1319"/>
      <c r="CB79" s="1319"/>
      <c r="CC79" s="1319"/>
      <c r="CD79" s="1319"/>
      <c r="CE79" s="1319"/>
      <c r="CF79" s="1319">
        <v>6.4</v>
      </c>
      <c r="CG79" s="1319"/>
      <c r="CH79" s="1319"/>
      <c r="CI79" s="1319"/>
      <c r="CJ79" s="1319"/>
      <c r="CK79" s="1319"/>
      <c r="CL79" s="1319"/>
      <c r="CM79" s="1319"/>
      <c r="CN79" s="1319">
        <v>6.1</v>
      </c>
      <c r="CO79" s="1319"/>
      <c r="CP79" s="1319"/>
      <c r="CQ79" s="1319"/>
      <c r="CR79" s="1319"/>
      <c r="CS79" s="1319"/>
      <c r="CT79" s="1319"/>
      <c r="CU79" s="1319"/>
      <c r="CV79" s="1319">
        <v>5.9</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Z38z0fw3MZLOEQuogg4TTVQ9NWLkOU5hShVI0LHtYP+TJ/1w0ptUkOWbZRHlBB6jO6s5dpv6VFXiCdU9waNgg==" saltValue="o3z+I0O2xudsysnB3Cf9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abSelected="1" topLeftCell="BO19" zoomScaleNormal="100" zoomScaleSheetLayoutView="70" workbookViewId="0">
      <selection activeCell="AH25" sqref="AH25:AL2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o7/BAPfM2CddaeRGNuRHlkZM+d+731chB8pyRt6ZCPOCdldyUl9xmZPVydRK8U0ihvtpY5VZCfkcmk4jQT9hw==" saltValue="jOzYP/SvH1YPEiPTehnWB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abSelected="1" topLeftCell="BF91" zoomScaleNormal="100" zoomScaleSheetLayoutView="55" workbookViewId="0">
      <selection activeCell="AH25" sqref="AH25:AL2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JBIbAZAcdC5PoRUSk7AGDEKNc2TeFu4Jrg8l3sKmVy2YXhrrWScGwOAvbP5cg2nBmBlmhxzHbdqyebQMsPkZQ==" saltValue="sxCcfJkc0SyfHLOA5gg0V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47328</v>
      </c>
      <c r="E3" s="161"/>
      <c r="F3" s="162">
        <v>51613</v>
      </c>
      <c r="G3" s="163"/>
      <c r="H3" s="164"/>
    </row>
    <row r="4" spans="1:8" x14ac:dyDescent="0.15">
      <c r="A4" s="165"/>
      <c r="B4" s="166"/>
      <c r="C4" s="167"/>
      <c r="D4" s="168">
        <v>29346</v>
      </c>
      <c r="E4" s="169"/>
      <c r="F4" s="170">
        <v>25872</v>
      </c>
      <c r="G4" s="171"/>
      <c r="H4" s="172"/>
    </row>
    <row r="5" spans="1:8" x14ac:dyDescent="0.15">
      <c r="A5" s="153" t="s">
        <v>546</v>
      </c>
      <c r="B5" s="158"/>
      <c r="C5" s="159"/>
      <c r="D5" s="160">
        <v>55377</v>
      </c>
      <c r="E5" s="161"/>
      <c r="F5" s="162">
        <v>50880</v>
      </c>
      <c r="G5" s="163"/>
      <c r="H5" s="164"/>
    </row>
    <row r="6" spans="1:8" x14ac:dyDescent="0.15">
      <c r="A6" s="165"/>
      <c r="B6" s="166"/>
      <c r="C6" s="167"/>
      <c r="D6" s="168">
        <v>31967</v>
      </c>
      <c r="E6" s="169"/>
      <c r="F6" s="170">
        <v>27819</v>
      </c>
      <c r="G6" s="171"/>
      <c r="H6" s="172"/>
    </row>
    <row r="7" spans="1:8" x14ac:dyDescent="0.15">
      <c r="A7" s="153" t="s">
        <v>547</v>
      </c>
      <c r="B7" s="158"/>
      <c r="C7" s="159"/>
      <c r="D7" s="160">
        <v>47605</v>
      </c>
      <c r="E7" s="161"/>
      <c r="F7" s="162">
        <v>46395</v>
      </c>
      <c r="G7" s="163"/>
      <c r="H7" s="164"/>
    </row>
    <row r="8" spans="1:8" x14ac:dyDescent="0.15">
      <c r="A8" s="165"/>
      <c r="B8" s="166"/>
      <c r="C8" s="167"/>
      <c r="D8" s="168">
        <v>36146</v>
      </c>
      <c r="E8" s="169"/>
      <c r="F8" s="170">
        <v>26304</v>
      </c>
      <c r="G8" s="171"/>
      <c r="H8" s="172"/>
    </row>
    <row r="9" spans="1:8" x14ac:dyDescent="0.15">
      <c r="A9" s="153" t="s">
        <v>548</v>
      </c>
      <c r="B9" s="158"/>
      <c r="C9" s="159"/>
      <c r="D9" s="160">
        <v>40343</v>
      </c>
      <c r="E9" s="161"/>
      <c r="F9" s="162">
        <v>48088</v>
      </c>
      <c r="G9" s="163"/>
      <c r="H9" s="164"/>
    </row>
    <row r="10" spans="1:8" x14ac:dyDescent="0.15">
      <c r="A10" s="165"/>
      <c r="B10" s="166"/>
      <c r="C10" s="167"/>
      <c r="D10" s="168">
        <v>22412</v>
      </c>
      <c r="E10" s="169"/>
      <c r="F10" s="170">
        <v>25183</v>
      </c>
      <c r="G10" s="171"/>
      <c r="H10" s="172"/>
    </row>
    <row r="11" spans="1:8" x14ac:dyDescent="0.15">
      <c r="A11" s="153" t="s">
        <v>549</v>
      </c>
      <c r="B11" s="158"/>
      <c r="C11" s="159"/>
      <c r="D11" s="160">
        <v>39359</v>
      </c>
      <c r="E11" s="161"/>
      <c r="F11" s="162">
        <v>46457</v>
      </c>
      <c r="G11" s="163"/>
      <c r="H11" s="164"/>
    </row>
    <row r="12" spans="1:8" x14ac:dyDescent="0.15">
      <c r="A12" s="165"/>
      <c r="B12" s="166"/>
      <c r="C12" s="173"/>
      <c r="D12" s="168">
        <v>19998</v>
      </c>
      <c r="E12" s="169"/>
      <c r="F12" s="170">
        <v>24020</v>
      </c>
      <c r="G12" s="171"/>
      <c r="H12" s="172"/>
    </row>
    <row r="13" spans="1:8" x14ac:dyDescent="0.15">
      <c r="A13" s="153"/>
      <c r="B13" s="158"/>
      <c r="C13" s="174"/>
      <c r="D13" s="175">
        <v>46002</v>
      </c>
      <c r="E13" s="176"/>
      <c r="F13" s="177">
        <v>48687</v>
      </c>
      <c r="G13" s="178"/>
      <c r="H13" s="164"/>
    </row>
    <row r="14" spans="1:8" x14ac:dyDescent="0.15">
      <c r="A14" s="165"/>
      <c r="B14" s="166"/>
      <c r="C14" s="167"/>
      <c r="D14" s="168">
        <v>27974</v>
      </c>
      <c r="E14" s="169"/>
      <c r="F14" s="170">
        <v>25840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0.16</v>
      </c>
      <c r="C19" s="179">
        <f>ROUND(VALUE(SUBSTITUTE(実質収支比率等に係る経年分析!G$48,"▲","-")),2)</f>
        <v>0.25</v>
      </c>
      <c r="D19" s="179">
        <f>ROUND(VALUE(SUBSTITUTE(実質収支比率等に係る経年分析!H$48,"▲","-")),2)</f>
        <v>0.26</v>
      </c>
      <c r="E19" s="179">
        <f>ROUND(VALUE(SUBSTITUTE(実質収支比率等に係る経年分析!I$48,"▲","-")),2)</f>
        <v>0.19</v>
      </c>
      <c r="F19" s="179">
        <f>ROUND(VALUE(SUBSTITUTE(実質収支比率等に係る経年分析!J$48,"▲","-")),2)</f>
        <v>0.35</v>
      </c>
    </row>
    <row r="20" spans="1:11" x14ac:dyDescent="0.15">
      <c r="A20" s="179" t="s">
        <v>54</v>
      </c>
      <c r="B20" s="179">
        <f>ROUND(VALUE(SUBSTITUTE(実質収支比率等に係る経年分析!F$47,"▲","-")),2)</f>
        <v>3.91</v>
      </c>
      <c r="C20" s="179">
        <f>ROUND(VALUE(SUBSTITUTE(実質収支比率等に係る経年分析!G$47,"▲","-")),2)</f>
        <v>4.0199999999999996</v>
      </c>
      <c r="D20" s="179">
        <f>ROUND(VALUE(SUBSTITUTE(実質収支比率等に係る経年分析!H$47,"▲","-")),2)</f>
        <v>7.49</v>
      </c>
      <c r="E20" s="179">
        <f>ROUND(VALUE(SUBSTITUTE(実質収支比率等に係る経年分析!I$47,"▲","-")),2)</f>
        <v>6.24</v>
      </c>
      <c r="F20" s="179">
        <f>ROUND(VALUE(SUBSTITUTE(実質収支比率等に係る経年分析!J$47,"▲","-")),2)</f>
        <v>6.77</v>
      </c>
    </row>
    <row r="21" spans="1:11" x14ac:dyDescent="0.15">
      <c r="A21" s="179" t="s">
        <v>55</v>
      </c>
      <c r="B21" s="179">
        <f>IF(ISNUMBER(VALUE(SUBSTITUTE(実質収支比率等に係る経年分析!F$49,"▲","-"))),ROUND(VALUE(SUBSTITUTE(実質収支比率等に係る経年分析!F$49,"▲","-")),2),NA())</f>
        <v>0.09</v>
      </c>
      <c r="C21" s="179">
        <f>IF(ISNUMBER(VALUE(SUBSTITUTE(実質収支比率等に係る経年分析!G$49,"▲","-"))),ROUND(VALUE(SUBSTITUTE(実質収支比率等に係る経年分析!G$49,"▲","-")),2),NA())</f>
        <v>0.2</v>
      </c>
      <c r="D21" s="179">
        <f>IF(ISNUMBER(VALUE(SUBSTITUTE(実質収支比率等に係る経年分析!H$49,"▲","-"))),ROUND(VALUE(SUBSTITUTE(実質収支比率等に係る経年分析!H$49,"▲","-")),2),NA())</f>
        <v>3.47</v>
      </c>
      <c r="E21" s="179">
        <f>IF(ISNUMBER(VALUE(SUBSTITUTE(実質収支比率等に係る経年分析!I$49,"▲","-"))),ROUND(VALUE(SUBSTITUTE(実質収支比率等に係る経年分析!I$49,"▲","-")),2),NA())</f>
        <v>-1.35</v>
      </c>
      <c r="F21" s="179">
        <f>IF(ISNUMBER(VALUE(SUBSTITUTE(実質収支比率等に係る経年分析!J$49,"▲","-"))),ROUND(VALUE(SUBSTITUTE(実質収支比率等に係る経年分析!J$49,"▲","-")),2),NA())</f>
        <v>3.11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1.42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後期高齢者医療事業費会計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0.18</v>
      </c>
    </row>
    <row r="30" spans="1:11" x14ac:dyDescent="0.15">
      <c r="A30" s="180" t="str">
        <f>IF(連結実質赤字比率に係る赤字・黒字の構成分析!C$40="",NA(),連結実質赤字比率に係る赤字・黒字の構成分析!C$40)</f>
        <v>一般会計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0.35</v>
      </c>
    </row>
    <row r="31" spans="1:11" x14ac:dyDescent="0.15">
      <c r="A31" s="180" t="str">
        <f>IF(連結実質赤字比率に係る赤字・黒字の構成分析!C$39="",NA(),連結実質赤字比率に係る赤字・黒字の構成分析!C$39)</f>
        <v>介護保険事業費会計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0.57999999999999996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0.99</v>
      </c>
    </row>
    <row r="32" spans="1:11" x14ac:dyDescent="0.15">
      <c r="A32" s="180" t="str">
        <f>IF(連結実質赤字比率に係る赤字・黒字の構成分析!C$38="",NA(),連結実質赤字比率に係る赤字・黒字の構成分析!C$38)</f>
        <v>国民健康保険事業費会計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5.07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4.6100000000000003</v>
      </c>
    </row>
    <row r="33" spans="1:16" x14ac:dyDescent="0.15">
      <c r="A33" s="180" t="str">
        <f>IF(連結実質赤字比率に係る赤字・黒字の構成分析!C$37="",NA(),連結実質赤字比率に係る赤字・黒字の構成分析!C$37)</f>
        <v>モーターボート競走事業会計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8.5</v>
      </c>
    </row>
    <row r="34" spans="1:16" x14ac:dyDescent="0.15">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8.86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8.1999999999999993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9.1199999999999992</v>
      </c>
    </row>
    <row r="36" spans="1:16" x14ac:dyDescent="0.15">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8.25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9.4600000000000009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18619</v>
      </c>
      <c r="E42" s="181"/>
      <c r="F42" s="181"/>
      <c r="G42" s="181">
        <f>'実質公債費比率（分子）の構造'!L$52</f>
        <v>18291</v>
      </c>
      <c r="H42" s="181"/>
      <c r="I42" s="181"/>
      <c r="J42" s="181">
        <f>'実質公債費比率（分子）の構造'!M$52</f>
        <v>18217</v>
      </c>
      <c r="K42" s="181"/>
      <c r="L42" s="181"/>
      <c r="M42" s="181">
        <f>'実質公債費比率（分子）の構造'!N$52</f>
        <v>18008</v>
      </c>
      <c r="N42" s="181"/>
      <c r="O42" s="181"/>
      <c r="P42" s="181">
        <f>'実質公債費比率（分子）の構造'!O$52</f>
        <v>17558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459</v>
      </c>
      <c r="C44" s="181"/>
      <c r="D44" s="181"/>
      <c r="E44" s="181">
        <f>'実質公債費比率（分子）の構造'!L$50</f>
        <v>452</v>
      </c>
      <c r="F44" s="181"/>
      <c r="G44" s="181"/>
      <c r="H44" s="181">
        <f>'実質公債費比率（分子）の構造'!M$50</f>
        <v>444</v>
      </c>
      <c r="I44" s="181"/>
      <c r="J44" s="181"/>
      <c r="K44" s="181">
        <f>'実質公債費比率（分子）の構造'!N$50</f>
        <v>355</v>
      </c>
      <c r="L44" s="181"/>
      <c r="M44" s="181"/>
      <c r="N44" s="181">
        <f>'実質公債費比率（分子）の構造'!O$50</f>
        <v>294</v>
      </c>
      <c r="O44" s="181"/>
      <c r="P44" s="181"/>
    </row>
    <row r="45" spans="1:16" x14ac:dyDescent="0.15">
      <c r="A45" s="181" t="s">
        <v>65</v>
      </c>
      <c r="B45" s="181">
        <f>'実質公債費比率（分子）の構造'!K$49</f>
        <v>247</v>
      </c>
      <c r="C45" s="181"/>
      <c r="D45" s="181"/>
      <c r="E45" s="181">
        <f>'実質公債費比率（分子）の構造'!L$49</f>
        <v>87</v>
      </c>
      <c r="F45" s="181"/>
      <c r="G45" s="181"/>
      <c r="H45" s="181">
        <f>'実質公債費比率（分子）の構造'!M$49</f>
        <v>35</v>
      </c>
      <c r="I45" s="181"/>
      <c r="J45" s="181"/>
      <c r="K45" s="181">
        <f>'実質公債費比率（分子）の構造'!N$49</f>
        <v>25</v>
      </c>
      <c r="L45" s="181"/>
      <c r="M45" s="181"/>
      <c r="N45" s="181">
        <f>'実質公債費比率（分子）の構造'!O$49</f>
        <v>27</v>
      </c>
      <c r="O45" s="181"/>
      <c r="P45" s="181"/>
    </row>
    <row r="46" spans="1:16" x14ac:dyDescent="0.15">
      <c r="A46" s="181" t="s">
        <v>66</v>
      </c>
      <c r="B46" s="181">
        <f>'実質公債費比率（分子）の構造'!K$48</f>
        <v>3917</v>
      </c>
      <c r="C46" s="181"/>
      <c r="D46" s="181"/>
      <c r="E46" s="181">
        <f>'実質公債費比率（分子）の構造'!L$48</f>
        <v>3733</v>
      </c>
      <c r="F46" s="181"/>
      <c r="G46" s="181"/>
      <c r="H46" s="181">
        <f>'実質公債費比率（分子）の構造'!M$48</f>
        <v>3613</v>
      </c>
      <c r="I46" s="181"/>
      <c r="J46" s="181"/>
      <c r="K46" s="181">
        <f>'実質公債費比率（分子）の構造'!N$48</f>
        <v>3491</v>
      </c>
      <c r="L46" s="181"/>
      <c r="M46" s="181"/>
      <c r="N46" s="181">
        <f>'実質公債費比率（分子）の構造'!O$48</f>
        <v>3453</v>
      </c>
      <c r="O46" s="181"/>
      <c r="P46" s="181"/>
    </row>
    <row r="47" spans="1:16" x14ac:dyDescent="0.15">
      <c r="A47" s="181" t="s">
        <v>67</v>
      </c>
      <c r="B47" s="181">
        <f>'実質公債費比率（分子）の構造'!K$47</f>
        <v>60</v>
      </c>
      <c r="C47" s="181"/>
      <c r="D47" s="181"/>
      <c r="E47" s="181">
        <f>'実質公債費比率（分子）の構造'!L$47</f>
        <v>47</v>
      </c>
      <c r="F47" s="181"/>
      <c r="G47" s="181"/>
      <c r="H47" s="181">
        <f>'実質公債費比率（分子）の構造'!M$47</f>
        <v>33</v>
      </c>
      <c r="I47" s="181"/>
      <c r="J47" s="181"/>
      <c r="K47" s="181">
        <f>'実質公債費比率（分子）の構造'!N$47</f>
        <v>17</v>
      </c>
      <c r="L47" s="181"/>
      <c r="M47" s="181"/>
      <c r="N47" s="181">
        <f>'実質公債費比率（分子）の構造'!O$47</f>
        <v>13</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26575</v>
      </c>
      <c r="C49" s="181"/>
      <c r="D49" s="181"/>
      <c r="E49" s="181">
        <f>'実質公債費比率（分子）の構造'!L$45</f>
        <v>25472</v>
      </c>
      <c r="F49" s="181"/>
      <c r="G49" s="181"/>
      <c r="H49" s="181">
        <f>'実質公債費比率（分子）の構造'!M$45</f>
        <v>26349</v>
      </c>
      <c r="I49" s="181"/>
      <c r="J49" s="181"/>
      <c r="K49" s="181">
        <f>'実質公債費比率（分子）の構造'!N$45</f>
        <v>25799</v>
      </c>
      <c r="L49" s="181"/>
      <c r="M49" s="181"/>
      <c r="N49" s="181">
        <f>'実質公債費比率（分子）の構造'!O$45</f>
        <v>23818</v>
      </c>
      <c r="O49" s="181"/>
      <c r="P49" s="181"/>
    </row>
    <row r="50" spans="1:16" x14ac:dyDescent="0.15">
      <c r="A50" s="181" t="s">
        <v>70</v>
      </c>
      <c r="B50" s="181" t="e">
        <f>NA()</f>
        <v>#N/A</v>
      </c>
      <c r="C50" s="181">
        <f>IF(ISNUMBER('実質公債費比率（分子）の構造'!K$53),'実質公債費比率（分子）の構造'!K$53,NA())</f>
        <v>12639</v>
      </c>
      <c r="D50" s="181" t="e">
        <f>NA()</f>
        <v>#N/A</v>
      </c>
      <c r="E50" s="181" t="e">
        <f>NA()</f>
        <v>#N/A</v>
      </c>
      <c r="F50" s="181">
        <f>IF(ISNUMBER('実質公債費比率（分子）の構造'!L$53),'実質公債費比率（分子）の構造'!L$53,NA())</f>
        <v>11500</v>
      </c>
      <c r="G50" s="181" t="e">
        <f>NA()</f>
        <v>#N/A</v>
      </c>
      <c r="H50" s="181" t="e">
        <f>NA()</f>
        <v>#N/A</v>
      </c>
      <c r="I50" s="181">
        <f>IF(ISNUMBER('実質公債費比率（分子）の構造'!M$53),'実質公債費比率（分子）の構造'!M$53,NA())</f>
        <v>12257</v>
      </c>
      <c r="J50" s="181" t="e">
        <f>NA()</f>
        <v>#N/A</v>
      </c>
      <c r="K50" s="181" t="e">
        <f>NA()</f>
        <v>#N/A</v>
      </c>
      <c r="L50" s="181">
        <f>IF(ISNUMBER('実質公債費比率（分子）の構造'!N$53),'実質公債費比率（分子）の構造'!N$53,NA())</f>
        <v>11679</v>
      </c>
      <c r="M50" s="181" t="e">
        <f>NA()</f>
        <v>#N/A</v>
      </c>
      <c r="N50" s="181" t="e">
        <f>NA()</f>
        <v>#N/A</v>
      </c>
      <c r="O50" s="181">
        <f>IF(ISNUMBER('実質公債費比率（分子）の構造'!O$53),'実質公債費比率（分子）の構造'!O$53,NA())</f>
        <v>10047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133736</v>
      </c>
      <c r="E56" s="180"/>
      <c r="F56" s="180"/>
      <c r="G56" s="180">
        <f>'将来負担比率（分子）の構造'!J$52</f>
        <v>140380</v>
      </c>
      <c r="H56" s="180"/>
      <c r="I56" s="180"/>
      <c r="J56" s="180">
        <f>'将来負担比率（分子）の構造'!K$52</f>
        <v>142136</v>
      </c>
      <c r="K56" s="180"/>
      <c r="L56" s="180"/>
      <c r="M56" s="180">
        <f>'将来負担比率（分子）の構造'!L$52</f>
        <v>142974</v>
      </c>
      <c r="N56" s="180"/>
      <c r="O56" s="180"/>
      <c r="P56" s="180">
        <f>'将来負担比率（分子）の構造'!M$52</f>
        <v>142832</v>
      </c>
    </row>
    <row r="57" spans="1:16" x14ac:dyDescent="0.15">
      <c r="A57" s="180" t="s">
        <v>41</v>
      </c>
      <c r="B57" s="180"/>
      <c r="C57" s="180"/>
      <c r="D57" s="180">
        <f>'将来負担比率（分子）の構造'!I$51</f>
        <v>47597</v>
      </c>
      <c r="E57" s="180"/>
      <c r="F57" s="180"/>
      <c r="G57" s="180">
        <f>'将来負担比率（分子）の構造'!J$51</f>
        <v>44579</v>
      </c>
      <c r="H57" s="180"/>
      <c r="I57" s="180"/>
      <c r="J57" s="180">
        <f>'将来負担比率（分子）の構造'!K$51</f>
        <v>43752</v>
      </c>
      <c r="K57" s="180"/>
      <c r="L57" s="180"/>
      <c r="M57" s="180">
        <f>'将来負担比率（分子）の構造'!L$51</f>
        <v>42823</v>
      </c>
      <c r="N57" s="180"/>
      <c r="O57" s="180"/>
      <c r="P57" s="180">
        <f>'将来負担比率（分子）の構造'!M$51</f>
        <v>44655</v>
      </c>
    </row>
    <row r="58" spans="1:16" x14ac:dyDescent="0.15">
      <c r="A58" s="180" t="s">
        <v>40</v>
      </c>
      <c r="B58" s="180"/>
      <c r="C58" s="180"/>
      <c r="D58" s="180">
        <f>'将来負担比率（分子）の構造'!I$50</f>
        <v>16894</v>
      </c>
      <c r="E58" s="180"/>
      <c r="F58" s="180"/>
      <c r="G58" s="180">
        <f>'将来負担比率（分子）の構造'!J$50</f>
        <v>18876</v>
      </c>
      <c r="H58" s="180"/>
      <c r="I58" s="180"/>
      <c r="J58" s="180">
        <f>'将来負担比率（分子）の構造'!K$50</f>
        <v>21838</v>
      </c>
      <c r="K58" s="180"/>
      <c r="L58" s="180"/>
      <c r="M58" s="180">
        <f>'将来負担比率（分子）の構造'!L$50</f>
        <v>23726</v>
      </c>
      <c r="N58" s="180"/>
      <c r="O58" s="180"/>
      <c r="P58" s="180">
        <f>'将来負担比率（分子）の構造'!M$50</f>
        <v>26310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1298</v>
      </c>
      <c r="C61" s="180"/>
      <c r="D61" s="180"/>
      <c r="E61" s="180">
        <f>'将来負担比率（分子）の構造'!J$46</f>
        <v>522</v>
      </c>
      <c r="F61" s="180"/>
      <c r="G61" s="180"/>
      <c r="H61" s="180">
        <f>'将来負担比率（分子）の構造'!K$46</f>
        <v>78</v>
      </c>
      <c r="I61" s="180"/>
      <c r="J61" s="180"/>
      <c r="K61" s="180">
        <f>'将来負担比率（分子）の構造'!L$46</f>
        <v>49</v>
      </c>
      <c r="L61" s="180"/>
      <c r="M61" s="180"/>
      <c r="N61" s="180">
        <f>'将来負担比率（分子）の構造'!M$46</f>
        <v>33</v>
      </c>
      <c r="O61" s="180"/>
      <c r="P61" s="180"/>
    </row>
    <row r="62" spans="1:16" x14ac:dyDescent="0.15">
      <c r="A62" s="180" t="s">
        <v>34</v>
      </c>
      <c r="B62" s="180">
        <f>'将来負担比率（分子）の構造'!I$45</f>
        <v>21222</v>
      </c>
      <c r="C62" s="180"/>
      <c r="D62" s="180"/>
      <c r="E62" s="180">
        <f>'将来負担比率（分子）の構造'!J$45</f>
        <v>19730</v>
      </c>
      <c r="F62" s="180"/>
      <c r="G62" s="180"/>
      <c r="H62" s="180">
        <f>'将来負担比率（分子）の構造'!K$45</f>
        <v>19708</v>
      </c>
      <c r="I62" s="180"/>
      <c r="J62" s="180"/>
      <c r="K62" s="180">
        <f>'将来負担比率（分子）の構造'!L$45</f>
        <v>19738</v>
      </c>
      <c r="L62" s="180"/>
      <c r="M62" s="180"/>
      <c r="N62" s="180">
        <f>'将来負担比率（分子）の構造'!M$45</f>
        <v>18904</v>
      </c>
      <c r="O62" s="180"/>
      <c r="P62" s="180"/>
    </row>
    <row r="63" spans="1:16" x14ac:dyDescent="0.15">
      <c r="A63" s="180" t="s">
        <v>33</v>
      </c>
      <c r="B63" s="180">
        <f>'将来負担比率（分子）の構造'!I$44</f>
        <v>229</v>
      </c>
      <c r="C63" s="180"/>
      <c r="D63" s="180"/>
      <c r="E63" s="180">
        <f>'将来負担比率（分子）の構造'!J$44</f>
        <v>146</v>
      </c>
      <c r="F63" s="180"/>
      <c r="G63" s="180"/>
      <c r="H63" s="180">
        <f>'将来負担比率（分子）の構造'!K$44</f>
        <v>105</v>
      </c>
      <c r="I63" s="180"/>
      <c r="J63" s="180"/>
      <c r="K63" s="180">
        <f>'将来負担比率（分子）の構造'!L$44</f>
        <v>96</v>
      </c>
      <c r="L63" s="180"/>
      <c r="M63" s="180"/>
      <c r="N63" s="180">
        <f>'将来負担比率（分子）の構造'!M$44</f>
        <v>70</v>
      </c>
      <c r="O63" s="180"/>
      <c r="P63" s="180"/>
    </row>
    <row r="64" spans="1:16" x14ac:dyDescent="0.15">
      <c r="A64" s="180" t="s">
        <v>32</v>
      </c>
      <c r="B64" s="180">
        <f>'将来負担比率（分子）の構造'!I$43</f>
        <v>27927</v>
      </c>
      <c r="C64" s="180"/>
      <c r="D64" s="180"/>
      <c r="E64" s="180">
        <f>'将来負担比率（分子）の構造'!J$43</f>
        <v>26603</v>
      </c>
      <c r="F64" s="180"/>
      <c r="G64" s="180"/>
      <c r="H64" s="180">
        <f>'将来負担比率（分子）の構造'!K$43</f>
        <v>25032</v>
      </c>
      <c r="I64" s="180"/>
      <c r="J64" s="180"/>
      <c r="K64" s="180">
        <f>'将来負担比率（分子）の構造'!L$43</f>
        <v>24806</v>
      </c>
      <c r="L64" s="180"/>
      <c r="M64" s="180"/>
      <c r="N64" s="180">
        <f>'将来負担比率（分子）の構造'!M$43</f>
        <v>24877</v>
      </c>
      <c r="O64" s="180"/>
      <c r="P64" s="180"/>
    </row>
    <row r="65" spans="1:16" x14ac:dyDescent="0.15">
      <c r="A65" s="180" t="s">
        <v>31</v>
      </c>
      <c r="B65" s="180">
        <f>'将来負担比率（分子）の構造'!I$42</f>
        <v>4555</v>
      </c>
      <c r="C65" s="180"/>
      <c r="D65" s="180"/>
      <c r="E65" s="180">
        <f>'将来負担比率（分子）の構造'!J$42</f>
        <v>3645</v>
      </c>
      <c r="F65" s="180"/>
      <c r="G65" s="180"/>
      <c r="H65" s="180">
        <f>'将来負担比率（分子）の構造'!K$42</f>
        <v>3036</v>
      </c>
      <c r="I65" s="180"/>
      <c r="J65" s="180"/>
      <c r="K65" s="180">
        <f>'将来負担比率（分子）の構造'!L$42</f>
        <v>2520</v>
      </c>
      <c r="L65" s="180"/>
      <c r="M65" s="180"/>
      <c r="N65" s="180">
        <f>'将来負担比率（分子）の構造'!M$42</f>
        <v>2334</v>
      </c>
      <c r="O65" s="180"/>
      <c r="P65" s="180"/>
    </row>
    <row r="66" spans="1:16" x14ac:dyDescent="0.15">
      <c r="A66" s="180" t="s">
        <v>30</v>
      </c>
      <c r="B66" s="180">
        <f>'将来負担比率（分子）の構造'!I$41</f>
        <v>260967</v>
      </c>
      <c r="C66" s="180"/>
      <c r="D66" s="180"/>
      <c r="E66" s="180">
        <f>'将来負担比率（分子）の構造'!J$41</f>
        <v>260234</v>
      </c>
      <c r="F66" s="180"/>
      <c r="G66" s="180"/>
      <c r="H66" s="180">
        <f>'将来負担比率（分子）の構造'!K$41</f>
        <v>257662</v>
      </c>
      <c r="I66" s="180"/>
      <c r="J66" s="180"/>
      <c r="K66" s="180">
        <f>'将来負担比率（分子）の構造'!L$41</f>
        <v>251573</v>
      </c>
      <c r="L66" s="180"/>
      <c r="M66" s="180"/>
      <c r="N66" s="180">
        <f>'将来負担比率（分子）の構造'!M$41</f>
        <v>245497</v>
      </c>
      <c r="O66" s="180"/>
      <c r="P66" s="180"/>
    </row>
    <row r="67" spans="1:16" x14ac:dyDescent="0.15">
      <c r="A67" s="180" t="s">
        <v>74</v>
      </c>
      <c r="B67" s="180" t="e">
        <f>NA()</f>
        <v>#N/A</v>
      </c>
      <c r="C67" s="180">
        <f>IF(ISNUMBER('将来負担比率（分子）の構造'!I$53), IF('将来負担比率（分子）の構造'!I$53 &lt; 0, 0, '将来負担比率（分子）の構造'!I$53), NA())</f>
        <v>117972</v>
      </c>
      <c r="D67" s="180" t="e">
        <f>NA()</f>
        <v>#N/A</v>
      </c>
      <c r="E67" s="180" t="e">
        <f>NA()</f>
        <v>#N/A</v>
      </c>
      <c r="F67" s="180">
        <f>IF(ISNUMBER('将来負担比率（分子）の構造'!J$53), IF('将来負担比率（分子）の構造'!J$53 &lt; 0, 0, '将来負担比率（分子）の構造'!J$53), NA())</f>
        <v>107046</v>
      </c>
      <c r="G67" s="180" t="e">
        <f>NA()</f>
        <v>#N/A</v>
      </c>
      <c r="H67" s="180" t="e">
        <f>NA()</f>
        <v>#N/A</v>
      </c>
      <c r="I67" s="180">
        <f>IF(ISNUMBER('将来負担比率（分子）の構造'!K$53), IF('将来負担比率（分子）の構造'!K$53 &lt; 0, 0, '将来負担比率（分子）の構造'!K$53), NA())</f>
        <v>97895</v>
      </c>
      <c r="J67" s="180" t="e">
        <f>NA()</f>
        <v>#N/A</v>
      </c>
      <c r="K67" s="180" t="e">
        <f>NA()</f>
        <v>#N/A</v>
      </c>
      <c r="L67" s="180">
        <f>IF(ISNUMBER('将来負担比率（分子）の構造'!L$53), IF('将来負担比率（分子）の構造'!L$53 &lt; 0, 0, '将来負担比率（分子）の構造'!L$53), NA())</f>
        <v>89258</v>
      </c>
      <c r="M67" s="180" t="e">
        <f>NA()</f>
        <v>#N/A</v>
      </c>
      <c r="N67" s="180" t="e">
        <f>NA()</f>
        <v>#N/A</v>
      </c>
      <c r="O67" s="180">
        <f>IF(ISNUMBER('将来負担比率（分子）の構造'!M$53), IF('将来負担比率（分子）の構造'!M$53 &lt; 0, 0, '将来負担比率（分子）の構造'!M$53), NA())</f>
        <v>77919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7410</v>
      </c>
      <c r="C72" s="184">
        <f>基金残高に係る経年分析!G55</f>
        <v>6151</v>
      </c>
      <c r="D72" s="184">
        <f>基金残高に係る経年分析!H55</f>
        <v>6768</v>
      </c>
    </row>
    <row r="73" spans="1:16" x14ac:dyDescent="0.15">
      <c r="A73" s="183" t="s">
        <v>77</v>
      </c>
      <c r="B73" s="184">
        <f>基金残高に係る経年分析!F56</f>
        <v>6230</v>
      </c>
      <c r="C73" s="184">
        <f>基金残高に係る経年分析!G56</f>
        <v>8045</v>
      </c>
      <c r="D73" s="184">
        <f>基金残高に係る経年分析!H56</f>
        <v>9265</v>
      </c>
    </row>
    <row r="74" spans="1:16" x14ac:dyDescent="0.15">
      <c r="A74" s="183" t="s">
        <v>78</v>
      </c>
      <c r="B74" s="184">
        <f>基金残高に係る経年分析!F57</f>
        <v>7672</v>
      </c>
      <c r="C74" s="184">
        <f>基金残高に係る経年分析!G57</f>
        <v>8446</v>
      </c>
      <c r="D74" s="184">
        <f>基金残高に係る経年分析!H57</f>
        <v>9015</v>
      </c>
    </row>
  </sheetData>
  <sheetProtection algorithmName="SHA-512" hashValue="7NwgXMXeEUAi/hjbIwCsMKFiSCo0jgNTYm54630oDSaK/D5w1PjW/2c7M6SG94TicLDVYEGK1WF5TtjZJqDIJw==" saltValue="W0sAiQhlkNAxe4psH6yf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M53"/>
  <sheetViews>
    <sheetView showGridLines="0" tabSelected="1" workbookViewId="0">
      <selection activeCell="AH25" sqref="AH25:AL25"/>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561" t="s">
        <v>212</v>
      </c>
      <c r="DI1" s="562"/>
      <c r="DJ1" s="562"/>
      <c r="DK1" s="562"/>
      <c r="DL1" s="562"/>
      <c r="DM1" s="562"/>
      <c r="DN1" s="563"/>
      <c r="DO1" s="225"/>
      <c r="DP1" s="561" t="s">
        <v>213</v>
      </c>
      <c r="DQ1" s="562"/>
      <c r="DR1" s="562"/>
      <c r="DS1" s="562"/>
      <c r="DT1" s="562"/>
      <c r="DU1" s="562"/>
      <c r="DV1" s="562"/>
      <c r="DW1" s="562"/>
      <c r="DX1" s="562"/>
      <c r="DY1" s="562"/>
      <c r="DZ1" s="562"/>
      <c r="EA1" s="562"/>
      <c r="EB1" s="562"/>
      <c r="EC1" s="563"/>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503" t="s">
        <v>215</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3" t="s">
        <v>216</v>
      </c>
      <c r="AQ3" s="504"/>
      <c r="AR3" s="504"/>
      <c r="AS3" s="504"/>
      <c r="AT3" s="504"/>
      <c r="AU3" s="504"/>
      <c r="AV3" s="504"/>
      <c r="AW3" s="504"/>
      <c r="AX3" s="504"/>
      <c r="AY3" s="504"/>
      <c r="AZ3" s="504"/>
      <c r="BA3" s="504"/>
      <c r="BB3" s="504"/>
      <c r="BC3" s="504"/>
      <c r="BD3" s="504"/>
      <c r="BE3" s="504"/>
      <c r="BF3" s="504"/>
      <c r="BG3" s="504"/>
      <c r="BH3" s="504"/>
      <c r="BI3" s="504"/>
      <c r="BJ3" s="504"/>
      <c r="BK3" s="504"/>
      <c r="BL3" s="504"/>
      <c r="BM3" s="504"/>
      <c r="BN3" s="504"/>
      <c r="BO3" s="504"/>
      <c r="BP3" s="504"/>
      <c r="BQ3" s="504"/>
      <c r="BR3" s="504"/>
      <c r="BS3" s="504"/>
      <c r="BT3" s="504"/>
      <c r="BU3" s="504"/>
      <c r="BV3" s="504"/>
      <c r="BW3" s="504"/>
      <c r="BX3" s="504"/>
      <c r="BY3" s="504"/>
      <c r="BZ3" s="504"/>
      <c r="CA3" s="504"/>
      <c r="CB3" s="505"/>
      <c r="CD3" s="546" t="s">
        <v>217</v>
      </c>
      <c r="CE3" s="547"/>
      <c r="CF3" s="547"/>
      <c r="CG3" s="547"/>
      <c r="CH3" s="547"/>
      <c r="CI3" s="547"/>
      <c r="CJ3" s="547"/>
      <c r="CK3" s="547"/>
      <c r="CL3" s="547"/>
      <c r="CM3" s="547"/>
      <c r="CN3" s="547"/>
      <c r="CO3" s="547"/>
      <c r="CP3" s="547"/>
      <c r="CQ3" s="547"/>
      <c r="CR3" s="547"/>
      <c r="CS3" s="547"/>
      <c r="CT3" s="547"/>
      <c r="CU3" s="547"/>
      <c r="CV3" s="547"/>
      <c r="CW3" s="547"/>
      <c r="CX3" s="547"/>
      <c r="CY3" s="547"/>
      <c r="CZ3" s="547"/>
      <c r="DA3" s="547"/>
      <c r="DB3" s="547"/>
      <c r="DC3" s="547"/>
      <c r="DD3" s="547"/>
      <c r="DE3" s="547"/>
      <c r="DF3" s="547"/>
      <c r="DG3" s="547"/>
      <c r="DH3" s="547"/>
      <c r="DI3" s="547"/>
      <c r="DJ3" s="547"/>
      <c r="DK3" s="547"/>
      <c r="DL3" s="547"/>
      <c r="DM3" s="547"/>
      <c r="DN3" s="547"/>
      <c r="DO3" s="547"/>
      <c r="DP3" s="547"/>
      <c r="DQ3" s="547"/>
      <c r="DR3" s="547"/>
      <c r="DS3" s="547"/>
      <c r="DT3" s="547"/>
      <c r="DU3" s="547"/>
      <c r="DV3" s="547"/>
      <c r="DW3" s="547"/>
      <c r="DX3" s="547"/>
      <c r="DY3" s="547"/>
      <c r="DZ3" s="547"/>
      <c r="EA3" s="547"/>
      <c r="EB3" s="547"/>
      <c r="EC3" s="548"/>
    </row>
    <row r="4" spans="2:143" ht="11.25" customHeight="1" x14ac:dyDescent="0.15">
      <c r="B4" s="503" t="s">
        <v>1</v>
      </c>
      <c r="C4" s="504"/>
      <c r="D4" s="504"/>
      <c r="E4" s="504"/>
      <c r="F4" s="504"/>
      <c r="G4" s="504"/>
      <c r="H4" s="504"/>
      <c r="I4" s="504"/>
      <c r="J4" s="504"/>
      <c r="K4" s="504"/>
      <c r="L4" s="504"/>
      <c r="M4" s="504"/>
      <c r="N4" s="504"/>
      <c r="O4" s="504"/>
      <c r="P4" s="504"/>
      <c r="Q4" s="505"/>
      <c r="R4" s="503" t="s">
        <v>218</v>
      </c>
      <c r="S4" s="504"/>
      <c r="T4" s="504"/>
      <c r="U4" s="504"/>
      <c r="V4" s="504"/>
      <c r="W4" s="504"/>
      <c r="X4" s="504"/>
      <c r="Y4" s="505"/>
      <c r="Z4" s="503" t="s">
        <v>219</v>
      </c>
      <c r="AA4" s="504"/>
      <c r="AB4" s="504"/>
      <c r="AC4" s="505"/>
      <c r="AD4" s="503" t="s">
        <v>220</v>
      </c>
      <c r="AE4" s="504"/>
      <c r="AF4" s="504"/>
      <c r="AG4" s="504"/>
      <c r="AH4" s="504"/>
      <c r="AI4" s="504"/>
      <c r="AJ4" s="504"/>
      <c r="AK4" s="505"/>
      <c r="AL4" s="503" t="s">
        <v>219</v>
      </c>
      <c r="AM4" s="504"/>
      <c r="AN4" s="504"/>
      <c r="AO4" s="505"/>
      <c r="AP4" s="564" t="s">
        <v>221</v>
      </c>
      <c r="AQ4" s="564"/>
      <c r="AR4" s="564"/>
      <c r="AS4" s="564"/>
      <c r="AT4" s="564"/>
      <c r="AU4" s="564"/>
      <c r="AV4" s="564"/>
      <c r="AW4" s="564"/>
      <c r="AX4" s="564"/>
      <c r="AY4" s="564"/>
      <c r="AZ4" s="564"/>
      <c r="BA4" s="564"/>
      <c r="BB4" s="564"/>
      <c r="BC4" s="564"/>
      <c r="BD4" s="564"/>
      <c r="BE4" s="564"/>
      <c r="BF4" s="564"/>
      <c r="BG4" s="564" t="s">
        <v>222</v>
      </c>
      <c r="BH4" s="564"/>
      <c r="BI4" s="564"/>
      <c r="BJ4" s="564"/>
      <c r="BK4" s="564"/>
      <c r="BL4" s="564"/>
      <c r="BM4" s="564"/>
      <c r="BN4" s="564"/>
      <c r="BO4" s="564" t="s">
        <v>219</v>
      </c>
      <c r="BP4" s="564"/>
      <c r="BQ4" s="564"/>
      <c r="BR4" s="564"/>
      <c r="BS4" s="564" t="s">
        <v>223</v>
      </c>
      <c r="BT4" s="564"/>
      <c r="BU4" s="564"/>
      <c r="BV4" s="564"/>
      <c r="BW4" s="564"/>
      <c r="BX4" s="564"/>
      <c r="BY4" s="564"/>
      <c r="BZ4" s="564"/>
      <c r="CA4" s="564"/>
      <c r="CB4" s="564"/>
      <c r="CD4" s="546" t="s">
        <v>224</v>
      </c>
      <c r="CE4" s="547"/>
      <c r="CF4" s="547"/>
      <c r="CG4" s="547"/>
      <c r="CH4" s="547"/>
      <c r="CI4" s="547"/>
      <c r="CJ4" s="547"/>
      <c r="CK4" s="547"/>
      <c r="CL4" s="547"/>
      <c r="CM4" s="547"/>
      <c r="CN4" s="547"/>
      <c r="CO4" s="547"/>
      <c r="CP4" s="547"/>
      <c r="CQ4" s="547"/>
      <c r="CR4" s="547"/>
      <c r="CS4" s="547"/>
      <c r="CT4" s="547"/>
      <c r="CU4" s="547"/>
      <c r="CV4" s="547"/>
      <c r="CW4" s="547"/>
      <c r="CX4" s="547"/>
      <c r="CY4" s="547"/>
      <c r="CZ4" s="547"/>
      <c r="DA4" s="547"/>
      <c r="DB4" s="547"/>
      <c r="DC4" s="547"/>
      <c r="DD4" s="547"/>
      <c r="DE4" s="547"/>
      <c r="DF4" s="547"/>
      <c r="DG4" s="547"/>
      <c r="DH4" s="547"/>
      <c r="DI4" s="547"/>
      <c r="DJ4" s="547"/>
      <c r="DK4" s="547"/>
      <c r="DL4" s="547"/>
      <c r="DM4" s="547"/>
      <c r="DN4" s="547"/>
      <c r="DO4" s="547"/>
      <c r="DP4" s="547"/>
      <c r="DQ4" s="547"/>
      <c r="DR4" s="547"/>
      <c r="DS4" s="547"/>
      <c r="DT4" s="547"/>
      <c r="DU4" s="547"/>
      <c r="DV4" s="547"/>
      <c r="DW4" s="547"/>
      <c r="DX4" s="547"/>
      <c r="DY4" s="547"/>
      <c r="DZ4" s="547"/>
      <c r="EA4" s="547"/>
      <c r="EB4" s="547"/>
      <c r="EC4" s="548"/>
    </row>
    <row r="5" spans="2:143" s="229" customFormat="1" ht="11.25" customHeight="1" x14ac:dyDescent="0.15">
      <c r="B5" s="528" t="s">
        <v>225</v>
      </c>
      <c r="C5" s="529"/>
      <c r="D5" s="529"/>
      <c r="E5" s="529"/>
      <c r="F5" s="529"/>
      <c r="G5" s="529"/>
      <c r="H5" s="529"/>
      <c r="I5" s="529"/>
      <c r="J5" s="529"/>
      <c r="K5" s="529"/>
      <c r="L5" s="529"/>
      <c r="M5" s="529"/>
      <c r="N5" s="529"/>
      <c r="O5" s="529"/>
      <c r="P5" s="529"/>
      <c r="Q5" s="530"/>
      <c r="R5" s="494">
        <v>79238902</v>
      </c>
      <c r="S5" s="495"/>
      <c r="T5" s="495"/>
      <c r="U5" s="495"/>
      <c r="V5" s="495"/>
      <c r="W5" s="495"/>
      <c r="X5" s="495"/>
      <c r="Y5" s="541"/>
      <c r="Z5" s="559">
        <v>40</v>
      </c>
      <c r="AA5" s="559"/>
      <c r="AB5" s="559"/>
      <c r="AC5" s="559"/>
      <c r="AD5" s="560">
        <v>72170153</v>
      </c>
      <c r="AE5" s="560"/>
      <c r="AF5" s="560"/>
      <c r="AG5" s="560"/>
      <c r="AH5" s="560"/>
      <c r="AI5" s="560"/>
      <c r="AJ5" s="560"/>
      <c r="AK5" s="560"/>
      <c r="AL5" s="542">
        <v>75</v>
      </c>
      <c r="AM5" s="511"/>
      <c r="AN5" s="511"/>
      <c r="AO5" s="543"/>
      <c r="AP5" s="528" t="s">
        <v>226</v>
      </c>
      <c r="AQ5" s="529"/>
      <c r="AR5" s="529"/>
      <c r="AS5" s="529"/>
      <c r="AT5" s="529"/>
      <c r="AU5" s="529"/>
      <c r="AV5" s="529"/>
      <c r="AW5" s="529"/>
      <c r="AX5" s="529"/>
      <c r="AY5" s="529"/>
      <c r="AZ5" s="529"/>
      <c r="BA5" s="529"/>
      <c r="BB5" s="529"/>
      <c r="BC5" s="529"/>
      <c r="BD5" s="529"/>
      <c r="BE5" s="529"/>
      <c r="BF5" s="530"/>
      <c r="BG5" s="429">
        <v>68823015</v>
      </c>
      <c r="BH5" s="432"/>
      <c r="BI5" s="432"/>
      <c r="BJ5" s="432"/>
      <c r="BK5" s="432"/>
      <c r="BL5" s="432"/>
      <c r="BM5" s="432"/>
      <c r="BN5" s="433"/>
      <c r="BO5" s="491">
        <v>86.9</v>
      </c>
      <c r="BP5" s="491"/>
      <c r="BQ5" s="491"/>
      <c r="BR5" s="491"/>
      <c r="BS5" s="492">
        <v>1354283</v>
      </c>
      <c r="BT5" s="492"/>
      <c r="BU5" s="492"/>
      <c r="BV5" s="492"/>
      <c r="BW5" s="492"/>
      <c r="BX5" s="492"/>
      <c r="BY5" s="492"/>
      <c r="BZ5" s="492"/>
      <c r="CA5" s="492"/>
      <c r="CB5" s="533"/>
      <c r="CD5" s="546" t="s">
        <v>221</v>
      </c>
      <c r="CE5" s="547"/>
      <c r="CF5" s="547"/>
      <c r="CG5" s="547"/>
      <c r="CH5" s="547"/>
      <c r="CI5" s="547"/>
      <c r="CJ5" s="547"/>
      <c r="CK5" s="547"/>
      <c r="CL5" s="547"/>
      <c r="CM5" s="547"/>
      <c r="CN5" s="547"/>
      <c r="CO5" s="547"/>
      <c r="CP5" s="547"/>
      <c r="CQ5" s="548"/>
      <c r="CR5" s="546" t="s">
        <v>227</v>
      </c>
      <c r="CS5" s="547"/>
      <c r="CT5" s="547"/>
      <c r="CU5" s="547"/>
      <c r="CV5" s="547"/>
      <c r="CW5" s="547"/>
      <c r="CX5" s="547"/>
      <c r="CY5" s="548"/>
      <c r="CZ5" s="546" t="s">
        <v>219</v>
      </c>
      <c r="DA5" s="547"/>
      <c r="DB5" s="547"/>
      <c r="DC5" s="548"/>
      <c r="DD5" s="546" t="s">
        <v>228</v>
      </c>
      <c r="DE5" s="547"/>
      <c r="DF5" s="547"/>
      <c r="DG5" s="547"/>
      <c r="DH5" s="547"/>
      <c r="DI5" s="547"/>
      <c r="DJ5" s="547"/>
      <c r="DK5" s="547"/>
      <c r="DL5" s="547"/>
      <c r="DM5" s="547"/>
      <c r="DN5" s="547"/>
      <c r="DO5" s="547"/>
      <c r="DP5" s="548"/>
      <c r="DQ5" s="546" t="s">
        <v>229</v>
      </c>
      <c r="DR5" s="547"/>
      <c r="DS5" s="547"/>
      <c r="DT5" s="547"/>
      <c r="DU5" s="547"/>
      <c r="DV5" s="547"/>
      <c r="DW5" s="547"/>
      <c r="DX5" s="547"/>
      <c r="DY5" s="547"/>
      <c r="DZ5" s="547"/>
      <c r="EA5" s="547"/>
      <c r="EB5" s="547"/>
      <c r="EC5" s="548"/>
    </row>
    <row r="6" spans="2:143" ht="11.25" customHeight="1" x14ac:dyDescent="0.15">
      <c r="B6" s="426" t="s">
        <v>230</v>
      </c>
      <c r="C6" s="427"/>
      <c r="D6" s="427"/>
      <c r="E6" s="427"/>
      <c r="F6" s="427"/>
      <c r="G6" s="427"/>
      <c r="H6" s="427"/>
      <c r="I6" s="427"/>
      <c r="J6" s="427"/>
      <c r="K6" s="427"/>
      <c r="L6" s="427"/>
      <c r="M6" s="427"/>
      <c r="N6" s="427"/>
      <c r="O6" s="427"/>
      <c r="P6" s="427"/>
      <c r="Q6" s="428"/>
      <c r="R6" s="429">
        <v>775527</v>
      </c>
      <c r="S6" s="432"/>
      <c r="T6" s="432"/>
      <c r="U6" s="432"/>
      <c r="V6" s="432"/>
      <c r="W6" s="432"/>
      <c r="X6" s="432"/>
      <c r="Y6" s="433"/>
      <c r="Z6" s="491">
        <v>0.4</v>
      </c>
      <c r="AA6" s="491"/>
      <c r="AB6" s="491"/>
      <c r="AC6" s="491"/>
      <c r="AD6" s="492">
        <v>775527</v>
      </c>
      <c r="AE6" s="492"/>
      <c r="AF6" s="492"/>
      <c r="AG6" s="492"/>
      <c r="AH6" s="492"/>
      <c r="AI6" s="492"/>
      <c r="AJ6" s="492"/>
      <c r="AK6" s="492"/>
      <c r="AL6" s="434">
        <v>0.8</v>
      </c>
      <c r="AM6" s="435"/>
      <c r="AN6" s="435"/>
      <c r="AO6" s="493"/>
      <c r="AP6" s="426" t="s">
        <v>231</v>
      </c>
      <c r="AQ6" s="427"/>
      <c r="AR6" s="427"/>
      <c r="AS6" s="427"/>
      <c r="AT6" s="427"/>
      <c r="AU6" s="427"/>
      <c r="AV6" s="427"/>
      <c r="AW6" s="427"/>
      <c r="AX6" s="427"/>
      <c r="AY6" s="427"/>
      <c r="AZ6" s="427"/>
      <c r="BA6" s="427"/>
      <c r="BB6" s="427"/>
      <c r="BC6" s="427"/>
      <c r="BD6" s="427"/>
      <c r="BE6" s="427"/>
      <c r="BF6" s="428"/>
      <c r="BG6" s="429">
        <v>68823015</v>
      </c>
      <c r="BH6" s="432"/>
      <c r="BI6" s="432"/>
      <c r="BJ6" s="432"/>
      <c r="BK6" s="432"/>
      <c r="BL6" s="432"/>
      <c r="BM6" s="432"/>
      <c r="BN6" s="433"/>
      <c r="BO6" s="491">
        <v>86.9</v>
      </c>
      <c r="BP6" s="491"/>
      <c r="BQ6" s="491"/>
      <c r="BR6" s="491"/>
      <c r="BS6" s="492">
        <v>1354283</v>
      </c>
      <c r="BT6" s="492"/>
      <c r="BU6" s="492"/>
      <c r="BV6" s="492"/>
      <c r="BW6" s="492"/>
      <c r="BX6" s="492"/>
      <c r="BY6" s="492"/>
      <c r="BZ6" s="492"/>
      <c r="CA6" s="492"/>
      <c r="CB6" s="533"/>
      <c r="CD6" s="500" t="s">
        <v>232</v>
      </c>
      <c r="CE6" s="501"/>
      <c r="CF6" s="501"/>
      <c r="CG6" s="501"/>
      <c r="CH6" s="501"/>
      <c r="CI6" s="501"/>
      <c r="CJ6" s="501"/>
      <c r="CK6" s="501"/>
      <c r="CL6" s="501"/>
      <c r="CM6" s="501"/>
      <c r="CN6" s="501"/>
      <c r="CO6" s="501"/>
      <c r="CP6" s="501"/>
      <c r="CQ6" s="502"/>
      <c r="CR6" s="429">
        <v>826803</v>
      </c>
      <c r="CS6" s="432"/>
      <c r="CT6" s="432"/>
      <c r="CU6" s="432"/>
      <c r="CV6" s="432"/>
      <c r="CW6" s="432"/>
      <c r="CX6" s="432"/>
      <c r="CY6" s="433"/>
      <c r="CZ6" s="542">
        <v>0.4</v>
      </c>
      <c r="DA6" s="511"/>
      <c r="DB6" s="511"/>
      <c r="DC6" s="545"/>
      <c r="DD6" s="437">
        <v>25780</v>
      </c>
      <c r="DE6" s="432"/>
      <c r="DF6" s="432"/>
      <c r="DG6" s="432"/>
      <c r="DH6" s="432"/>
      <c r="DI6" s="432"/>
      <c r="DJ6" s="432"/>
      <c r="DK6" s="432"/>
      <c r="DL6" s="432"/>
      <c r="DM6" s="432"/>
      <c r="DN6" s="432"/>
      <c r="DO6" s="432"/>
      <c r="DP6" s="433"/>
      <c r="DQ6" s="437">
        <v>826803</v>
      </c>
      <c r="DR6" s="432"/>
      <c r="DS6" s="432"/>
      <c r="DT6" s="432"/>
      <c r="DU6" s="432"/>
      <c r="DV6" s="432"/>
      <c r="DW6" s="432"/>
      <c r="DX6" s="432"/>
      <c r="DY6" s="432"/>
      <c r="DZ6" s="432"/>
      <c r="EA6" s="432"/>
      <c r="EB6" s="432"/>
      <c r="EC6" s="472"/>
    </row>
    <row r="7" spans="2:143" ht="11.25" customHeight="1" x14ac:dyDescent="0.15">
      <c r="B7" s="426" t="s">
        <v>233</v>
      </c>
      <c r="C7" s="427"/>
      <c r="D7" s="427"/>
      <c r="E7" s="427"/>
      <c r="F7" s="427"/>
      <c r="G7" s="427"/>
      <c r="H7" s="427"/>
      <c r="I7" s="427"/>
      <c r="J7" s="427"/>
      <c r="K7" s="427"/>
      <c r="L7" s="427"/>
      <c r="M7" s="427"/>
      <c r="N7" s="427"/>
      <c r="O7" s="427"/>
      <c r="P7" s="427"/>
      <c r="Q7" s="428"/>
      <c r="R7" s="429">
        <v>132149</v>
      </c>
      <c r="S7" s="432"/>
      <c r="T7" s="432"/>
      <c r="U7" s="432"/>
      <c r="V7" s="432"/>
      <c r="W7" s="432"/>
      <c r="X7" s="432"/>
      <c r="Y7" s="433"/>
      <c r="Z7" s="491">
        <v>0.1</v>
      </c>
      <c r="AA7" s="491"/>
      <c r="AB7" s="491"/>
      <c r="AC7" s="491"/>
      <c r="AD7" s="492">
        <v>132149</v>
      </c>
      <c r="AE7" s="492"/>
      <c r="AF7" s="492"/>
      <c r="AG7" s="492"/>
      <c r="AH7" s="492"/>
      <c r="AI7" s="492"/>
      <c r="AJ7" s="492"/>
      <c r="AK7" s="492"/>
      <c r="AL7" s="434">
        <v>0.1</v>
      </c>
      <c r="AM7" s="435"/>
      <c r="AN7" s="435"/>
      <c r="AO7" s="493"/>
      <c r="AP7" s="426" t="s">
        <v>234</v>
      </c>
      <c r="AQ7" s="427"/>
      <c r="AR7" s="427"/>
      <c r="AS7" s="427"/>
      <c r="AT7" s="427"/>
      <c r="AU7" s="427"/>
      <c r="AV7" s="427"/>
      <c r="AW7" s="427"/>
      <c r="AX7" s="427"/>
      <c r="AY7" s="427"/>
      <c r="AZ7" s="427"/>
      <c r="BA7" s="427"/>
      <c r="BB7" s="427"/>
      <c r="BC7" s="427"/>
      <c r="BD7" s="427"/>
      <c r="BE7" s="427"/>
      <c r="BF7" s="428"/>
      <c r="BG7" s="429">
        <v>31584020</v>
      </c>
      <c r="BH7" s="432"/>
      <c r="BI7" s="432"/>
      <c r="BJ7" s="432"/>
      <c r="BK7" s="432"/>
      <c r="BL7" s="432"/>
      <c r="BM7" s="432"/>
      <c r="BN7" s="433"/>
      <c r="BO7" s="491">
        <v>39.9</v>
      </c>
      <c r="BP7" s="491"/>
      <c r="BQ7" s="491"/>
      <c r="BR7" s="491"/>
      <c r="BS7" s="492">
        <v>1354283</v>
      </c>
      <c r="BT7" s="492"/>
      <c r="BU7" s="492"/>
      <c r="BV7" s="492"/>
      <c r="BW7" s="492"/>
      <c r="BX7" s="492"/>
      <c r="BY7" s="492"/>
      <c r="BZ7" s="492"/>
      <c r="CA7" s="492"/>
      <c r="CB7" s="533"/>
      <c r="CD7" s="473" t="s">
        <v>235</v>
      </c>
      <c r="CE7" s="470"/>
      <c r="CF7" s="470"/>
      <c r="CG7" s="470"/>
      <c r="CH7" s="470"/>
      <c r="CI7" s="470"/>
      <c r="CJ7" s="470"/>
      <c r="CK7" s="470"/>
      <c r="CL7" s="470"/>
      <c r="CM7" s="470"/>
      <c r="CN7" s="470"/>
      <c r="CO7" s="470"/>
      <c r="CP7" s="470"/>
      <c r="CQ7" s="471"/>
      <c r="CR7" s="429">
        <v>16240285</v>
      </c>
      <c r="CS7" s="432"/>
      <c r="CT7" s="432"/>
      <c r="CU7" s="432"/>
      <c r="CV7" s="432"/>
      <c r="CW7" s="432"/>
      <c r="CX7" s="432"/>
      <c r="CY7" s="433"/>
      <c r="CZ7" s="491">
        <v>8.1999999999999993</v>
      </c>
      <c r="DA7" s="491"/>
      <c r="DB7" s="491"/>
      <c r="DC7" s="491"/>
      <c r="DD7" s="437">
        <v>2539921</v>
      </c>
      <c r="DE7" s="432"/>
      <c r="DF7" s="432"/>
      <c r="DG7" s="432"/>
      <c r="DH7" s="432"/>
      <c r="DI7" s="432"/>
      <c r="DJ7" s="432"/>
      <c r="DK7" s="432"/>
      <c r="DL7" s="432"/>
      <c r="DM7" s="432"/>
      <c r="DN7" s="432"/>
      <c r="DO7" s="432"/>
      <c r="DP7" s="433"/>
      <c r="DQ7" s="437">
        <v>13102726</v>
      </c>
      <c r="DR7" s="432"/>
      <c r="DS7" s="432"/>
      <c r="DT7" s="432"/>
      <c r="DU7" s="432"/>
      <c r="DV7" s="432"/>
      <c r="DW7" s="432"/>
      <c r="DX7" s="432"/>
      <c r="DY7" s="432"/>
      <c r="DZ7" s="432"/>
      <c r="EA7" s="432"/>
      <c r="EB7" s="432"/>
      <c r="EC7" s="472"/>
    </row>
    <row r="8" spans="2:143" ht="11.25" customHeight="1" x14ac:dyDescent="0.15">
      <c r="B8" s="426" t="s">
        <v>236</v>
      </c>
      <c r="C8" s="427"/>
      <c r="D8" s="427"/>
      <c r="E8" s="427"/>
      <c r="F8" s="427"/>
      <c r="G8" s="427"/>
      <c r="H8" s="427"/>
      <c r="I8" s="427"/>
      <c r="J8" s="427"/>
      <c r="K8" s="427"/>
      <c r="L8" s="427"/>
      <c r="M8" s="427"/>
      <c r="N8" s="427"/>
      <c r="O8" s="427"/>
      <c r="P8" s="427"/>
      <c r="Q8" s="428"/>
      <c r="R8" s="429">
        <v>395966</v>
      </c>
      <c r="S8" s="432"/>
      <c r="T8" s="432"/>
      <c r="U8" s="432"/>
      <c r="V8" s="432"/>
      <c r="W8" s="432"/>
      <c r="X8" s="432"/>
      <c r="Y8" s="433"/>
      <c r="Z8" s="491">
        <v>0.2</v>
      </c>
      <c r="AA8" s="491"/>
      <c r="AB8" s="491"/>
      <c r="AC8" s="491"/>
      <c r="AD8" s="492">
        <v>395966</v>
      </c>
      <c r="AE8" s="492"/>
      <c r="AF8" s="492"/>
      <c r="AG8" s="492"/>
      <c r="AH8" s="492"/>
      <c r="AI8" s="492"/>
      <c r="AJ8" s="492"/>
      <c r="AK8" s="492"/>
      <c r="AL8" s="434">
        <v>0.4</v>
      </c>
      <c r="AM8" s="435"/>
      <c r="AN8" s="435"/>
      <c r="AO8" s="493"/>
      <c r="AP8" s="426" t="s">
        <v>237</v>
      </c>
      <c r="AQ8" s="427"/>
      <c r="AR8" s="427"/>
      <c r="AS8" s="427"/>
      <c r="AT8" s="427"/>
      <c r="AU8" s="427"/>
      <c r="AV8" s="427"/>
      <c r="AW8" s="427"/>
      <c r="AX8" s="427"/>
      <c r="AY8" s="427"/>
      <c r="AZ8" s="427"/>
      <c r="BA8" s="427"/>
      <c r="BB8" s="427"/>
      <c r="BC8" s="427"/>
      <c r="BD8" s="427"/>
      <c r="BE8" s="427"/>
      <c r="BF8" s="428"/>
      <c r="BG8" s="429">
        <v>763214</v>
      </c>
      <c r="BH8" s="432"/>
      <c r="BI8" s="432"/>
      <c r="BJ8" s="432"/>
      <c r="BK8" s="432"/>
      <c r="BL8" s="432"/>
      <c r="BM8" s="432"/>
      <c r="BN8" s="433"/>
      <c r="BO8" s="491">
        <v>1</v>
      </c>
      <c r="BP8" s="491"/>
      <c r="BQ8" s="491"/>
      <c r="BR8" s="491"/>
      <c r="BS8" s="437" t="s">
        <v>238</v>
      </c>
      <c r="BT8" s="432"/>
      <c r="BU8" s="432"/>
      <c r="BV8" s="432"/>
      <c r="BW8" s="432"/>
      <c r="BX8" s="432"/>
      <c r="BY8" s="432"/>
      <c r="BZ8" s="432"/>
      <c r="CA8" s="432"/>
      <c r="CB8" s="472"/>
      <c r="CD8" s="473" t="s">
        <v>239</v>
      </c>
      <c r="CE8" s="470"/>
      <c r="CF8" s="470"/>
      <c r="CG8" s="470"/>
      <c r="CH8" s="470"/>
      <c r="CI8" s="470"/>
      <c r="CJ8" s="470"/>
      <c r="CK8" s="470"/>
      <c r="CL8" s="470"/>
      <c r="CM8" s="470"/>
      <c r="CN8" s="470"/>
      <c r="CO8" s="470"/>
      <c r="CP8" s="470"/>
      <c r="CQ8" s="471"/>
      <c r="CR8" s="429">
        <v>98812269</v>
      </c>
      <c r="CS8" s="432"/>
      <c r="CT8" s="432"/>
      <c r="CU8" s="432"/>
      <c r="CV8" s="432"/>
      <c r="CW8" s="432"/>
      <c r="CX8" s="432"/>
      <c r="CY8" s="433"/>
      <c r="CZ8" s="491">
        <v>50.1</v>
      </c>
      <c r="DA8" s="491"/>
      <c r="DB8" s="491"/>
      <c r="DC8" s="491"/>
      <c r="DD8" s="437">
        <v>1230724</v>
      </c>
      <c r="DE8" s="432"/>
      <c r="DF8" s="432"/>
      <c r="DG8" s="432"/>
      <c r="DH8" s="432"/>
      <c r="DI8" s="432"/>
      <c r="DJ8" s="432"/>
      <c r="DK8" s="432"/>
      <c r="DL8" s="432"/>
      <c r="DM8" s="432"/>
      <c r="DN8" s="432"/>
      <c r="DO8" s="432"/>
      <c r="DP8" s="433"/>
      <c r="DQ8" s="437">
        <v>43044417</v>
      </c>
      <c r="DR8" s="432"/>
      <c r="DS8" s="432"/>
      <c r="DT8" s="432"/>
      <c r="DU8" s="432"/>
      <c r="DV8" s="432"/>
      <c r="DW8" s="432"/>
      <c r="DX8" s="432"/>
      <c r="DY8" s="432"/>
      <c r="DZ8" s="432"/>
      <c r="EA8" s="432"/>
      <c r="EB8" s="432"/>
      <c r="EC8" s="472"/>
    </row>
    <row r="9" spans="2:143" ht="11.25" customHeight="1" x14ac:dyDescent="0.15">
      <c r="B9" s="426" t="s">
        <v>240</v>
      </c>
      <c r="C9" s="427"/>
      <c r="D9" s="427"/>
      <c r="E9" s="427"/>
      <c r="F9" s="427"/>
      <c r="G9" s="427"/>
      <c r="H9" s="427"/>
      <c r="I9" s="427"/>
      <c r="J9" s="427"/>
      <c r="K9" s="427"/>
      <c r="L9" s="427"/>
      <c r="M9" s="427"/>
      <c r="N9" s="427"/>
      <c r="O9" s="427"/>
      <c r="P9" s="427"/>
      <c r="Q9" s="428"/>
      <c r="R9" s="429">
        <v>313846</v>
      </c>
      <c r="S9" s="432"/>
      <c r="T9" s="432"/>
      <c r="U9" s="432"/>
      <c r="V9" s="432"/>
      <c r="W9" s="432"/>
      <c r="X9" s="432"/>
      <c r="Y9" s="433"/>
      <c r="Z9" s="491">
        <v>0.2</v>
      </c>
      <c r="AA9" s="491"/>
      <c r="AB9" s="491"/>
      <c r="AC9" s="491"/>
      <c r="AD9" s="492">
        <v>313846</v>
      </c>
      <c r="AE9" s="492"/>
      <c r="AF9" s="492"/>
      <c r="AG9" s="492"/>
      <c r="AH9" s="492"/>
      <c r="AI9" s="492"/>
      <c r="AJ9" s="492"/>
      <c r="AK9" s="492"/>
      <c r="AL9" s="434">
        <v>0.3</v>
      </c>
      <c r="AM9" s="435"/>
      <c r="AN9" s="435"/>
      <c r="AO9" s="493"/>
      <c r="AP9" s="426" t="s">
        <v>241</v>
      </c>
      <c r="AQ9" s="427"/>
      <c r="AR9" s="427"/>
      <c r="AS9" s="427"/>
      <c r="AT9" s="427"/>
      <c r="AU9" s="427"/>
      <c r="AV9" s="427"/>
      <c r="AW9" s="427"/>
      <c r="AX9" s="427"/>
      <c r="AY9" s="427"/>
      <c r="AZ9" s="427"/>
      <c r="BA9" s="427"/>
      <c r="BB9" s="427"/>
      <c r="BC9" s="427"/>
      <c r="BD9" s="427"/>
      <c r="BE9" s="427"/>
      <c r="BF9" s="428"/>
      <c r="BG9" s="429">
        <v>23545607</v>
      </c>
      <c r="BH9" s="432"/>
      <c r="BI9" s="432"/>
      <c r="BJ9" s="432"/>
      <c r="BK9" s="432"/>
      <c r="BL9" s="432"/>
      <c r="BM9" s="432"/>
      <c r="BN9" s="433"/>
      <c r="BO9" s="491">
        <v>29.7</v>
      </c>
      <c r="BP9" s="491"/>
      <c r="BQ9" s="491"/>
      <c r="BR9" s="491"/>
      <c r="BS9" s="437" t="s">
        <v>242</v>
      </c>
      <c r="BT9" s="432"/>
      <c r="BU9" s="432"/>
      <c r="BV9" s="432"/>
      <c r="BW9" s="432"/>
      <c r="BX9" s="432"/>
      <c r="BY9" s="432"/>
      <c r="BZ9" s="432"/>
      <c r="CA9" s="432"/>
      <c r="CB9" s="472"/>
      <c r="CD9" s="473" t="s">
        <v>243</v>
      </c>
      <c r="CE9" s="470"/>
      <c r="CF9" s="470"/>
      <c r="CG9" s="470"/>
      <c r="CH9" s="470"/>
      <c r="CI9" s="470"/>
      <c r="CJ9" s="470"/>
      <c r="CK9" s="470"/>
      <c r="CL9" s="470"/>
      <c r="CM9" s="470"/>
      <c r="CN9" s="470"/>
      <c r="CO9" s="470"/>
      <c r="CP9" s="470"/>
      <c r="CQ9" s="471"/>
      <c r="CR9" s="429">
        <v>13248104</v>
      </c>
      <c r="CS9" s="432"/>
      <c r="CT9" s="432"/>
      <c r="CU9" s="432"/>
      <c r="CV9" s="432"/>
      <c r="CW9" s="432"/>
      <c r="CX9" s="432"/>
      <c r="CY9" s="433"/>
      <c r="CZ9" s="491">
        <v>6.7</v>
      </c>
      <c r="DA9" s="491"/>
      <c r="DB9" s="491"/>
      <c r="DC9" s="491"/>
      <c r="DD9" s="437">
        <v>1001312</v>
      </c>
      <c r="DE9" s="432"/>
      <c r="DF9" s="432"/>
      <c r="DG9" s="432"/>
      <c r="DH9" s="432"/>
      <c r="DI9" s="432"/>
      <c r="DJ9" s="432"/>
      <c r="DK9" s="432"/>
      <c r="DL9" s="432"/>
      <c r="DM9" s="432"/>
      <c r="DN9" s="432"/>
      <c r="DO9" s="432"/>
      <c r="DP9" s="433"/>
      <c r="DQ9" s="437">
        <v>8622450</v>
      </c>
      <c r="DR9" s="432"/>
      <c r="DS9" s="432"/>
      <c r="DT9" s="432"/>
      <c r="DU9" s="432"/>
      <c r="DV9" s="432"/>
      <c r="DW9" s="432"/>
      <c r="DX9" s="432"/>
      <c r="DY9" s="432"/>
      <c r="DZ9" s="432"/>
      <c r="EA9" s="432"/>
      <c r="EB9" s="432"/>
      <c r="EC9" s="472"/>
    </row>
    <row r="10" spans="2:143" ht="11.25" customHeight="1" x14ac:dyDescent="0.15">
      <c r="B10" s="426" t="s">
        <v>244</v>
      </c>
      <c r="C10" s="427"/>
      <c r="D10" s="427"/>
      <c r="E10" s="427"/>
      <c r="F10" s="427"/>
      <c r="G10" s="427"/>
      <c r="H10" s="427"/>
      <c r="I10" s="427"/>
      <c r="J10" s="427"/>
      <c r="K10" s="427"/>
      <c r="L10" s="427"/>
      <c r="M10" s="427"/>
      <c r="N10" s="427"/>
      <c r="O10" s="427"/>
      <c r="P10" s="427"/>
      <c r="Q10" s="428"/>
      <c r="R10" s="429" t="s">
        <v>238</v>
      </c>
      <c r="S10" s="432"/>
      <c r="T10" s="432"/>
      <c r="U10" s="432"/>
      <c r="V10" s="432"/>
      <c r="W10" s="432"/>
      <c r="X10" s="432"/>
      <c r="Y10" s="433"/>
      <c r="Z10" s="491" t="s">
        <v>242</v>
      </c>
      <c r="AA10" s="491"/>
      <c r="AB10" s="491"/>
      <c r="AC10" s="491"/>
      <c r="AD10" s="492" t="s">
        <v>242</v>
      </c>
      <c r="AE10" s="492"/>
      <c r="AF10" s="492"/>
      <c r="AG10" s="492"/>
      <c r="AH10" s="492"/>
      <c r="AI10" s="492"/>
      <c r="AJ10" s="492"/>
      <c r="AK10" s="492"/>
      <c r="AL10" s="434" t="s">
        <v>242</v>
      </c>
      <c r="AM10" s="435"/>
      <c r="AN10" s="435"/>
      <c r="AO10" s="493"/>
      <c r="AP10" s="426" t="s">
        <v>245</v>
      </c>
      <c r="AQ10" s="427"/>
      <c r="AR10" s="427"/>
      <c r="AS10" s="427"/>
      <c r="AT10" s="427"/>
      <c r="AU10" s="427"/>
      <c r="AV10" s="427"/>
      <c r="AW10" s="427"/>
      <c r="AX10" s="427"/>
      <c r="AY10" s="427"/>
      <c r="AZ10" s="427"/>
      <c r="BA10" s="427"/>
      <c r="BB10" s="427"/>
      <c r="BC10" s="427"/>
      <c r="BD10" s="427"/>
      <c r="BE10" s="427"/>
      <c r="BF10" s="428"/>
      <c r="BG10" s="429">
        <v>1562243</v>
      </c>
      <c r="BH10" s="432"/>
      <c r="BI10" s="432"/>
      <c r="BJ10" s="432"/>
      <c r="BK10" s="432"/>
      <c r="BL10" s="432"/>
      <c r="BM10" s="432"/>
      <c r="BN10" s="433"/>
      <c r="BO10" s="491">
        <v>2</v>
      </c>
      <c r="BP10" s="491"/>
      <c r="BQ10" s="491"/>
      <c r="BR10" s="491"/>
      <c r="BS10" s="437">
        <v>259692</v>
      </c>
      <c r="BT10" s="432"/>
      <c r="BU10" s="432"/>
      <c r="BV10" s="432"/>
      <c r="BW10" s="432"/>
      <c r="BX10" s="432"/>
      <c r="BY10" s="432"/>
      <c r="BZ10" s="432"/>
      <c r="CA10" s="432"/>
      <c r="CB10" s="472"/>
      <c r="CD10" s="473" t="s">
        <v>246</v>
      </c>
      <c r="CE10" s="470"/>
      <c r="CF10" s="470"/>
      <c r="CG10" s="470"/>
      <c r="CH10" s="470"/>
      <c r="CI10" s="470"/>
      <c r="CJ10" s="470"/>
      <c r="CK10" s="470"/>
      <c r="CL10" s="470"/>
      <c r="CM10" s="470"/>
      <c r="CN10" s="470"/>
      <c r="CO10" s="470"/>
      <c r="CP10" s="470"/>
      <c r="CQ10" s="471"/>
      <c r="CR10" s="429">
        <v>163935</v>
      </c>
      <c r="CS10" s="432"/>
      <c r="CT10" s="432"/>
      <c r="CU10" s="432"/>
      <c r="CV10" s="432"/>
      <c r="CW10" s="432"/>
      <c r="CX10" s="432"/>
      <c r="CY10" s="433"/>
      <c r="CZ10" s="491">
        <v>0.1</v>
      </c>
      <c r="DA10" s="491"/>
      <c r="DB10" s="491"/>
      <c r="DC10" s="491"/>
      <c r="DD10" s="437" t="s">
        <v>242</v>
      </c>
      <c r="DE10" s="432"/>
      <c r="DF10" s="432"/>
      <c r="DG10" s="432"/>
      <c r="DH10" s="432"/>
      <c r="DI10" s="432"/>
      <c r="DJ10" s="432"/>
      <c r="DK10" s="432"/>
      <c r="DL10" s="432"/>
      <c r="DM10" s="432"/>
      <c r="DN10" s="432"/>
      <c r="DO10" s="432"/>
      <c r="DP10" s="433"/>
      <c r="DQ10" s="437">
        <v>162756</v>
      </c>
      <c r="DR10" s="432"/>
      <c r="DS10" s="432"/>
      <c r="DT10" s="432"/>
      <c r="DU10" s="432"/>
      <c r="DV10" s="432"/>
      <c r="DW10" s="432"/>
      <c r="DX10" s="432"/>
      <c r="DY10" s="432"/>
      <c r="DZ10" s="432"/>
      <c r="EA10" s="432"/>
      <c r="EB10" s="432"/>
      <c r="EC10" s="472"/>
    </row>
    <row r="11" spans="2:143" ht="11.25" customHeight="1" x14ac:dyDescent="0.15">
      <c r="B11" s="426" t="s">
        <v>247</v>
      </c>
      <c r="C11" s="427"/>
      <c r="D11" s="427"/>
      <c r="E11" s="427"/>
      <c r="F11" s="427"/>
      <c r="G11" s="427"/>
      <c r="H11" s="427"/>
      <c r="I11" s="427"/>
      <c r="J11" s="427"/>
      <c r="K11" s="427"/>
      <c r="L11" s="427"/>
      <c r="M11" s="427"/>
      <c r="N11" s="427"/>
      <c r="O11" s="427"/>
      <c r="P11" s="427"/>
      <c r="Q11" s="428"/>
      <c r="R11" s="429" t="s">
        <v>238</v>
      </c>
      <c r="S11" s="432"/>
      <c r="T11" s="432"/>
      <c r="U11" s="432"/>
      <c r="V11" s="432"/>
      <c r="W11" s="432"/>
      <c r="X11" s="432"/>
      <c r="Y11" s="433"/>
      <c r="Z11" s="491" t="s">
        <v>242</v>
      </c>
      <c r="AA11" s="491"/>
      <c r="AB11" s="491"/>
      <c r="AC11" s="491"/>
      <c r="AD11" s="492" t="s">
        <v>238</v>
      </c>
      <c r="AE11" s="492"/>
      <c r="AF11" s="492"/>
      <c r="AG11" s="492"/>
      <c r="AH11" s="492"/>
      <c r="AI11" s="492"/>
      <c r="AJ11" s="492"/>
      <c r="AK11" s="492"/>
      <c r="AL11" s="434" t="s">
        <v>238</v>
      </c>
      <c r="AM11" s="435"/>
      <c r="AN11" s="435"/>
      <c r="AO11" s="493"/>
      <c r="AP11" s="426" t="s">
        <v>248</v>
      </c>
      <c r="AQ11" s="427"/>
      <c r="AR11" s="427"/>
      <c r="AS11" s="427"/>
      <c r="AT11" s="427"/>
      <c r="AU11" s="427"/>
      <c r="AV11" s="427"/>
      <c r="AW11" s="427"/>
      <c r="AX11" s="427"/>
      <c r="AY11" s="427"/>
      <c r="AZ11" s="427"/>
      <c r="BA11" s="427"/>
      <c r="BB11" s="427"/>
      <c r="BC11" s="427"/>
      <c r="BD11" s="427"/>
      <c r="BE11" s="427"/>
      <c r="BF11" s="428"/>
      <c r="BG11" s="429">
        <v>5712956</v>
      </c>
      <c r="BH11" s="432"/>
      <c r="BI11" s="432"/>
      <c r="BJ11" s="432"/>
      <c r="BK11" s="432"/>
      <c r="BL11" s="432"/>
      <c r="BM11" s="432"/>
      <c r="BN11" s="433"/>
      <c r="BO11" s="491">
        <v>7.2</v>
      </c>
      <c r="BP11" s="491"/>
      <c r="BQ11" s="491"/>
      <c r="BR11" s="491"/>
      <c r="BS11" s="437">
        <v>1094591</v>
      </c>
      <c r="BT11" s="432"/>
      <c r="BU11" s="432"/>
      <c r="BV11" s="432"/>
      <c r="BW11" s="432"/>
      <c r="BX11" s="432"/>
      <c r="BY11" s="432"/>
      <c r="BZ11" s="432"/>
      <c r="CA11" s="432"/>
      <c r="CB11" s="472"/>
      <c r="CD11" s="473" t="s">
        <v>249</v>
      </c>
      <c r="CE11" s="470"/>
      <c r="CF11" s="470"/>
      <c r="CG11" s="470"/>
      <c r="CH11" s="470"/>
      <c r="CI11" s="470"/>
      <c r="CJ11" s="470"/>
      <c r="CK11" s="470"/>
      <c r="CL11" s="470"/>
      <c r="CM11" s="470"/>
      <c r="CN11" s="470"/>
      <c r="CO11" s="470"/>
      <c r="CP11" s="470"/>
      <c r="CQ11" s="471"/>
      <c r="CR11" s="429">
        <v>139673</v>
      </c>
      <c r="CS11" s="432"/>
      <c r="CT11" s="432"/>
      <c r="CU11" s="432"/>
      <c r="CV11" s="432"/>
      <c r="CW11" s="432"/>
      <c r="CX11" s="432"/>
      <c r="CY11" s="433"/>
      <c r="CZ11" s="491">
        <v>0.1</v>
      </c>
      <c r="DA11" s="491"/>
      <c r="DB11" s="491"/>
      <c r="DC11" s="491"/>
      <c r="DD11" s="437">
        <v>1108</v>
      </c>
      <c r="DE11" s="432"/>
      <c r="DF11" s="432"/>
      <c r="DG11" s="432"/>
      <c r="DH11" s="432"/>
      <c r="DI11" s="432"/>
      <c r="DJ11" s="432"/>
      <c r="DK11" s="432"/>
      <c r="DL11" s="432"/>
      <c r="DM11" s="432"/>
      <c r="DN11" s="432"/>
      <c r="DO11" s="432"/>
      <c r="DP11" s="433"/>
      <c r="DQ11" s="437">
        <v>107825</v>
      </c>
      <c r="DR11" s="432"/>
      <c r="DS11" s="432"/>
      <c r="DT11" s="432"/>
      <c r="DU11" s="432"/>
      <c r="DV11" s="432"/>
      <c r="DW11" s="432"/>
      <c r="DX11" s="432"/>
      <c r="DY11" s="432"/>
      <c r="DZ11" s="432"/>
      <c r="EA11" s="432"/>
      <c r="EB11" s="432"/>
      <c r="EC11" s="472"/>
    </row>
    <row r="12" spans="2:143" ht="11.25" customHeight="1" x14ac:dyDescent="0.15">
      <c r="B12" s="426" t="s">
        <v>250</v>
      </c>
      <c r="C12" s="427"/>
      <c r="D12" s="427"/>
      <c r="E12" s="427"/>
      <c r="F12" s="427"/>
      <c r="G12" s="427"/>
      <c r="H12" s="427"/>
      <c r="I12" s="427"/>
      <c r="J12" s="427"/>
      <c r="K12" s="427"/>
      <c r="L12" s="427"/>
      <c r="M12" s="427"/>
      <c r="N12" s="427"/>
      <c r="O12" s="427"/>
      <c r="P12" s="427"/>
      <c r="Q12" s="428"/>
      <c r="R12" s="429">
        <v>8055974</v>
      </c>
      <c r="S12" s="432"/>
      <c r="T12" s="432"/>
      <c r="U12" s="432"/>
      <c r="V12" s="432"/>
      <c r="W12" s="432"/>
      <c r="X12" s="432"/>
      <c r="Y12" s="433"/>
      <c r="Z12" s="491">
        <v>4.0999999999999996</v>
      </c>
      <c r="AA12" s="491"/>
      <c r="AB12" s="491"/>
      <c r="AC12" s="491"/>
      <c r="AD12" s="492">
        <v>8055974</v>
      </c>
      <c r="AE12" s="492"/>
      <c r="AF12" s="492"/>
      <c r="AG12" s="492"/>
      <c r="AH12" s="492"/>
      <c r="AI12" s="492"/>
      <c r="AJ12" s="492"/>
      <c r="AK12" s="492"/>
      <c r="AL12" s="434">
        <v>8.4</v>
      </c>
      <c r="AM12" s="435"/>
      <c r="AN12" s="435"/>
      <c r="AO12" s="493"/>
      <c r="AP12" s="426" t="s">
        <v>251</v>
      </c>
      <c r="AQ12" s="427"/>
      <c r="AR12" s="427"/>
      <c r="AS12" s="427"/>
      <c r="AT12" s="427"/>
      <c r="AU12" s="427"/>
      <c r="AV12" s="427"/>
      <c r="AW12" s="427"/>
      <c r="AX12" s="427"/>
      <c r="AY12" s="427"/>
      <c r="AZ12" s="427"/>
      <c r="BA12" s="427"/>
      <c r="BB12" s="427"/>
      <c r="BC12" s="427"/>
      <c r="BD12" s="427"/>
      <c r="BE12" s="427"/>
      <c r="BF12" s="428"/>
      <c r="BG12" s="429">
        <v>33562642</v>
      </c>
      <c r="BH12" s="432"/>
      <c r="BI12" s="432"/>
      <c r="BJ12" s="432"/>
      <c r="BK12" s="432"/>
      <c r="BL12" s="432"/>
      <c r="BM12" s="432"/>
      <c r="BN12" s="433"/>
      <c r="BO12" s="491">
        <v>42.4</v>
      </c>
      <c r="BP12" s="491"/>
      <c r="BQ12" s="491"/>
      <c r="BR12" s="491"/>
      <c r="BS12" s="437" t="s">
        <v>242</v>
      </c>
      <c r="BT12" s="432"/>
      <c r="BU12" s="432"/>
      <c r="BV12" s="432"/>
      <c r="BW12" s="432"/>
      <c r="BX12" s="432"/>
      <c r="BY12" s="432"/>
      <c r="BZ12" s="432"/>
      <c r="CA12" s="432"/>
      <c r="CB12" s="472"/>
      <c r="CD12" s="473" t="s">
        <v>252</v>
      </c>
      <c r="CE12" s="470"/>
      <c r="CF12" s="470"/>
      <c r="CG12" s="470"/>
      <c r="CH12" s="470"/>
      <c r="CI12" s="470"/>
      <c r="CJ12" s="470"/>
      <c r="CK12" s="470"/>
      <c r="CL12" s="470"/>
      <c r="CM12" s="470"/>
      <c r="CN12" s="470"/>
      <c r="CO12" s="470"/>
      <c r="CP12" s="470"/>
      <c r="CQ12" s="471"/>
      <c r="CR12" s="429">
        <v>1384183</v>
      </c>
      <c r="CS12" s="432"/>
      <c r="CT12" s="432"/>
      <c r="CU12" s="432"/>
      <c r="CV12" s="432"/>
      <c r="CW12" s="432"/>
      <c r="CX12" s="432"/>
      <c r="CY12" s="433"/>
      <c r="CZ12" s="491">
        <v>0.7</v>
      </c>
      <c r="DA12" s="491"/>
      <c r="DB12" s="491"/>
      <c r="DC12" s="491"/>
      <c r="DD12" s="437">
        <v>1160</v>
      </c>
      <c r="DE12" s="432"/>
      <c r="DF12" s="432"/>
      <c r="DG12" s="432"/>
      <c r="DH12" s="432"/>
      <c r="DI12" s="432"/>
      <c r="DJ12" s="432"/>
      <c r="DK12" s="432"/>
      <c r="DL12" s="432"/>
      <c r="DM12" s="432"/>
      <c r="DN12" s="432"/>
      <c r="DO12" s="432"/>
      <c r="DP12" s="433"/>
      <c r="DQ12" s="437">
        <v>596679</v>
      </c>
      <c r="DR12" s="432"/>
      <c r="DS12" s="432"/>
      <c r="DT12" s="432"/>
      <c r="DU12" s="432"/>
      <c r="DV12" s="432"/>
      <c r="DW12" s="432"/>
      <c r="DX12" s="432"/>
      <c r="DY12" s="432"/>
      <c r="DZ12" s="432"/>
      <c r="EA12" s="432"/>
      <c r="EB12" s="432"/>
      <c r="EC12" s="472"/>
    </row>
    <row r="13" spans="2:143" ht="11.25" customHeight="1" x14ac:dyDescent="0.15">
      <c r="B13" s="426" t="s">
        <v>253</v>
      </c>
      <c r="C13" s="427"/>
      <c r="D13" s="427"/>
      <c r="E13" s="427"/>
      <c r="F13" s="427"/>
      <c r="G13" s="427"/>
      <c r="H13" s="427"/>
      <c r="I13" s="427"/>
      <c r="J13" s="427"/>
      <c r="K13" s="427"/>
      <c r="L13" s="427"/>
      <c r="M13" s="427"/>
      <c r="N13" s="427"/>
      <c r="O13" s="427"/>
      <c r="P13" s="427"/>
      <c r="Q13" s="428"/>
      <c r="R13" s="429" t="s">
        <v>242</v>
      </c>
      <c r="S13" s="432"/>
      <c r="T13" s="432"/>
      <c r="U13" s="432"/>
      <c r="V13" s="432"/>
      <c r="W13" s="432"/>
      <c r="X13" s="432"/>
      <c r="Y13" s="433"/>
      <c r="Z13" s="491" t="s">
        <v>242</v>
      </c>
      <c r="AA13" s="491"/>
      <c r="AB13" s="491"/>
      <c r="AC13" s="491"/>
      <c r="AD13" s="492" t="s">
        <v>242</v>
      </c>
      <c r="AE13" s="492"/>
      <c r="AF13" s="492"/>
      <c r="AG13" s="492"/>
      <c r="AH13" s="492"/>
      <c r="AI13" s="492"/>
      <c r="AJ13" s="492"/>
      <c r="AK13" s="492"/>
      <c r="AL13" s="434" t="s">
        <v>242</v>
      </c>
      <c r="AM13" s="435"/>
      <c r="AN13" s="435"/>
      <c r="AO13" s="493"/>
      <c r="AP13" s="426" t="s">
        <v>254</v>
      </c>
      <c r="AQ13" s="427"/>
      <c r="AR13" s="427"/>
      <c r="AS13" s="427"/>
      <c r="AT13" s="427"/>
      <c r="AU13" s="427"/>
      <c r="AV13" s="427"/>
      <c r="AW13" s="427"/>
      <c r="AX13" s="427"/>
      <c r="AY13" s="427"/>
      <c r="AZ13" s="427"/>
      <c r="BA13" s="427"/>
      <c r="BB13" s="427"/>
      <c r="BC13" s="427"/>
      <c r="BD13" s="427"/>
      <c r="BE13" s="427"/>
      <c r="BF13" s="428"/>
      <c r="BG13" s="429">
        <v>33341834</v>
      </c>
      <c r="BH13" s="432"/>
      <c r="BI13" s="432"/>
      <c r="BJ13" s="432"/>
      <c r="BK13" s="432"/>
      <c r="BL13" s="432"/>
      <c r="BM13" s="432"/>
      <c r="BN13" s="433"/>
      <c r="BO13" s="491">
        <v>42.1</v>
      </c>
      <c r="BP13" s="491"/>
      <c r="BQ13" s="491"/>
      <c r="BR13" s="491"/>
      <c r="BS13" s="437" t="s">
        <v>242</v>
      </c>
      <c r="BT13" s="432"/>
      <c r="BU13" s="432"/>
      <c r="BV13" s="432"/>
      <c r="BW13" s="432"/>
      <c r="BX13" s="432"/>
      <c r="BY13" s="432"/>
      <c r="BZ13" s="432"/>
      <c r="CA13" s="432"/>
      <c r="CB13" s="472"/>
      <c r="CD13" s="473" t="s">
        <v>255</v>
      </c>
      <c r="CE13" s="470"/>
      <c r="CF13" s="470"/>
      <c r="CG13" s="470"/>
      <c r="CH13" s="470"/>
      <c r="CI13" s="470"/>
      <c r="CJ13" s="470"/>
      <c r="CK13" s="470"/>
      <c r="CL13" s="470"/>
      <c r="CM13" s="470"/>
      <c r="CN13" s="470"/>
      <c r="CO13" s="470"/>
      <c r="CP13" s="470"/>
      <c r="CQ13" s="471"/>
      <c r="CR13" s="429">
        <v>18195506</v>
      </c>
      <c r="CS13" s="432"/>
      <c r="CT13" s="432"/>
      <c r="CU13" s="432"/>
      <c r="CV13" s="432"/>
      <c r="CW13" s="432"/>
      <c r="CX13" s="432"/>
      <c r="CY13" s="433"/>
      <c r="CZ13" s="491">
        <v>9.1999999999999993</v>
      </c>
      <c r="DA13" s="491"/>
      <c r="DB13" s="491"/>
      <c r="DC13" s="491"/>
      <c r="DD13" s="437">
        <v>8544967</v>
      </c>
      <c r="DE13" s="432"/>
      <c r="DF13" s="432"/>
      <c r="DG13" s="432"/>
      <c r="DH13" s="432"/>
      <c r="DI13" s="432"/>
      <c r="DJ13" s="432"/>
      <c r="DK13" s="432"/>
      <c r="DL13" s="432"/>
      <c r="DM13" s="432"/>
      <c r="DN13" s="432"/>
      <c r="DO13" s="432"/>
      <c r="DP13" s="433"/>
      <c r="DQ13" s="437">
        <v>9146349</v>
      </c>
      <c r="DR13" s="432"/>
      <c r="DS13" s="432"/>
      <c r="DT13" s="432"/>
      <c r="DU13" s="432"/>
      <c r="DV13" s="432"/>
      <c r="DW13" s="432"/>
      <c r="DX13" s="432"/>
      <c r="DY13" s="432"/>
      <c r="DZ13" s="432"/>
      <c r="EA13" s="432"/>
      <c r="EB13" s="432"/>
      <c r="EC13" s="472"/>
    </row>
    <row r="14" spans="2:143" ht="11.25" customHeight="1" x14ac:dyDescent="0.15">
      <c r="B14" s="426" t="s">
        <v>256</v>
      </c>
      <c r="C14" s="427"/>
      <c r="D14" s="427"/>
      <c r="E14" s="427"/>
      <c r="F14" s="427"/>
      <c r="G14" s="427"/>
      <c r="H14" s="427"/>
      <c r="I14" s="427"/>
      <c r="J14" s="427"/>
      <c r="K14" s="427"/>
      <c r="L14" s="427"/>
      <c r="M14" s="427"/>
      <c r="N14" s="427"/>
      <c r="O14" s="427"/>
      <c r="P14" s="427"/>
      <c r="Q14" s="428"/>
      <c r="R14" s="429" t="s">
        <v>242</v>
      </c>
      <c r="S14" s="432"/>
      <c r="T14" s="432"/>
      <c r="U14" s="432"/>
      <c r="V14" s="432"/>
      <c r="W14" s="432"/>
      <c r="X14" s="432"/>
      <c r="Y14" s="433"/>
      <c r="Z14" s="491" t="s">
        <v>238</v>
      </c>
      <c r="AA14" s="491"/>
      <c r="AB14" s="491"/>
      <c r="AC14" s="491"/>
      <c r="AD14" s="492" t="s">
        <v>238</v>
      </c>
      <c r="AE14" s="492"/>
      <c r="AF14" s="492"/>
      <c r="AG14" s="492"/>
      <c r="AH14" s="492"/>
      <c r="AI14" s="492"/>
      <c r="AJ14" s="492"/>
      <c r="AK14" s="492"/>
      <c r="AL14" s="434" t="s">
        <v>238</v>
      </c>
      <c r="AM14" s="435"/>
      <c r="AN14" s="435"/>
      <c r="AO14" s="493"/>
      <c r="AP14" s="426" t="s">
        <v>257</v>
      </c>
      <c r="AQ14" s="427"/>
      <c r="AR14" s="427"/>
      <c r="AS14" s="427"/>
      <c r="AT14" s="427"/>
      <c r="AU14" s="427"/>
      <c r="AV14" s="427"/>
      <c r="AW14" s="427"/>
      <c r="AX14" s="427"/>
      <c r="AY14" s="427"/>
      <c r="AZ14" s="427"/>
      <c r="BA14" s="427"/>
      <c r="BB14" s="427"/>
      <c r="BC14" s="427"/>
      <c r="BD14" s="427"/>
      <c r="BE14" s="427"/>
      <c r="BF14" s="428"/>
      <c r="BG14" s="429">
        <v>403409</v>
      </c>
      <c r="BH14" s="432"/>
      <c r="BI14" s="432"/>
      <c r="BJ14" s="432"/>
      <c r="BK14" s="432"/>
      <c r="BL14" s="432"/>
      <c r="BM14" s="432"/>
      <c r="BN14" s="433"/>
      <c r="BO14" s="491">
        <v>0.5</v>
      </c>
      <c r="BP14" s="491"/>
      <c r="BQ14" s="491"/>
      <c r="BR14" s="491"/>
      <c r="BS14" s="437" t="s">
        <v>238</v>
      </c>
      <c r="BT14" s="432"/>
      <c r="BU14" s="432"/>
      <c r="BV14" s="432"/>
      <c r="BW14" s="432"/>
      <c r="BX14" s="432"/>
      <c r="BY14" s="432"/>
      <c r="BZ14" s="432"/>
      <c r="CA14" s="432"/>
      <c r="CB14" s="472"/>
      <c r="CD14" s="473" t="s">
        <v>258</v>
      </c>
      <c r="CE14" s="470"/>
      <c r="CF14" s="470"/>
      <c r="CG14" s="470"/>
      <c r="CH14" s="470"/>
      <c r="CI14" s="470"/>
      <c r="CJ14" s="470"/>
      <c r="CK14" s="470"/>
      <c r="CL14" s="470"/>
      <c r="CM14" s="470"/>
      <c r="CN14" s="470"/>
      <c r="CO14" s="470"/>
      <c r="CP14" s="470"/>
      <c r="CQ14" s="471"/>
      <c r="CR14" s="429">
        <v>4634916</v>
      </c>
      <c r="CS14" s="432"/>
      <c r="CT14" s="432"/>
      <c r="CU14" s="432"/>
      <c r="CV14" s="432"/>
      <c r="CW14" s="432"/>
      <c r="CX14" s="432"/>
      <c r="CY14" s="433"/>
      <c r="CZ14" s="491">
        <v>2.2999999999999998</v>
      </c>
      <c r="DA14" s="491"/>
      <c r="DB14" s="491"/>
      <c r="DC14" s="491"/>
      <c r="DD14" s="437">
        <v>290009</v>
      </c>
      <c r="DE14" s="432"/>
      <c r="DF14" s="432"/>
      <c r="DG14" s="432"/>
      <c r="DH14" s="432"/>
      <c r="DI14" s="432"/>
      <c r="DJ14" s="432"/>
      <c r="DK14" s="432"/>
      <c r="DL14" s="432"/>
      <c r="DM14" s="432"/>
      <c r="DN14" s="432"/>
      <c r="DO14" s="432"/>
      <c r="DP14" s="433"/>
      <c r="DQ14" s="437">
        <v>4284647</v>
      </c>
      <c r="DR14" s="432"/>
      <c r="DS14" s="432"/>
      <c r="DT14" s="432"/>
      <c r="DU14" s="432"/>
      <c r="DV14" s="432"/>
      <c r="DW14" s="432"/>
      <c r="DX14" s="432"/>
      <c r="DY14" s="432"/>
      <c r="DZ14" s="432"/>
      <c r="EA14" s="432"/>
      <c r="EB14" s="432"/>
      <c r="EC14" s="472"/>
    </row>
    <row r="15" spans="2:143" ht="11.25" customHeight="1" x14ac:dyDescent="0.15">
      <c r="B15" s="426" t="s">
        <v>259</v>
      </c>
      <c r="C15" s="427"/>
      <c r="D15" s="427"/>
      <c r="E15" s="427"/>
      <c r="F15" s="427"/>
      <c r="G15" s="427"/>
      <c r="H15" s="427"/>
      <c r="I15" s="427"/>
      <c r="J15" s="427"/>
      <c r="K15" s="427"/>
      <c r="L15" s="427"/>
      <c r="M15" s="427"/>
      <c r="N15" s="427"/>
      <c r="O15" s="427"/>
      <c r="P15" s="427"/>
      <c r="Q15" s="428"/>
      <c r="R15" s="429">
        <v>341742</v>
      </c>
      <c r="S15" s="432"/>
      <c r="T15" s="432"/>
      <c r="U15" s="432"/>
      <c r="V15" s="432"/>
      <c r="W15" s="432"/>
      <c r="X15" s="432"/>
      <c r="Y15" s="433"/>
      <c r="Z15" s="491">
        <v>0.2</v>
      </c>
      <c r="AA15" s="491"/>
      <c r="AB15" s="491"/>
      <c r="AC15" s="491"/>
      <c r="AD15" s="492">
        <v>341742</v>
      </c>
      <c r="AE15" s="492"/>
      <c r="AF15" s="492"/>
      <c r="AG15" s="492"/>
      <c r="AH15" s="492"/>
      <c r="AI15" s="492"/>
      <c r="AJ15" s="492"/>
      <c r="AK15" s="492"/>
      <c r="AL15" s="434">
        <v>0.4</v>
      </c>
      <c r="AM15" s="435"/>
      <c r="AN15" s="435"/>
      <c r="AO15" s="493"/>
      <c r="AP15" s="426" t="s">
        <v>260</v>
      </c>
      <c r="AQ15" s="427"/>
      <c r="AR15" s="427"/>
      <c r="AS15" s="427"/>
      <c r="AT15" s="427"/>
      <c r="AU15" s="427"/>
      <c r="AV15" s="427"/>
      <c r="AW15" s="427"/>
      <c r="AX15" s="427"/>
      <c r="AY15" s="427"/>
      <c r="AZ15" s="427"/>
      <c r="BA15" s="427"/>
      <c r="BB15" s="427"/>
      <c r="BC15" s="427"/>
      <c r="BD15" s="427"/>
      <c r="BE15" s="427"/>
      <c r="BF15" s="428"/>
      <c r="BG15" s="429">
        <v>3272944</v>
      </c>
      <c r="BH15" s="432"/>
      <c r="BI15" s="432"/>
      <c r="BJ15" s="432"/>
      <c r="BK15" s="432"/>
      <c r="BL15" s="432"/>
      <c r="BM15" s="432"/>
      <c r="BN15" s="433"/>
      <c r="BO15" s="491">
        <v>4.0999999999999996</v>
      </c>
      <c r="BP15" s="491"/>
      <c r="BQ15" s="491"/>
      <c r="BR15" s="491"/>
      <c r="BS15" s="437" t="s">
        <v>238</v>
      </c>
      <c r="BT15" s="432"/>
      <c r="BU15" s="432"/>
      <c r="BV15" s="432"/>
      <c r="BW15" s="432"/>
      <c r="BX15" s="432"/>
      <c r="BY15" s="432"/>
      <c r="BZ15" s="432"/>
      <c r="CA15" s="432"/>
      <c r="CB15" s="472"/>
      <c r="CD15" s="473" t="s">
        <v>261</v>
      </c>
      <c r="CE15" s="470"/>
      <c r="CF15" s="470"/>
      <c r="CG15" s="470"/>
      <c r="CH15" s="470"/>
      <c r="CI15" s="470"/>
      <c r="CJ15" s="470"/>
      <c r="CK15" s="470"/>
      <c r="CL15" s="470"/>
      <c r="CM15" s="470"/>
      <c r="CN15" s="470"/>
      <c r="CO15" s="470"/>
      <c r="CP15" s="470"/>
      <c r="CQ15" s="471"/>
      <c r="CR15" s="429">
        <v>17219880</v>
      </c>
      <c r="CS15" s="432"/>
      <c r="CT15" s="432"/>
      <c r="CU15" s="432"/>
      <c r="CV15" s="432"/>
      <c r="CW15" s="432"/>
      <c r="CX15" s="432"/>
      <c r="CY15" s="433"/>
      <c r="CZ15" s="491">
        <v>8.6999999999999993</v>
      </c>
      <c r="DA15" s="491"/>
      <c r="DB15" s="491"/>
      <c r="DC15" s="491"/>
      <c r="DD15" s="437">
        <v>4595404</v>
      </c>
      <c r="DE15" s="432"/>
      <c r="DF15" s="432"/>
      <c r="DG15" s="432"/>
      <c r="DH15" s="432"/>
      <c r="DI15" s="432"/>
      <c r="DJ15" s="432"/>
      <c r="DK15" s="432"/>
      <c r="DL15" s="432"/>
      <c r="DM15" s="432"/>
      <c r="DN15" s="432"/>
      <c r="DO15" s="432"/>
      <c r="DP15" s="433"/>
      <c r="DQ15" s="437">
        <v>11829358</v>
      </c>
      <c r="DR15" s="432"/>
      <c r="DS15" s="432"/>
      <c r="DT15" s="432"/>
      <c r="DU15" s="432"/>
      <c r="DV15" s="432"/>
      <c r="DW15" s="432"/>
      <c r="DX15" s="432"/>
      <c r="DY15" s="432"/>
      <c r="DZ15" s="432"/>
      <c r="EA15" s="432"/>
      <c r="EB15" s="432"/>
      <c r="EC15" s="472"/>
    </row>
    <row r="16" spans="2:143" ht="11.25" customHeight="1" x14ac:dyDescent="0.15">
      <c r="B16" s="426" t="s">
        <v>262</v>
      </c>
      <c r="C16" s="427"/>
      <c r="D16" s="427"/>
      <c r="E16" s="427"/>
      <c r="F16" s="427"/>
      <c r="G16" s="427"/>
      <c r="H16" s="427"/>
      <c r="I16" s="427"/>
      <c r="J16" s="427"/>
      <c r="K16" s="427"/>
      <c r="L16" s="427"/>
      <c r="M16" s="427"/>
      <c r="N16" s="427"/>
      <c r="O16" s="427"/>
      <c r="P16" s="427"/>
      <c r="Q16" s="428"/>
      <c r="R16" s="429" t="s">
        <v>238</v>
      </c>
      <c r="S16" s="432"/>
      <c r="T16" s="432"/>
      <c r="U16" s="432"/>
      <c r="V16" s="432"/>
      <c r="W16" s="432"/>
      <c r="X16" s="432"/>
      <c r="Y16" s="433"/>
      <c r="Z16" s="491" t="s">
        <v>242</v>
      </c>
      <c r="AA16" s="491"/>
      <c r="AB16" s="491"/>
      <c r="AC16" s="491"/>
      <c r="AD16" s="492" t="s">
        <v>238</v>
      </c>
      <c r="AE16" s="492"/>
      <c r="AF16" s="492"/>
      <c r="AG16" s="492"/>
      <c r="AH16" s="492"/>
      <c r="AI16" s="492"/>
      <c r="AJ16" s="492"/>
      <c r="AK16" s="492"/>
      <c r="AL16" s="434" t="s">
        <v>238</v>
      </c>
      <c r="AM16" s="435"/>
      <c r="AN16" s="435"/>
      <c r="AO16" s="493"/>
      <c r="AP16" s="426" t="s">
        <v>263</v>
      </c>
      <c r="AQ16" s="427"/>
      <c r="AR16" s="427"/>
      <c r="AS16" s="427"/>
      <c r="AT16" s="427"/>
      <c r="AU16" s="427"/>
      <c r="AV16" s="427"/>
      <c r="AW16" s="427"/>
      <c r="AX16" s="427"/>
      <c r="AY16" s="427"/>
      <c r="AZ16" s="427"/>
      <c r="BA16" s="427"/>
      <c r="BB16" s="427"/>
      <c r="BC16" s="427"/>
      <c r="BD16" s="427"/>
      <c r="BE16" s="427"/>
      <c r="BF16" s="428"/>
      <c r="BG16" s="429" t="s">
        <v>238</v>
      </c>
      <c r="BH16" s="432"/>
      <c r="BI16" s="432"/>
      <c r="BJ16" s="432"/>
      <c r="BK16" s="432"/>
      <c r="BL16" s="432"/>
      <c r="BM16" s="432"/>
      <c r="BN16" s="433"/>
      <c r="BO16" s="491" t="s">
        <v>238</v>
      </c>
      <c r="BP16" s="491"/>
      <c r="BQ16" s="491"/>
      <c r="BR16" s="491"/>
      <c r="BS16" s="437" t="s">
        <v>238</v>
      </c>
      <c r="BT16" s="432"/>
      <c r="BU16" s="432"/>
      <c r="BV16" s="432"/>
      <c r="BW16" s="432"/>
      <c r="BX16" s="432"/>
      <c r="BY16" s="432"/>
      <c r="BZ16" s="432"/>
      <c r="CA16" s="432"/>
      <c r="CB16" s="472"/>
      <c r="CD16" s="473" t="s">
        <v>264</v>
      </c>
      <c r="CE16" s="470"/>
      <c r="CF16" s="470"/>
      <c r="CG16" s="470"/>
      <c r="CH16" s="470"/>
      <c r="CI16" s="470"/>
      <c r="CJ16" s="470"/>
      <c r="CK16" s="470"/>
      <c r="CL16" s="470"/>
      <c r="CM16" s="470"/>
      <c r="CN16" s="470"/>
      <c r="CO16" s="470"/>
      <c r="CP16" s="470"/>
      <c r="CQ16" s="471"/>
      <c r="CR16" s="429">
        <v>237868</v>
      </c>
      <c r="CS16" s="432"/>
      <c r="CT16" s="432"/>
      <c r="CU16" s="432"/>
      <c r="CV16" s="432"/>
      <c r="CW16" s="432"/>
      <c r="CX16" s="432"/>
      <c r="CY16" s="433"/>
      <c r="CZ16" s="491">
        <v>0.1</v>
      </c>
      <c r="DA16" s="491"/>
      <c r="DB16" s="491"/>
      <c r="DC16" s="491"/>
      <c r="DD16" s="437" t="s">
        <v>238</v>
      </c>
      <c r="DE16" s="432"/>
      <c r="DF16" s="432"/>
      <c r="DG16" s="432"/>
      <c r="DH16" s="432"/>
      <c r="DI16" s="432"/>
      <c r="DJ16" s="432"/>
      <c r="DK16" s="432"/>
      <c r="DL16" s="432"/>
      <c r="DM16" s="432"/>
      <c r="DN16" s="432"/>
      <c r="DO16" s="432"/>
      <c r="DP16" s="433"/>
      <c r="DQ16" s="437">
        <v>16940</v>
      </c>
      <c r="DR16" s="432"/>
      <c r="DS16" s="432"/>
      <c r="DT16" s="432"/>
      <c r="DU16" s="432"/>
      <c r="DV16" s="432"/>
      <c r="DW16" s="432"/>
      <c r="DX16" s="432"/>
      <c r="DY16" s="432"/>
      <c r="DZ16" s="432"/>
      <c r="EA16" s="432"/>
      <c r="EB16" s="432"/>
      <c r="EC16" s="472"/>
    </row>
    <row r="17" spans="2:133" ht="11.25" customHeight="1" x14ac:dyDescent="0.15">
      <c r="B17" s="426" t="s">
        <v>265</v>
      </c>
      <c r="C17" s="427"/>
      <c r="D17" s="427"/>
      <c r="E17" s="427"/>
      <c r="F17" s="427"/>
      <c r="G17" s="427"/>
      <c r="H17" s="427"/>
      <c r="I17" s="427"/>
      <c r="J17" s="427"/>
      <c r="K17" s="427"/>
      <c r="L17" s="427"/>
      <c r="M17" s="427"/>
      <c r="N17" s="427"/>
      <c r="O17" s="427"/>
      <c r="P17" s="427"/>
      <c r="Q17" s="428"/>
      <c r="R17" s="429">
        <v>384750</v>
      </c>
      <c r="S17" s="432"/>
      <c r="T17" s="432"/>
      <c r="U17" s="432"/>
      <c r="V17" s="432"/>
      <c r="W17" s="432"/>
      <c r="X17" s="432"/>
      <c r="Y17" s="433"/>
      <c r="Z17" s="491">
        <v>0.2</v>
      </c>
      <c r="AA17" s="491"/>
      <c r="AB17" s="491"/>
      <c r="AC17" s="491"/>
      <c r="AD17" s="492">
        <v>384750</v>
      </c>
      <c r="AE17" s="492"/>
      <c r="AF17" s="492"/>
      <c r="AG17" s="492"/>
      <c r="AH17" s="492"/>
      <c r="AI17" s="492"/>
      <c r="AJ17" s="492"/>
      <c r="AK17" s="492"/>
      <c r="AL17" s="434">
        <v>0.4</v>
      </c>
      <c r="AM17" s="435"/>
      <c r="AN17" s="435"/>
      <c r="AO17" s="493"/>
      <c r="AP17" s="426" t="s">
        <v>266</v>
      </c>
      <c r="AQ17" s="427"/>
      <c r="AR17" s="427"/>
      <c r="AS17" s="427"/>
      <c r="AT17" s="427"/>
      <c r="AU17" s="427"/>
      <c r="AV17" s="427"/>
      <c r="AW17" s="427"/>
      <c r="AX17" s="427"/>
      <c r="AY17" s="427"/>
      <c r="AZ17" s="427"/>
      <c r="BA17" s="427"/>
      <c r="BB17" s="427"/>
      <c r="BC17" s="427"/>
      <c r="BD17" s="427"/>
      <c r="BE17" s="427"/>
      <c r="BF17" s="428"/>
      <c r="BG17" s="429" t="s">
        <v>238</v>
      </c>
      <c r="BH17" s="432"/>
      <c r="BI17" s="432"/>
      <c r="BJ17" s="432"/>
      <c r="BK17" s="432"/>
      <c r="BL17" s="432"/>
      <c r="BM17" s="432"/>
      <c r="BN17" s="433"/>
      <c r="BO17" s="491" t="s">
        <v>242</v>
      </c>
      <c r="BP17" s="491"/>
      <c r="BQ17" s="491"/>
      <c r="BR17" s="491"/>
      <c r="BS17" s="437" t="s">
        <v>242</v>
      </c>
      <c r="BT17" s="432"/>
      <c r="BU17" s="432"/>
      <c r="BV17" s="432"/>
      <c r="BW17" s="432"/>
      <c r="BX17" s="432"/>
      <c r="BY17" s="432"/>
      <c r="BZ17" s="432"/>
      <c r="CA17" s="432"/>
      <c r="CB17" s="472"/>
      <c r="CD17" s="473" t="s">
        <v>267</v>
      </c>
      <c r="CE17" s="470"/>
      <c r="CF17" s="470"/>
      <c r="CG17" s="470"/>
      <c r="CH17" s="470"/>
      <c r="CI17" s="470"/>
      <c r="CJ17" s="470"/>
      <c r="CK17" s="470"/>
      <c r="CL17" s="470"/>
      <c r="CM17" s="470"/>
      <c r="CN17" s="470"/>
      <c r="CO17" s="470"/>
      <c r="CP17" s="470"/>
      <c r="CQ17" s="471"/>
      <c r="CR17" s="429">
        <v>26147130</v>
      </c>
      <c r="CS17" s="432"/>
      <c r="CT17" s="432"/>
      <c r="CU17" s="432"/>
      <c r="CV17" s="432"/>
      <c r="CW17" s="432"/>
      <c r="CX17" s="432"/>
      <c r="CY17" s="433"/>
      <c r="CZ17" s="491">
        <v>13.3</v>
      </c>
      <c r="DA17" s="491"/>
      <c r="DB17" s="491"/>
      <c r="DC17" s="491"/>
      <c r="DD17" s="437" t="s">
        <v>242</v>
      </c>
      <c r="DE17" s="432"/>
      <c r="DF17" s="432"/>
      <c r="DG17" s="432"/>
      <c r="DH17" s="432"/>
      <c r="DI17" s="432"/>
      <c r="DJ17" s="432"/>
      <c r="DK17" s="432"/>
      <c r="DL17" s="432"/>
      <c r="DM17" s="432"/>
      <c r="DN17" s="432"/>
      <c r="DO17" s="432"/>
      <c r="DP17" s="433"/>
      <c r="DQ17" s="437">
        <v>24541050</v>
      </c>
      <c r="DR17" s="432"/>
      <c r="DS17" s="432"/>
      <c r="DT17" s="432"/>
      <c r="DU17" s="432"/>
      <c r="DV17" s="432"/>
      <c r="DW17" s="432"/>
      <c r="DX17" s="432"/>
      <c r="DY17" s="432"/>
      <c r="DZ17" s="432"/>
      <c r="EA17" s="432"/>
      <c r="EB17" s="432"/>
      <c r="EC17" s="472"/>
    </row>
    <row r="18" spans="2:133" ht="11.25" customHeight="1" x14ac:dyDescent="0.15">
      <c r="B18" s="426" t="s">
        <v>268</v>
      </c>
      <c r="C18" s="427"/>
      <c r="D18" s="427"/>
      <c r="E18" s="427"/>
      <c r="F18" s="427"/>
      <c r="G18" s="427"/>
      <c r="H18" s="427"/>
      <c r="I18" s="427"/>
      <c r="J18" s="427"/>
      <c r="K18" s="427"/>
      <c r="L18" s="427"/>
      <c r="M18" s="427"/>
      <c r="N18" s="427"/>
      <c r="O18" s="427"/>
      <c r="P18" s="427"/>
      <c r="Q18" s="428"/>
      <c r="R18" s="429">
        <v>12190178</v>
      </c>
      <c r="S18" s="432"/>
      <c r="T18" s="432"/>
      <c r="U18" s="432"/>
      <c r="V18" s="432"/>
      <c r="W18" s="432"/>
      <c r="X18" s="432"/>
      <c r="Y18" s="433"/>
      <c r="Z18" s="491">
        <v>6.2</v>
      </c>
      <c r="AA18" s="491"/>
      <c r="AB18" s="491"/>
      <c r="AC18" s="491"/>
      <c r="AD18" s="492">
        <v>11697359</v>
      </c>
      <c r="AE18" s="492"/>
      <c r="AF18" s="492"/>
      <c r="AG18" s="492"/>
      <c r="AH18" s="492"/>
      <c r="AI18" s="492"/>
      <c r="AJ18" s="492"/>
      <c r="AK18" s="492"/>
      <c r="AL18" s="434">
        <v>12.2</v>
      </c>
      <c r="AM18" s="435"/>
      <c r="AN18" s="435"/>
      <c r="AO18" s="493"/>
      <c r="AP18" s="426" t="s">
        <v>269</v>
      </c>
      <c r="AQ18" s="427"/>
      <c r="AR18" s="427"/>
      <c r="AS18" s="427"/>
      <c r="AT18" s="427"/>
      <c r="AU18" s="427"/>
      <c r="AV18" s="427"/>
      <c r="AW18" s="427"/>
      <c r="AX18" s="427"/>
      <c r="AY18" s="427"/>
      <c r="AZ18" s="427"/>
      <c r="BA18" s="427"/>
      <c r="BB18" s="427"/>
      <c r="BC18" s="427"/>
      <c r="BD18" s="427"/>
      <c r="BE18" s="427"/>
      <c r="BF18" s="428"/>
      <c r="BG18" s="429" t="s">
        <v>238</v>
      </c>
      <c r="BH18" s="432"/>
      <c r="BI18" s="432"/>
      <c r="BJ18" s="432"/>
      <c r="BK18" s="432"/>
      <c r="BL18" s="432"/>
      <c r="BM18" s="432"/>
      <c r="BN18" s="433"/>
      <c r="BO18" s="491" t="s">
        <v>242</v>
      </c>
      <c r="BP18" s="491"/>
      <c r="BQ18" s="491"/>
      <c r="BR18" s="491"/>
      <c r="BS18" s="437" t="s">
        <v>238</v>
      </c>
      <c r="BT18" s="432"/>
      <c r="BU18" s="432"/>
      <c r="BV18" s="432"/>
      <c r="BW18" s="432"/>
      <c r="BX18" s="432"/>
      <c r="BY18" s="432"/>
      <c r="BZ18" s="432"/>
      <c r="CA18" s="432"/>
      <c r="CB18" s="472"/>
      <c r="CD18" s="473" t="s">
        <v>270</v>
      </c>
      <c r="CE18" s="470"/>
      <c r="CF18" s="470"/>
      <c r="CG18" s="470"/>
      <c r="CH18" s="470"/>
      <c r="CI18" s="470"/>
      <c r="CJ18" s="470"/>
      <c r="CK18" s="470"/>
      <c r="CL18" s="470"/>
      <c r="CM18" s="470"/>
      <c r="CN18" s="470"/>
      <c r="CO18" s="470"/>
      <c r="CP18" s="470"/>
      <c r="CQ18" s="471"/>
      <c r="CR18" s="429" t="s">
        <v>238</v>
      </c>
      <c r="CS18" s="432"/>
      <c r="CT18" s="432"/>
      <c r="CU18" s="432"/>
      <c r="CV18" s="432"/>
      <c r="CW18" s="432"/>
      <c r="CX18" s="432"/>
      <c r="CY18" s="433"/>
      <c r="CZ18" s="491" t="s">
        <v>238</v>
      </c>
      <c r="DA18" s="491"/>
      <c r="DB18" s="491"/>
      <c r="DC18" s="491"/>
      <c r="DD18" s="437" t="s">
        <v>238</v>
      </c>
      <c r="DE18" s="432"/>
      <c r="DF18" s="432"/>
      <c r="DG18" s="432"/>
      <c r="DH18" s="432"/>
      <c r="DI18" s="432"/>
      <c r="DJ18" s="432"/>
      <c r="DK18" s="432"/>
      <c r="DL18" s="432"/>
      <c r="DM18" s="432"/>
      <c r="DN18" s="432"/>
      <c r="DO18" s="432"/>
      <c r="DP18" s="433"/>
      <c r="DQ18" s="437" t="s">
        <v>238</v>
      </c>
      <c r="DR18" s="432"/>
      <c r="DS18" s="432"/>
      <c r="DT18" s="432"/>
      <c r="DU18" s="432"/>
      <c r="DV18" s="432"/>
      <c r="DW18" s="432"/>
      <c r="DX18" s="432"/>
      <c r="DY18" s="432"/>
      <c r="DZ18" s="432"/>
      <c r="EA18" s="432"/>
      <c r="EB18" s="432"/>
      <c r="EC18" s="472"/>
    </row>
    <row r="19" spans="2:133" ht="11.25" customHeight="1" x14ac:dyDescent="0.15">
      <c r="B19" s="426" t="s">
        <v>271</v>
      </c>
      <c r="C19" s="427"/>
      <c r="D19" s="427"/>
      <c r="E19" s="427"/>
      <c r="F19" s="427"/>
      <c r="G19" s="427"/>
      <c r="H19" s="427"/>
      <c r="I19" s="427"/>
      <c r="J19" s="427"/>
      <c r="K19" s="427"/>
      <c r="L19" s="427"/>
      <c r="M19" s="427"/>
      <c r="N19" s="427"/>
      <c r="O19" s="427"/>
      <c r="P19" s="427"/>
      <c r="Q19" s="428"/>
      <c r="R19" s="429">
        <v>11697359</v>
      </c>
      <c r="S19" s="432"/>
      <c r="T19" s="432"/>
      <c r="U19" s="432"/>
      <c r="V19" s="432"/>
      <c r="W19" s="432"/>
      <c r="X19" s="432"/>
      <c r="Y19" s="433"/>
      <c r="Z19" s="491">
        <v>5.9</v>
      </c>
      <c r="AA19" s="491"/>
      <c r="AB19" s="491"/>
      <c r="AC19" s="491"/>
      <c r="AD19" s="492">
        <v>11697359</v>
      </c>
      <c r="AE19" s="492"/>
      <c r="AF19" s="492"/>
      <c r="AG19" s="492"/>
      <c r="AH19" s="492"/>
      <c r="AI19" s="492"/>
      <c r="AJ19" s="492"/>
      <c r="AK19" s="492"/>
      <c r="AL19" s="434">
        <v>12.2</v>
      </c>
      <c r="AM19" s="435"/>
      <c r="AN19" s="435"/>
      <c r="AO19" s="493"/>
      <c r="AP19" s="426" t="s">
        <v>272</v>
      </c>
      <c r="AQ19" s="427"/>
      <c r="AR19" s="427"/>
      <c r="AS19" s="427"/>
      <c r="AT19" s="427"/>
      <c r="AU19" s="427"/>
      <c r="AV19" s="427"/>
      <c r="AW19" s="427"/>
      <c r="AX19" s="427"/>
      <c r="AY19" s="427"/>
      <c r="AZ19" s="427"/>
      <c r="BA19" s="427"/>
      <c r="BB19" s="427"/>
      <c r="BC19" s="427"/>
      <c r="BD19" s="427"/>
      <c r="BE19" s="427"/>
      <c r="BF19" s="428"/>
      <c r="BG19" s="429">
        <v>10415887</v>
      </c>
      <c r="BH19" s="432"/>
      <c r="BI19" s="432"/>
      <c r="BJ19" s="432"/>
      <c r="BK19" s="432"/>
      <c r="BL19" s="432"/>
      <c r="BM19" s="432"/>
      <c r="BN19" s="433"/>
      <c r="BO19" s="491">
        <v>13.1</v>
      </c>
      <c r="BP19" s="491"/>
      <c r="BQ19" s="491"/>
      <c r="BR19" s="491"/>
      <c r="BS19" s="437" t="s">
        <v>242</v>
      </c>
      <c r="BT19" s="432"/>
      <c r="BU19" s="432"/>
      <c r="BV19" s="432"/>
      <c r="BW19" s="432"/>
      <c r="BX19" s="432"/>
      <c r="BY19" s="432"/>
      <c r="BZ19" s="432"/>
      <c r="CA19" s="432"/>
      <c r="CB19" s="472"/>
      <c r="CD19" s="473" t="s">
        <v>273</v>
      </c>
      <c r="CE19" s="470"/>
      <c r="CF19" s="470"/>
      <c r="CG19" s="470"/>
      <c r="CH19" s="470"/>
      <c r="CI19" s="470"/>
      <c r="CJ19" s="470"/>
      <c r="CK19" s="470"/>
      <c r="CL19" s="470"/>
      <c r="CM19" s="470"/>
      <c r="CN19" s="470"/>
      <c r="CO19" s="470"/>
      <c r="CP19" s="470"/>
      <c r="CQ19" s="471"/>
      <c r="CR19" s="429" t="s">
        <v>238</v>
      </c>
      <c r="CS19" s="432"/>
      <c r="CT19" s="432"/>
      <c r="CU19" s="432"/>
      <c r="CV19" s="432"/>
      <c r="CW19" s="432"/>
      <c r="CX19" s="432"/>
      <c r="CY19" s="433"/>
      <c r="CZ19" s="491" t="s">
        <v>238</v>
      </c>
      <c r="DA19" s="491"/>
      <c r="DB19" s="491"/>
      <c r="DC19" s="491"/>
      <c r="DD19" s="437" t="s">
        <v>242</v>
      </c>
      <c r="DE19" s="432"/>
      <c r="DF19" s="432"/>
      <c r="DG19" s="432"/>
      <c r="DH19" s="432"/>
      <c r="DI19" s="432"/>
      <c r="DJ19" s="432"/>
      <c r="DK19" s="432"/>
      <c r="DL19" s="432"/>
      <c r="DM19" s="432"/>
      <c r="DN19" s="432"/>
      <c r="DO19" s="432"/>
      <c r="DP19" s="433"/>
      <c r="DQ19" s="437" t="s">
        <v>242</v>
      </c>
      <c r="DR19" s="432"/>
      <c r="DS19" s="432"/>
      <c r="DT19" s="432"/>
      <c r="DU19" s="432"/>
      <c r="DV19" s="432"/>
      <c r="DW19" s="432"/>
      <c r="DX19" s="432"/>
      <c r="DY19" s="432"/>
      <c r="DZ19" s="432"/>
      <c r="EA19" s="432"/>
      <c r="EB19" s="432"/>
      <c r="EC19" s="472"/>
    </row>
    <row r="20" spans="2:133" ht="11.25" customHeight="1" x14ac:dyDescent="0.15">
      <c r="B20" s="426" t="s">
        <v>274</v>
      </c>
      <c r="C20" s="427"/>
      <c r="D20" s="427"/>
      <c r="E20" s="427"/>
      <c r="F20" s="427"/>
      <c r="G20" s="427"/>
      <c r="H20" s="427"/>
      <c r="I20" s="427"/>
      <c r="J20" s="427"/>
      <c r="K20" s="427"/>
      <c r="L20" s="427"/>
      <c r="M20" s="427"/>
      <c r="N20" s="427"/>
      <c r="O20" s="427"/>
      <c r="P20" s="427"/>
      <c r="Q20" s="428"/>
      <c r="R20" s="429">
        <v>492819</v>
      </c>
      <c r="S20" s="432"/>
      <c r="T20" s="432"/>
      <c r="U20" s="432"/>
      <c r="V20" s="432"/>
      <c r="W20" s="432"/>
      <c r="X20" s="432"/>
      <c r="Y20" s="433"/>
      <c r="Z20" s="491">
        <v>0.2</v>
      </c>
      <c r="AA20" s="491"/>
      <c r="AB20" s="491"/>
      <c r="AC20" s="491"/>
      <c r="AD20" s="492" t="s">
        <v>238</v>
      </c>
      <c r="AE20" s="492"/>
      <c r="AF20" s="492"/>
      <c r="AG20" s="492"/>
      <c r="AH20" s="492"/>
      <c r="AI20" s="492"/>
      <c r="AJ20" s="492"/>
      <c r="AK20" s="492"/>
      <c r="AL20" s="434" t="s">
        <v>242</v>
      </c>
      <c r="AM20" s="435"/>
      <c r="AN20" s="435"/>
      <c r="AO20" s="493"/>
      <c r="AP20" s="426" t="s">
        <v>275</v>
      </c>
      <c r="AQ20" s="427"/>
      <c r="AR20" s="427"/>
      <c r="AS20" s="427"/>
      <c r="AT20" s="427"/>
      <c r="AU20" s="427"/>
      <c r="AV20" s="427"/>
      <c r="AW20" s="427"/>
      <c r="AX20" s="427"/>
      <c r="AY20" s="427"/>
      <c r="AZ20" s="427"/>
      <c r="BA20" s="427"/>
      <c r="BB20" s="427"/>
      <c r="BC20" s="427"/>
      <c r="BD20" s="427"/>
      <c r="BE20" s="427"/>
      <c r="BF20" s="428"/>
      <c r="BG20" s="429">
        <v>10415887</v>
      </c>
      <c r="BH20" s="432"/>
      <c r="BI20" s="432"/>
      <c r="BJ20" s="432"/>
      <c r="BK20" s="432"/>
      <c r="BL20" s="432"/>
      <c r="BM20" s="432"/>
      <c r="BN20" s="433"/>
      <c r="BO20" s="491">
        <v>13.1</v>
      </c>
      <c r="BP20" s="491"/>
      <c r="BQ20" s="491"/>
      <c r="BR20" s="491"/>
      <c r="BS20" s="437" t="s">
        <v>238</v>
      </c>
      <c r="BT20" s="432"/>
      <c r="BU20" s="432"/>
      <c r="BV20" s="432"/>
      <c r="BW20" s="432"/>
      <c r="BX20" s="432"/>
      <c r="BY20" s="432"/>
      <c r="BZ20" s="432"/>
      <c r="CA20" s="432"/>
      <c r="CB20" s="472"/>
      <c r="CD20" s="473" t="s">
        <v>276</v>
      </c>
      <c r="CE20" s="470"/>
      <c r="CF20" s="470"/>
      <c r="CG20" s="470"/>
      <c r="CH20" s="470"/>
      <c r="CI20" s="470"/>
      <c r="CJ20" s="470"/>
      <c r="CK20" s="470"/>
      <c r="CL20" s="470"/>
      <c r="CM20" s="470"/>
      <c r="CN20" s="470"/>
      <c r="CO20" s="470"/>
      <c r="CP20" s="470"/>
      <c r="CQ20" s="471"/>
      <c r="CR20" s="429">
        <v>197250552</v>
      </c>
      <c r="CS20" s="432"/>
      <c r="CT20" s="432"/>
      <c r="CU20" s="432"/>
      <c r="CV20" s="432"/>
      <c r="CW20" s="432"/>
      <c r="CX20" s="432"/>
      <c r="CY20" s="433"/>
      <c r="CZ20" s="491">
        <v>100</v>
      </c>
      <c r="DA20" s="491"/>
      <c r="DB20" s="491"/>
      <c r="DC20" s="491"/>
      <c r="DD20" s="437">
        <v>18230385</v>
      </c>
      <c r="DE20" s="432"/>
      <c r="DF20" s="432"/>
      <c r="DG20" s="432"/>
      <c r="DH20" s="432"/>
      <c r="DI20" s="432"/>
      <c r="DJ20" s="432"/>
      <c r="DK20" s="432"/>
      <c r="DL20" s="432"/>
      <c r="DM20" s="432"/>
      <c r="DN20" s="432"/>
      <c r="DO20" s="432"/>
      <c r="DP20" s="433"/>
      <c r="DQ20" s="437">
        <v>116282000</v>
      </c>
      <c r="DR20" s="432"/>
      <c r="DS20" s="432"/>
      <c r="DT20" s="432"/>
      <c r="DU20" s="432"/>
      <c r="DV20" s="432"/>
      <c r="DW20" s="432"/>
      <c r="DX20" s="432"/>
      <c r="DY20" s="432"/>
      <c r="DZ20" s="432"/>
      <c r="EA20" s="432"/>
      <c r="EB20" s="432"/>
      <c r="EC20" s="472"/>
    </row>
    <row r="21" spans="2:133" ht="11.25" customHeight="1" x14ac:dyDescent="0.15">
      <c r="B21" s="426" t="s">
        <v>277</v>
      </c>
      <c r="C21" s="427"/>
      <c r="D21" s="427"/>
      <c r="E21" s="427"/>
      <c r="F21" s="427"/>
      <c r="G21" s="427"/>
      <c r="H21" s="427"/>
      <c r="I21" s="427"/>
      <c r="J21" s="427"/>
      <c r="K21" s="427"/>
      <c r="L21" s="427"/>
      <c r="M21" s="427"/>
      <c r="N21" s="427"/>
      <c r="O21" s="427"/>
      <c r="P21" s="427"/>
      <c r="Q21" s="428"/>
      <c r="R21" s="429" t="s">
        <v>242</v>
      </c>
      <c r="S21" s="432"/>
      <c r="T21" s="432"/>
      <c r="U21" s="432"/>
      <c r="V21" s="432"/>
      <c r="W21" s="432"/>
      <c r="X21" s="432"/>
      <c r="Y21" s="433"/>
      <c r="Z21" s="491" t="s">
        <v>242</v>
      </c>
      <c r="AA21" s="491"/>
      <c r="AB21" s="491"/>
      <c r="AC21" s="491"/>
      <c r="AD21" s="492" t="s">
        <v>242</v>
      </c>
      <c r="AE21" s="492"/>
      <c r="AF21" s="492"/>
      <c r="AG21" s="492"/>
      <c r="AH21" s="492"/>
      <c r="AI21" s="492"/>
      <c r="AJ21" s="492"/>
      <c r="AK21" s="492"/>
      <c r="AL21" s="434" t="s">
        <v>238</v>
      </c>
      <c r="AM21" s="435"/>
      <c r="AN21" s="435"/>
      <c r="AO21" s="493"/>
      <c r="AP21" s="537" t="s">
        <v>278</v>
      </c>
      <c r="AQ21" s="544"/>
      <c r="AR21" s="544"/>
      <c r="AS21" s="544"/>
      <c r="AT21" s="544"/>
      <c r="AU21" s="544"/>
      <c r="AV21" s="544"/>
      <c r="AW21" s="544"/>
      <c r="AX21" s="544"/>
      <c r="AY21" s="544"/>
      <c r="AZ21" s="544"/>
      <c r="BA21" s="544"/>
      <c r="BB21" s="544"/>
      <c r="BC21" s="544"/>
      <c r="BD21" s="544"/>
      <c r="BE21" s="544"/>
      <c r="BF21" s="539"/>
      <c r="BG21" s="429">
        <v>17285</v>
      </c>
      <c r="BH21" s="432"/>
      <c r="BI21" s="432"/>
      <c r="BJ21" s="432"/>
      <c r="BK21" s="432"/>
      <c r="BL21" s="432"/>
      <c r="BM21" s="432"/>
      <c r="BN21" s="433"/>
      <c r="BO21" s="491">
        <v>0</v>
      </c>
      <c r="BP21" s="491"/>
      <c r="BQ21" s="491"/>
      <c r="BR21" s="491"/>
      <c r="BS21" s="437" t="s">
        <v>242</v>
      </c>
      <c r="BT21" s="432"/>
      <c r="BU21" s="432"/>
      <c r="BV21" s="432"/>
      <c r="BW21" s="432"/>
      <c r="BX21" s="432"/>
      <c r="BY21" s="432"/>
      <c r="BZ21" s="432"/>
      <c r="CA21" s="432"/>
      <c r="CB21" s="472"/>
      <c r="CD21" s="549"/>
      <c r="CE21" s="483"/>
      <c r="CF21" s="483"/>
      <c r="CG21" s="483"/>
      <c r="CH21" s="483"/>
      <c r="CI21" s="483"/>
      <c r="CJ21" s="483"/>
      <c r="CK21" s="483"/>
      <c r="CL21" s="483"/>
      <c r="CM21" s="483"/>
      <c r="CN21" s="483"/>
      <c r="CO21" s="483"/>
      <c r="CP21" s="483"/>
      <c r="CQ21" s="484"/>
      <c r="CR21" s="550"/>
      <c r="CS21" s="551"/>
      <c r="CT21" s="551"/>
      <c r="CU21" s="551"/>
      <c r="CV21" s="551"/>
      <c r="CW21" s="551"/>
      <c r="CX21" s="551"/>
      <c r="CY21" s="552"/>
      <c r="CZ21" s="553"/>
      <c r="DA21" s="553"/>
      <c r="DB21" s="553"/>
      <c r="DC21" s="553"/>
      <c r="DD21" s="554"/>
      <c r="DE21" s="551"/>
      <c r="DF21" s="551"/>
      <c r="DG21" s="551"/>
      <c r="DH21" s="551"/>
      <c r="DI21" s="551"/>
      <c r="DJ21" s="551"/>
      <c r="DK21" s="551"/>
      <c r="DL21" s="551"/>
      <c r="DM21" s="551"/>
      <c r="DN21" s="551"/>
      <c r="DO21" s="551"/>
      <c r="DP21" s="552"/>
      <c r="DQ21" s="554"/>
      <c r="DR21" s="551"/>
      <c r="DS21" s="551"/>
      <c r="DT21" s="551"/>
      <c r="DU21" s="551"/>
      <c r="DV21" s="551"/>
      <c r="DW21" s="551"/>
      <c r="DX21" s="551"/>
      <c r="DY21" s="551"/>
      <c r="DZ21" s="551"/>
      <c r="EA21" s="551"/>
      <c r="EB21" s="551"/>
      <c r="EC21" s="558"/>
    </row>
    <row r="22" spans="2:133" ht="11.25" customHeight="1" x14ac:dyDescent="0.15">
      <c r="B22" s="426" t="s">
        <v>279</v>
      </c>
      <c r="C22" s="427"/>
      <c r="D22" s="427"/>
      <c r="E22" s="427"/>
      <c r="F22" s="427"/>
      <c r="G22" s="427"/>
      <c r="H22" s="427"/>
      <c r="I22" s="427"/>
      <c r="J22" s="427"/>
      <c r="K22" s="427"/>
      <c r="L22" s="427"/>
      <c r="M22" s="427"/>
      <c r="N22" s="427"/>
      <c r="O22" s="427"/>
      <c r="P22" s="427"/>
      <c r="Q22" s="428"/>
      <c r="R22" s="429">
        <v>101829034</v>
      </c>
      <c r="S22" s="432"/>
      <c r="T22" s="432"/>
      <c r="U22" s="432"/>
      <c r="V22" s="432"/>
      <c r="W22" s="432"/>
      <c r="X22" s="432"/>
      <c r="Y22" s="433"/>
      <c r="Z22" s="491">
        <v>51.4</v>
      </c>
      <c r="AA22" s="491"/>
      <c r="AB22" s="491"/>
      <c r="AC22" s="491"/>
      <c r="AD22" s="492">
        <v>94267466</v>
      </c>
      <c r="AE22" s="492"/>
      <c r="AF22" s="492"/>
      <c r="AG22" s="492"/>
      <c r="AH22" s="492"/>
      <c r="AI22" s="492"/>
      <c r="AJ22" s="492"/>
      <c r="AK22" s="492"/>
      <c r="AL22" s="434">
        <v>97.9</v>
      </c>
      <c r="AM22" s="435"/>
      <c r="AN22" s="435"/>
      <c r="AO22" s="493"/>
      <c r="AP22" s="537" t="s">
        <v>280</v>
      </c>
      <c r="AQ22" s="544"/>
      <c r="AR22" s="544"/>
      <c r="AS22" s="544"/>
      <c r="AT22" s="544"/>
      <c r="AU22" s="544"/>
      <c r="AV22" s="544"/>
      <c r="AW22" s="544"/>
      <c r="AX22" s="544"/>
      <c r="AY22" s="544"/>
      <c r="AZ22" s="544"/>
      <c r="BA22" s="544"/>
      <c r="BB22" s="544"/>
      <c r="BC22" s="544"/>
      <c r="BD22" s="544"/>
      <c r="BE22" s="544"/>
      <c r="BF22" s="539"/>
      <c r="BG22" s="429">
        <v>3329853</v>
      </c>
      <c r="BH22" s="432"/>
      <c r="BI22" s="432"/>
      <c r="BJ22" s="432"/>
      <c r="BK22" s="432"/>
      <c r="BL22" s="432"/>
      <c r="BM22" s="432"/>
      <c r="BN22" s="433"/>
      <c r="BO22" s="491">
        <v>4.2</v>
      </c>
      <c r="BP22" s="491"/>
      <c r="BQ22" s="491"/>
      <c r="BR22" s="491"/>
      <c r="BS22" s="437" t="s">
        <v>238</v>
      </c>
      <c r="BT22" s="432"/>
      <c r="BU22" s="432"/>
      <c r="BV22" s="432"/>
      <c r="BW22" s="432"/>
      <c r="BX22" s="432"/>
      <c r="BY22" s="432"/>
      <c r="BZ22" s="432"/>
      <c r="CA22" s="432"/>
      <c r="CB22" s="472"/>
      <c r="CD22" s="546" t="s">
        <v>281</v>
      </c>
      <c r="CE22" s="547"/>
      <c r="CF22" s="547"/>
      <c r="CG22" s="547"/>
      <c r="CH22" s="547"/>
      <c r="CI22" s="547"/>
      <c r="CJ22" s="547"/>
      <c r="CK22" s="547"/>
      <c r="CL22" s="547"/>
      <c r="CM22" s="547"/>
      <c r="CN22" s="547"/>
      <c r="CO22" s="547"/>
      <c r="CP22" s="547"/>
      <c r="CQ22" s="547"/>
      <c r="CR22" s="547"/>
      <c r="CS22" s="547"/>
      <c r="CT22" s="547"/>
      <c r="CU22" s="547"/>
      <c r="CV22" s="547"/>
      <c r="CW22" s="547"/>
      <c r="CX22" s="547"/>
      <c r="CY22" s="547"/>
      <c r="CZ22" s="547"/>
      <c r="DA22" s="547"/>
      <c r="DB22" s="547"/>
      <c r="DC22" s="547"/>
      <c r="DD22" s="547"/>
      <c r="DE22" s="547"/>
      <c r="DF22" s="547"/>
      <c r="DG22" s="547"/>
      <c r="DH22" s="547"/>
      <c r="DI22" s="547"/>
      <c r="DJ22" s="547"/>
      <c r="DK22" s="547"/>
      <c r="DL22" s="547"/>
      <c r="DM22" s="547"/>
      <c r="DN22" s="547"/>
      <c r="DO22" s="547"/>
      <c r="DP22" s="547"/>
      <c r="DQ22" s="547"/>
      <c r="DR22" s="547"/>
      <c r="DS22" s="547"/>
      <c r="DT22" s="547"/>
      <c r="DU22" s="547"/>
      <c r="DV22" s="547"/>
      <c r="DW22" s="547"/>
      <c r="DX22" s="547"/>
      <c r="DY22" s="547"/>
      <c r="DZ22" s="547"/>
      <c r="EA22" s="547"/>
      <c r="EB22" s="547"/>
      <c r="EC22" s="548"/>
    </row>
    <row r="23" spans="2:133" ht="11.25" customHeight="1" x14ac:dyDescent="0.15">
      <c r="B23" s="426" t="s">
        <v>282</v>
      </c>
      <c r="C23" s="427"/>
      <c r="D23" s="427"/>
      <c r="E23" s="427"/>
      <c r="F23" s="427"/>
      <c r="G23" s="427"/>
      <c r="H23" s="427"/>
      <c r="I23" s="427"/>
      <c r="J23" s="427"/>
      <c r="K23" s="427"/>
      <c r="L23" s="427"/>
      <c r="M23" s="427"/>
      <c r="N23" s="427"/>
      <c r="O23" s="427"/>
      <c r="P23" s="427"/>
      <c r="Q23" s="428"/>
      <c r="R23" s="429">
        <v>62621</v>
      </c>
      <c r="S23" s="432"/>
      <c r="T23" s="432"/>
      <c r="U23" s="432"/>
      <c r="V23" s="432"/>
      <c r="W23" s="432"/>
      <c r="X23" s="432"/>
      <c r="Y23" s="433"/>
      <c r="Z23" s="491">
        <v>0</v>
      </c>
      <c r="AA23" s="491"/>
      <c r="AB23" s="491"/>
      <c r="AC23" s="491"/>
      <c r="AD23" s="492">
        <v>62621</v>
      </c>
      <c r="AE23" s="492"/>
      <c r="AF23" s="492"/>
      <c r="AG23" s="492"/>
      <c r="AH23" s="492"/>
      <c r="AI23" s="492"/>
      <c r="AJ23" s="492"/>
      <c r="AK23" s="492"/>
      <c r="AL23" s="434">
        <v>0.1</v>
      </c>
      <c r="AM23" s="435"/>
      <c r="AN23" s="435"/>
      <c r="AO23" s="493"/>
      <c r="AP23" s="537" t="s">
        <v>283</v>
      </c>
      <c r="AQ23" s="544"/>
      <c r="AR23" s="544"/>
      <c r="AS23" s="544"/>
      <c r="AT23" s="544"/>
      <c r="AU23" s="544"/>
      <c r="AV23" s="544"/>
      <c r="AW23" s="544"/>
      <c r="AX23" s="544"/>
      <c r="AY23" s="544"/>
      <c r="AZ23" s="544"/>
      <c r="BA23" s="544"/>
      <c r="BB23" s="544"/>
      <c r="BC23" s="544"/>
      <c r="BD23" s="544"/>
      <c r="BE23" s="544"/>
      <c r="BF23" s="539"/>
      <c r="BG23" s="429">
        <v>7068749</v>
      </c>
      <c r="BH23" s="432"/>
      <c r="BI23" s="432"/>
      <c r="BJ23" s="432"/>
      <c r="BK23" s="432"/>
      <c r="BL23" s="432"/>
      <c r="BM23" s="432"/>
      <c r="BN23" s="433"/>
      <c r="BO23" s="491">
        <v>8.9</v>
      </c>
      <c r="BP23" s="491"/>
      <c r="BQ23" s="491"/>
      <c r="BR23" s="491"/>
      <c r="BS23" s="437" t="s">
        <v>242</v>
      </c>
      <c r="BT23" s="432"/>
      <c r="BU23" s="432"/>
      <c r="BV23" s="432"/>
      <c r="BW23" s="432"/>
      <c r="BX23" s="432"/>
      <c r="BY23" s="432"/>
      <c r="BZ23" s="432"/>
      <c r="CA23" s="432"/>
      <c r="CB23" s="472"/>
      <c r="CD23" s="546" t="s">
        <v>221</v>
      </c>
      <c r="CE23" s="547"/>
      <c r="CF23" s="547"/>
      <c r="CG23" s="547"/>
      <c r="CH23" s="547"/>
      <c r="CI23" s="547"/>
      <c r="CJ23" s="547"/>
      <c r="CK23" s="547"/>
      <c r="CL23" s="547"/>
      <c r="CM23" s="547"/>
      <c r="CN23" s="547"/>
      <c r="CO23" s="547"/>
      <c r="CP23" s="547"/>
      <c r="CQ23" s="548"/>
      <c r="CR23" s="546" t="s">
        <v>284</v>
      </c>
      <c r="CS23" s="547"/>
      <c r="CT23" s="547"/>
      <c r="CU23" s="547"/>
      <c r="CV23" s="547"/>
      <c r="CW23" s="547"/>
      <c r="CX23" s="547"/>
      <c r="CY23" s="548"/>
      <c r="CZ23" s="546" t="s">
        <v>285</v>
      </c>
      <c r="DA23" s="547"/>
      <c r="DB23" s="547"/>
      <c r="DC23" s="548"/>
      <c r="DD23" s="546" t="s">
        <v>286</v>
      </c>
      <c r="DE23" s="547"/>
      <c r="DF23" s="547"/>
      <c r="DG23" s="547"/>
      <c r="DH23" s="547"/>
      <c r="DI23" s="547"/>
      <c r="DJ23" s="547"/>
      <c r="DK23" s="548"/>
      <c r="DL23" s="555" t="s">
        <v>287</v>
      </c>
      <c r="DM23" s="556"/>
      <c r="DN23" s="556"/>
      <c r="DO23" s="556"/>
      <c r="DP23" s="556"/>
      <c r="DQ23" s="556"/>
      <c r="DR23" s="556"/>
      <c r="DS23" s="556"/>
      <c r="DT23" s="556"/>
      <c r="DU23" s="556"/>
      <c r="DV23" s="557"/>
      <c r="DW23" s="546" t="s">
        <v>288</v>
      </c>
      <c r="DX23" s="547"/>
      <c r="DY23" s="547"/>
      <c r="DZ23" s="547"/>
      <c r="EA23" s="547"/>
      <c r="EB23" s="547"/>
      <c r="EC23" s="548"/>
    </row>
    <row r="24" spans="2:133" ht="11.25" customHeight="1" x14ac:dyDescent="0.15">
      <c r="B24" s="426" t="s">
        <v>289</v>
      </c>
      <c r="C24" s="427"/>
      <c r="D24" s="427"/>
      <c r="E24" s="427"/>
      <c r="F24" s="427"/>
      <c r="G24" s="427"/>
      <c r="H24" s="427"/>
      <c r="I24" s="427"/>
      <c r="J24" s="427"/>
      <c r="K24" s="427"/>
      <c r="L24" s="427"/>
      <c r="M24" s="427"/>
      <c r="N24" s="427"/>
      <c r="O24" s="427"/>
      <c r="P24" s="427"/>
      <c r="Q24" s="428"/>
      <c r="R24" s="429">
        <v>1605320</v>
      </c>
      <c r="S24" s="432"/>
      <c r="T24" s="432"/>
      <c r="U24" s="432"/>
      <c r="V24" s="432"/>
      <c r="W24" s="432"/>
      <c r="X24" s="432"/>
      <c r="Y24" s="433"/>
      <c r="Z24" s="491">
        <v>0.8</v>
      </c>
      <c r="AA24" s="491"/>
      <c r="AB24" s="491"/>
      <c r="AC24" s="491"/>
      <c r="AD24" s="492" t="s">
        <v>242</v>
      </c>
      <c r="AE24" s="492"/>
      <c r="AF24" s="492"/>
      <c r="AG24" s="492"/>
      <c r="AH24" s="492"/>
      <c r="AI24" s="492"/>
      <c r="AJ24" s="492"/>
      <c r="AK24" s="492"/>
      <c r="AL24" s="434" t="s">
        <v>238</v>
      </c>
      <c r="AM24" s="435"/>
      <c r="AN24" s="435"/>
      <c r="AO24" s="493"/>
      <c r="AP24" s="537" t="s">
        <v>290</v>
      </c>
      <c r="AQ24" s="544"/>
      <c r="AR24" s="544"/>
      <c r="AS24" s="544"/>
      <c r="AT24" s="544"/>
      <c r="AU24" s="544"/>
      <c r="AV24" s="544"/>
      <c r="AW24" s="544"/>
      <c r="AX24" s="544"/>
      <c r="AY24" s="544"/>
      <c r="AZ24" s="544"/>
      <c r="BA24" s="544"/>
      <c r="BB24" s="544"/>
      <c r="BC24" s="544"/>
      <c r="BD24" s="544"/>
      <c r="BE24" s="544"/>
      <c r="BF24" s="539"/>
      <c r="BG24" s="429" t="s">
        <v>242</v>
      </c>
      <c r="BH24" s="432"/>
      <c r="BI24" s="432"/>
      <c r="BJ24" s="432"/>
      <c r="BK24" s="432"/>
      <c r="BL24" s="432"/>
      <c r="BM24" s="432"/>
      <c r="BN24" s="433"/>
      <c r="BO24" s="491" t="s">
        <v>238</v>
      </c>
      <c r="BP24" s="491"/>
      <c r="BQ24" s="491"/>
      <c r="BR24" s="491"/>
      <c r="BS24" s="437" t="s">
        <v>242</v>
      </c>
      <c r="BT24" s="432"/>
      <c r="BU24" s="432"/>
      <c r="BV24" s="432"/>
      <c r="BW24" s="432"/>
      <c r="BX24" s="432"/>
      <c r="BY24" s="432"/>
      <c r="BZ24" s="432"/>
      <c r="CA24" s="432"/>
      <c r="CB24" s="472"/>
      <c r="CD24" s="500" t="s">
        <v>291</v>
      </c>
      <c r="CE24" s="501"/>
      <c r="CF24" s="501"/>
      <c r="CG24" s="501"/>
      <c r="CH24" s="501"/>
      <c r="CI24" s="501"/>
      <c r="CJ24" s="501"/>
      <c r="CK24" s="501"/>
      <c r="CL24" s="501"/>
      <c r="CM24" s="501"/>
      <c r="CN24" s="501"/>
      <c r="CO24" s="501"/>
      <c r="CP24" s="501"/>
      <c r="CQ24" s="502"/>
      <c r="CR24" s="494">
        <v>126548314</v>
      </c>
      <c r="CS24" s="495"/>
      <c r="CT24" s="495"/>
      <c r="CU24" s="495"/>
      <c r="CV24" s="495"/>
      <c r="CW24" s="495"/>
      <c r="CX24" s="495"/>
      <c r="CY24" s="541"/>
      <c r="CZ24" s="542">
        <v>64.2</v>
      </c>
      <c r="DA24" s="511"/>
      <c r="DB24" s="511"/>
      <c r="DC24" s="545"/>
      <c r="DD24" s="540">
        <v>68360629</v>
      </c>
      <c r="DE24" s="495"/>
      <c r="DF24" s="495"/>
      <c r="DG24" s="495"/>
      <c r="DH24" s="495"/>
      <c r="DI24" s="495"/>
      <c r="DJ24" s="495"/>
      <c r="DK24" s="541"/>
      <c r="DL24" s="540">
        <v>65628806</v>
      </c>
      <c r="DM24" s="495"/>
      <c r="DN24" s="495"/>
      <c r="DO24" s="495"/>
      <c r="DP24" s="495"/>
      <c r="DQ24" s="495"/>
      <c r="DR24" s="495"/>
      <c r="DS24" s="495"/>
      <c r="DT24" s="495"/>
      <c r="DU24" s="495"/>
      <c r="DV24" s="541"/>
      <c r="DW24" s="542">
        <v>62.8</v>
      </c>
      <c r="DX24" s="511"/>
      <c r="DY24" s="511"/>
      <c r="DZ24" s="511"/>
      <c r="EA24" s="511"/>
      <c r="EB24" s="511"/>
      <c r="EC24" s="543"/>
    </row>
    <row r="25" spans="2:133" ht="11.25" customHeight="1" x14ac:dyDescent="0.15">
      <c r="B25" s="426" t="s">
        <v>292</v>
      </c>
      <c r="C25" s="427"/>
      <c r="D25" s="427"/>
      <c r="E25" s="427"/>
      <c r="F25" s="427"/>
      <c r="G25" s="427"/>
      <c r="H25" s="427"/>
      <c r="I25" s="427"/>
      <c r="J25" s="427"/>
      <c r="K25" s="427"/>
      <c r="L25" s="427"/>
      <c r="M25" s="427"/>
      <c r="N25" s="427"/>
      <c r="O25" s="427"/>
      <c r="P25" s="427"/>
      <c r="Q25" s="428"/>
      <c r="R25" s="429">
        <v>6507847</v>
      </c>
      <c r="S25" s="432"/>
      <c r="T25" s="432"/>
      <c r="U25" s="432"/>
      <c r="V25" s="432"/>
      <c r="W25" s="432"/>
      <c r="X25" s="432"/>
      <c r="Y25" s="433"/>
      <c r="Z25" s="491">
        <v>3.3</v>
      </c>
      <c r="AA25" s="491"/>
      <c r="AB25" s="491"/>
      <c r="AC25" s="491"/>
      <c r="AD25" s="492">
        <v>1498705</v>
      </c>
      <c r="AE25" s="492"/>
      <c r="AF25" s="492"/>
      <c r="AG25" s="492"/>
      <c r="AH25" s="492"/>
      <c r="AI25" s="492"/>
      <c r="AJ25" s="492"/>
      <c r="AK25" s="492"/>
      <c r="AL25" s="434">
        <v>1.6</v>
      </c>
      <c r="AM25" s="435"/>
      <c r="AN25" s="435"/>
      <c r="AO25" s="493"/>
      <c r="AP25" s="537" t="s">
        <v>293</v>
      </c>
      <c r="AQ25" s="544"/>
      <c r="AR25" s="544"/>
      <c r="AS25" s="544"/>
      <c r="AT25" s="544"/>
      <c r="AU25" s="544"/>
      <c r="AV25" s="544"/>
      <c r="AW25" s="544"/>
      <c r="AX25" s="544"/>
      <c r="AY25" s="544"/>
      <c r="AZ25" s="544"/>
      <c r="BA25" s="544"/>
      <c r="BB25" s="544"/>
      <c r="BC25" s="544"/>
      <c r="BD25" s="544"/>
      <c r="BE25" s="544"/>
      <c r="BF25" s="539"/>
      <c r="BG25" s="429" t="s">
        <v>242</v>
      </c>
      <c r="BH25" s="432"/>
      <c r="BI25" s="432"/>
      <c r="BJ25" s="432"/>
      <c r="BK25" s="432"/>
      <c r="BL25" s="432"/>
      <c r="BM25" s="432"/>
      <c r="BN25" s="433"/>
      <c r="BO25" s="491" t="s">
        <v>242</v>
      </c>
      <c r="BP25" s="491"/>
      <c r="BQ25" s="491"/>
      <c r="BR25" s="491"/>
      <c r="BS25" s="437" t="s">
        <v>242</v>
      </c>
      <c r="BT25" s="432"/>
      <c r="BU25" s="432"/>
      <c r="BV25" s="432"/>
      <c r="BW25" s="432"/>
      <c r="BX25" s="432"/>
      <c r="BY25" s="432"/>
      <c r="BZ25" s="432"/>
      <c r="CA25" s="432"/>
      <c r="CB25" s="472"/>
      <c r="CD25" s="473" t="s">
        <v>294</v>
      </c>
      <c r="CE25" s="470"/>
      <c r="CF25" s="470"/>
      <c r="CG25" s="470"/>
      <c r="CH25" s="470"/>
      <c r="CI25" s="470"/>
      <c r="CJ25" s="470"/>
      <c r="CK25" s="470"/>
      <c r="CL25" s="470"/>
      <c r="CM25" s="470"/>
      <c r="CN25" s="470"/>
      <c r="CO25" s="470"/>
      <c r="CP25" s="470"/>
      <c r="CQ25" s="471"/>
      <c r="CR25" s="429">
        <v>27398026</v>
      </c>
      <c r="CS25" s="430"/>
      <c r="CT25" s="430"/>
      <c r="CU25" s="430"/>
      <c r="CV25" s="430"/>
      <c r="CW25" s="430"/>
      <c r="CX25" s="430"/>
      <c r="CY25" s="431"/>
      <c r="CZ25" s="434">
        <v>13.9</v>
      </c>
      <c r="DA25" s="463"/>
      <c r="DB25" s="463"/>
      <c r="DC25" s="464"/>
      <c r="DD25" s="437">
        <v>24146420</v>
      </c>
      <c r="DE25" s="430"/>
      <c r="DF25" s="430"/>
      <c r="DG25" s="430"/>
      <c r="DH25" s="430"/>
      <c r="DI25" s="430"/>
      <c r="DJ25" s="430"/>
      <c r="DK25" s="431"/>
      <c r="DL25" s="437">
        <v>23846003</v>
      </c>
      <c r="DM25" s="430"/>
      <c r="DN25" s="430"/>
      <c r="DO25" s="430"/>
      <c r="DP25" s="430"/>
      <c r="DQ25" s="430"/>
      <c r="DR25" s="430"/>
      <c r="DS25" s="430"/>
      <c r="DT25" s="430"/>
      <c r="DU25" s="430"/>
      <c r="DV25" s="431"/>
      <c r="DW25" s="434">
        <v>22.8</v>
      </c>
      <c r="DX25" s="463"/>
      <c r="DY25" s="463"/>
      <c r="DZ25" s="463"/>
      <c r="EA25" s="463"/>
      <c r="EB25" s="463"/>
      <c r="EC25" s="465"/>
    </row>
    <row r="26" spans="2:133" ht="11.25" customHeight="1" x14ac:dyDescent="0.15">
      <c r="B26" s="426" t="s">
        <v>295</v>
      </c>
      <c r="C26" s="427"/>
      <c r="D26" s="427"/>
      <c r="E26" s="427"/>
      <c r="F26" s="427"/>
      <c r="G26" s="427"/>
      <c r="H26" s="427"/>
      <c r="I26" s="427"/>
      <c r="J26" s="427"/>
      <c r="K26" s="427"/>
      <c r="L26" s="427"/>
      <c r="M26" s="427"/>
      <c r="N26" s="427"/>
      <c r="O26" s="427"/>
      <c r="P26" s="427"/>
      <c r="Q26" s="428"/>
      <c r="R26" s="429">
        <v>383628</v>
      </c>
      <c r="S26" s="432"/>
      <c r="T26" s="432"/>
      <c r="U26" s="432"/>
      <c r="V26" s="432"/>
      <c r="W26" s="432"/>
      <c r="X26" s="432"/>
      <c r="Y26" s="433"/>
      <c r="Z26" s="491">
        <v>0.2</v>
      </c>
      <c r="AA26" s="491"/>
      <c r="AB26" s="491"/>
      <c r="AC26" s="491"/>
      <c r="AD26" s="492" t="s">
        <v>242</v>
      </c>
      <c r="AE26" s="492"/>
      <c r="AF26" s="492"/>
      <c r="AG26" s="492"/>
      <c r="AH26" s="492"/>
      <c r="AI26" s="492"/>
      <c r="AJ26" s="492"/>
      <c r="AK26" s="492"/>
      <c r="AL26" s="434" t="s">
        <v>238</v>
      </c>
      <c r="AM26" s="435"/>
      <c r="AN26" s="435"/>
      <c r="AO26" s="493"/>
      <c r="AP26" s="537" t="s">
        <v>296</v>
      </c>
      <c r="AQ26" s="538"/>
      <c r="AR26" s="538"/>
      <c r="AS26" s="538"/>
      <c r="AT26" s="538"/>
      <c r="AU26" s="538"/>
      <c r="AV26" s="538"/>
      <c r="AW26" s="538"/>
      <c r="AX26" s="538"/>
      <c r="AY26" s="538"/>
      <c r="AZ26" s="538"/>
      <c r="BA26" s="538"/>
      <c r="BB26" s="538"/>
      <c r="BC26" s="538"/>
      <c r="BD26" s="538"/>
      <c r="BE26" s="538"/>
      <c r="BF26" s="539"/>
      <c r="BG26" s="429" t="s">
        <v>238</v>
      </c>
      <c r="BH26" s="432"/>
      <c r="BI26" s="432"/>
      <c r="BJ26" s="432"/>
      <c r="BK26" s="432"/>
      <c r="BL26" s="432"/>
      <c r="BM26" s="432"/>
      <c r="BN26" s="433"/>
      <c r="BO26" s="491" t="s">
        <v>238</v>
      </c>
      <c r="BP26" s="491"/>
      <c r="BQ26" s="491"/>
      <c r="BR26" s="491"/>
      <c r="BS26" s="437" t="s">
        <v>242</v>
      </c>
      <c r="BT26" s="432"/>
      <c r="BU26" s="432"/>
      <c r="BV26" s="432"/>
      <c r="BW26" s="432"/>
      <c r="BX26" s="432"/>
      <c r="BY26" s="432"/>
      <c r="BZ26" s="432"/>
      <c r="CA26" s="432"/>
      <c r="CB26" s="472"/>
      <c r="CD26" s="473" t="s">
        <v>297</v>
      </c>
      <c r="CE26" s="470"/>
      <c r="CF26" s="470"/>
      <c r="CG26" s="470"/>
      <c r="CH26" s="470"/>
      <c r="CI26" s="470"/>
      <c r="CJ26" s="470"/>
      <c r="CK26" s="470"/>
      <c r="CL26" s="470"/>
      <c r="CM26" s="470"/>
      <c r="CN26" s="470"/>
      <c r="CO26" s="470"/>
      <c r="CP26" s="470"/>
      <c r="CQ26" s="471"/>
      <c r="CR26" s="429">
        <v>18404543</v>
      </c>
      <c r="CS26" s="432"/>
      <c r="CT26" s="432"/>
      <c r="CU26" s="432"/>
      <c r="CV26" s="432"/>
      <c r="CW26" s="432"/>
      <c r="CX26" s="432"/>
      <c r="CY26" s="433"/>
      <c r="CZ26" s="434">
        <v>9.3000000000000007</v>
      </c>
      <c r="DA26" s="463"/>
      <c r="DB26" s="463"/>
      <c r="DC26" s="464"/>
      <c r="DD26" s="437">
        <v>15515965</v>
      </c>
      <c r="DE26" s="432"/>
      <c r="DF26" s="432"/>
      <c r="DG26" s="432"/>
      <c r="DH26" s="432"/>
      <c r="DI26" s="432"/>
      <c r="DJ26" s="432"/>
      <c r="DK26" s="433"/>
      <c r="DL26" s="437" t="s">
        <v>242</v>
      </c>
      <c r="DM26" s="432"/>
      <c r="DN26" s="432"/>
      <c r="DO26" s="432"/>
      <c r="DP26" s="432"/>
      <c r="DQ26" s="432"/>
      <c r="DR26" s="432"/>
      <c r="DS26" s="432"/>
      <c r="DT26" s="432"/>
      <c r="DU26" s="432"/>
      <c r="DV26" s="433"/>
      <c r="DW26" s="434" t="s">
        <v>242</v>
      </c>
      <c r="DX26" s="463"/>
      <c r="DY26" s="463"/>
      <c r="DZ26" s="463"/>
      <c r="EA26" s="463"/>
      <c r="EB26" s="463"/>
      <c r="EC26" s="465"/>
    </row>
    <row r="27" spans="2:133" ht="11.25" customHeight="1" x14ac:dyDescent="0.15">
      <c r="B27" s="426" t="s">
        <v>298</v>
      </c>
      <c r="C27" s="427"/>
      <c r="D27" s="427"/>
      <c r="E27" s="427"/>
      <c r="F27" s="427"/>
      <c r="G27" s="427"/>
      <c r="H27" s="427"/>
      <c r="I27" s="427"/>
      <c r="J27" s="427"/>
      <c r="K27" s="427"/>
      <c r="L27" s="427"/>
      <c r="M27" s="427"/>
      <c r="N27" s="427"/>
      <c r="O27" s="427"/>
      <c r="P27" s="427"/>
      <c r="Q27" s="428"/>
      <c r="R27" s="429">
        <v>46943697</v>
      </c>
      <c r="S27" s="432"/>
      <c r="T27" s="432"/>
      <c r="U27" s="432"/>
      <c r="V27" s="432"/>
      <c r="W27" s="432"/>
      <c r="X27" s="432"/>
      <c r="Y27" s="433"/>
      <c r="Z27" s="491">
        <v>23.7</v>
      </c>
      <c r="AA27" s="491"/>
      <c r="AB27" s="491"/>
      <c r="AC27" s="491"/>
      <c r="AD27" s="492" t="s">
        <v>242</v>
      </c>
      <c r="AE27" s="492"/>
      <c r="AF27" s="492"/>
      <c r="AG27" s="492"/>
      <c r="AH27" s="492"/>
      <c r="AI27" s="492"/>
      <c r="AJ27" s="492"/>
      <c r="AK27" s="492"/>
      <c r="AL27" s="434" t="s">
        <v>242</v>
      </c>
      <c r="AM27" s="435"/>
      <c r="AN27" s="435"/>
      <c r="AO27" s="493"/>
      <c r="AP27" s="426" t="s">
        <v>299</v>
      </c>
      <c r="AQ27" s="427"/>
      <c r="AR27" s="427"/>
      <c r="AS27" s="427"/>
      <c r="AT27" s="427"/>
      <c r="AU27" s="427"/>
      <c r="AV27" s="427"/>
      <c r="AW27" s="427"/>
      <c r="AX27" s="427"/>
      <c r="AY27" s="427"/>
      <c r="AZ27" s="427"/>
      <c r="BA27" s="427"/>
      <c r="BB27" s="427"/>
      <c r="BC27" s="427"/>
      <c r="BD27" s="427"/>
      <c r="BE27" s="427"/>
      <c r="BF27" s="428"/>
      <c r="BG27" s="429">
        <v>79238902</v>
      </c>
      <c r="BH27" s="432"/>
      <c r="BI27" s="432"/>
      <c r="BJ27" s="432"/>
      <c r="BK27" s="432"/>
      <c r="BL27" s="432"/>
      <c r="BM27" s="432"/>
      <c r="BN27" s="433"/>
      <c r="BO27" s="491">
        <v>100</v>
      </c>
      <c r="BP27" s="491"/>
      <c r="BQ27" s="491"/>
      <c r="BR27" s="491"/>
      <c r="BS27" s="437">
        <v>1354283</v>
      </c>
      <c r="BT27" s="432"/>
      <c r="BU27" s="432"/>
      <c r="BV27" s="432"/>
      <c r="BW27" s="432"/>
      <c r="BX27" s="432"/>
      <c r="BY27" s="432"/>
      <c r="BZ27" s="432"/>
      <c r="CA27" s="432"/>
      <c r="CB27" s="472"/>
      <c r="CD27" s="473" t="s">
        <v>300</v>
      </c>
      <c r="CE27" s="470"/>
      <c r="CF27" s="470"/>
      <c r="CG27" s="470"/>
      <c r="CH27" s="470"/>
      <c r="CI27" s="470"/>
      <c r="CJ27" s="470"/>
      <c r="CK27" s="470"/>
      <c r="CL27" s="470"/>
      <c r="CM27" s="470"/>
      <c r="CN27" s="470"/>
      <c r="CO27" s="470"/>
      <c r="CP27" s="470"/>
      <c r="CQ27" s="471"/>
      <c r="CR27" s="429">
        <v>73003257</v>
      </c>
      <c r="CS27" s="430"/>
      <c r="CT27" s="430"/>
      <c r="CU27" s="430"/>
      <c r="CV27" s="430"/>
      <c r="CW27" s="430"/>
      <c r="CX27" s="430"/>
      <c r="CY27" s="431"/>
      <c r="CZ27" s="434">
        <v>37</v>
      </c>
      <c r="DA27" s="463"/>
      <c r="DB27" s="463"/>
      <c r="DC27" s="464"/>
      <c r="DD27" s="437">
        <v>19673258</v>
      </c>
      <c r="DE27" s="430"/>
      <c r="DF27" s="430"/>
      <c r="DG27" s="430"/>
      <c r="DH27" s="430"/>
      <c r="DI27" s="430"/>
      <c r="DJ27" s="430"/>
      <c r="DK27" s="431"/>
      <c r="DL27" s="437">
        <v>19561752</v>
      </c>
      <c r="DM27" s="430"/>
      <c r="DN27" s="430"/>
      <c r="DO27" s="430"/>
      <c r="DP27" s="430"/>
      <c r="DQ27" s="430"/>
      <c r="DR27" s="430"/>
      <c r="DS27" s="430"/>
      <c r="DT27" s="430"/>
      <c r="DU27" s="430"/>
      <c r="DV27" s="431"/>
      <c r="DW27" s="434">
        <v>18.7</v>
      </c>
      <c r="DX27" s="463"/>
      <c r="DY27" s="463"/>
      <c r="DZ27" s="463"/>
      <c r="EA27" s="463"/>
      <c r="EB27" s="463"/>
      <c r="EC27" s="465"/>
    </row>
    <row r="28" spans="2:133" ht="11.25" customHeight="1" x14ac:dyDescent="0.15">
      <c r="B28" s="534" t="s">
        <v>301</v>
      </c>
      <c r="C28" s="535"/>
      <c r="D28" s="535"/>
      <c r="E28" s="535"/>
      <c r="F28" s="535"/>
      <c r="G28" s="535"/>
      <c r="H28" s="535"/>
      <c r="I28" s="535"/>
      <c r="J28" s="535"/>
      <c r="K28" s="535"/>
      <c r="L28" s="535"/>
      <c r="M28" s="535"/>
      <c r="N28" s="535"/>
      <c r="O28" s="535"/>
      <c r="P28" s="535"/>
      <c r="Q28" s="536"/>
      <c r="R28" s="429" t="s">
        <v>238</v>
      </c>
      <c r="S28" s="432"/>
      <c r="T28" s="432"/>
      <c r="U28" s="432"/>
      <c r="V28" s="432"/>
      <c r="W28" s="432"/>
      <c r="X28" s="432"/>
      <c r="Y28" s="433"/>
      <c r="Z28" s="491" t="s">
        <v>242</v>
      </c>
      <c r="AA28" s="491"/>
      <c r="AB28" s="491"/>
      <c r="AC28" s="491"/>
      <c r="AD28" s="492" t="s">
        <v>238</v>
      </c>
      <c r="AE28" s="492"/>
      <c r="AF28" s="492"/>
      <c r="AG28" s="492"/>
      <c r="AH28" s="492"/>
      <c r="AI28" s="492"/>
      <c r="AJ28" s="492"/>
      <c r="AK28" s="492"/>
      <c r="AL28" s="434" t="s">
        <v>238</v>
      </c>
      <c r="AM28" s="435"/>
      <c r="AN28" s="435"/>
      <c r="AO28" s="493"/>
      <c r="AP28" s="441"/>
      <c r="AQ28" s="442"/>
      <c r="AR28" s="442"/>
      <c r="AS28" s="442"/>
      <c r="AT28" s="442"/>
      <c r="AU28" s="442"/>
      <c r="AV28" s="442"/>
      <c r="AW28" s="442"/>
      <c r="AX28" s="442"/>
      <c r="AY28" s="442"/>
      <c r="AZ28" s="442"/>
      <c r="BA28" s="442"/>
      <c r="BB28" s="442"/>
      <c r="BC28" s="442"/>
      <c r="BD28" s="442"/>
      <c r="BE28" s="442"/>
      <c r="BF28" s="443"/>
      <c r="BG28" s="429"/>
      <c r="BH28" s="432"/>
      <c r="BI28" s="432"/>
      <c r="BJ28" s="432"/>
      <c r="BK28" s="432"/>
      <c r="BL28" s="432"/>
      <c r="BM28" s="432"/>
      <c r="BN28" s="433"/>
      <c r="BO28" s="491"/>
      <c r="BP28" s="491"/>
      <c r="BQ28" s="491"/>
      <c r="BR28" s="491"/>
      <c r="BS28" s="492"/>
      <c r="BT28" s="492"/>
      <c r="BU28" s="492"/>
      <c r="BV28" s="492"/>
      <c r="BW28" s="492"/>
      <c r="BX28" s="492"/>
      <c r="BY28" s="492"/>
      <c r="BZ28" s="492"/>
      <c r="CA28" s="492"/>
      <c r="CB28" s="533"/>
      <c r="CD28" s="473" t="s">
        <v>302</v>
      </c>
      <c r="CE28" s="470"/>
      <c r="CF28" s="470"/>
      <c r="CG28" s="470"/>
      <c r="CH28" s="470"/>
      <c r="CI28" s="470"/>
      <c r="CJ28" s="470"/>
      <c r="CK28" s="470"/>
      <c r="CL28" s="470"/>
      <c r="CM28" s="470"/>
      <c r="CN28" s="470"/>
      <c r="CO28" s="470"/>
      <c r="CP28" s="470"/>
      <c r="CQ28" s="471"/>
      <c r="CR28" s="429">
        <v>26147031</v>
      </c>
      <c r="CS28" s="432"/>
      <c r="CT28" s="432"/>
      <c r="CU28" s="432"/>
      <c r="CV28" s="432"/>
      <c r="CW28" s="432"/>
      <c r="CX28" s="432"/>
      <c r="CY28" s="433"/>
      <c r="CZ28" s="434">
        <v>13.3</v>
      </c>
      <c r="DA28" s="463"/>
      <c r="DB28" s="463"/>
      <c r="DC28" s="464"/>
      <c r="DD28" s="437">
        <v>24540951</v>
      </c>
      <c r="DE28" s="432"/>
      <c r="DF28" s="432"/>
      <c r="DG28" s="432"/>
      <c r="DH28" s="432"/>
      <c r="DI28" s="432"/>
      <c r="DJ28" s="432"/>
      <c r="DK28" s="433"/>
      <c r="DL28" s="437">
        <v>22221051</v>
      </c>
      <c r="DM28" s="432"/>
      <c r="DN28" s="432"/>
      <c r="DO28" s="432"/>
      <c r="DP28" s="432"/>
      <c r="DQ28" s="432"/>
      <c r="DR28" s="432"/>
      <c r="DS28" s="432"/>
      <c r="DT28" s="432"/>
      <c r="DU28" s="432"/>
      <c r="DV28" s="433"/>
      <c r="DW28" s="434">
        <v>21.3</v>
      </c>
      <c r="DX28" s="463"/>
      <c r="DY28" s="463"/>
      <c r="DZ28" s="463"/>
      <c r="EA28" s="463"/>
      <c r="EB28" s="463"/>
      <c r="EC28" s="465"/>
    </row>
    <row r="29" spans="2:133" ht="11.25" customHeight="1" x14ac:dyDescent="0.15">
      <c r="B29" s="426" t="s">
        <v>303</v>
      </c>
      <c r="C29" s="427"/>
      <c r="D29" s="427"/>
      <c r="E29" s="427"/>
      <c r="F29" s="427"/>
      <c r="G29" s="427"/>
      <c r="H29" s="427"/>
      <c r="I29" s="427"/>
      <c r="J29" s="427"/>
      <c r="K29" s="427"/>
      <c r="L29" s="427"/>
      <c r="M29" s="427"/>
      <c r="N29" s="427"/>
      <c r="O29" s="427"/>
      <c r="P29" s="427"/>
      <c r="Q29" s="428"/>
      <c r="R29" s="429">
        <v>11691354</v>
      </c>
      <c r="S29" s="432"/>
      <c r="T29" s="432"/>
      <c r="U29" s="432"/>
      <c r="V29" s="432"/>
      <c r="W29" s="432"/>
      <c r="X29" s="432"/>
      <c r="Y29" s="433"/>
      <c r="Z29" s="491">
        <v>5.9</v>
      </c>
      <c r="AA29" s="491"/>
      <c r="AB29" s="491"/>
      <c r="AC29" s="491"/>
      <c r="AD29" s="492" t="s">
        <v>238</v>
      </c>
      <c r="AE29" s="492"/>
      <c r="AF29" s="492"/>
      <c r="AG29" s="492"/>
      <c r="AH29" s="492"/>
      <c r="AI29" s="492"/>
      <c r="AJ29" s="492"/>
      <c r="AK29" s="492"/>
      <c r="AL29" s="434" t="s">
        <v>238</v>
      </c>
      <c r="AM29" s="435"/>
      <c r="AN29" s="435"/>
      <c r="AO29" s="493"/>
      <c r="AP29" s="503" t="s">
        <v>221</v>
      </c>
      <c r="AQ29" s="504"/>
      <c r="AR29" s="504"/>
      <c r="AS29" s="504"/>
      <c r="AT29" s="504"/>
      <c r="AU29" s="504"/>
      <c r="AV29" s="504"/>
      <c r="AW29" s="504"/>
      <c r="AX29" s="504"/>
      <c r="AY29" s="504"/>
      <c r="AZ29" s="504"/>
      <c r="BA29" s="504"/>
      <c r="BB29" s="504"/>
      <c r="BC29" s="504"/>
      <c r="BD29" s="504"/>
      <c r="BE29" s="504"/>
      <c r="BF29" s="505"/>
      <c r="BG29" s="503" t="s">
        <v>304</v>
      </c>
      <c r="BH29" s="531"/>
      <c r="BI29" s="531"/>
      <c r="BJ29" s="531"/>
      <c r="BK29" s="531"/>
      <c r="BL29" s="531"/>
      <c r="BM29" s="531"/>
      <c r="BN29" s="531"/>
      <c r="BO29" s="531"/>
      <c r="BP29" s="531"/>
      <c r="BQ29" s="532"/>
      <c r="BR29" s="503" t="s">
        <v>305</v>
      </c>
      <c r="BS29" s="531"/>
      <c r="BT29" s="531"/>
      <c r="BU29" s="531"/>
      <c r="BV29" s="531"/>
      <c r="BW29" s="531"/>
      <c r="BX29" s="531"/>
      <c r="BY29" s="531"/>
      <c r="BZ29" s="531"/>
      <c r="CA29" s="531"/>
      <c r="CB29" s="532"/>
      <c r="CD29" s="513" t="s">
        <v>306</v>
      </c>
      <c r="CE29" s="514"/>
      <c r="CF29" s="473" t="s">
        <v>307</v>
      </c>
      <c r="CG29" s="470"/>
      <c r="CH29" s="470"/>
      <c r="CI29" s="470"/>
      <c r="CJ29" s="470"/>
      <c r="CK29" s="470"/>
      <c r="CL29" s="470"/>
      <c r="CM29" s="470"/>
      <c r="CN29" s="470"/>
      <c r="CO29" s="470"/>
      <c r="CP29" s="470"/>
      <c r="CQ29" s="471"/>
      <c r="CR29" s="429">
        <v>26147001</v>
      </c>
      <c r="CS29" s="430"/>
      <c r="CT29" s="430"/>
      <c r="CU29" s="430"/>
      <c r="CV29" s="430"/>
      <c r="CW29" s="430"/>
      <c r="CX29" s="430"/>
      <c r="CY29" s="431"/>
      <c r="CZ29" s="434">
        <v>13.3</v>
      </c>
      <c r="DA29" s="463"/>
      <c r="DB29" s="463"/>
      <c r="DC29" s="464"/>
      <c r="DD29" s="437">
        <v>24540921</v>
      </c>
      <c r="DE29" s="430"/>
      <c r="DF29" s="430"/>
      <c r="DG29" s="430"/>
      <c r="DH29" s="430"/>
      <c r="DI29" s="430"/>
      <c r="DJ29" s="430"/>
      <c r="DK29" s="431"/>
      <c r="DL29" s="437">
        <v>22221021</v>
      </c>
      <c r="DM29" s="430"/>
      <c r="DN29" s="430"/>
      <c r="DO29" s="430"/>
      <c r="DP29" s="430"/>
      <c r="DQ29" s="430"/>
      <c r="DR29" s="430"/>
      <c r="DS29" s="430"/>
      <c r="DT29" s="430"/>
      <c r="DU29" s="430"/>
      <c r="DV29" s="431"/>
      <c r="DW29" s="434">
        <v>21.3</v>
      </c>
      <c r="DX29" s="463"/>
      <c r="DY29" s="463"/>
      <c r="DZ29" s="463"/>
      <c r="EA29" s="463"/>
      <c r="EB29" s="463"/>
      <c r="EC29" s="465"/>
    </row>
    <row r="30" spans="2:133" ht="11.25" customHeight="1" x14ac:dyDescent="0.15">
      <c r="B30" s="426" t="s">
        <v>308</v>
      </c>
      <c r="C30" s="427"/>
      <c r="D30" s="427"/>
      <c r="E30" s="427"/>
      <c r="F30" s="427"/>
      <c r="G30" s="427"/>
      <c r="H30" s="427"/>
      <c r="I30" s="427"/>
      <c r="J30" s="427"/>
      <c r="K30" s="427"/>
      <c r="L30" s="427"/>
      <c r="M30" s="427"/>
      <c r="N30" s="427"/>
      <c r="O30" s="427"/>
      <c r="P30" s="427"/>
      <c r="Q30" s="428"/>
      <c r="R30" s="429">
        <v>2684666</v>
      </c>
      <c r="S30" s="432"/>
      <c r="T30" s="432"/>
      <c r="U30" s="432"/>
      <c r="V30" s="432"/>
      <c r="W30" s="432"/>
      <c r="X30" s="432"/>
      <c r="Y30" s="433"/>
      <c r="Z30" s="491">
        <v>1.4</v>
      </c>
      <c r="AA30" s="491"/>
      <c r="AB30" s="491"/>
      <c r="AC30" s="491"/>
      <c r="AD30" s="492">
        <v>413117</v>
      </c>
      <c r="AE30" s="492"/>
      <c r="AF30" s="492"/>
      <c r="AG30" s="492"/>
      <c r="AH30" s="492"/>
      <c r="AI30" s="492"/>
      <c r="AJ30" s="492"/>
      <c r="AK30" s="492"/>
      <c r="AL30" s="434">
        <v>0.4</v>
      </c>
      <c r="AM30" s="435"/>
      <c r="AN30" s="435"/>
      <c r="AO30" s="493"/>
      <c r="AP30" s="519" t="s">
        <v>309</v>
      </c>
      <c r="AQ30" s="520"/>
      <c r="AR30" s="520"/>
      <c r="AS30" s="520"/>
      <c r="AT30" s="525" t="s">
        <v>310</v>
      </c>
      <c r="AU30" s="230"/>
      <c r="AV30" s="230"/>
      <c r="AW30" s="230"/>
      <c r="AX30" s="528" t="s">
        <v>186</v>
      </c>
      <c r="AY30" s="529"/>
      <c r="AZ30" s="529"/>
      <c r="BA30" s="529"/>
      <c r="BB30" s="529"/>
      <c r="BC30" s="529"/>
      <c r="BD30" s="529"/>
      <c r="BE30" s="529"/>
      <c r="BF30" s="530"/>
      <c r="BG30" s="509">
        <v>98.9</v>
      </c>
      <c r="BH30" s="510"/>
      <c r="BI30" s="510"/>
      <c r="BJ30" s="510"/>
      <c r="BK30" s="510"/>
      <c r="BL30" s="510"/>
      <c r="BM30" s="511">
        <v>96.2</v>
      </c>
      <c r="BN30" s="510"/>
      <c r="BO30" s="510"/>
      <c r="BP30" s="510"/>
      <c r="BQ30" s="512"/>
      <c r="BR30" s="509">
        <v>98.8</v>
      </c>
      <c r="BS30" s="510"/>
      <c r="BT30" s="510"/>
      <c r="BU30" s="510"/>
      <c r="BV30" s="510"/>
      <c r="BW30" s="510"/>
      <c r="BX30" s="511">
        <v>95.5</v>
      </c>
      <c r="BY30" s="510"/>
      <c r="BZ30" s="510"/>
      <c r="CA30" s="510"/>
      <c r="CB30" s="512"/>
      <c r="CD30" s="515"/>
      <c r="CE30" s="516"/>
      <c r="CF30" s="473" t="s">
        <v>311</v>
      </c>
      <c r="CG30" s="470"/>
      <c r="CH30" s="470"/>
      <c r="CI30" s="470"/>
      <c r="CJ30" s="470"/>
      <c r="CK30" s="470"/>
      <c r="CL30" s="470"/>
      <c r="CM30" s="470"/>
      <c r="CN30" s="470"/>
      <c r="CO30" s="470"/>
      <c r="CP30" s="470"/>
      <c r="CQ30" s="471"/>
      <c r="CR30" s="429">
        <v>24248499</v>
      </c>
      <c r="CS30" s="432"/>
      <c r="CT30" s="432"/>
      <c r="CU30" s="432"/>
      <c r="CV30" s="432"/>
      <c r="CW30" s="432"/>
      <c r="CX30" s="432"/>
      <c r="CY30" s="433"/>
      <c r="CZ30" s="434">
        <v>12.3</v>
      </c>
      <c r="DA30" s="463"/>
      <c r="DB30" s="463"/>
      <c r="DC30" s="464"/>
      <c r="DD30" s="437">
        <v>22834139</v>
      </c>
      <c r="DE30" s="432"/>
      <c r="DF30" s="432"/>
      <c r="DG30" s="432"/>
      <c r="DH30" s="432"/>
      <c r="DI30" s="432"/>
      <c r="DJ30" s="432"/>
      <c r="DK30" s="433"/>
      <c r="DL30" s="437">
        <v>20514239</v>
      </c>
      <c r="DM30" s="432"/>
      <c r="DN30" s="432"/>
      <c r="DO30" s="432"/>
      <c r="DP30" s="432"/>
      <c r="DQ30" s="432"/>
      <c r="DR30" s="432"/>
      <c r="DS30" s="432"/>
      <c r="DT30" s="432"/>
      <c r="DU30" s="432"/>
      <c r="DV30" s="433"/>
      <c r="DW30" s="434">
        <v>19.600000000000001</v>
      </c>
      <c r="DX30" s="463"/>
      <c r="DY30" s="463"/>
      <c r="DZ30" s="463"/>
      <c r="EA30" s="463"/>
      <c r="EB30" s="463"/>
      <c r="EC30" s="465"/>
    </row>
    <row r="31" spans="2:133" ht="11.25" customHeight="1" x14ac:dyDescent="0.15">
      <c r="B31" s="426" t="s">
        <v>312</v>
      </c>
      <c r="C31" s="427"/>
      <c r="D31" s="427"/>
      <c r="E31" s="427"/>
      <c r="F31" s="427"/>
      <c r="G31" s="427"/>
      <c r="H31" s="427"/>
      <c r="I31" s="427"/>
      <c r="J31" s="427"/>
      <c r="K31" s="427"/>
      <c r="L31" s="427"/>
      <c r="M31" s="427"/>
      <c r="N31" s="427"/>
      <c r="O31" s="427"/>
      <c r="P31" s="427"/>
      <c r="Q31" s="428"/>
      <c r="R31" s="429">
        <v>216999</v>
      </c>
      <c r="S31" s="432"/>
      <c r="T31" s="432"/>
      <c r="U31" s="432"/>
      <c r="V31" s="432"/>
      <c r="W31" s="432"/>
      <c r="X31" s="432"/>
      <c r="Y31" s="433"/>
      <c r="Z31" s="491">
        <v>0.1</v>
      </c>
      <c r="AA31" s="491"/>
      <c r="AB31" s="491"/>
      <c r="AC31" s="491"/>
      <c r="AD31" s="492" t="s">
        <v>242</v>
      </c>
      <c r="AE31" s="492"/>
      <c r="AF31" s="492"/>
      <c r="AG31" s="492"/>
      <c r="AH31" s="492"/>
      <c r="AI31" s="492"/>
      <c r="AJ31" s="492"/>
      <c r="AK31" s="492"/>
      <c r="AL31" s="434" t="s">
        <v>238</v>
      </c>
      <c r="AM31" s="435"/>
      <c r="AN31" s="435"/>
      <c r="AO31" s="493"/>
      <c r="AP31" s="521"/>
      <c r="AQ31" s="522"/>
      <c r="AR31" s="522"/>
      <c r="AS31" s="522"/>
      <c r="AT31" s="526"/>
      <c r="AU31" s="229" t="s">
        <v>313</v>
      </c>
      <c r="AV31" s="229"/>
      <c r="AW31" s="229"/>
      <c r="AX31" s="426" t="s">
        <v>314</v>
      </c>
      <c r="AY31" s="427"/>
      <c r="AZ31" s="427"/>
      <c r="BA31" s="427"/>
      <c r="BB31" s="427"/>
      <c r="BC31" s="427"/>
      <c r="BD31" s="427"/>
      <c r="BE31" s="427"/>
      <c r="BF31" s="428"/>
      <c r="BG31" s="507">
        <v>98.5</v>
      </c>
      <c r="BH31" s="430"/>
      <c r="BI31" s="430"/>
      <c r="BJ31" s="430"/>
      <c r="BK31" s="430"/>
      <c r="BL31" s="430"/>
      <c r="BM31" s="435">
        <v>94.7</v>
      </c>
      <c r="BN31" s="508"/>
      <c r="BO31" s="508"/>
      <c r="BP31" s="508"/>
      <c r="BQ31" s="469"/>
      <c r="BR31" s="507">
        <v>98.3</v>
      </c>
      <c r="BS31" s="430"/>
      <c r="BT31" s="430"/>
      <c r="BU31" s="430"/>
      <c r="BV31" s="430"/>
      <c r="BW31" s="430"/>
      <c r="BX31" s="435">
        <v>94.1</v>
      </c>
      <c r="BY31" s="508"/>
      <c r="BZ31" s="508"/>
      <c r="CA31" s="508"/>
      <c r="CB31" s="469"/>
      <c r="CD31" s="515"/>
      <c r="CE31" s="516"/>
      <c r="CF31" s="473" t="s">
        <v>315</v>
      </c>
      <c r="CG31" s="470"/>
      <c r="CH31" s="470"/>
      <c r="CI31" s="470"/>
      <c r="CJ31" s="470"/>
      <c r="CK31" s="470"/>
      <c r="CL31" s="470"/>
      <c r="CM31" s="470"/>
      <c r="CN31" s="470"/>
      <c r="CO31" s="470"/>
      <c r="CP31" s="470"/>
      <c r="CQ31" s="471"/>
      <c r="CR31" s="429">
        <v>1898502</v>
      </c>
      <c r="CS31" s="430"/>
      <c r="CT31" s="430"/>
      <c r="CU31" s="430"/>
      <c r="CV31" s="430"/>
      <c r="CW31" s="430"/>
      <c r="CX31" s="430"/>
      <c r="CY31" s="431"/>
      <c r="CZ31" s="434">
        <v>1</v>
      </c>
      <c r="DA31" s="463"/>
      <c r="DB31" s="463"/>
      <c r="DC31" s="464"/>
      <c r="DD31" s="437">
        <v>1706782</v>
      </c>
      <c r="DE31" s="430"/>
      <c r="DF31" s="430"/>
      <c r="DG31" s="430"/>
      <c r="DH31" s="430"/>
      <c r="DI31" s="430"/>
      <c r="DJ31" s="430"/>
      <c r="DK31" s="431"/>
      <c r="DL31" s="437">
        <v>1706782</v>
      </c>
      <c r="DM31" s="430"/>
      <c r="DN31" s="430"/>
      <c r="DO31" s="430"/>
      <c r="DP31" s="430"/>
      <c r="DQ31" s="430"/>
      <c r="DR31" s="430"/>
      <c r="DS31" s="430"/>
      <c r="DT31" s="430"/>
      <c r="DU31" s="430"/>
      <c r="DV31" s="431"/>
      <c r="DW31" s="434">
        <v>1.6</v>
      </c>
      <c r="DX31" s="463"/>
      <c r="DY31" s="463"/>
      <c r="DZ31" s="463"/>
      <c r="EA31" s="463"/>
      <c r="EB31" s="463"/>
      <c r="EC31" s="465"/>
    </row>
    <row r="32" spans="2:133" ht="11.25" customHeight="1" x14ac:dyDescent="0.15">
      <c r="B32" s="426" t="s">
        <v>316</v>
      </c>
      <c r="C32" s="427"/>
      <c r="D32" s="427"/>
      <c r="E32" s="427"/>
      <c r="F32" s="427"/>
      <c r="G32" s="427"/>
      <c r="H32" s="427"/>
      <c r="I32" s="427"/>
      <c r="J32" s="427"/>
      <c r="K32" s="427"/>
      <c r="L32" s="427"/>
      <c r="M32" s="427"/>
      <c r="N32" s="427"/>
      <c r="O32" s="427"/>
      <c r="P32" s="427"/>
      <c r="Q32" s="428"/>
      <c r="R32" s="429">
        <v>982093</v>
      </c>
      <c r="S32" s="432"/>
      <c r="T32" s="432"/>
      <c r="U32" s="432"/>
      <c r="V32" s="432"/>
      <c r="W32" s="432"/>
      <c r="X32" s="432"/>
      <c r="Y32" s="433"/>
      <c r="Z32" s="491">
        <v>0.5</v>
      </c>
      <c r="AA32" s="491"/>
      <c r="AB32" s="491"/>
      <c r="AC32" s="491"/>
      <c r="AD32" s="492" t="s">
        <v>242</v>
      </c>
      <c r="AE32" s="492"/>
      <c r="AF32" s="492"/>
      <c r="AG32" s="492"/>
      <c r="AH32" s="492"/>
      <c r="AI32" s="492"/>
      <c r="AJ32" s="492"/>
      <c r="AK32" s="492"/>
      <c r="AL32" s="434" t="s">
        <v>238</v>
      </c>
      <c r="AM32" s="435"/>
      <c r="AN32" s="435"/>
      <c r="AO32" s="493"/>
      <c r="AP32" s="523"/>
      <c r="AQ32" s="524"/>
      <c r="AR32" s="524"/>
      <c r="AS32" s="524"/>
      <c r="AT32" s="527"/>
      <c r="AU32" s="231"/>
      <c r="AV32" s="231"/>
      <c r="AW32" s="231"/>
      <c r="AX32" s="441" t="s">
        <v>317</v>
      </c>
      <c r="AY32" s="442"/>
      <c r="AZ32" s="442"/>
      <c r="BA32" s="442"/>
      <c r="BB32" s="442"/>
      <c r="BC32" s="442"/>
      <c r="BD32" s="442"/>
      <c r="BE32" s="442"/>
      <c r="BF32" s="443"/>
      <c r="BG32" s="506">
        <v>99.2</v>
      </c>
      <c r="BH32" s="445"/>
      <c r="BI32" s="445"/>
      <c r="BJ32" s="445"/>
      <c r="BK32" s="445"/>
      <c r="BL32" s="445"/>
      <c r="BM32" s="489">
        <v>96.9</v>
      </c>
      <c r="BN32" s="445"/>
      <c r="BO32" s="445"/>
      <c r="BP32" s="445"/>
      <c r="BQ32" s="482"/>
      <c r="BR32" s="506">
        <v>99</v>
      </c>
      <c r="BS32" s="445"/>
      <c r="BT32" s="445"/>
      <c r="BU32" s="445"/>
      <c r="BV32" s="445"/>
      <c r="BW32" s="445"/>
      <c r="BX32" s="489">
        <v>96.2</v>
      </c>
      <c r="BY32" s="445"/>
      <c r="BZ32" s="445"/>
      <c r="CA32" s="445"/>
      <c r="CB32" s="482"/>
      <c r="CD32" s="517"/>
      <c r="CE32" s="518"/>
      <c r="CF32" s="473" t="s">
        <v>318</v>
      </c>
      <c r="CG32" s="470"/>
      <c r="CH32" s="470"/>
      <c r="CI32" s="470"/>
      <c r="CJ32" s="470"/>
      <c r="CK32" s="470"/>
      <c r="CL32" s="470"/>
      <c r="CM32" s="470"/>
      <c r="CN32" s="470"/>
      <c r="CO32" s="470"/>
      <c r="CP32" s="470"/>
      <c r="CQ32" s="471"/>
      <c r="CR32" s="429">
        <v>30</v>
      </c>
      <c r="CS32" s="432"/>
      <c r="CT32" s="432"/>
      <c r="CU32" s="432"/>
      <c r="CV32" s="432"/>
      <c r="CW32" s="432"/>
      <c r="CX32" s="432"/>
      <c r="CY32" s="433"/>
      <c r="CZ32" s="434">
        <v>0</v>
      </c>
      <c r="DA32" s="463"/>
      <c r="DB32" s="463"/>
      <c r="DC32" s="464"/>
      <c r="DD32" s="437">
        <v>30</v>
      </c>
      <c r="DE32" s="432"/>
      <c r="DF32" s="432"/>
      <c r="DG32" s="432"/>
      <c r="DH32" s="432"/>
      <c r="DI32" s="432"/>
      <c r="DJ32" s="432"/>
      <c r="DK32" s="433"/>
      <c r="DL32" s="437">
        <v>30</v>
      </c>
      <c r="DM32" s="432"/>
      <c r="DN32" s="432"/>
      <c r="DO32" s="432"/>
      <c r="DP32" s="432"/>
      <c r="DQ32" s="432"/>
      <c r="DR32" s="432"/>
      <c r="DS32" s="432"/>
      <c r="DT32" s="432"/>
      <c r="DU32" s="432"/>
      <c r="DV32" s="433"/>
      <c r="DW32" s="434">
        <v>0</v>
      </c>
      <c r="DX32" s="463"/>
      <c r="DY32" s="463"/>
      <c r="DZ32" s="463"/>
      <c r="EA32" s="463"/>
      <c r="EB32" s="463"/>
      <c r="EC32" s="465"/>
    </row>
    <row r="33" spans="2:133" ht="11.25" customHeight="1" x14ac:dyDescent="0.15">
      <c r="B33" s="426" t="s">
        <v>319</v>
      </c>
      <c r="C33" s="427"/>
      <c r="D33" s="427"/>
      <c r="E33" s="427"/>
      <c r="F33" s="427"/>
      <c r="G33" s="427"/>
      <c r="H33" s="427"/>
      <c r="I33" s="427"/>
      <c r="J33" s="427"/>
      <c r="K33" s="427"/>
      <c r="L33" s="427"/>
      <c r="M33" s="427"/>
      <c r="N33" s="427"/>
      <c r="O33" s="427"/>
      <c r="P33" s="427"/>
      <c r="Q33" s="428"/>
      <c r="R33" s="429">
        <v>417256</v>
      </c>
      <c r="S33" s="432"/>
      <c r="T33" s="432"/>
      <c r="U33" s="432"/>
      <c r="V33" s="432"/>
      <c r="W33" s="432"/>
      <c r="X33" s="432"/>
      <c r="Y33" s="433"/>
      <c r="Z33" s="491">
        <v>0.2</v>
      </c>
      <c r="AA33" s="491"/>
      <c r="AB33" s="491"/>
      <c r="AC33" s="491"/>
      <c r="AD33" s="492" t="s">
        <v>242</v>
      </c>
      <c r="AE33" s="492"/>
      <c r="AF33" s="492"/>
      <c r="AG33" s="492"/>
      <c r="AH33" s="492"/>
      <c r="AI33" s="492"/>
      <c r="AJ33" s="492"/>
      <c r="AK33" s="492"/>
      <c r="AL33" s="434" t="s">
        <v>242</v>
      </c>
      <c r="AM33" s="435"/>
      <c r="AN33" s="435"/>
      <c r="AO33" s="493"/>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473" t="s">
        <v>320</v>
      </c>
      <c r="CE33" s="470"/>
      <c r="CF33" s="470"/>
      <c r="CG33" s="470"/>
      <c r="CH33" s="470"/>
      <c r="CI33" s="470"/>
      <c r="CJ33" s="470"/>
      <c r="CK33" s="470"/>
      <c r="CL33" s="470"/>
      <c r="CM33" s="470"/>
      <c r="CN33" s="470"/>
      <c r="CO33" s="470"/>
      <c r="CP33" s="470"/>
      <c r="CQ33" s="471"/>
      <c r="CR33" s="429">
        <v>52233985</v>
      </c>
      <c r="CS33" s="430"/>
      <c r="CT33" s="430"/>
      <c r="CU33" s="430"/>
      <c r="CV33" s="430"/>
      <c r="CW33" s="430"/>
      <c r="CX33" s="430"/>
      <c r="CY33" s="431"/>
      <c r="CZ33" s="434">
        <v>26.5</v>
      </c>
      <c r="DA33" s="463"/>
      <c r="DB33" s="463"/>
      <c r="DC33" s="464"/>
      <c r="DD33" s="437">
        <v>44007750</v>
      </c>
      <c r="DE33" s="430"/>
      <c r="DF33" s="430"/>
      <c r="DG33" s="430"/>
      <c r="DH33" s="430"/>
      <c r="DI33" s="430"/>
      <c r="DJ33" s="430"/>
      <c r="DK33" s="431"/>
      <c r="DL33" s="437">
        <v>35100282</v>
      </c>
      <c r="DM33" s="430"/>
      <c r="DN33" s="430"/>
      <c r="DO33" s="430"/>
      <c r="DP33" s="430"/>
      <c r="DQ33" s="430"/>
      <c r="DR33" s="430"/>
      <c r="DS33" s="430"/>
      <c r="DT33" s="430"/>
      <c r="DU33" s="430"/>
      <c r="DV33" s="431"/>
      <c r="DW33" s="434">
        <v>33.6</v>
      </c>
      <c r="DX33" s="463"/>
      <c r="DY33" s="463"/>
      <c r="DZ33" s="463"/>
      <c r="EA33" s="463"/>
      <c r="EB33" s="463"/>
      <c r="EC33" s="465"/>
    </row>
    <row r="34" spans="2:133" ht="11.25" customHeight="1" x14ac:dyDescent="0.15">
      <c r="B34" s="426" t="s">
        <v>321</v>
      </c>
      <c r="C34" s="427"/>
      <c r="D34" s="427"/>
      <c r="E34" s="427"/>
      <c r="F34" s="427"/>
      <c r="G34" s="427"/>
      <c r="H34" s="427"/>
      <c r="I34" s="427"/>
      <c r="J34" s="427"/>
      <c r="K34" s="427"/>
      <c r="L34" s="427"/>
      <c r="M34" s="427"/>
      <c r="N34" s="427"/>
      <c r="O34" s="427"/>
      <c r="P34" s="427"/>
      <c r="Q34" s="428"/>
      <c r="R34" s="429">
        <v>6537669</v>
      </c>
      <c r="S34" s="432"/>
      <c r="T34" s="432"/>
      <c r="U34" s="432"/>
      <c r="V34" s="432"/>
      <c r="W34" s="432"/>
      <c r="X34" s="432"/>
      <c r="Y34" s="433"/>
      <c r="Z34" s="491">
        <v>3.3</v>
      </c>
      <c r="AA34" s="491"/>
      <c r="AB34" s="491"/>
      <c r="AC34" s="491"/>
      <c r="AD34" s="492">
        <v>5203</v>
      </c>
      <c r="AE34" s="492"/>
      <c r="AF34" s="492"/>
      <c r="AG34" s="492"/>
      <c r="AH34" s="492"/>
      <c r="AI34" s="492"/>
      <c r="AJ34" s="492"/>
      <c r="AK34" s="492"/>
      <c r="AL34" s="434">
        <v>0</v>
      </c>
      <c r="AM34" s="435"/>
      <c r="AN34" s="435"/>
      <c r="AO34" s="493"/>
      <c r="AP34" s="234"/>
      <c r="AQ34" s="503" t="s">
        <v>322</v>
      </c>
      <c r="AR34" s="504"/>
      <c r="AS34" s="504"/>
      <c r="AT34" s="504"/>
      <c r="AU34" s="504"/>
      <c r="AV34" s="504"/>
      <c r="AW34" s="504"/>
      <c r="AX34" s="504"/>
      <c r="AY34" s="504"/>
      <c r="AZ34" s="504"/>
      <c r="BA34" s="504"/>
      <c r="BB34" s="504"/>
      <c r="BC34" s="504"/>
      <c r="BD34" s="504"/>
      <c r="BE34" s="504"/>
      <c r="BF34" s="505"/>
      <c r="BG34" s="503" t="s">
        <v>323</v>
      </c>
      <c r="BH34" s="504"/>
      <c r="BI34" s="504"/>
      <c r="BJ34" s="504"/>
      <c r="BK34" s="504"/>
      <c r="BL34" s="504"/>
      <c r="BM34" s="504"/>
      <c r="BN34" s="504"/>
      <c r="BO34" s="504"/>
      <c r="BP34" s="504"/>
      <c r="BQ34" s="504"/>
      <c r="BR34" s="504"/>
      <c r="BS34" s="504"/>
      <c r="BT34" s="504"/>
      <c r="BU34" s="504"/>
      <c r="BV34" s="504"/>
      <c r="BW34" s="504"/>
      <c r="BX34" s="504"/>
      <c r="BY34" s="504"/>
      <c r="BZ34" s="504"/>
      <c r="CA34" s="504"/>
      <c r="CB34" s="505"/>
      <c r="CD34" s="473" t="s">
        <v>324</v>
      </c>
      <c r="CE34" s="470"/>
      <c r="CF34" s="470"/>
      <c r="CG34" s="470"/>
      <c r="CH34" s="470"/>
      <c r="CI34" s="470"/>
      <c r="CJ34" s="470"/>
      <c r="CK34" s="470"/>
      <c r="CL34" s="470"/>
      <c r="CM34" s="470"/>
      <c r="CN34" s="470"/>
      <c r="CO34" s="470"/>
      <c r="CP34" s="470"/>
      <c r="CQ34" s="471"/>
      <c r="CR34" s="429">
        <v>18934731</v>
      </c>
      <c r="CS34" s="432"/>
      <c r="CT34" s="432"/>
      <c r="CU34" s="432"/>
      <c r="CV34" s="432"/>
      <c r="CW34" s="432"/>
      <c r="CX34" s="432"/>
      <c r="CY34" s="433"/>
      <c r="CZ34" s="434">
        <v>9.6</v>
      </c>
      <c r="DA34" s="463"/>
      <c r="DB34" s="463"/>
      <c r="DC34" s="464"/>
      <c r="DD34" s="437">
        <v>15434482</v>
      </c>
      <c r="DE34" s="432"/>
      <c r="DF34" s="432"/>
      <c r="DG34" s="432"/>
      <c r="DH34" s="432"/>
      <c r="DI34" s="432"/>
      <c r="DJ34" s="432"/>
      <c r="DK34" s="433"/>
      <c r="DL34" s="437">
        <v>13194034</v>
      </c>
      <c r="DM34" s="432"/>
      <c r="DN34" s="432"/>
      <c r="DO34" s="432"/>
      <c r="DP34" s="432"/>
      <c r="DQ34" s="432"/>
      <c r="DR34" s="432"/>
      <c r="DS34" s="432"/>
      <c r="DT34" s="432"/>
      <c r="DU34" s="432"/>
      <c r="DV34" s="433"/>
      <c r="DW34" s="434">
        <v>12.6</v>
      </c>
      <c r="DX34" s="463"/>
      <c r="DY34" s="463"/>
      <c r="DZ34" s="463"/>
      <c r="EA34" s="463"/>
      <c r="EB34" s="463"/>
      <c r="EC34" s="465"/>
    </row>
    <row r="35" spans="2:133" ht="11.25" customHeight="1" x14ac:dyDescent="0.15">
      <c r="B35" s="426" t="s">
        <v>325</v>
      </c>
      <c r="C35" s="427"/>
      <c r="D35" s="427"/>
      <c r="E35" s="427"/>
      <c r="F35" s="427"/>
      <c r="G35" s="427"/>
      <c r="H35" s="427"/>
      <c r="I35" s="427"/>
      <c r="J35" s="427"/>
      <c r="K35" s="427"/>
      <c r="L35" s="427"/>
      <c r="M35" s="427"/>
      <c r="N35" s="427"/>
      <c r="O35" s="427"/>
      <c r="P35" s="427"/>
      <c r="Q35" s="428"/>
      <c r="R35" s="429">
        <v>18176466</v>
      </c>
      <c r="S35" s="432"/>
      <c r="T35" s="432"/>
      <c r="U35" s="432"/>
      <c r="V35" s="432"/>
      <c r="W35" s="432"/>
      <c r="X35" s="432"/>
      <c r="Y35" s="433"/>
      <c r="Z35" s="491">
        <v>9.1999999999999993</v>
      </c>
      <c r="AA35" s="491"/>
      <c r="AB35" s="491"/>
      <c r="AC35" s="491"/>
      <c r="AD35" s="492" t="s">
        <v>238</v>
      </c>
      <c r="AE35" s="492"/>
      <c r="AF35" s="492"/>
      <c r="AG35" s="492"/>
      <c r="AH35" s="492"/>
      <c r="AI35" s="492"/>
      <c r="AJ35" s="492"/>
      <c r="AK35" s="492"/>
      <c r="AL35" s="434" t="s">
        <v>242</v>
      </c>
      <c r="AM35" s="435"/>
      <c r="AN35" s="435"/>
      <c r="AO35" s="493"/>
      <c r="AP35" s="234"/>
      <c r="AQ35" s="497" t="s">
        <v>326</v>
      </c>
      <c r="AR35" s="498"/>
      <c r="AS35" s="498"/>
      <c r="AT35" s="498"/>
      <c r="AU35" s="498"/>
      <c r="AV35" s="498"/>
      <c r="AW35" s="498"/>
      <c r="AX35" s="498"/>
      <c r="AY35" s="499"/>
      <c r="AZ35" s="494">
        <v>22360810</v>
      </c>
      <c r="BA35" s="495"/>
      <c r="BB35" s="495"/>
      <c r="BC35" s="495"/>
      <c r="BD35" s="495"/>
      <c r="BE35" s="495"/>
      <c r="BF35" s="496"/>
      <c r="BG35" s="500" t="s">
        <v>327</v>
      </c>
      <c r="BH35" s="501"/>
      <c r="BI35" s="501"/>
      <c r="BJ35" s="501"/>
      <c r="BK35" s="501"/>
      <c r="BL35" s="501"/>
      <c r="BM35" s="501"/>
      <c r="BN35" s="501"/>
      <c r="BO35" s="501"/>
      <c r="BP35" s="501"/>
      <c r="BQ35" s="501"/>
      <c r="BR35" s="501"/>
      <c r="BS35" s="501"/>
      <c r="BT35" s="501"/>
      <c r="BU35" s="502"/>
      <c r="BV35" s="494">
        <v>4613420</v>
      </c>
      <c r="BW35" s="495"/>
      <c r="BX35" s="495"/>
      <c r="BY35" s="495"/>
      <c r="BZ35" s="495"/>
      <c r="CA35" s="495"/>
      <c r="CB35" s="496"/>
      <c r="CD35" s="473" t="s">
        <v>328</v>
      </c>
      <c r="CE35" s="470"/>
      <c r="CF35" s="470"/>
      <c r="CG35" s="470"/>
      <c r="CH35" s="470"/>
      <c r="CI35" s="470"/>
      <c r="CJ35" s="470"/>
      <c r="CK35" s="470"/>
      <c r="CL35" s="470"/>
      <c r="CM35" s="470"/>
      <c r="CN35" s="470"/>
      <c r="CO35" s="470"/>
      <c r="CP35" s="470"/>
      <c r="CQ35" s="471"/>
      <c r="CR35" s="429">
        <v>1393382</v>
      </c>
      <c r="CS35" s="430"/>
      <c r="CT35" s="430"/>
      <c r="CU35" s="430"/>
      <c r="CV35" s="430"/>
      <c r="CW35" s="430"/>
      <c r="CX35" s="430"/>
      <c r="CY35" s="431"/>
      <c r="CZ35" s="434">
        <v>0.7</v>
      </c>
      <c r="DA35" s="463"/>
      <c r="DB35" s="463"/>
      <c r="DC35" s="464"/>
      <c r="DD35" s="437">
        <v>1391466</v>
      </c>
      <c r="DE35" s="430"/>
      <c r="DF35" s="430"/>
      <c r="DG35" s="430"/>
      <c r="DH35" s="430"/>
      <c r="DI35" s="430"/>
      <c r="DJ35" s="430"/>
      <c r="DK35" s="431"/>
      <c r="DL35" s="437">
        <v>1387147</v>
      </c>
      <c r="DM35" s="430"/>
      <c r="DN35" s="430"/>
      <c r="DO35" s="430"/>
      <c r="DP35" s="430"/>
      <c r="DQ35" s="430"/>
      <c r="DR35" s="430"/>
      <c r="DS35" s="430"/>
      <c r="DT35" s="430"/>
      <c r="DU35" s="430"/>
      <c r="DV35" s="431"/>
      <c r="DW35" s="434">
        <v>1.3</v>
      </c>
      <c r="DX35" s="463"/>
      <c r="DY35" s="463"/>
      <c r="DZ35" s="463"/>
      <c r="EA35" s="463"/>
      <c r="EB35" s="463"/>
      <c r="EC35" s="465"/>
    </row>
    <row r="36" spans="2:133" ht="11.25" customHeight="1" x14ac:dyDescent="0.15">
      <c r="B36" s="426" t="s">
        <v>329</v>
      </c>
      <c r="C36" s="427"/>
      <c r="D36" s="427"/>
      <c r="E36" s="427"/>
      <c r="F36" s="427"/>
      <c r="G36" s="427"/>
      <c r="H36" s="427"/>
      <c r="I36" s="427"/>
      <c r="J36" s="427"/>
      <c r="K36" s="427"/>
      <c r="L36" s="427"/>
      <c r="M36" s="427"/>
      <c r="N36" s="427"/>
      <c r="O36" s="427"/>
      <c r="P36" s="427"/>
      <c r="Q36" s="428"/>
      <c r="R36" s="429" t="s">
        <v>242</v>
      </c>
      <c r="S36" s="432"/>
      <c r="T36" s="432"/>
      <c r="U36" s="432"/>
      <c r="V36" s="432"/>
      <c r="W36" s="432"/>
      <c r="X36" s="432"/>
      <c r="Y36" s="433"/>
      <c r="Z36" s="491" t="s">
        <v>242</v>
      </c>
      <c r="AA36" s="491"/>
      <c r="AB36" s="491"/>
      <c r="AC36" s="491"/>
      <c r="AD36" s="492" t="s">
        <v>242</v>
      </c>
      <c r="AE36" s="492"/>
      <c r="AF36" s="492"/>
      <c r="AG36" s="492"/>
      <c r="AH36" s="492"/>
      <c r="AI36" s="492"/>
      <c r="AJ36" s="492"/>
      <c r="AK36" s="492"/>
      <c r="AL36" s="434" t="s">
        <v>242</v>
      </c>
      <c r="AM36" s="435"/>
      <c r="AN36" s="435"/>
      <c r="AO36" s="493"/>
      <c r="AQ36" s="466" t="s">
        <v>330</v>
      </c>
      <c r="AR36" s="467"/>
      <c r="AS36" s="467"/>
      <c r="AT36" s="467"/>
      <c r="AU36" s="467"/>
      <c r="AV36" s="467"/>
      <c r="AW36" s="467"/>
      <c r="AX36" s="467"/>
      <c r="AY36" s="468"/>
      <c r="AZ36" s="429">
        <v>4636099</v>
      </c>
      <c r="BA36" s="432"/>
      <c r="BB36" s="432"/>
      <c r="BC36" s="432"/>
      <c r="BD36" s="430"/>
      <c r="BE36" s="430"/>
      <c r="BF36" s="469"/>
      <c r="BG36" s="473" t="s">
        <v>331</v>
      </c>
      <c r="BH36" s="470"/>
      <c r="BI36" s="470"/>
      <c r="BJ36" s="470"/>
      <c r="BK36" s="470"/>
      <c r="BL36" s="470"/>
      <c r="BM36" s="470"/>
      <c r="BN36" s="470"/>
      <c r="BO36" s="470"/>
      <c r="BP36" s="470"/>
      <c r="BQ36" s="470"/>
      <c r="BR36" s="470"/>
      <c r="BS36" s="470"/>
      <c r="BT36" s="470"/>
      <c r="BU36" s="471"/>
      <c r="BV36" s="429">
        <v>3303774</v>
      </c>
      <c r="BW36" s="432"/>
      <c r="BX36" s="432"/>
      <c r="BY36" s="432"/>
      <c r="BZ36" s="432"/>
      <c r="CA36" s="432"/>
      <c r="CB36" s="472"/>
      <c r="CD36" s="473" t="s">
        <v>332</v>
      </c>
      <c r="CE36" s="470"/>
      <c r="CF36" s="470"/>
      <c r="CG36" s="470"/>
      <c r="CH36" s="470"/>
      <c r="CI36" s="470"/>
      <c r="CJ36" s="470"/>
      <c r="CK36" s="470"/>
      <c r="CL36" s="470"/>
      <c r="CM36" s="470"/>
      <c r="CN36" s="470"/>
      <c r="CO36" s="470"/>
      <c r="CP36" s="470"/>
      <c r="CQ36" s="471"/>
      <c r="CR36" s="429">
        <v>10034240</v>
      </c>
      <c r="CS36" s="432"/>
      <c r="CT36" s="432"/>
      <c r="CU36" s="432"/>
      <c r="CV36" s="432"/>
      <c r="CW36" s="432"/>
      <c r="CX36" s="432"/>
      <c r="CY36" s="433"/>
      <c r="CZ36" s="434">
        <v>5.0999999999999996</v>
      </c>
      <c r="DA36" s="463"/>
      <c r="DB36" s="463"/>
      <c r="DC36" s="464"/>
      <c r="DD36" s="437">
        <v>9357067</v>
      </c>
      <c r="DE36" s="432"/>
      <c r="DF36" s="432"/>
      <c r="DG36" s="432"/>
      <c r="DH36" s="432"/>
      <c r="DI36" s="432"/>
      <c r="DJ36" s="432"/>
      <c r="DK36" s="433"/>
      <c r="DL36" s="437">
        <v>7620571</v>
      </c>
      <c r="DM36" s="432"/>
      <c r="DN36" s="432"/>
      <c r="DO36" s="432"/>
      <c r="DP36" s="432"/>
      <c r="DQ36" s="432"/>
      <c r="DR36" s="432"/>
      <c r="DS36" s="432"/>
      <c r="DT36" s="432"/>
      <c r="DU36" s="432"/>
      <c r="DV36" s="433"/>
      <c r="DW36" s="434">
        <v>7.3</v>
      </c>
      <c r="DX36" s="463"/>
      <c r="DY36" s="463"/>
      <c r="DZ36" s="463"/>
      <c r="EA36" s="463"/>
      <c r="EB36" s="463"/>
      <c r="EC36" s="465"/>
    </row>
    <row r="37" spans="2:133" ht="11.25" customHeight="1" x14ac:dyDescent="0.15">
      <c r="B37" s="426" t="s">
        <v>333</v>
      </c>
      <c r="C37" s="427"/>
      <c r="D37" s="427"/>
      <c r="E37" s="427"/>
      <c r="F37" s="427"/>
      <c r="G37" s="427"/>
      <c r="H37" s="427"/>
      <c r="I37" s="427"/>
      <c r="J37" s="427"/>
      <c r="K37" s="427"/>
      <c r="L37" s="427"/>
      <c r="M37" s="427"/>
      <c r="N37" s="427"/>
      <c r="O37" s="427"/>
      <c r="P37" s="427"/>
      <c r="Q37" s="428"/>
      <c r="R37" s="429">
        <v>8174766</v>
      </c>
      <c r="S37" s="432"/>
      <c r="T37" s="432"/>
      <c r="U37" s="432"/>
      <c r="V37" s="432"/>
      <c r="W37" s="432"/>
      <c r="X37" s="432"/>
      <c r="Y37" s="433"/>
      <c r="Z37" s="491">
        <v>4.0999999999999996</v>
      </c>
      <c r="AA37" s="491"/>
      <c r="AB37" s="491"/>
      <c r="AC37" s="491"/>
      <c r="AD37" s="492" t="s">
        <v>238</v>
      </c>
      <c r="AE37" s="492"/>
      <c r="AF37" s="492"/>
      <c r="AG37" s="492"/>
      <c r="AH37" s="492"/>
      <c r="AI37" s="492"/>
      <c r="AJ37" s="492"/>
      <c r="AK37" s="492"/>
      <c r="AL37" s="434" t="s">
        <v>238</v>
      </c>
      <c r="AM37" s="435"/>
      <c r="AN37" s="435"/>
      <c r="AO37" s="493"/>
      <c r="AQ37" s="466" t="s">
        <v>334</v>
      </c>
      <c r="AR37" s="467"/>
      <c r="AS37" s="467"/>
      <c r="AT37" s="467"/>
      <c r="AU37" s="467"/>
      <c r="AV37" s="467"/>
      <c r="AW37" s="467"/>
      <c r="AX37" s="467"/>
      <c r="AY37" s="468"/>
      <c r="AZ37" s="429">
        <v>68336</v>
      </c>
      <c r="BA37" s="432"/>
      <c r="BB37" s="432"/>
      <c r="BC37" s="432"/>
      <c r="BD37" s="430"/>
      <c r="BE37" s="430"/>
      <c r="BF37" s="469"/>
      <c r="BG37" s="473" t="s">
        <v>335</v>
      </c>
      <c r="BH37" s="470"/>
      <c r="BI37" s="470"/>
      <c r="BJ37" s="470"/>
      <c r="BK37" s="470"/>
      <c r="BL37" s="470"/>
      <c r="BM37" s="470"/>
      <c r="BN37" s="470"/>
      <c r="BO37" s="470"/>
      <c r="BP37" s="470"/>
      <c r="BQ37" s="470"/>
      <c r="BR37" s="470"/>
      <c r="BS37" s="470"/>
      <c r="BT37" s="470"/>
      <c r="BU37" s="471"/>
      <c r="BV37" s="429">
        <v>64800</v>
      </c>
      <c r="BW37" s="432"/>
      <c r="BX37" s="432"/>
      <c r="BY37" s="432"/>
      <c r="BZ37" s="432"/>
      <c r="CA37" s="432"/>
      <c r="CB37" s="472"/>
      <c r="CD37" s="473" t="s">
        <v>336</v>
      </c>
      <c r="CE37" s="470"/>
      <c r="CF37" s="470"/>
      <c r="CG37" s="470"/>
      <c r="CH37" s="470"/>
      <c r="CI37" s="470"/>
      <c r="CJ37" s="470"/>
      <c r="CK37" s="470"/>
      <c r="CL37" s="470"/>
      <c r="CM37" s="470"/>
      <c r="CN37" s="470"/>
      <c r="CO37" s="470"/>
      <c r="CP37" s="470"/>
      <c r="CQ37" s="471"/>
      <c r="CR37" s="429">
        <v>58439</v>
      </c>
      <c r="CS37" s="430"/>
      <c r="CT37" s="430"/>
      <c r="CU37" s="430"/>
      <c r="CV37" s="430"/>
      <c r="CW37" s="430"/>
      <c r="CX37" s="430"/>
      <c r="CY37" s="431"/>
      <c r="CZ37" s="434">
        <v>0</v>
      </c>
      <c r="DA37" s="463"/>
      <c r="DB37" s="463"/>
      <c r="DC37" s="464"/>
      <c r="DD37" s="437">
        <v>58439</v>
      </c>
      <c r="DE37" s="430"/>
      <c r="DF37" s="430"/>
      <c r="DG37" s="430"/>
      <c r="DH37" s="430"/>
      <c r="DI37" s="430"/>
      <c r="DJ37" s="430"/>
      <c r="DK37" s="431"/>
      <c r="DL37" s="437">
        <v>58439</v>
      </c>
      <c r="DM37" s="430"/>
      <c r="DN37" s="430"/>
      <c r="DO37" s="430"/>
      <c r="DP37" s="430"/>
      <c r="DQ37" s="430"/>
      <c r="DR37" s="430"/>
      <c r="DS37" s="430"/>
      <c r="DT37" s="430"/>
      <c r="DU37" s="430"/>
      <c r="DV37" s="431"/>
      <c r="DW37" s="434">
        <v>0.1</v>
      </c>
      <c r="DX37" s="463"/>
      <c r="DY37" s="463"/>
      <c r="DZ37" s="463"/>
      <c r="EA37" s="463"/>
      <c r="EB37" s="463"/>
      <c r="EC37" s="465"/>
    </row>
    <row r="38" spans="2:133" ht="11.25" customHeight="1" x14ac:dyDescent="0.15">
      <c r="B38" s="441" t="s">
        <v>337</v>
      </c>
      <c r="C38" s="442"/>
      <c r="D38" s="442"/>
      <c r="E38" s="442"/>
      <c r="F38" s="442"/>
      <c r="G38" s="442"/>
      <c r="H38" s="442"/>
      <c r="I38" s="442"/>
      <c r="J38" s="442"/>
      <c r="K38" s="442"/>
      <c r="L38" s="442"/>
      <c r="M38" s="442"/>
      <c r="N38" s="442"/>
      <c r="O38" s="442"/>
      <c r="P38" s="442"/>
      <c r="Q38" s="443"/>
      <c r="R38" s="444">
        <v>198038650</v>
      </c>
      <c r="S38" s="481"/>
      <c r="T38" s="481"/>
      <c r="U38" s="481"/>
      <c r="V38" s="481"/>
      <c r="W38" s="481"/>
      <c r="X38" s="481"/>
      <c r="Y38" s="486"/>
      <c r="Z38" s="487">
        <v>100</v>
      </c>
      <c r="AA38" s="487"/>
      <c r="AB38" s="487"/>
      <c r="AC38" s="487"/>
      <c r="AD38" s="488">
        <v>96247112</v>
      </c>
      <c r="AE38" s="488"/>
      <c r="AF38" s="488"/>
      <c r="AG38" s="488"/>
      <c r="AH38" s="488"/>
      <c r="AI38" s="488"/>
      <c r="AJ38" s="488"/>
      <c r="AK38" s="488"/>
      <c r="AL38" s="447">
        <v>100</v>
      </c>
      <c r="AM38" s="489"/>
      <c r="AN38" s="489"/>
      <c r="AO38" s="490"/>
      <c r="AQ38" s="466" t="s">
        <v>338</v>
      </c>
      <c r="AR38" s="467"/>
      <c r="AS38" s="467"/>
      <c r="AT38" s="467"/>
      <c r="AU38" s="467"/>
      <c r="AV38" s="467"/>
      <c r="AW38" s="467"/>
      <c r="AX38" s="467"/>
      <c r="AY38" s="468"/>
      <c r="AZ38" s="429">
        <v>37603</v>
      </c>
      <c r="BA38" s="432"/>
      <c r="BB38" s="432"/>
      <c r="BC38" s="432"/>
      <c r="BD38" s="430"/>
      <c r="BE38" s="430"/>
      <c r="BF38" s="469"/>
      <c r="BG38" s="473" t="s">
        <v>339</v>
      </c>
      <c r="BH38" s="470"/>
      <c r="BI38" s="470"/>
      <c r="BJ38" s="470"/>
      <c r="BK38" s="470"/>
      <c r="BL38" s="470"/>
      <c r="BM38" s="470"/>
      <c r="BN38" s="470"/>
      <c r="BO38" s="470"/>
      <c r="BP38" s="470"/>
      <c r="BQ38" s="470"/>
      <c r="BR38" s="470"/>
      <c r="BS38" s="470"/>
      <c r="BT38" s="470"/>
      <c r="BU38" s="471"/>
      <c r="BV38" s="429">
        <v>96827</v>
      </c>
      <c r="BW38" s="432"/>
      <c r="BX38" s="432"/>
      <c r="BY38" s="432"/>
      <c r="BZ38" s="432"/>
      <c r="CA38" s="432"/>
      <c r="CB38" s="472"/>
      <c r="CD38" s="473" t="s">
        <v>340</v>
      </c>
      <c r="CE38" s="470"/>
      <c r="CF38" s="470"/>
      <c r="CG38" s="470"/>
      <c r="CH38" s="470"/>
      <c r="CI38" s="470"/>
      <c r="CJ38" s="470"/>
      <c r="CK38" s="470"/>
      <c r="CL38" s="470"/>
      <c r="CM38" s="470"/>
      <c r="CN38" s="470"/>
      <c r="CO38" s="470"/>
      <c r="CP38" s="470"/>
      <c r="CQ38" s="471"/>
      <c r="CR38" s="429">
        <v>17655019</v>
      </c>
      <c r="CS38" s="432"/>
      <c r="CT38" s="432"/>
      <c r="CU38" s="432"/>
      <c r="CV38" s="432"/>
      <c r="CW38" s="432"/>
      <c r="CX38" s="432"/>
      <c r="CY38" s="433"/>
      <c r="CZ38" s="434">
        <v>9</v>
      </c>
      <c r="DA38" s="463"/>
      <c r="DB38" s="463"/>
      <c r="DC38" s="464"/>
      <c r="DD38" s="437">
        <v>14485743</v>
      </c>
      <c r="DE38" s="432"/>
      <c r="DF38" s="432"/>
      <c r="DG38" s="432"/>
      <c r="DH38" s="432"/>
      <c r="DI38" s="432"/>
      <c r="DJ38" s="432"/>
      <c r="DK38" s="433"/>
      <c r="DL38" s="437">
        <v>12888530</v>
      </c>
      <c r="DM38" s="432"/>
      <c r="DN38" s="432"/>
      <c r="DO38" s="432"/>
      <c r="DP38" s="432"/>
      <c r="DQ38" s="432"/>
      <c r="DR38" s="432"/>
      <c r="DS38" s="432"/>
      <c r="DT38" s="432"/>
      <c r="DU38" s="432"/>
      <c r="DV38" s="433"/>
      <c r="DW38" s="434">
        <v>12.3</v>
      </c>
      <c r="DX38" s="463"/>
      <c r="DY38" s="463"/>
      <c r="DZ38" s="463"/>
      <c r="EA38" s="463"/>
      <c r="EB38" s="463"/>
      <c r="EC38" s="465"/>
    </row>
    <row r="39" spans="2:133" ht="11.25" customHeight="1" x14ac:dyDescent="0.15">
      <c r="AQ39" s="466" t="s">
        <v>341</v>
      </c>
      <c r="AR39" s="467"/>
      <c r="AS39" s="467"/>
      <c r="AT39" s="467"/>
      <c r="AU39" s="467"/>
      <c r="AV39" s="467"/>
      <c r="AW39" s="467"/>
      <c r="AX39" s="467"/>
      <c r="AY39" s="468"/>
      <c r="AZ39" s="429">
        <v>1356</v>
      </c>
      <c r="BA39" s="432"/>
      <c r="BB39" s="432"/>
      <c r="BC39" s="432"/>
      <c r="BD39" s="430"/>
      <c r="BE39" s="430"/>
      <c r="BF39" s="469"/>
      <c r="BG39" s="474" t="s">
        <v>342</v>
      </c>
      <c r="BH39" s="475"/>
      <c r="BI39" s="475"/>
      <c r="BJ39" s="475"/>
      <c r="BK39" s="475"/>
      <c r="BL39" s="235"/>
      <c r="BM39" s="470" t="s">
        <v>343</v>
      </c>
      <c r="BN39" s="470"/>
      <c r="BO39" s="470"/>
      <c r="BP39" s="470"/>
      <c r="BQ39" s="470"/>
      <c r="BR39" s="470"/>
      <c r="BS39" s="470"/>
      <c r="BT39" s="470"/>
      <c r="BU39" s="471"/>
      <c r="BV39" s="429">
        <v>88</v>
      </c>
      <c r="BW39" s="432"/>
      <c r="BX39" s="432"/>
      <c r="BY39" s="432"/>
      <c r="BZ39" s="432"/>
      <c r="CA39" s="432"/>
      <c r="CB39" s="472"/>
      <c r="CD39" s="473" t="s">
        <v>344</v>
      </c>
      <c r="CE39" s="470"/>
      <c r="CF39" s="470"/>
      <c r="CG39" s="470"/>
      <c r="CH39" s="470"/>
      <c r="CI39" s="470"/>
      <c r="CJ39" s="470"/>
      <c r="CK39" s="470"/>
      <c r="CL39" s="470"/>
      <c r="CM39" s="470"/>
      <c r="CN39" s="470"/>
      <c r="CO39" s="470"/>
      <c r="CP39" s="470"/>
      <c r="CQ39" s="471"/>
      <c r="CR39" s="429">
        <v>3387875</v>
      </c>
      <c r="CS39" s="430"/>
      <c r="CT39" s="430"/>
      <c r="CU39" s="430"/>
      <c r="CV39" s="430"/>
      <c r="CW39" s="430"/>
      <c r="CX39" s="430"/>
      <c r="CY39" s="431"/>
      <c r="CZ39" s="434">
        <v>1.7</v>
      </c>
      <c r="DA39" s="463"/>
      <c r="DB39" s="463"/>
      <c r="DC39" s="464"/>
      <c r="DD39" s="437">
        <v>3310554</v>
      </c>
      <c r="DE39" s="430"/>
      <c r="DF39" s="430"/>
      <c r="DG39" s="430"/>
      <c r="DH39" s="430"/>
      <c r="DI39" s="430"/>
      <c r="DJ39" s="430"/>
      <c r="DK39" s="431"/>
      <c r="DL39" s="437" t="s">
        <v>242</v>
      </c>
      <c r="DM39" s="430"/>
      <c r="DN39" s="430"/>
      <c r="DO39" s="430"/>
      <c r="DP39" s="430"/>
      <c r="DQ39" s="430"/>
      <c r="DR39" s="430"/>
      <c r="DS39" s="430"/>
      <c r="DT39" s="430"/>
      <c r="DU39" s="430"/>
      <c r="DV39" s="431"/>
      <c r="DW39" s="434" t="s">
        <v>238</v>
      </c>
      <c r="DX39" s="463"/>
      <c r="DY39" s="463"/>
      <c r="DZ39" s="463"/>
      <c r="EA39" s="463"/>
      <c r="EB39" s="463"/>
      <c r="EC39" s="465"/>
    </row>
    <row r="40" spans="2:133" ht="11.25" customHeight="1" x14ac:dyDescent="0.15">
      <c r="AQ40" s="466" t="s">
        <v>345</v>
      </c>
      <c r="AR40" s="467"/>
      <c r="AS40" s="467"/>
      <c r="AT40" s="467"/>
      <c r="AU40" s="467"/>
      <c r="AV40" s="467"/>
      <c r="AW40" s="467"/>
      <c r="AX40" s="467"/>
      <c r="AY40" s="468"/>
      <c r="AZ40" s="429">
        <v>4947047</v>
      </c>
      <c r="BA40" s="432"/>
      <c r="BB40" s="432"/>
      <c r="BC40" s="432"/>
      <c r="BD40" s="430"/>
      <c r="BE40" s="430"/>
      <c r="BF40" s="469"/>
      <c r="BG40" s="474"/>
      <c r="BH40" s="475"/>
      <c r="BI40" s="475"/>
      <c r="BJ40" s="475"/>
      <c r="BK40" s="475"/>
      <c r="BL40" s="235"/>
      <c r="BM40" s="470" t="s">
        <v>346</v>
      </c>
      <c r="BN40" s="470"/>
      <c r="BO40" s="470"/>
      <c r="BP40" s="470"/>
      <c r="BQ40" s="470"/>
      <c r="BR40" s="470"/>
      <c r="BS40" s="470"/>
      <c r="BT40" s="470"/>
      <c r="BU40" s="471"/>
      <c r="BV40" s="429" t="s">
        <v>242</v>
      </c>
      <c r="BW40" s="432"/>
      <c r="BX40" s="432"/>
      <c r="BY40" s="432"/>
      <c r="BZ40" s="432"/>
      <c r="CA40" s="432"/>
      <c r="CB40" s="472"/>
      <c r="CD40" s="473" t="s">
        <v>347</v>
      </c>
      <c r="CE40" s="470"/>
      <c r="CF40" s="470"/>
      <c r="CG40" s="470"/>
      <c r="CH40" s="470"/>
      <c r="CI40" s="470"/>
      <c r="CJ40" s="470"/>
      <c r="CK40" s="470"/>
      <c r="CL40" s="470"/>
      <c r="CM40" s="470"/>
      <c r="CN40" s="470"/>
      <c r="CO40" s="470"/>
      <c r="CP40" s="470"/>
      <c r="CQ40" s="471"/>
      <c r="CR40" s="429">
        <v>828738</v>
      </c>
      <c r="CS40" s="432"/>
      <c r="CT40" s="432"/>
      <c r="CU40" s="432"/>
      <c r="CV40" s="432"/>
      <c r="CW40" s="432"/>
      <c r="CX40" s="432"/>
      <c r="CY40" s="433"/>
      <c r="CZ40" s="434">
        <v>0.4</v>
      </c>
      <c r="DA40" s="463"/>
      <c r="DB40" s="463"/>
      <c r="DC40" s="464"/>
      <c r="DD40" s="437">
        <v>28438</v>
      </c>
      <c r="DE40" s="432"/>
      <c r="DF40" s="432"/>
      <c r="DG40" s="432"/>
      <c r="DH40" s="432"/>
      <c r="DI40" s="432"/>
      <c r="DJ40" s="432"/>
      <c r="DK40" s="433"/>
      <c r="DL40" s="437">
        <v>10000</v>
      </c>
      <c r="DM40" s="432"/>
      <c r="DN40" s="432"/>
      <c r="DO40" s="432"/>
      <c r="DP40" s="432"/>
      <c r="DQ40" s="432"/>
      <c r="DR40" s="432"/>
      <c r="DS40" s="432"/>
      <c r="DT40" s="432"/>
      <c r="DU40" s="432"/>
      <c r="DV40" s="433"/>
      <c r="DW40" s="434">
        <v>0</v>
      </c>
      <c r="DX40" s="463"/>
      <c r="DY40" s="463"/>
      <c r="DZ40" s="463"/>
      <c r="EA40" s="463"/>
      <c r="EB40" s="463"/>
      <c r="EC40" s="465"/>
    </row>
    <row r="41" spans="2:133" ht="11.25" customHeight="1" x14ac:dyDescent="0.15">
      <c r="AQ41" s="478" t="s">
        <v>348</v>
      </c>
      <c r="AR41" s="479"/>
      <c r="AS41" s="479"/>
      <c r="AT41" s="479"/>
      <c r="AU41" s="479"/>
      <c r="AV41" s="479"/>
      <c r="AW41" s="479"/>
      <c r="AX41" s="479"/>
      <c r="AY41" s="480"/>
      <c r="AZ41" s="444">
        <v>12670369</v>
      </c>
      <c r="BA41" s="481"/>
      <c r="BB41" s="481"/>
      <c r="BC41" s="481"/>
      <c r="BD41" s="445"/>
      <c r="BE41" s="445"/>
      <c r="BF41" s="482"/>
      <c r="BG41" s="476"/>
      <c r="BH41" s="477"/>
      <c r="BI41" s="477"/>
      <c r="BJ41" s="477"/>
      <c r="BK41" s="477"/>
      <c r="BL41" s="236"/>
      <c r="BM41" s="483" t="s">
        <v>349</v>
      </c>
      <c r="BN41" s="483"/>
      <c r="BO41" s="483"/>
      <c r="BP41" s="483"/>
      <c r="BQ41" s="483"/>
      <c r="BR41" s="483"/>
      <c r="BS41" s="483"/>
      <c r="BT41" s="483"/>
      <c r="BU41" s="484"/>
      <c r="BV41" s="444">
        <v>333</v>
      </c>
      <c r="BW41" s="481"/>
      <c r="BX41" s="481"/>
      <c r="BY41" s="481"/>
      <c r="BZ41" s="481"/>
      <c r="CA41" s="481"/>
      <c r="CB41" s="485"/>
      <c r="CD41" s="473" t="s">
        <v>350</v>
      </c>
      <c r="CE41" s="470"/>
      <c r="CF41" s="470"/>
      <c r="CG41" s="470"/>
      <c r="CH41" s="470"/>
      <c r="CI41" s="470"/>
      <c r="CJ41" s="470"/>
      <c r="CK41" s="470"/>
      <c r="CL41" s="470"/>
      <c r="CM41" s="470"/>
      <c r="CN41" s="470"/>
      <c r="CO41" s="470"/>
      <c r="CP41" s="470"/>
      <c r="CQ41" s="471"/>
      <c r="CR41" s="429" t="s">
        <v>238</v>
      </c>
      <c r="CS41" s="430"/>
      <c r="CT41" s="430"/>
      <c r="CU41" s="430"/>
      <c r="CV41" s="430"/>
      <c r="CW41" s="430"/>
      <c r="CX41" s="430"/>
      <c r="CY41" s="431"/>
      <c r="CZ41" s="434" t="s">
        <v>242</v>
      </c>
      <c r="DA41" s="463"/>
      <c r="DB41" s="463"/>
      <c r="DC41" s="464"/>
      <c r="DD41" s="437" t="s">
        <v>238</v>
      </c>
      <c r="DE41" s="430"/>
      <c r="DF41" s="430"/>
      <c r="DG41" s="430"/>
      <c r="DH41" s="430"/>
      <c r="DI41" s="430"/>
      <c r="DJ41" s="430"/>
      <c r="DK41" s="431"/>
      <c r="DL41" s="438"/>
      <c r="DM41" s="439"/>
      <c r="DN41" s="439"/>
      <c r="DO41" s="439"/>
      <c r="DP41" s="439"/>
      <c r="DQ41" s="439"/>
      <c r="DR41" s="439"/>
      <c r="DS41" s="439"/>
      <c r="DT41" s="439"/>
      <c r="DU41" s="439"/>
      <c r="DV41" s="440"/>
      <c r="DW41" s="423"/>
      <c r="DX41" s="424"/>
      <c r="DY41" s="424"/>
      <c r="DZ41" s="424"/>
      <c r="EA41" s="424"/>
      <c r="EB41" s="424"/>
      <c r="EC41" s="425"/>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426" t="s">
        <v>352</v>
      </c>
      <c r="CE42" s="427"/>
      <c r="CF42" s="427"/>
      <c r="CG42" s="427"/>
      <c r="CH42" s="427"/>
      <c r="CI42" s="427"/>
      <c r="CJ42" s="427"/>
      <c r="CK42" s="427"/>
      <c r="CL42" s="427"/>
      <c r="CM42" s="427"/>
      <c r="CN42" s="427"/>
      <c r="CO42" s="427"/>
      <c r="CP42" s="427"/>
      <c r="CQ42" s="428"/>
      <c r="CR42" s="429">
        <v>18468253</v>
      </c>
      <c r="CS42" s="432"/>
      <c r="CT42" s="432"/>
      <c r="CU42" s="432"/>
      <c r="CV42" s="432"/>
      <c r="CW42" s="432"/>
      <c r="CX42" s="432"/>
      <c r="CY42" s="433"/>
      <c r="CZ42" s="434">
        <v>9.4</v>
      </c>
      <c r="DA42" s="435"/>
      <c r="DB42" s="435"/>
      <c r="DC42" s="436"/>
      <c r="DD42" s="437">
        <v>3913621</v>
      </c>
      <c r="DE42" s="432"/>
      <c r="DF42" s="432"/>
      <c r="DG42" s="432"/>
      <c r="DH42" s="432"/>
      <c r="DI42" s="432"/>
      <c r="DJ42" s="432"/>
      <c r="DK42" s="433"/>
      <c r="DL42" s="438"/>
      <c r="DM42" s="439"/>
      <c r="DN42" s="439"/>
      <c r="DO42" s="439"/>
      <c r="DP42" s="439"/>
      <c r="DQ42" s="439"/>
      <c r="DR42" s="439"/>
      <c r="DS42" s="439"/>
      <c r="DT42" s="439"/>
      <c r="DU42" s="439"/>
      <c r="DV42" s="440"/>
      <c r="DW42" s="423"/>
      <c r="DX42" s="424"/>
      <c r="DY42" s="424"/>
      <c r="DZ42" s="424"/>
      <c r="EA42" s="424"/>
      <c r="EB42" s="424"/>
      <c r="EC42" s="425"/>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426" t="s">
        <v>354</v>
      </c>
      <c r="CE43" s="427"/>
      <c r="CF43" s="427"/>
      <c r="CG43" s="427"/>
      <c r="CH43" s="427"/>
      <c r="CI43" s="427"/>
      <c r="CJ43" s="427"/>
      <c r="CK43" s="427"/>
      <c r="CL43" s="427"/>
      <c r="CM43" s="427"/>
      <c r="CN43" s="427"/>
      <c r="CO43" s="427"/>
      <c r="CP43" s="427"/>
      <c r="CQ43" s="428"/>
      <c r="CR43" s="429">
        <v>431370</v>
      </c>
      <c r="CS43" s="430"/>
      <c r="CT43" s="430"/>
      <c r="CU43" s="430"/>
      <c r="CV43" s="430"/>
      <c r="CW43" s="430"/>
      <c r="CX43" s="430"/>
      <c r="CY43" s="431"/>
      <c r="CZ43" s="434">
        <v>0.2</v>
      </c>
      <c r="DA43" s="463"/>
      <c r="DB43" s="463"/>
      <c r="DC43" s="464"/>
      <c r="DD43" s="437">
        <v>431370</v>
      </c>
      <c r="DE43" s="430"/>
      <c r="DF43" s="430"/>
      <c r="DG43" s="430"/>
      <c r="DH43" s="430"/>
      <c r="DI43" s="430"/>
      <c r="DJ43" s="430"/>
      <c r="DK43" s="431"/>
      <c r="DL43" s="438"/>
      <c r="DM43" s="439"/>
      <c r="DN43" s="439"/>
      <c r="DO43" s="439"/>
      <c r="DP43" s="439"/>
      <c r="DQ43" s="439"/>
      <c r="DR43" s="439"/>
      <c r="DS43" s="439"/>
      <c r="DT43" s="439"/>
      <c r="DU43" s="439"/>
      <c r="DV43" s="440"/>
      <c r="DW43" s="423"/>
      <c r="DX43" s="424"/>
      <c r="DY43" s="424"/>
      <c r="DZ43" s="424"/>
      <c r="EA43" s="424"/>
      <c r="EB43" s="424"/>
      <c r="EC43" s="425"/>
    </row>
    <row r="44" spans="2:133" ht="11.25" customHeight="1" x14ac:dyDescent="0.15">
      <c r="B44" s="240" t="s">
        <v>355</v>
      </c>
      <c r="CD44" s="457" t="s">
        <v>306</v>
      </c>
      <c r="CE44" s="458"/>
      <c r="CF44" s="426" t="s">
        <v>356</v>
      </c>
      <c r="CG44" s="427"/>
      <c r="CH44" s="427"/>
      <c r="CI44" s="427"/>
      <c r="CJ44" s="427"/>
      <c r="CK44" s="427"/>
      <c r="CL44" s="427"/>
      <c r="CM44" s="427"/>
      <c r="CN44" s="427"/>
      <c r="CO44" s="427"/>
      <c r="CP44" s="427"/>
      <c r="CQ44" s="428"/>
      <c r="CR44" s="429">
        <v>18230385</v>
      </c>
      <c r="CS44" s="432"/>
      <c r="CT44" s="432"/>
      <c r="CU44" s="432"/>
      <c r="CV44" s="432"/>
      <c r="CW44" s="432"/>
      <c r="CX44" s="432"/>
      <c r="CY44" s="433"/>
      <c r="CZ44" s="434">
        <v>9.1999999999999993</v>
      </c>
      <c r="DA44" s="435"/>
      <c r="DB44" s="435"/>
      <c r="DC44" s="436"/>
      <c r="DD44" s="437">
        <v>3896681</v>
      </c>
      <c r="DE44" s="432"/>
      <c r="DF44" s="432"/>
      <c r="DG44" s="432"/>
      <c r="DH44" s="432"/>
      <c r="DI44" s="432"/>
      <c r="DJ44" s="432"/>
      <c r="DK44" s="433"/>
      <c r="DL44" s="438"/>
      <c r="DM44" s="439"/>
      <c r="DN44" s="439"/>
      <c r="DO44" s="439"/>
      <c r="DP44" s="439"/>
      <c r="DQ44" s="439"/>
      <c r="DR44" s="439"/>
      <c r="DS44" s="439"/>
      <c r="DT44" s="439"/>
      <c r="DU44" s="439"/>
      <c r="DV44" s="440"/>
      <c r="DW44" s="423"/>
      <c r="DX44" s="424"/>
      <c r="DY44" s="424"/>
      <c r="DZ44" s="424"/>
      <c r="EA44" s="424"/>
      <c r="EB44" s="424"/>
      <c r="EC44" s="425"/>
    </row>
    <row r="45" spans="2:133" ht="11.25" customHeight="1" x14ac:dyDescent="0.15">
      <c r="CD45" s="459"/>
      <c r="CE45" s="460"/>
      <c r="CF45" s="426" t="s">
        <v>357</v>
      </c>
      <c r="CG45" s="427"/>
      <c r="CH45" s="427"/>
      <c r="CI45" s="427"/>
      <c r="CJ45" s="427"/>
      <c r="CK45" s="427"/>
      <c r="CL45" s="427"/>
      <c r="CM45" s="427"/>
      <c r="CN45" s="427"/>
      <c r="CO45" s="427"/>
      <c r="CP45" s="427"/>
      <c r="CQ45" s="428"/>
      <c r="CR45" s="429">
        <v>7629101</v>
      </c>
      <c r="CS45" s="430"/>
      <c r="CT45" s="430"/>
      <c r="CU45" s="430"/>
      <c r="CV45" s="430"/>
      <c r="CW45" s="430"/>
      <c r="CX45" s="430"/>
      <c r="CY45" s="431"/>
      <c r="CZ45" s="434">
        <v>3.9</v>
      </c>
      <c r="DA45" s="463"/>
      <c r="DB45" s="463"/>
      <c r="DC45" s="464"/>
      <c r="DD45" s="437">
        <v>243626</v>
      </c>
      <c r="DE45" s="430"/>
      <c r="DF45" s="430"/>
      <c r="DG45" s="430"/>
      <c r="DH45" s="430"/>
      <c r="DI45" s="430"/>
      <c r="DJ45" s="430"/>
      <c r="DK45" s="431"/>
      <c r="DL45" s="438"/>
      <c r="DM45" s="439"/>
      <c r="DN45" s="439"/>
      <c r="DO45" s="439"/>
      <c r="DP45" s="439"/>
      <c r="DQ45" s="439"/>
      <c r="DR45" s="439"/>
      <c r="DS45" s="439"/>
      <c r="DT45" s="439"/>
      <c r="DU45" s="439"/>
      <c r="DV45" s="440"/>
      <c r="DW45" s="423"/>
      <c r="DX45" s="424"/>
      <c r="DY45" s="424"/>
      <c r="DZ45" s="424"/>
      <c r="EA45" s="424"/>
      <c r="EB45" s="424"/>
      <c r="EC45" s="425"/>
    </row>
    <row r="46" spans="2:133" ht="11.25" customHeight="1" x14ac:dyDescent="0.15">
      <c r="CD46" s="459"/>
      <c r="CE46" s="460"/>
      <c r="CF46" s="426" t="s">
        <v>358</v>
      </c>
      <c r="CG46" s="427"/>
      <c r="CH46" s="427"/>
      <c r="CI46" s="427"/>
      <c r="CJ46" s="427"/>
      <c r="CK46" s="427"/>
      <c r="CL46" s="427"/>
      <c r="CM46" s="427"/>
      <c r="CN46" s="427"/>
      <c r="CO46" s="427"/>
      <c r="CP46" s="427"/>
      <c r="CQ46" s="428"/>
      <c r="CR46" s="429">
        <v>9262619</v>
      </c>
      <c r="CS46" s="432"/>
      <c r="CT46" s="432"/>
      <c r="CU46" s="432"/>
      <c r="CV46" s="432"/>
      <c r="CW46" s="432"/>
      <c r="CX46" s="432"/>
      <c r="CY46" s="433"/>
      <c r="CZ46" s="434">
        <v>4.7</v>
      </c>
      <c r="DA46" s="435"/>
      <c r="DB46" s="435"/>
      <c r="DC46" s="436"/>
      <c r="DD46" s="437">
        <v>3519090</v>
      </c>
      <c r="DE46" s="432"/>
      <c r="DF46" s="432"/>
      <c r="DG46" s="432"/>
      <c r="DH46" s="432"/>
      <c r="DI46" s="432"/>
      <c r="DJ46" s="432"/>
      <c r="DK46" s="433"/>
      <c r="DL46" s="438"/>
      <c r="DM46" s="439"/>
      <c r="DN46" s="439"/>
      <c r="DO46" s="439"/>
      <c r="DP46" s="439"/>
      <c r="DQ46" s="439"/>
      <c r="DR46" s="439"/>
      <c r="DS46" s="439"/>
      <c r="DT46" s="439"/>
      <c r="DU46" s="439"/>
      <c r="DV46" s="440"/>
      <c r="DW46" s="423"/>
      <c r="DX46" s="424"/>
      <c r="DY46" s="424"/>
      <c r="DZ46" s="424"/>
      <c r="EA46" s="424"/>
      <c r="EB46" s="424"/>
      <c r="EC46" s="425"/>
    </row>
    <row r="47" spans="2:133" ht="11.25" customHeight="1" x14ac:dyDescent="0.15">
      <c r="CD47" s="459"/>
      <c r="CE47" s="460"/>
      <c r="CF47" s="426" t="s">
        <v>359</v>
      </c>
      <c r="CG47" s="427"/>
      <c r="CH47" s="427"/>
      <c r="CI47" s="427"/>
      <c r="CJ47" s="427"/>
      <c r="CK47" s="427"/>
      <c r="CL47" s="427"/>
      <c r="CM47" s="427"/>
      <c r="CN47" s="427"/>
      <c r="CO47" s="427"/>
      <c r="CP47" s="427"/>
      <c r="CQ47" s="428"/>
      <c r="CR47" s="429">
        <v>237868</v>
      </c>
      <c r="CS47" s="430"/>
      <c r="CT47" s="430"/>
      <c r="CU47" s="430"/>
      <c r="CV47" s="430"/>
      <c r="CW47" s="430"/>
      <c r="CX47" s="430"/>
      <c r="CY47" s="431"/>
      <c r="CZ47" s="434">
        <v>0.1</v>
      </c>
      <c r="DA47" s="463"/>
      <c r="DB47" s="463"/>
      <c r="DC47" s="464"/>
      <c r="DD47" s="437">
        <v>16940</v>
      </c>
      <c r="DE47" s="430"/>
      <c r="DF47" s="430"/>
      <c r="DG47" s="430"/>
      <c r="DH47" s="430"/>
      <c r="DI47" s="430"/>
      <c r="DJ47" s="430"/>
      <c r="DK47" s="431"/>
      <c r="DL47" s="438"/>
      <c r="DM47" s="439"/>
      <c r="DN47" s="439"/>
      <c r="DO47" s="439"/>
      <c r="DP47" s="439"/>
      <c r="DQ47" s="439"/>
      <c r="DR47" s="439"/>
      <c r="DS47" s="439"/>
      <c r="DT47" s="439"/>
      <c r="DU47" s="439"/>
      <c r="DV47" s="440"/>
      <c r="DW47" s="423"/>
      <c r="DX47" s="424"/>
      <c r="DY47" s="424"/>
      <c r="DZ47" s="424"/>
      <c r="EA47" s="424"/>
      <c r="EB47" s="424"/>
      <c r="EC47" s="425"/>
    </row>
    <row r="48" spans="2:133" x14ac:dyDescent="0.15">
      <c r="CD48" s="461"/>
      <c r="CE48" s="462"/>
      <c r="CF48" s="426" t="s">
        <v>360</v>
      </c>
      <c r="CG48" s="427"/>
      <c r="CH48" s="427"/>
      <c r="CI48" s="427"/>
      <c r="CJ48" s="427"/>
      <c r="CK48" s="427"/>
      <c r="CL48" s="427"/>
      <c r="CM48" s="427"/>
      <c r="CN48" s="427"/>
      <c r="CO48" s="427"/>
      <c r="CP48" s="427"/>
      <c r="CQ48" s="428"/>
      <c r="CR48" s="429" t="s">
        <v>238</v>
      </c>
      <c r="CS48" s="432"/>
      <c r="CT48" s="432"/>
      <c r="CU48" s="432"/>
      <c r="CV48" s="432"/>
      <c r="CW48" s="432"/>
      <c r="CX48" s="432"/>
      <c r="CY48" s="433"/>
      <c r="CZ48" s="434" t="s">
        <v>238</v>
      </c>
      <c r="DA48" s="435"/>
      <c r="DB48" s="435"/>
      <c r="DC48" s="436"/>
      <c r="DD48" s="437" t="s">
        <v>242</v>
      </c>
      <c r="DE48" s="432"/>
      <c r="DF48" s="432"/>
      <c r="DG48" s="432"/>
      <c r="DH48" s="432"/>
      <c r="DI48" s="432"/>
      <c r="DJ48" s="432"/>
      <c r="DK48" s="433"/>
      <c r="DL48" s="438"/>
      <c r="DM48" s="439"/>
      <c r="DN48" s="439"/>
      <c r="DO48" s="439"/>
      <c r="DP48" s="439"/>
      <c r="DQ48" s="439"/>
      <c r="DR48" s="439"/>
      <c r="DS48" s="439"/>
      <c r="DT48" s="439"/>
      <c r="DU48" s="439"/>
      <c r="DV48" s="440"/>
      <c r="DW48" s="423"/>
      <c r="DX48" s="424"/>
      <c r="DY48" s="424"/>
      <c r="DZ48" s="424"/>
      <c r="EA48" s="424"/>
      <c r="EB48" s="424"/>
      <c r="EC48" s="425"/>
    </row>
    <row r="49" spans="82:133" ht="11.25" customHeight="1" x14ac:dyDescent="0.15">
      <c r="CD49" s="441" t="s">
        <v>361</v>
      </c>
      <c r="CE49" s="442"/>
      <c r="CF49" s="442"/>
      <c r="CG49" s="442"/>
      <c r="CH49" s="442"/>
      <c r="CI49" s="442"/>
      <c r="CJ49" s="442"/>
      <c r="CK49" s="442"/>
      <c r="CL49" s="442"/>
      <c r="CM49" s="442"/>
      <c r="CN49" s="442"/>
      <c r="CO49" s="442"/>
      <c r="CP49" s="442"/>
      <c r="CQ49" s="443"/>
      <c r="CR49" s="444">
        <v>197250552</v>
      </c>
      <c r="CS49" s="445"/>
      <c r="CT49" s="445"/>
      <c r="CU49" s="445"/>
      <c r="CV49" s="445"/>
      <c r="CW49" s="445"/>
      <c r="CX49" s="445"/>
      <c r="CY49" s="446"/>
      <c r="CZ49" s="447">
        <v>100</v>
      </c>
      <c r="DA49" s="448"/>
      <c r="DB49" s="448"/>
      <c r="DC49" s="449"/>
      <c r="DD49" s="450">
        <v>116282000</v>
      </c>
      <c r="DE49" s="445"/>
      <c r="DF49" s="445"/>
      <c r="DG49" s="445"/>
      <c r="DH49" s="445"/>
      <c r="DI49" s="445"/>
      <c r="DJ49" s="445"/>
      <c r="DK49" s="446"/>
      <c r="DL49" s="451"/>
      <c r="DM49" s="452"/>
      <c r="DN49" s="452"/>
      <c r="DO49" s="452"/>
      <c r="DP49" s="452"/>
      <c r="DQ49" s="452"/>
      <c r="DR49" s="452"/>
      <c r="DS49" s="452"/>
      <c r="DT49" s="452"/>
      <c r="DU49" s="452"/>
      <c r="DV49" s="453"/>
      <c r="DW49" s="454"/>
      <c r="DX49" s="455"/>
      <c r="DY49" s="455"/>
      <c r="DZ49" s="455"/>
      <c r="EA49" s="455"/>
      <c r="EB49" s="455"/>
      <c r="EC49" s="456"/>
    </row>
    <row r="50" spans="82:133" hidden="1" x14ac:dyDescent="0.15"/>
    <row r="51" spans="82:133" hidden="1" x14ac:dyDescent="0.15"/>
    <row r="52" spans="82:133" hidden="1" x14ac:dyDescent="0.15"/>
    <row r="53" spans="82:133" hidden="1" x14ac:dyDescent="0.15"/>
  </sheetData>
  <sheetProtection algorithmName="SHA-512" hashValue="zwCBGCrhzMyv51spk0mqSRe5p3+fW++dWa6oTRTtMm/+8Tkozi7jJ485LDfGjNkXrP4MsC2TdsYrM0e6NBDydQ==" saltValue="fa3DS5XkR0BaOOrK9sf5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abSelected="1" zoomScale="55" zoomScaleNormal="55" zoomScaleSheetLayoutView="70" workbookViewId="0">
      <selection activeCell="AH25" sqref="AH25:AL2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205886</v>
      </c>
      <c r="R7" s="1194"/>
      <c r="S7" s="1194"/>
      <c r="T7" s="1194"/>
      <c r="U7" s="1194"/>
      <c r="V7" s="1194">
        <v>205116</v>
      </c>
      <c r="W7" s="1194"/>
      <c r="X7" s="1194"/>
      <c r="Y7" s="1194"/>
      <c r="Z7" s="1194"/>
      <c r="AA7" s="1194">
        <v>770</v>
      </c>
      <c r="AB7" s="1194"/>
      <c r="AC7" s="1194"/>
      <c r="AD7" s="1194"/>
      <c r="AE7" s="1195"/>
      <c r="AF7" s="1196">
        <v>354</v>
      </c>
      <c r="AG7" s="1197"/>
      <c r="AH7" s="1197"/>
      <c r="AI7" s="1197"/>
      <c r="AJ7" s="1198"/>
      <c r="AK7" s="1180">
        <v>982</v>
      </c>
      <c r="AL7" s="1181"/>
      <c r="AM7" s="1181"/>
      <c r="AN7" s="1181"/>
      <c r="AO7" s="1181"/>
      <c r="AP7" s="1181">
        <v>241729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588</v>
      </c>
      <c r="BT7" s="1185"/>
      <c r="BU7" s="1185"/>
      <c r="BV7" s="1185"/>
      <c r="BW7" s="1185"/>
      <c r="BX7" s="1185"/>
      <c r="BY7" s="1185"/>
      <c r="BZ7" s="1185"/>
      <c r="CA7" s="1185"/>
      <c r="CB7" s="1185"/>
      <c r="CC7" s="1185"/>
      <c r="CD7" s="1185"/>
      <c r="CE7" s="1185"/>
      <c r="CF7" s="1185"/>
      <c r="CG7" s="1186"/>
      <c r="CH7" s="1177">
        <f>ROUND([1]調査表１!BV18/1000,0)</f>
        <v>71</v>
      </c>
      <c r="CI7" s="1178"/>
      <c r="CJ7" s="1178"/>
      <c r="CK7" s="1178"/>
      <c r="CL7" s="1179"/>
      <c r="CM7" s="1177">
        <f>ROUND([1]調査表１!CU18/1000,0)</f>
        <v>4027</v>
      </c>
      <c r="CN7" s="1178"/>
      <c r="CO7" s="1178"/>
      <c r="CP7" s="1178"/>
      <c r="CQ7" s="1179"/>
      <c r="CR7" s="1177">
        <f>ROUND([1]調査表１!AI18/1000,0)</f>
        <v>148</v>
      </c>
      <c r="CS7" s="1178"/>
      <c r="CT7" s="1178"/>
      <c r="CU7" s="1178"/>
      <c r="CV7" s="1179"/>
      <c r="CW7" s="1177">
        <f>ROUND(([1]調査表１!BM18+[1]調査表１!BX18)/1000,0)</f>
        <v>140</v>
      </c>
      <c r="CX7" s="1178"/>
      <c r="CY7" s="1178"/>
      <c r="CZ7" s="1178"/>
      <c r="DA7" s="1179"/>
      <c r="DB7" s="1177">
        <f>ROUND(([1]調査表１!CX18+[1]調査表１!DE18)/1000,0)</f>
        <v>0</v>
      </c>
      <c r="DC7" s="1178"/>
      <c r="DD7" s="1178"/>
      <c r="DE7" s="1178"/>
      <c r="DF7" s="1179"/>
      <c r="DG7" s="1177">
        <v>0</v>
      </c>
      <c r="DH7" s="1178"/>
      <c r="DI7" s="1178"/>
      <c r="DJ7" s="1178"/>
      <c r="DK7" s="1179"/>
      <c r="DL7" s="1177">
        <v>0</v>
      </c>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8</v>
      </c>
      <c r="R8" s="1133"/>
      <c r="S8" s="1133"/>
      <c r="T8" s="1133"/>
      <c r="U8" s="1133"/>
      <c r="V8" s="1133">
        <v>8</v>
      </c>
      <c r="W8" s="1133"/>
      <c r="X8" s="1133"/>
      <c r="Y8" s="1133"/>
      <c r="Z8" s="1133"/>
      <c r="AA8" s="1133" t="s">
        <v>575</v>
      </c>
      <c r="AB8" s="1133"/>
      <c r="AC8" s="1133"/>
      <c r="AD8" s="1133"/>
      <c r="AE8" s="1134"/>
      <c r="AF8" s="1108" t="s">
        <v>238</v>
      </c>
      <c r="AG8" s="1109"/>
      <c r="AH8" s="1109"/>
      <c r="AI8" s="1109"/>
      <c r="AJ8" s="1110"/>
      <c r="AK8" s="1175">
        <v>6</v>
      </c>
      <c r="AL8" s="1176"/>
      <c r="AM8" s="1176"/>
      <c r="AN8" s="1176"/>
      <c r="AO8" s="1176"/>
      <c r="AP8" s="1176" t="s">
        <v>576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f>ROUND([1]調査表１!BV19/1000,0)</f>
        <v>-14</v>
      </c>
      <c r="CI8" s="1079"/>
      <c r="CJ8" s="1079"/>
      <c r="CK8" s="1079"/>
      <c r="CL8" s="1080"/>
      <c r="CM8" s="1078">
        <f>ROUND([1]調査表１!CU19/1000,0)</f>
        <v>317</v>
      </c>
      <c r="CN8" s="1079"/>
      <c r="CO8" s="1079"/>
      <c r="CP8" s="1079"/>
      <c r="CQ8" s="1080"/>
      <c r="CR8" s="1078">
        <f>ROUND([1]調査表１!AI19/1000,0)</f>
        <v>8</v>
      </c>
      <c r="CS8" s="1079"/>
      <c r="CT8" s="1079"/>
      <c r="CU8" s="1079"/>
      <c r="CV8" s="1080"/>
      <c r="CW8" s="1078">
        <f>ROUND(([1]調査表１!BM19+[1]調査表１!BX19)/1000,0)</f>
        <v>64</v>
      </c>
      <c r="CX8" s="1079"/>
      <c r="CY8" s="1079"/>
      <c r="CZ8" s="1079"/>
      <c r="DA8" s="1080"/>
      <c r="DB8" s="1078">
        <f>ROUND(([1]調査表１!CX19+[1]調査表１!DE19)/1000,0)</f>
        <v>0</v>
      </c>
      <c r="DC8" s="1079"/>
      <c r="DD8" s="1079"/>
      <c r="DE8" s="1079"/>
      <c r="DF8" s="1080"/>
      <c r="DG8" s="1078">
        <v>0</v>
      </c>
      <c r="DH8" s="1079"/>
      <c r="DI8" s="1079"/>
      <c r="DJ8" s="1079"/>
      <c r="DK8" s="1080"/>
      <c r="DL8" s="1078">
        <v>0</v>
      </c>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2243</v>
      </c>
      <c r="R9" s="1133"/>
      <c r="S9" s="1133"/>
      <c r="T9" s="1133"/>
      <c r="U9" s="1133"/>
      <c r="V9" s="1133">
        <v>2243</v>
      </c>
      <c r="W9" s="1133"/>
      <c r="X9" s="1133"/>
      <c r="Y9" s="1133"/>
      <c r="Z9" s="1133"/>
      <c r="AA9" s="1133" t="s">
        <v>575</v>
      </c>
      <c r="AB9" s="1133"/>
      <c r="AC9" s="1133"/>
      <c r="AD9" s="1133"/>
      <c r="AE9" s="1134"/>
      <c r="AF9" s="1108" t="s">
        <v>238</v>
      </c>
      <c r="AG9" s="1109"/>
      <c r="AH9" s="1109"/>
      <c r="AI9" s="1109"/>
      <c r="AJ9" s="1110"/>
      <c r="AK9" s="1175">
        <v>2209</v>
      </c>
      <c r="AL9" s="1176"/>
      <c r="AM9" s="1176"/>
      <c r="AN9" s="1176"/>
      <c r="AO9" s="1176"/>
      <c r="AP9" s="1176">
        <v>3649</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590</v>
      </c>
      <c r="BT9" s="1104"/>
      <c r="BU9" s="1104"/>
      <c r="BV9" s="1104"/>
      <c r="BW9" s="1104"/>
      <c r="BX9" s="1104"/>
      <c r="BY9" s="1104"/>
      <c r="BZ9" s="1104"/>
      <c r="CA9" s="1104"/>
      <c r="CB9" s="1104"/>
      <c r="CC9" s="1104"/>
      <c r="CD9" s="1104"/>
      <c r="CE9" s="1104"/>
      <c r="CF9" s="1104"/>
      <c r="CG9" s="1105"/>
      <c r="CH9" s="1078">
        <f>ROUND([1]調査表１!BV20/1000,0)</f>
        <v>16</v>
      </c>
      <c r="CI9" s="1079"/>
      <c r="CJ9" s="1079"/>
      <c r="CK9" s="1079"/>
      <c r="CL9" s="1080"/>
      <c r="CM9" s="1078">
        <f>ROUND([1]調査表１!CU20/1000,0)</f>
        <v>471</v>
      </c>
      <c r="CN9" s="1079"/>
      <c r="CO9" s="1079"/>
      <c r="CP9" s="1079"/>
      <c r="CQ9" s="1080"/>
      <c r="CR9" s="1078">
        <f>ROUND([1]調査表１!AI20/1000,0)</f>
        <v>60</v>
      </c>
      <c r="CS9" s="1079"/>
      <c r="CT9" s="1079"/>
      <c r="CU9" s="1079"/>
      <c r="CV9" s="1080"/>
      <c r="CW9" s="1078">
        <f>ROUND(([1]調査表１!BM20+[1]調査表１!BX20)/1000,0)</f>
        <v>11</v>
      </c>
      <c r="CX9" s="1079"/>
      <c r="CY9" s="1079"/>
      <c r="CZ9" s="1079"/>
      <c r="DA9" s="1080"/>
      <c r="DB9" s="1078">
        <f>ROUND(([1]調査表１!CX20+[1]調査表１!DE20)/1000,0)</f>
        <v>0</v>
      </c>
      <c r="DC9" s="1079"/>
      <c r="DD9" s="1079"/>
      <c r="DE9" s="1079"/>
      <c r="DF9" s="1080"/>
      <c r="DG9" s="1078">
        <v>0</v>
      </c>
      <c r="DH9" s="1079"/>
      <c r="DI9" s="1079"/>
      <c r="DJ9" s="1079"/>
      <c r="DK9" s="1080"/>
      <c r="DL9" s="1078">
        <v>0</v>
      </c>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t="s">
        <v>387</v>
      </c>
      <c r="C10" s="1127"/>
      <c r="D10" s="1127"/>
      <c r="E10" s="1127"/>
      <c r="F10" s="1127"/>
      <c r="G10" s="1127"/>
      <c r="H10" s="1127"/>
      <c r="I10" s="1127"/>
      <c r="J10" s="1127"/>
      <c r="K10" s="1127"/>
      <c r="L10" s="1127"/>
      <c r="M10" s="1127"/>
      <c r="N10" s="1127"/>
      <c r="O10" s="1127"/>
      <c r="P10" s="1128"/>
      <c r="Q10" s="1132">
        <v>18</v>
      </c>
      <c r="R10" s="1133"/>
      <c r="S10" s="1133"/>
      <c r="T10" s="1133"/>
      <c r="U10" s="1133"/>
      <c r="V10" s="1133">
        <v>18</v>
      </c>
      <c r="W10" s="1133"/>
      <c r="X10" s="1133"/>
      <c r="Y10" s="1133"/>
      <c r="Z10" s="1133"/>
      <c r="AA10" s="1133">
        <v>0</v>
      </c>
      <c r="AB10" s="1133"/>
      <c r="AC10" s="1133"/>
      <c r="AD10" s="1133"/>
      <c r="AE10" s="1134"/>
      <c r="AF10" s="1108">
        <v>0</v>
      </c>
      <c r="AG10" s="1109"/>
      <c r="AH10" s="1109"/>
      <c r="AI10" s="1109"/>
      <c r="AJ10" s="1110"/>
      <c r="AK10" s="1175">
        <v>11</v>
      </c>
      <c r="AL10" s="1176"/>
      <c r="AM10" s="1176"/>
      <c r="AN10" s="1176"/>
      <c r="AO10" s="1176"/>
      <c r="AP10" s="1176" t="s">
        <v>576</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601</v>
      </c>
      <c r="BT10" s="1104"/>
      <c r="BU10" s="1104"/>
      <c r="BV10" s="1104"/>
      <c r="BW10" s="1104"/>
      <c r="BX10" s="1104"/>
      <c r="BY10" s="1104"/>
      <c r="BZ10" s="1104"/>
      <c r="CA10" s="1104"/>
      <c r="CB10" s="1104"/>
      <c r="CC10" s="1104"/>
      <c r="CD10" s="1104"/>
      <c r="CE10" s="1104"/>
      <c r="CF10" s="1104"/>
      <c r="CG10" s="1105"/>
      <c r="CH10" s="1078">
        <f>ROUND([1]調査表１!BV21/1000,0)</f>
        <v>-261</v>
      </c>
      <c r="CI10" s="1079"/>
      <c r="CJ10" s="1079"/>
      <c r="CK10" s="1079"/>
      <c r="CL10" s="1080"/>
      <c r="CM10" s="1078">
        <f>ROUND([1]調査表１!CU21/1000,0)</f>
        <v>4910</v>
      </c>
      <c r="CN10" s="1079"/>
      <c r="CO10" s="1079"/>
      <c r="CP10" s="1079"/>
      <c r="CQ10" s="1080"/>
      <c r="CR10" s="1078">
        <f>ROUND([1]調査表１!AI21/1000,0)</f>
        <v>199</v>
      </c>
      <c r="CS10" s="1079"/>
      <c r="CT10" s="1079"/>
      <c r="CU10" s="1079"/>
      <c r="CV10" s="1080"/>
      <c r="CW10" s="1078">
        <f>ROUND(([1]調査表１!BM21+[1]調査表１!BX21)/1000,0)</f>
        <v>292</v>
      </c>
      <c r="CX10" s="1079"/>
      <c r="CY10" s="1079"/>
      <c r="CZ10" s="1079"/>
      <c r="DA10" s="1080"/>
      <c r="DB10" s="1078">
        <f>ROUND(([1]調査表１!CX21+[1]調査表１!DE21)/1000,0)</f>
        <v>0</v>
      </c>
      <c r="DC10" s="1079"/>
      <c r="DD10" s="1079"/>
      <c r="DE10" s="1079"/>
      <c r="DF10" s="1080"/>
      <c r="DG10" s="1078">
        <v>0</v>
      </c>
      <c r="DH10" s="1079"/>
      <c r="DI10" s="1079"/>
      <c r="DJ10" s="1079"/>
      <c r="DK10" s="1080"/>
      <c r="DL10" s="1078">
        <v>0</v>
      </c>
      <c r="DM10" s="1079"/>
      <c r="DN10" s="1079"/>
      <c r="DO10" s="1079"/>
      <c r="DP10" s="1080"/>
      <c r="DQ10" s="1078"/>
      <c r="DR10" s="1079"/>
      <c r="DS10" s="1079"/>
      <c r="DT10" s="1079"/>
      <c r="DU10" s="1080"/>
      <c r="DV10" s="1081" t="s">
        <v>603</v>
      </c>
      <c r="DW10" s="1082"/>
      <c r="DX10" s="1082"/>
      <c r="DY10" s="1082"/>
      <c r="DZ10" s="1083"/>
      <c r="EA10" s="254"/>
    </row>
    <row r="11" spans="1:131" s="255" customFormat="1" ht="26.25" customHeight="1" x14ac:dyDescent="0.15">
      <c r="A11" s="261">
        <v>5</v>
      </c>
      <c r="B11" s="1126" t="s">
        <v>388</v>
      </c>
      <c r="C11" s="1127"/>
      <c r="D11" s="1127"/>
      <c r="E11" s="1127"/>
      <c r="F11" s="1127"/>
      <c r="G11" s="1127"/>
      <c r="H11" s="1127"/>
      <c r="I11" s="1127"/>
      <c r="J11" s="1127"/>
      <c r="K11" s="1127"/>
      <c r="L11" s="1127"/>
      <c r="M11" s="1127"/>
      <c r="N11" s="1127"/>
      <c r="O11" s="1127"/>
      <c r="P11" s="1128"/>
      <c r="Q11" s="1132">
        <v>41</v>
      </c>
      <c r="R11" s="1133"/>
      <c r="S11" s="1133"/>
      <c r="T11" s="1133"/>
      <c r="U11" s="1133"/>
      <c r="V11" s="1133">
        <v>22</v>
      </c>
      <c r="W11" s="1133"/>
      <c r="X11" s="1133"/>
      <c r="Y11" s="1133"/>
      <c r="Z11" s="1133"/>
      <c r="AA11" s="1133">
        <v>18</v>
      </c>
      <c r="AB11" s="1133"/>
      <c r="AC11" s="1133"/>
      <c r="AD11" s="1133"/>
      <c r="AE11" s="1134"/>
      <c r="AF11" s="1108" t="s">
        <v>238</v>
      </c>
      <c r="AG11" s="1109"/>
      <c r="AH11" s="1109"/>
      <c r="AI11" s="1109"/>
      <c r="AJ11" s="1110"/>
      <c r="AK11" s="1175">
        <v>1</v>
      </c>
      <c r="AL11" s="1176"/>
      <c r="AM11" s="1176"/>
      <c r="AN11" s="1176"/>
      <c r="AO11" s="1176"/>
      <c r="AP11" s="1176">
        <v>120</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591</v>
      </c>
      <c r="BT11" s="1104"/>
      <c r="BU11" s="1104"/>
      <c r="BV11" s="1104"/>
      <c r="BW11" s="1104"/>
      <c r="BX11" s="1104"/>
      <c r="BY11" s="1104"/>
      <c r="BZ11" s="1104"/>
      <c r="CA11" s="1104"/>
      <c r="CB11" s="1104"/>
      <c r="CC11" s="1104"/>
      <c r="CD11" s="1104"/>
      <c r="CE11" s="1104"/>
      <c r="CF11" s="1104"/>
      <c r="CG11" s="1105"/>
      <c r="CH11" s="1078">
        <f>ROUND([1]調査表１!BV22/1000,0)</f>
        <v>3</v>
      </c>
      <c r="CI11" s="1079"/>
      <c r="CJ11" s="1079"/>
      <c r="CK11" s="1079"/>
      <c r="CL11" s="1080"/>
      <c r="CM11" s="1078">
        <f>ROUND([1]調査表１!CU22/1000,0)</f>
        <v>2700</v>
      </c>
      <c r="CN11" s="1079"/>
      <c r="CO11" s="1079"/>
      <c r="CP11" s="1079"/>
      <c r="CQ11" s="1080"/>
      <c r="CR11" s="1078">
        <f>ROUND([1]調査表１!AI22/1000,0)</f>
        <v>100</v>
      </c>
      <c r="CS11" s="1079"/>
      <c r="CT11" s="1079"/>
      <c r="CU11" s="1079"/>
      <c r="CV11" s="1080"/>
      <c r="CW11" s="1078">
        <f>ROUND(([1]調査表１!BM22+[1]調査表１!BX22)/1000,0)</f>
        <v>0</v>
      </c>
      <c r="CX11" s="1079"/>
      <c r="CY11" s="1079"/>
      <c r="CZ11" s="1079"/>
      <c r="DA11" s="1080"/>
      <c r="DB11" s="1078">
        <f>ROUND(([1]調査表１!CX22+[1]調査表１!DE22)/1000,0)</f>
        <v>0</v>
      </c>
      <c r="DC11" s="1079"/>
      <c r="DD11" s="1079"/>
      <c r="DE11" s="1079"/>
      <c r="DF11" s="1080"/>
      <c r="DG11" s="1078">
        <v>0</v>
      </c>
      <c r="DH11" s="1079"/>
      <c r="DI11" s="1079"/>
      <c r="DJ11" s="1079"/>
      <c r="DK11" s="1080"/>
      <c r="DL11" s="1078">
        <v>0</v>
      </c>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t="s">
        <v>389</v>
      </c>
      <c r="C12" s="1127"/>
      <c r="D12" s="1127"/>
      <c r="E12" s="1127"/>
      <c r="F12" s="1127"/>
      <c r="G12" s="1127"/>
      <c r="H12" s="1127"/>
      <c r="I12" s="1127"/>
      <c r="J12" s="1127"/>
      <c r="K12" s="1127"/>
      <c r="L12" s="1127"/>
      <c r="M12" s="1127"/>
      <c r="N12" s="1127"/>
      <c r="O12" s="1127"/>
      <c r="P12" s="1128"/>
      <c r="Q12" s="1132">
        <v>7</v>
      </c>
      <c r="R12" s="1133"/>
      <c r="S12" s="1133"/>
      <c r="T12" s="1133"/>
      <c r="U12" s="1133"/>
      <c r="V12" s="1133">
        <v>7</v>
      </c>
      <c r="W12" s="1133"/>
      <c r="X12" s="1133"/>
      <c r="Y12" s="1133"/>
      <c r="Z12" s="1133"/>
      <c r="AA12" s="1133" t="s">
        <v>575</v>
      </c>
      <c r="AB12" s="1133"/>
      <c r="AC12" s="1133"/>
      <c r="AD12" s="1133"/>
      <c r="AE12" s="1134"/>
      <c r="AF12" s="1108" t="s">
        <v>238</v>
      </c>
      <c r="AG12" s="1109"/>
      <c r="AH12" s="1109"/>
      <c r="AI12" s="1109"/>
      <c r="AJ12" s="1110"/>
      <c r="AK12" s="1175">
        <v>3</v>
      </c>
      <c r="AL12" s="1176"/>
      <c r="AM12" s="1176"/>
      <c r="AN12" s="1176"/>
      <c r="AO12" s="1176"/>
      <c r="AP12" s="1176" t="s">
        <v>576</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592</v>
      </c>
      <c r="BT12" s="1104"/>
      <c r="BU12" s="1104"/>
      <c r="BV12" s="1104"/>
      <c r="BW12" s="1104"/>
      <c r="BX12" s="1104"/>
      <c r="BY12" s="1104"/>
      <c r="BZ12" s="1104"/>
      <c r="CA12" s="1104"/>
      <c r="CB12" s="1104"/>
      <c r="CC12" s="1104"/>
      <c r="CD12" s="1104"/>
      <c r="CE12" s="1104"/>
      <c r="CF12" s="1104"/>
      <c r="CG12" s="1105"/>
      <c r="CH12" s="1078">
        <f>ROUND([1]調査表１!BV23/1000,0)</f>
        <v>-12</v>
      </c>
      <c r="CI12" s="1079"/>
      <c r="CJ12" s="1079"/>
      <c r="CK12" s="1079"/>
      <c r="CL12" s="1080"/>
      <c r="CM12" s="1078">
        <f>ROUND([1]調査表１!CU23/1000,0)</f>
        <v>522</v>
      </c>
      <c r="CN12" s="1079"/>
      <c r="CO12" s="1079"/>
      <c r="CP12" s="1079"/>
      <c r="CQ12" s="1080"/>
      <c r="CR12" s="1078">
        <f>ROUND([1]調査表１!AI23/1000,0)</f>
        <v>63</v>
      </c>
      <c r="CS12" s="1079"/>
      <c r="CT12" s="1079"/>
      <c r="CU12" s="1079"/>
      <c r="CV12" s="1080"/>
      <c r="CW12" s="1078">
        <f>ROUND(([1]調査表１!BM23+[1]調査表１!BX23)/1000,0)</f>
        <v>12</v>
      </c>
      <c r="CX12" s="1079"/>
      <c r="CY12" s="1079"/>
      <c r="CZ12" s="1079"/>
      <c r="DA12" s="1080"/>
      <c r="DB12" s="1078">
        <f>ROUND(([1]調査表１!CX23+[1]調査表１!DE23)/1000,0)</f>
        <v>0</v>
      </c>
      <c r="DC12" s="1079"/>
      <c r="DD12" s="1079"/>
      <c r="DE12" s="1079"/>
      <c r="DF12" s="1080"/>
      <c r="DG12" s="1078">
        <v>0</v>
      </c>
      <c r="DH12" s="1079"/>
      <c r="DI12" s="1079"/>
      <c r="DJ12" s="1079"/>
      <c r="DK12" s="1080"/>
      <c r="DL12" s="1078">
        <v>0</v>
      </c>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593</v>
      </c>
      <c r="BT13" s="1104"/>
      <c r="BU13" s="1104"/>
      <c r="BV13" s="1104"/>
      <c r="BW13" s="1104"/>
      <c r="BX13" s="1104"/>
      <c r="BY13" s="1104"/>
      <c r="BZ13" s="1104"/>
      <c r="CA13" s="1104"/>
      <c r="CB13" s="1104"/>
      <c r="CC13" s="1104"/>
      <c r="CD13" s="1104"/>
      <c r="CE13" s="1104"/>
      <c r="CF13" s="1104"/>
      <c r="CG13" s="1105"/>
      <c r="CH13" s="1078">
        <f>ROUND([1]調査表１!BV24/1000,0)</f>
        <v>27</v>
      </c>
      <c r="CI13" s="1079"/>
      <c r="CJ13" s="1079"/>
      <c r="CK13" s="1079"/>
      <c r="CL13" s="1080"/>
      <c r="CM13" s="1078">
        <f>ROUND([1]調査表１!CU24/1000,0)</f>
        <v>909</v>
      </c>
      <c r="CN13" s="1079"/>
      <c r="CO13" s="1079"/>
      <c r="CP13" s="1079"/>
      <c r="CQ13" s="1080"/>
      <c r="CR13" s="1078">
        <f>ROUND([1]調査表１!AI24/1000,0)</f>
        <v>83</v>
      </c>
      <c r="CS13" s="1079"/>
      <c r="CT13" s="1079"/>
      <c r="CU13" s="1079"/>
      <c r="CV13" s="1080"/>
      <c r="CW13" s="1078">
        <f>ROUND(([1]調査表１!BM24+[1]調査表１!BX24)/1000,0)</f>
        <v>0</v>
      </c>
      <c r="CX13" s="1079"/>
      <c r="CY13" s="1079"/>
      <c r="CZ13" s="1079"/>
      <c r="DA13" s="1080"/>
      <c r="DB13" s="1078">
        <f>ROUND(([1]調査表１!CX24+[1]調査表１!DE24)/1000,0)</f>
        <v>44</v>
      </c>
      <c r="DC13" s="1079"/>
      <c r="DD13" s="1079"/>
      <c r="DE13" s="1079"/>
      <c r="DF13" s="1080"/>
      <c r="DG13" s="1078">
        <v>0</v>
      </c>
      <c r="DH13" s="1079"/>
      <c r="DI13" s="1079"/>
      <c r="DJ13" s="1079"/>
      <c r="DK13" s="1080"/>
      <c r="DL13" s="1078">
        <v>0</v>
      </c>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595</v>
      </c>
      <c r="BT14" s="1104"/>
      <c r="BU14" s="1104"/>
      <c r="BV14" s="1104"/>
      <c r="BW14" s="1104"/>
      <c r="BX14" s="1104"/>
      <c r="BY14" s="1104"/>
      <c r="BZ14" s="1104"/>
      <c r="CA14" s="1104"/>
      <c r="CB14" s="1104"/>
      <c r="CC14" s="1104"/>
      <c r="CD14" s="1104"/>
      <c r="CE14" s="1104"/>
      <c r="CF14" s="1104"/>
      <c r="CG14" s="1105"/>
      <c r="CH14" s="1078">
        <f>ROUND([1]調査表１!BV25/1000,0)</f>
        <v>77</v>
      </c>
      <c r="CI14" s="1079"/>
      <c r="CJ14" s="1079"/>
      <c r="CK14" s="1079"/>
      <c r="CL14" s="1080"/>
      <c r="CM14" s="1078">
        <f>ROUND([1]調査表１!CU25/1000,0)</f>
        <v>314</v>
      </c>
      <c r="CN14" s="1079"/>
      <c r="CO14" s="1079"/>
      <c r="CP14" s="1079"/>
      <c r="CQ14" s="1080"/>
      <c r="CR14" s="1078">
        <f>ROUND([1]調査表１!AI25/1000,0)</f>
        <v>400</v>
      </c>
      <c r="CS14" s="1079"/>
      <c r="CT14" s="1079"/>
      <c r="CU14" s="1079"/>
      <c r="CV14" s="1080"/>
      <c r="CW14" s="1078">
        <f>ROUND(([1]調査表１!BM25+[1]調査表１!BX25)/1000,0)</f>
        <v>0</v>
      </c>
      <c r="CX14" s="1079"/>
      <c r="CY14" s="1079"/>
      <c r="CZ14" s="1079"/>
      <c r="DA14" s="1080"/>
      <c r="DB14" s="1078">
        <f>ROUND(([1]調査表１!CX25+[1]調査表１!DE25)/1000,0)</f>
        <v>0</v>
      </c>
      <c r="DC14" s="1079"/>
      <c r="DD14" s="1079"/>
      <c r="DE14" s="1079"/>
      <c r="DF14" s="1080"/>
      <c r="DG14" s="1078">
        <v>0</v>
      </c>
      <c r="DH14" s="1079"/>
      <c r="DI14" s="1079"/>
      <c r="DJ14" s="1079"/>
      <c r="DK14" s="1080"/>
      <c r="DL14" s="1078">
        <v>0</v>
      </c>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594</v>
      </c>
      <c r="BT15" s="1104"/>
      <c r="BU15" s="1104"/>
      <c r="BV15" s="1104"/>
      <c r="BW15" s="1104"/>
      <c r="BX15" s="1104"/>
      <c r="BY15" s="1104"/>
      <c r="BZ15" s="1104"/>
      <c r="CA15" s="1104"/>
      <c r="CB15" s="1104"/>
      <c r="CC15" s="1104"/>
      <c r="CD15" s="1104"/>
      <c r="CE15" s="1104"/>
      <c r="CF15" s="1104"/>
      <c r="CG15" s="1105"/>
      <c r="CH15" s="1078">
        <f>ROUND([1]調査表１!BV26/1000,0)</f>
        <v>10</v>
      </c>
      <c r="CI15" s="1079"/>
      <c r="CJ15" s="1079"/>
      <c r="CK15" s="1079"/>
      <c r="CL15" s="1080"/>
      <c r="CM15" s="1078">
        <f>ROUND([1]調査表１!CU26/1000,0)</f>
        <v>1001</v>
      </c>
      <c r="CN15" s="1079"/>
      <c r="CO15" s="1079"/>
      <c r="CP15" s="1079"/>
      <c r="CQ15" s="1080"/>
      <c r="CR15" s="1078">
        <f>ROUND([1]調査表１!AI26/1000,0)</f>
        <v>28</v>
      </c>
      <c r="CS15" s="1079"/>
      <c r="CT15" s="1079"/>
      <c r="CU15" s="1079"/>
      <c r="CV15" s="1080"/>
      <c r="CW15" s="1078">
        <f>ROUND(([1]調査表１!BM26+[1]調査表１!BX26)/1000,0)</f>
        <v>0</v>
      </c>
      <c r="CX15" s="1079"/>
      <c r="CY15" s="1079"/>
      <c r="CZ15" s="1079"/>
      <c r="DA15" s="1080"/>
      <c r="DB15" s="1078">
        <f>ROUND(([1]調査表１!CX26+[1]調査表１!DE26)/1000,0)</f>
        <v>0</v>
      </c>
      <c r="DC15" s="1079"/>
      <c r="DD15" s="1079"/>
      <c r="DE15" s="1079"/>
      <c r="DF15" s="1080"/>
      <c r="DG15" s="1078">
        <v>0</v>
      </c>
      <c r="DH15" s="1079"/>
      <c r="DI15" s="1079"/>
      <c r="DJ15" s="1079"/>
      <c r="DK15" s="1080"/>
      <c r="DL15" s="1078">
        <v>0</v>
      </c>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596</v>
      </c>
      <c r="BT16" s="1104"/>
      <c r="BU16" s="1104"/>
      <c r="BV16" s="1104"/>
      <c r="BW16" s="1104"/>
      <c r="BX16" s="1104"/>
      <c r="BY16" s="1104"/>
      <c r="BZ16" s="1104"/>
      <c r="CA16" s="1104"/>
      <c r="CB16" s="1104"/>
      <c r="CC16" s="1104"/>
      <c r="CD16" s="1104"/>
      <c r="CE16" s="1104"/>
      <c r="CF16" s="1104"/>
      <c r="CG16" s="1105"/>
      <c r="CH16" s="1078">
        <f>ROUND([1]調査表１!BV27/1000,0)</f>
        <v>58</v>
      </c>
      <c r="CI16" s="1079"/>
      <c r="CJ16" s="1079"/>
      <c r="CK16" s="1079"/>
      <c r="CL16" s="1080"/>
      <c r="CM16" s="1078">
        <f>ROUND([1]調査表１!CU27/1000,0)</f>
        <v>484</v>
      </c>
      <c r="CN16" s="1079"/>
      <c r="CO16" s="1079"/>
      <c r="CP16" s="1079"/>
      <c r="CQ16" s="1080"/>
      <c r="CR16" s="1078">
        <f>ROUND([1]調査表１!AI27/1000,0)</f>
        <v>7</v>
      </c>
      <c r="CS16" s="1079"/>
      <c r="CT16" s="1079"/>
      <c r="CU16" s="1079"/>
      <c r="CV16" s="1080"/>
      <c r="CW16" s="1078">
        <f>ROUND(([1]調査表１!BM27+[1]調査表１!BX27)/1000,0)</f>
        <v>0</v>
      </c>
      <c r="CX16" s="1079"/>
      <c r="CY16" s="1079"/>
      <c r="CZ16" s="1079"/>
      <c r="DA16" s="1080"/>
      <c r="DB16" s="1078">
        <f>ROUND(([1]調査表１!CX27+[1]調査表１!DE27)/1000,0)</f>
        <v>0</v>
      </c>
      <c r="DC16" s="1079"/>
      <c r="DD16" s="1079"/>
      <c r="DE16" s="1079"/>
      <c r="DF16" s="1080"/>
      <c r="DG16" s="1078">
        <v>0</v>
      </c>
      <c r="DH16" s="1079"/>
      <c r="DI16" s="1079"/>
      <c r="DJ16" s="1079"/>
      <c r="DK16" s="1080"/>
      <c r="DL16" s="1078">
        <v>0</v>
      </c>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600</v>
      </c>
      <c r="BT17" s="1104"/>
      <c r="BU17" s="1104"/>
      <c r="BV17" s="1104"/>
      <c r="BW17" s="1104"/>
      <c r="BX17" s="1104"/>
      <c r="BY17" s="1104"/>
      <c r="BZ17" s="1104"/>
      <c r="CA17" s="1104"/>
      <c r="CB17" s="1104"/>
      <c r="CC17" s="1104"/>
      <c r="CD17" s="1104"/>
      <c r="CE17" s="1104"/>
      <c r="CF17" s="1104"/>
      <c r="CG17" s="1105"/>
      <c r="CH17" s="1078">
        <f>ROUND([1]調査表１!BV28/1000,0)</f>
        <v>1</v>
      </c>
      <c r="CI17" s="1079"/>
      <c r="CJ17" s="1079"/>
      <c r="CK17" s="1079"/>
      <c r="CL17" s="1080"/>
      <c r="CM17" s="1078">
        <f>ROUND([1]調査表１!CU28/1000,0)</f>
        <v>977</v>
      </c>
      <c r="CN17" s="1079"/>
      <c r="CO17" s="1079"/>
      <c r="CP17" s="1079"/>
      <c r="CQ17" s="1080"/>
      <c r="CR17" s="1078">
        <f>ROUND([1]調査表１!AI28/1000,0)</f>
        <v>6</v>
      </c>
      <c r="CS17" s="1079"/>
      <c r="CT17" s="1079"/>
      <c r="CU17" s="1079"/>
      <c r="CV17" s="1080"/>
      <c r="CW17" s="1078">
        <f>ROUND(([1]調査表１!BM28+[1]調査表１!BX28)/1000,0)</f>
        <v>0</v>
      </c>
      <c r="CX17" s="1079"/>
      <c r="CY17" s="1079"/>
      <c r="CZ17" s="1079"/>
      <c r="DA17" s="1080"/>
      <c r="DB17" s="1078">
        <f>ROUND(([1]調査表１!CX28+[1]調査表１!DE28)/1000,0)</f>
        <v>85</v>
      </c>
      <c r="DC17" s="1079"/>
      <c r="DD17" s="1079"/>
      <c r="DE17" s="1079"/>
      <c r="DF17" s="1080"/>
      <c r="DG17" s="1078">
        <v>0</v>
      </c>
      <c r="DH17" s="1079"/>
      <c r="DI17" s="1079"/>
      <c r="DJ17" s="1079"/>
      <c r="DK17" s="1080"/>
      <c r="DL17" s="1078">
        <v>0</v>
      </c>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597</v>
      </c>
      <c r="BT18" s="1104"/>
      <c r="BU18" s="1104"/>
      <c r="BV18" s="1104"/>
      <c r="BW18" s="1104"/>
      <c r="BX18" s="1104"/>
      <c r="BY18" s="1104"/>
      <c r="BZ18" s="1104"/>
      <c r="CA18" s="1104"/>
      <c r="CB18" s="1104"/>
      <c r="CC18" s="1104"/>
      <c r="CD18" s="1104"/>
      <c r="CE18" s="1104"/>
      <c r="CF18" s="1104"/>
      <c r="CG18" s="1105"/>
      <c r="CH18" s="1078">
        <f>ROUND([1]調査表１!BV29/1000,0)</f>
        <v>51</v>
      </c>
      <c r="CI18" s="1079"/>
      <c r="CJ18" s="1079"/>
      <c r="CK18" s="1079"/>
      <c r="CL18" s="1080"/>
      <c r="CM18" s="1078">
        <f>ROUND([1]調査表１!CU29/1000,0)</f>
        <v>1376</v>
      </c>
      <c r="CN18" s="1079"/>
      <c r="CO18" s="1079"/>
      <c r="CP18" s="1079"/>
      <c r="CQ18" s="1080"/>
      <c r="CR18" s="1078">
        <f>ROUND([1]調査表１!AI29/1000,0)</f>
        <v>450</v>
      </c>
      <c r="CS18" s="1079"/>
      <c r="CT18" s="1079"/>
      <c r="CU18" s="1079"/>
      <c r="CV18" s="1080"/>
      <c r="CW18" s="1078">
        <f>ROUND(([1]調査表１!BM29+[1]調査表１!BX29)/1000,0)</f>
        <v>4</v>
      </c>
      <c r="CX18" s="1079"/>
      <c r="CY18" s="1079"/>
      <c r="CZ18" s="1079"/>
      <c r="DA18" s="1080"/>
      <c r="DB18" s="1078">
        <f>ROUND(([1]調査表１!CX29+[1]調査表１!DE29)/1000,0)</f>
        <v>640</v>
      </c>
      <c r="DC18" s="1079"/>
      <c r="DD18" s="1079"/>
      <c r="DE18" s="1079"/>
      <c r="DF18" s="1080"/>
      <c r="DG18" s="1078">
        <v>0</v>
      </c>
      <c r="DH18" s="1079"/>
      <c r="DI18" s="1079"/>
      <c r="DJ18" s="1079"/>
      <c r="DK18" s="1080"/>
      <c r="DL18" s="1078">
        <v>0</v>
      </c>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598</v>
      </c>
      <c r="BT19" s="1104"/>
      <c r="BU19" s="1104"/>
      <c r="BV19" s="1104"/>
      <c r="BW19" s="1104"/>
      <c r="BX19" s="1104"/>
      <c r="BY19" s="1104"/>
      <c r="BZ19" s="1104"/>
      <c r="CA19" s="1104"/>
      <c r="CB19" s="1104"/>
      <c r="CC19" s="1104"/>
      <c r="CD19" s="1104"/>
      <c r="CE19" s="1104"/>
      <c r="CF19" s="1104"/>
      <c r="CG19" s="1105"/>
      <c r="CH19" s="1078">
        <f>ROUND([1]調査表１!BV30/1000,0)</f>
        <v>-50</v>
      </c>
      <c r="CI19" s="1079"/>
      <c r="CJ19" s="1079"/>
      <c r="CK19" s="1079"/>
      <c r="CL19" s="1080"/>
      <c r="CM19" s="1078">
        <f>ROUND([1]調査表１!CU30/1000,0)</f>
        <v>1747</v>
      </c>
      <c r="CN19" s="1079"/>
      <c r="CO19" s="1079"/>
      <c r="CP19" s="1079"/>
      <c r="CQ19" s="1080"/>
      <c r="CR19" s="1078">
        <f>ROUND([1]調査表１!AI30/1000,0)</f>
        <v>300</v>
      </c>
      <c r="CS19" s="1079"/>
      <c r="CT19" s="1079"/>
      <c r="CU19" s="1079"/>
      <c r="CV19" s="1080"/>
      <c r="CW19" s="1078">
        <f>ROUND(([1]調査表１!BM30+[1]調査表１!BX30)/1000,0)</f>
        <v>38</v>
      </c>
      <c r="CX19" s="1079"/>
      <c r="CY19" s="1079"/>
      <c r="CZ19" s="1079"/>
      <c r="DA19" s="1080"/>
      <c r="DB19" s="1078">
        <f>ROUND(([1]調査表１!CX30+[1]調査表１!DE30)/1000,0)</f>
        <v>0</v>
      </c>
      <c r="DC19" s="1079"/>
      <c r="DD19" s="1079"/>
      <c r="DE19" s="1079"/>
      <c r="DF19" s="1080"/>
      <c r="DG19" s="1078">
        <v>0</v>
      </c>
      <c r="DH19" s="1079"/>
      <c r="DI19" s="1079"/>
      <c r="DJ19" s="1079"/>
      <c r="DK19" s="1080"/>
      <c r="DL19" s="1078">
        <v>0</v>
      </c>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t="s">
        <v>599</v>
      </c>
      <c r="BT20" s="1104"/>
      <c r="BU20" s="1104"/>
      <c r="BV20" s="1104"/>
      <c r="BW20" s="1104"/>
      <c r="BX20" s="1104"/>
      <c r="BY20" s="1104"/>
      <c r="BZ20" s="1104"/>
      <c r="CA20" s="1104"/>
      <c r="CB20" s="1104"/>
      <c r="CC20" s="1104"/>
      <c r="CD20" s="1104"/>
      <c r="CE20" s="1104"/>
      <c r="CF20" s="1104"/>
      <c r="CG20" s="1105"/>
      <c r="CH20" s="1078">
        <f>ROUND([1]調査表１!BV31/1000,0)</f>
        <v>2</v>
      </c>
      <c r="CI20" s="1079"/>
      <c r="CJ20" s="1079"/>
      <c r="CK20" s="1079"/>
      <c r="CL20" s="1080"/>
      <c r="CM20" s="1078">
        <f>ROUND([1]調査表１!CU31/1000,0)</f>
        <v>680</v>
      </c>
      <c r="CN20" s="1079"/>
      <c r="CO20" s="1079"/>
      <c r="CP20" s="1079"/>
      <c r="CQ20" s="1080"/>
      <c r="CR20" s="1078">
        <f>ROUND([1]調査表１!AI31/1000,0)</f>
        <v>12</v>
      </c>
      <c r="CS20" s="1079"/>
      <c r="CT20" s="1079"/>
      <c r="CU20" s="1079"/>
      <c r="CV20" s="1080"/>
      <c r="CW20" s="1078">
        <f>ROUND(([1]調査表１!BM31+[1]調査表１!BX31)/1000,0)</f>
        <v>57</v>
      </c>
      <c r="CX20" s="1079"/>
      <c r="CY20" s="1079"/>
      <c r="CZ20" s="1079"/>
      <c r="DA20" s="1080"/>
      <c r="DB20" s="1078">
        <f>ROUND(([1]調査表１!CX31+[1]調査表１!DE31)/1000,0)</f>
        <v>0</v>
      </c>
      <c r="DC20" s="1079"/>
      <c r="DD20" s="1079"/>
      <c r="DE20" s="1079"/>
      <c r="DF20" s="1080"/>
      <c r="DG20" s="1078">
        <v>0</v>
      </c>
      <c r="DH20" s="1079"/>
      <c r="DI20" s="1079"/>
      <c r="DJ20" s="1079"/>
      <c r="DK20" s="1080"/>
      <c r="DL20" s="1078">
        <v>0</v>
      </c>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t="s">
        <v>602</v>
      </c>
      <c r="BT21" s="1104"/>
      <c r="BU21" s="1104"/>
      <c r="BV21" s="1104"/>
      <c r="BW21" s="1104"/>
      <c r="BX21" s="1104"/>
      <c r="BY21" s="1104"/>
      <c r="BZ21" s="1104"/>
      <c r="CA21" s="1104"/>
      <c r="CB21" s="1104"/>
      <c r="CC21" s="1104"/>
      <c r="CD21" s="1104"/>
      <c r="CE21" s="1104"/>
      <c r="CF21" s="1104"/>
      <c r="CG21" s="1105"/>
      <c r="CH21" s="1078">
        <v>0</v>
      </c>
      <c r="CI21" s="1079"/>
      <c r="CJ21" s="1079"/>
      <c r="CK21" s="1079"/>
      <c r="CL21" s="1080"/>
      <c r="CM21" s="1078">
        <v>85</v>
      </c>
      <c r="CN21" s="1079"/>
      <c r="CO21" s="1079"/>
      <c r="CP21" s="1079"/>
      <c r="CQ21" s="1080"/>
      <c r="CR21" s="1078">
        <v>10</v>
      </c>
      <c r="CS21" s="1079"/>
      <c r="CT21" s="1079"/>
      <c r="CU21" s="1079"/>
      <c r="CV21" s="1080"/>
      <c r="CW21" s="1078">
        <v>26</v>
      </c>
      <c r="CX21" s="1079"/>
      <c r="CY21" s="1079"/>
      <c r="CZ21" s="1079"/>
      <c r="DA21" s="1080"/>
      <c r="DB21" s="1078">
        <v>0</v>
      </c>
      <c r="DC21" s="1079"/>
      <c r="DD21" s="1079"/>
      <c r="DE21" s="1079"/>
      <c r="DF21" s="1080"/>
      <c r="DG21" s="1078">
        <v>0</v>
      </c>
      <c r="DH21" s="1079"/>
      <c r="DI21" s="1079"/>
      <c r="DJ21" s="1079"/>
      <c r="DK21" s="1080"/>
      <c r="DL21" s="1078">
        <v>0</v>
      </c>
      <c r="DM21" s="1079"/>
      <c r="DN21" s="1079"/>
      <c r="DO21" s="1079"/>
      <c r="DP21" s="1080"/>
      <c r="DQ21" s="1078"/>
      <c r="DR21" s="1079"/>
      <c r="DS21" s="1079"/>
      <c r="DT21" s="1079"/>
      <c r="DU21" s="1080"/>
      <c r="DV21" s="1081" t="s">
        <v>604</v>
      </c>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198039</v>
      </c>
      <c r="R23" s="1158"/>
      <c r="S23" s="1158"/>
      <c r="T23" s="1158"/>
      <c r="U23" s="1158"/>
      <c r="V23" s="1158">
        <v>197251</v>
      </c>
      <c r="W23" s="1158"/>
      <c r="X23" s="1158"/>
      <c r="Y23" s="1158"/>
      <c r="Z23" s="1158"/>
      <c r="AA23" s="1158">
        <v>788</v>
      </c>
      <c r="AB23" s="1158"/>
      <c r="AC23" s="1158"/>
      <c r="AD23" s="1158"/>
      <c r="AE23" s="1159"/>
      <c r="AF23" s="1160">
        <v>355</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238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52189</v>
      </c>
      <c r="R28" s="1143"/>
      <c r="S28" s="1143"/>
      <c r="T28" s="1143"/>
      <c r="U28" s="1143"/>
      <c r="V28" s="1143">
        <v>47575</v>
      </c>
      <c r="W28" s="1143"/>
      <c r="X28" s="1143"/>
      <c r="Y28" s="1143"/>
      <c r="Z28" s="1143"/>
      <c r="AA28" s="1143">
        <f>Q28-V28-1</f>
        <v>4613</v>
      </c>
      <c r="AB28" s="1143"/>
      <c r="AC28" s="1143"/>
      <c r="AD28" s="1143"/>
      <c r="AE28" s="1144"/>
      <c r="AF28" s="1145">
        <v>4613</v>
      </c>
      <c r="AG28" s="1143"/>
      <c r="AH28" s="1143"/>
      <c r="AI28" s="1143"/>
      <c r="AJ28" s="1146"/>
      <c r="AK28" s="1147">
        <v>4941</v>
      </c>
      <c r="AL28" s="1135"/>
      <c r="AM28" s="1135"/>
      <c r="AN28" s="1135"/>
      <c r="AO28" s="1135"/>
      <c r="AP28" s="1135" t="s">
        <v>576</v>
      </c>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42308</v>
      </c>
      <c r="R29" s="1133"/>
      <c r="S29" s="1133"/>
      <c r="T29" s="1133"/>
      <c r="U29" s="1133"/>
      <c r="V29" s="1133">
        <v>41310</v>
      </c>
      <c r="W29" s="1133"/>
      <c r="X29" s="1133"/>
      <c r="Y29" s="1133"/>
      <c r="Z29" s="1133"/>
      <c r="AA29" s="1133">
        <f>Q29-V29</f>
        <v>998</v>
      </c>
      <c r="AB29" s="1133"/>
      <c r="AC29" s="1133"/>
      <c r="AD29" s="1133"/>
      <c r="AE29" s="1134"/>
      <c r="AF29" s="1108">
        <v>998</v>
      </c>
      <c r="AG29" s="1109"/>
      <c r="AH29" s="1109"/>
      <c r="AI29" s="1109"/>
      <c r="AJ29" s="1110"/>
      <c r="AK29" s="1069">
        <v>5988</v>
      </c>
      <c r="AL29" s="1060"/>
      <c r="AM29" s="1060"/>
      <c r="AN29" s="1060"/>
      <c r="AO29" s="1060"/>
      <c r="AP29" s="1060" t="s">
        <v>576</v>
      </c>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6066</v>
      </c>
      <c r="R30" s="1133"/>
      <c r="S30" s="1133"/>
      <c r="T30" s="1133"/>
      <c r="U30" s="1133"/>
      <c r="V30" s="1133">
        <v>5882</v>
      </c>
      <c r="W30" s="1133"/>
      <c r="X30" s="1133"/>
      <c r="Y30" s="1133"/>
      <c r="Z30" s="1133"/>
      <c r="AA30" s="1133">
        <f t="shared" ref="AA30:AA34" si="0">Q30-V30</f>
        <v>184</v>
      </c>
      <c r="AB30" s="1133"/>
      <c r="AC30" s="1133"/>
      <c r="AD30" s="1133"/>
      <c r="AE30" s="1134"/>
      <c r="AF30" s="1108">
        <v>184</v>
      </c>
      <c r="AG30" s="1109"/>
      <c r="AH30" s="1109"/>
      <c r="AI30" s="1109"/>
      <c r="AJ30" s="1110"/>
      <c r="AK30" s="1069">
        <v>1266</v>
      </c>
      <c r="AL30" s="1060"/>
      <c r="AM30" s="1060"/>
      <c r="AN30" s="1060"/>
      <c r="AO30" s="1060"/>
      <c r="AP30" s="1060" t="s">
        <v>576</v>
      </c>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16</v>
      </c>
      <c r="R31" s="1133"/>
      <c r="S31" s="1133"/>
      <c r="T31" s="1133"/>
      <c r="U31" s="1133"/>
      <c r="V31" s="1133">
        <v>9</v>
      </c>
      <c r="W31" s="1133"/>
      <c r="X31" s="1133"/>
      <c r="Y31" s="1133"/>
      <c r="Z31" s="1133"/>
      <c r="AA31" s="1133">
        <f>Q31-V31</f>
        <v>7</v>
      </c>
      <c r="AB31" s="1133"/>
      <c r="AC31" s="1133"/>
      <c r="AD31" s="1133"/>
      <c r="AE31" s="1134"/>
      <c r="AF31" s="1108">
        <v>7</v>
      </c>
      <c r="AG31" s="1109"/>
      <c r="AH31" s="1109"/>
      <c r="AI31" s="1109"/>
      <c r="AJ31" s="1110"/>
      <c r="AK31" s="1069">
        <v>9</v>
      </c>
      <c r="AL31" s="1060"/>
      <c r="AM31" s="1060"/>
      <c r="AN31" s="1060"/>
      <c r="AO31" s="1060"/>
      <c r="AP31" s="1060" t="s">
        <v>576</v>
      </c>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10444</v>
      </c>
      <c r="R32" s="1133"/>
      <c r="S32" s="1133"/>
      <c r="T32" s="1133"/>
      <c r="U32" s="1133"/>
      <c r="V32" s="1133">
        <v>1320</v>
      </c>
      <c r="W32" s="1133"/>
      <c r="X32" s="1133"/>
      <c r="Y32" s="1133"/>
      <c r="Z32" s="1133"/>
      <c r="AA32" s="1133">
        <f>Q32-V32-1</f>
        <v>9123</v>
      </c>
      <c r="AB32" s="1133"/>
      <c r="AC32" s="1133"/>
      <c r="AD32" s="1133"/>
      <c r="AE32" s="1134"/>
      <c r="AF32" s="1108">
        <v>9123</v>
      </c>
      <c r="AG32" s="1109"/>
      <c r="AH32" s="1109"/>
      <c r="AI32" s="1109"/>
      <c r="AJ32" s="1110"/>
      <c r="AK32" s="1069">
        <v>47</v>
      </c>
      <c r="AL32" s="1060"/>
      <c r="AM32" s="1060"/>
      <c r="AN32" s="1060"/>
      <c r="AO32" s="1060"/>
      <c r="AP32" s="1060">
        <v>12932</v>
      </c>
      <c r="AQ32" s="1060"/>
      <c r="AR32" s="1060"/>
      <c r="AS32" s="1060"/>
      <c r="AT32" s="1060"/>
      <c r="AU32" s="1060"/>
      <c r="AV32" s="1060"/>
      <c r="AW32" s="1060"/>
      <c r="AX32" s="1060"/>
      <c r="AY32" s="1060"/>
      <c r="AZ32" s="1131"/>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9293</v>
      </c>
      <c r="R33" s="1133"/>
      <c r="S33" s="1133"/>
      <c r="T33" s="1133"/>
      <c r="U33" s="1133"/>
      <c r="V33" s="1133">
        <v>424</v>
      </c>
      <c r="W33" s="1133"/>
      <c r="X33" s="1133"/>
      <c r="Y33" s="1133"/>
      <c r="Z33" s="1133"/>
      <c r="AA33" s="1133">
        <f t="shared" si="0"/>
        <v>8869</v>
      </c>
      <c r="AB33" s="1133"/>
      <c r="AC33" s="1133"/>
      <c r="AD33" s="1133"/>
      <c r="AE33" s="1134"/>
      <c r="AF33" s="1108">
        <v>8869</v>
      </c>
      <c r="AG33" s="1109"/>
      <c r="AH33" s="1109"/>
      <c r="AI33" s="1109"/>
      <c r="AJ33" s="1110"/>
      <c r="AK33" s="1069">
        <v>1</v>
      </c>
      <c r="AL33" s="1060"/>
      <c r="AM33" s="1060"/>
      <c r="AN33" s="1060"/>
      <c r="AO33" s="1060"/>
      <c r="AP33" s="1060" t="s">
        <v>576</v>
      </c>
      <c r="AQ33" s="1060"/>
      <c r="AR33" s="1060"/>
      <c r="AS33" s="1060"/>
      <c r="AT33" s="1060"/>
      <c r="AU33" s="1060"/>
      <c r="AV33" s="1060"/>
      <c r="AW33" s="1060"/>
      <c r="AX33" s="1060"/>
      <c r="AY33" s="1060"/>
      <c r="AZ33" s="1131"/>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14434</v>
      </c>
      <c r="R34" s="1133"/>
      <c r="S34" s="1133"/>
      <c r="T34" s="1133"/>
      <c r="U34" s="1133"/>
      <c r="V34" s="1133">
        <v>4045</v>
      </c>
      <c r="W34" s="1133"/>
      <c r="X34" s="1133"/>
      <c r="Y34" s="1133"/>
      <c r="Z34" s="1133"/>
      <c r="AA34" s="1133">
        <f t="shared" si="0"/>
        <v>10389</v>
      </c>
      <c r="AB34" s="1133"/>
      <c r="AC34" s="1133"/>
      <c r="AD34" s="1133"/>
      <c r="AE34" s="1134"/>
      <c r="AF34" s="1108">
        <v>10389</v>
      </c>
      <c r="AG34" s="1109"/>
      <c r="AH34" s="1109"/>
      <c r="AI34" s="1109"/>
      <c r="AJ34" s="1110"/>
      <c r="AK34" s="1069">
        <v>4636</v>
      </c>
      <c r="AL34" s="1060"/>
      <c r="AM34" s="1060"/>
      <c r="AN34" s="1060"/>
      <c r="AO34" s="1060"/>
      <c r="AP34" s="1060">
        <v>30633</v>
      </c>
      <c r="AQ34" s="1060"/>
      <c r="AR34" s="1060"/>
      <c r="AS34" s="1060"/>
      <c r="AT34" s="1060"/>
      <c r="AU34" s="1060"/>
      <c r="AV34" s="1060"/>
      <c r="AW34" s="1060"/>
      <c r="AX34" s="1060"/>
      <c r="AY34" s="1060"/>
      <c r="AZ34" s="1131"/>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413</v>
      </c>
      <c r="C35" s="1127"/>
      <c r="D35" s="1127"/>
      <c r="E35" s="1127"/>
      <c r="F35" s="1127"/>
      <c r="G35" s="1127"/>
      <c r="H35" s="1127"/>
      <c r="I35" s="1127"/>
      <c r="J35" s="1127"/>
      <c r="K35" s="1127"/>
      <c r="L35" s="1127"/>
      <c r="M35" s="1127"/>
      <c r="N35" s="1127"/>
      <c r="O35" s="1127"/>
      <c r="P35" s="1128"/>
      <c r="Q35" s="1132">
        <v>10045</v>
      </c>
      <c r="R35" s="1133"/>
      <c r="S35" s="1133"/>
      <c r="T35" s="1133"/>
      <c r="U35" s="1133"/>
      <c r="V35" s="1133">
        <v>1543</v>
      </c>
      <c r="W35" s="1133"/>
      <c r="X35" s="1133"/>
      <c r="Y35" s="1133"/>
      <c r="Z35" s="1133"/>
      <c r="AA35" s="1133">
        <f>Q35-V35-1</f>
        <v>8501</v>
      </c>
      <c r="AB35" s="1133"/>
      <c r="AC35" s="1133"/>
      <c r="AD35" s="1133"/>
      <c r="AE35" s="1134"/>
      <c r="AF35" s="1108">
        <v>8501</v>
      </c>
      <c r="AG35" s="1109"/>
      <c r="AH35" s="1109"/>
      <c r="AI35" s="1109"/>
      <c r="AJ35" s="1110"/>
      <c r="AK35" s="1069" t="s">
        <v>576</v>
      </c>
      <c r="AL35" s="1060"/>
      <c r="AM35" s="1060"/>
      <c r="AN35" s="1060"/>
      <c r="AO35" s="1060"/>
      <c r="AP35" s="1060" t="s">
        <v>576</v>
      </c>
      <c r="AQ35" s="1060"/>
      <c r="AR35" s="1060"/>
      <c r="AS35" s="1060"/>
      <c r="AT35" s="1060"/>
      <c r="AU35" s="1060"/>
      <c r="AV35" s="1060"/>
      <c r="AW35" s="1060"/>
      <c r="AX35" s="1060"/>
      <c r="AY35" s="1060"/>
      <c r="AZ35" s="1131"/>
      <c r="BA35" s="1131"/>
      <c r="BB35" s="1131"/>
      <c r="BC35" s="1131"/>
      <c r="BD35" s="1131"/>
      <c r="BE35" s="1121" t="s">
        <v>412</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414</v>
      </c>
      <c r="C36" s="1127"/>
      <c r="D36" s="1127"/>
      <c r="E36" s="1127"/>
      <c r="F36" s="1127"/>
      <c r="G36" s="1127"/>
      <c r="H36" s="1127"/>
      <c r="I36" s="1127"/>
      <c r="J36" s="1127"/>
      <c r="K36" s="1127"/>
      <c r="L36" s="1127"/>
      <c r="M36" s="1127"/>
      <c r="N36" s="1127"/>
      <c r="O36" s="1127"/>
      <c r="P36" s="1128"/>
      <c r="Q36" s="1132">
        <v>402</v>
      </c>
      <c r="R36" s="1133"/>
      <c r="S36" s="1133"/>
      <c r="T36" s="1133"/>
      <c r="U36" s="1133"/>
      <c r="V36" s="1133">
        <v>278</v>
      </c>
      <c r="W36" s="1133"/>
      <c r="X36" s="1133"/>
      <c r="Y36" s="1133"/>
      <c r="Z36" s="1133"/>
      <c r="AA36" s="1133">
        <f>Q36-V36+1</f>
        <v>125</v>
      </c>
      <c r="AB36" s="1133"/>
      <c r="AC36" s="1133"/>
      <c r="AD36" s="1133"/>
      <c r="AE36" s="1134"/>
      <c r="AF36" s="1108">
        <v>125</v>
      </c>
      <c r="AG36" s="1109"/>
      <c r="AH36" s="1109"/>
      <c r="AI36" s="1109"/>
      <c r="AJ36" s="1110"/>
      <c r="AK36" s="1069">
        <v>38</v>
      </c>
      <c r="AL36" s="1060"/>
      <c r="AM36" s="1060"/>
      <c r="AN36" s="1060"/>
      <c r="AO36" s="1060"/>
      <c r="AP36" s="1060">
        <v>37</v>
      </c>
      <c r="AQ36" s="1060"/>
      <c r="AR36" s="1060"/>
      <c r="AS36" s="1060"/>
      <c r="AT36" s="1060"/>
      <c r="AU36" s="1060"/>
      <c r="AV36" s="1060"/>
      <c r="AW36" s="1060"/>
      <c r="AX36" s="1060"/>
      <c r="AY36" s="1060"/>
      <c r="AZ36" s="1131"/>
      <c r="BA36" s="1131"/>
      <c r="BB36" s="1131"/>
      <c r="BC36" s="1131"/>
      <c r="BD36" s="1131"/>
      <c r="BE36" s="1121" t="s">
        <v>415</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42810</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421</v>
      </c>
      <c r="W66" s="1091"/>
      <c r="X66" s="1091"/>
      <c r="Y66" s="1091"/>
      <c r="Z66" s="1092"/>
      <c r="AA66" s="1090" t="s">
        <v>397</v>
      </c>
      <c r="AB66" s="1091"/>
      <c r="AC66" s="1091"/>
      <c r="AD66" s="1091"/>
      <c r="AE66" s="1092"/>
      <c r="AF66" s="1096" t="s">
        <v>422</v>
      </c>
      <c r="AG66" s="1097"/>
      <c r="AH66" s="1097"/>
      <c r="AI66" s="1097"/>
      <c r="AJ66" s="1098"/>
      <c r="AK66" s="1090" t="s">
        <v>423</v>
      </c>
      <c r="AL66" s="1085"/>
      <c r="AM66" s="1085"/>
      <c r="AN66" s="1085"/>
      <c r="AO66" s="1086"/>
      <c r="AP66" s="1090" t="s">
        <v>424</v>
      </c>
      <c r="AQ66" s="1091"/>
      <c r="AR66" s="1091"/>
      <c r="AS66" s="1091"/>
      <c r="AT66" s="1092"/>
      <c r="AU66" s="1090" t="s">
        <v>425</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577</v>
      </c>
      <c r="C68" s="1075"/>
      <c r="D68" s="1075"/>
      <c r="E68" s="1075"/>
      <c r="F68" s="1075"/>
      <c r="G68" s="1075"/>
      <c r="H68" s="1075"/>
      <c r="I68" s="1075"/>
      <c r="J68" s="1075"/>
      <c r="K68" s="1075"/>
      <c r="L68" s="1075"/>
      <c r="M68" s="1075"/>
      <c r="N68" s="1075"/>
      <c r="O68" s="1075"/>
      <c r="P68" s="1076"/>
      <c r="Q68" s="1077">
        <v>226</v>
      </c>
      <c r="R68" s="1071"/>
      <c r="S68" s="1071"/>
      <c r="T68" s="1071"/>
      <c r="U68" s="1071"/>
      <c r="V68" s="1071">
        <v>199</v>
      </c>
      <c r="W68" s="1071"/>
      <c r="X68" s="1071"/>
      <c r="Y68" s="1071"/>
      <c r="Z68" s="1071"/>
      <c r="AA68" s="1071">
        <v>27</v>
      </c>
      <c r="AB68" s="1071"/>
      <c r="AC68" s="1071"/>
      <c r="AD68" s="1071"/>
      <c r="AE68" s="1071"/>
      <c r="AF68" s="1071">
        <v>27</v>
      </c>
      <c r="AG68" s="1071"/>
      <c r="AH68" s="1071"/>
      <c r="AI68" s="1071"/>
      <c r="AJ68" s="1071"/>
      <c r="AK68" s="1071" t="s">
        <v>576</v>
      </c>
      <c r="AL68" s="1071"/>
      <c r="AM68" s="1071"/>
      <c r="AN68" s="1071"/>
      <c r="AO68" s="1071"/>
      <c r="AP68" s="1071">
        <v>134</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578</v>
      </c>
      <c r="C69" s="1064"/>
      <c r="D69" s="1064"/>
      <c r="E69" s="1064"/>
      <c r="F69" s="1064"/>
      <c r="G69" s="1064"/>
      <c r="H69" s="1064"/>
      <c r="I69" s="1064"/>
      <c r="J69" s="1064"/>
      <c r="K69" s="1064"/>
      <c r="L69" s="1064"/>
      <c r="M69" s="1064"/>
      <c r="N69" s="1064"/>
      <c r="O69" s="1064"/>
      <c r="P69" s="1065"/>
      <c r="Q69" s="1066">
        <v>679</v>
      </c>
      <c r="R69" s="1060"/>
      <c r="S69" s="1060"/>
      <c r="T69" s="1060"/>
      <c r="U69" s="1060"/>
      <c r="V69" s="1060">
        <v>357</v>
      </c>
      <c r="W69" s="1060"/>
      <c r="X69" s="1060"/>
      <c r="Y69" s="1060"/>
      <c r="Z69" s="1060"/>
      <c r="AA69" s="1060">
        <v>322</v>
      </c>
      <c r="AB69" s="1060"/>
      <c r="AC69" s="1060"/>
      <c r="AD69" s="1060"/>
      <c r="AE69" s="1060"/>
      <c r="AF69" s="1060">
        <v>322</v>
      </c>
      <c r="AG69" s="1060"/>
      <c r="AH69" s="1060"/>
      <c r="AI69" s="1060"/>
      <c r="AJ69" s="1060"/>
      <c r="AK69" s="1060">
        <v>188</v>
      </c>
      <c r="AL69" s="1060"/>
      <c r="AM69" s="1060"/>
      <c r="AN69" s="1060"/>
      <c r="AO69" s="1060"/>
      <c r="AP69" s="1060" t="s">
        <v>576</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579</v>
      </c>
      <c r="C70" s="1064"/>
      <c r="D70" s="1064"/>
      <c r="E70" s="1064"/>
      <c r="F70" s="1064"/>
      <c r="G70" s="1064"/>
      <c r="H70" s="1064"/>
      <c r="I70" s="1064"/>
      <c r="J70" s="1064"/>
      <c r="K70" s="1064"/>
      <c r="L70" s="1064"/>
      <c r="M70" s="1064"/>
      <c r="N70" s="1064"/>
      <c r="O70" s="1064"/>
      <c r="P70" s="1065"/>
      <c r="Q70" s="1066">
        <v>764162</v>
      </c>
      <c r="R70" s="1060"/>
      <c r="S70" s="1060"/>
      <c r="T70" s="1060"/>
      <c r="U70" s="1060"/>
      <c r="V70" s="1060">
        <v>744508</v>
      </c>
      <c r="W70" s="1060"/>
      <c r="X70" s="1060"/>
      <c r="Y70" s="1060"/>
      <c r="Z70" s="1060"/>
      <c r="AA70" s="1060">
        <v>19654</v>
      </c>
      <c r="AB70" s="1060"/>
      <c r="AC70" s="1060"/>
      <c r="AD70" s="1060"/>
      <c r="AE70" s="1060"/>
      <c r="AF70" s="1060">
        <v>19654</v>
      </c>
      <c r="AG70" s="1060"/>
      <c r="AH70" s="1060"/>
      <c r="AI70" s="1060"/>
      <c r="AJ70" s="1060"/>
      <c r="AK70" s="1060">
        <v>4314</v>
      </c>
      <c r="AL70" s="1060"/>
      <c r="AM70" s="1060"/>
      <c r="AN70" s="1060"/>
      <c r="AO70" s="1060"/>
      <c r="AP70" s="1060" t="s">
        <v>576</v>
      </c>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580</v>
      </c>
      <c r="C71" s="1064"/>
      <c r="D71" s="1064"/>
      <c r="E71" s="1064"/>
      <c r="F71" s="1064"/>
      <c r="G71" s="1064"/>
      <c r="H71" s="1064"/>
      <c r="I71" s="1064"/>
      <c r="J71" s="1064"/>
      <c r="K71" s="1064"/>
      <c r="L71" s="1064"/>
      <c r="M71" s="1064"/>
      <c r="N71" s="1064"/>
      <c r="O71" s="1064"/>
      <c r="P71" s="1065"/>
      <c r="Q71" s="1066">
        <v>21519</v>
      </c>
      <c r="R71" s="1060"/>
      <c r="S71" s="1060"/>
      <c r="T71" s="1060"/>
      <c r="U71" s="1060"/>
      <c r="V71" s="1060">
        <v>26150</v>
      </c>
      <c r="W71" s="1060"/>
      <c r="X71" s="1060"/>
      <c r="Y71" s="1060"/>
      <c r="Z71" s="1060"/>
      <c r="AA71" s="1060">
        <v>-4631</v>
      </c>
      <c r="AB71" s="1060"/>
      <c r="AC71" s="1060"/>
      <c r="AD71" s="1060"/>
      <c r="AE71" s="1060"/>
      <c r="AF71" s="1060">
        <v>-9478</v>
      </c>
      <c r="AG71" s="1060"/>
      <c r="AH71" s="1060"/>
      <c r="AI71" s="1060"/>
      <c r="AJ71" s="1060"/>
      <c r="AK71" s="1060">
        <v>13</v>
      </c>
      <c r="AL71" s="1060"/>
      <c r="AM71" s="1060"/>
      <c r="AN71" s="1060"/>
      <c r="AO71" s="1060"/>
      <c r="AP71" s="1060">
        <v>46858</v>
      </c>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581</v>
      </c>
      <c r="C72" s="1064"/>
      <c r="D72" s="1064"/>
      <c r="E72" s="1064"/>
      <c r="F72" s="1064"/>
      <c r="G72" s="1064"/>
      <c r="H72" s="1064"/>
      <c r="I72" s="1064"/>
      <c r="J72" s="1064"/>
      <c r="K72" s="1064"/>
      <c r="L72" s="1064"/>
      <c r="M72" s="1064"/>
      <c r="N72" s="1064"/>
      <c r="O72" s="1064"/>
      <c r="P72" s="1065"/>
      <c r="Q72" s="1066">
        <v>70366</v>
      </c>
      <c r="R72" s="1060"/>
      <c r="S72" s="1060"/>
      <c r="T72" s="1060"/>
      <c r="U72" s="1060"/>
      <c r="V72" s="1060">
        <v>70358</v>
      </c>
      <c r="W72" s="1060"/>
      <c r="X72" s="1060"/>
      <c r="Y72" s="1060"/>
      <c r="Z72" s="1060"/>
      <c r="AA72" s="1060">
        <v>8</v>
      </c>
      <c r="AB72" s="1060"/>
      <c r="AC72" s="1060"/>
      <c r="AD72" s="1060"/>
      <c r="AE72" s="1060"/>
      <c r="AF72" s="1060">
        <v>8</v>
      </c>
      <c r="AG72" s="1060"/>
      <c r="AH72" s="1060"/>
      <c r="AI72" s="1060"/>
      <c r="AJ72" s="1060"/>
      <c r="AK72" s="1060" t="s">
        <v>576</v>
      </c>
      <c r="AL72" s="1060"/>
      <c r="AM72" s="1060"/>
      <c r="AN72" s="1060"/>
      <c r="AO72" s="1060"/>
      <c r="AP72" s="1060" t="s">
        <v>582</v>
      </c>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305</v>
      </c>
      <c r="AG109" s="983"/>
      <c r="AH109" s="983"/>
      <c r="AI109" s="983"/>
      <c r="AJ109" s="984"/>
      <c r="AK109" s="985" t="s">
        <v>304</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305</v>
      </c>
      <c r="BW109" s="983"/>
      <c r="BX109" s="983"/>
      <c r="BY109" s="983"/>
      <c r="BZ109" s="984"/>
      <c r="CA109" s="985" t="s">
        <v>304</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305</v>
      </c>
      <c r="DM109" s="983"/>
      <c r="DN109" s="983"/>
      <c r="DO109" s="983"/>
      <c r="DP109" s="984"/>
      <c r="DQ109" s="985" t="s">
        <v>304</v>
      </c>
      <c r="DR109" s="983"/>
      <c r="DS109" s="983"/>
      <c r="DT109" s="983"/>
      <c r="DU109" s="984"/>
      <c r="DV109" s="985" t="s">
        <v>436</v>
      </c>
      <c r="DW109" s="983"/>
      <c r="DX109" s="983"/>
      <c r="DY109" s="983"/>
      <c r="DZ109" s="1014"/>
    </row>
    <row r="110" spans="1:131" s="246" customFormat="1" ht="26.25" customHeight="1" x14ac:dyDescent="0.15">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26349192</v>
      </c>
      <c r="AB110" s="976"/>
      <c r="AC110" s="976"/>
      <c r="AD110" s="976"/>
      <c r="AE110" s="977"/>
      <c r="AF110" s="978">
        <v>25799310</v>
      </c>
      <c r="AG110" s="976"/>
      <c r="AH110" s="976"/>
      <c r="AI110" s="976"/>
      <c r="AJ110" s="977"/>
      <c r="AK110" s="978">
        <v>23818169</v>
      </c>
      <c r="AL110" s="976"/>
      <c r="AM110" s="976"/>
      <c r="AN110" s="976"/>
      <c r="AO110" s="977"/>
      <c r="AP110" s="979">
        <v>27</v>
      </c>
      <c r="AQ110" s="980"/>
      <c r="AR110" s="980"/>
      <c r="AS110" s="980"/>
      <c r="AT110" s="981"/>
      <c r="AU110" s="1015" t="s">
        <v>72</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257662010</v>
      </c>
      <c r="BR110" s="923"/>
      <c r="BS110" s="923"/>
      <c r="BT110" s="923"/>
      <c r="BU110" s="923"/>
      <c r="BV110" s="923">
        <v>251572564</v>
      </c>
      <c r="BW110" s="923"/>
      <c r="BX110" s="923"/>
      <c r="BY110" s="923"/>
      <c r="BZ110" s="923"/>
      <c r="CA110" s="923">
        <v>245497463</v>
      </c>
      <c r="CB110" s="923"/>
      <c r="CC110" s="923"/>
      <c r="CD110" s="923"/>
      <c r="CE110" s="923"/>
      <c r="CF110" s="947">
        <v>278.2</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238</v>
      </c>
      <c r="DH110" s="923"/>
      <c r="DI110" s="923"/>
      <c r="DJ110" s="923"/>
      <c r="DK110" s="923"/>
      <c r="DL110" s="923" t="s">
        <v>238</v>
      </c>
      <c r="DM110" s="923"/>
      <c r="DN110" s="923"/>
      <c r="DO110" s="923"/>
      <c r="DP110" s="923"/>
      <c r="DQ110" s="923" t="s">
        <v>238</v>
      </c>
      <c r="DR110" s="923"/>
      <c r="DS110" s="923"/>
      <c r="DT110" s="923"/>
      <c r="DU110" s="923"/>
      <c r="DV110" s="924" t="s">
        <v>238</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238</v>
      </c>
      <c r="AB111" s="1004"/>
      <c r="AC111" s="1004"/>
      <c r="AD111" s="1004"/>
      <c r="AE111" s="1005"/>
      <c r="AF111" s="1006" t="s">
        <v>238</v>
      </c>
      <c r="AG111" s="1004"/>
      <c r="AH111" s="1004"/>
      <c r="AI111" s="1004"/>
      <c r="AJ111" s="1005"/>
      <c r="AK111" s="1006" t="s">
        <v>238</v>
      </c>
      <c r="AL111" s="1004"/>
      <c r="AM111" s="1004"/>
      <c r="AN111" s="1004"/>
      <c r="AO111" s="1005"/>
      <c r="AP111" s="1007" t="s">
        <v>238</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v>3036068</v>
      </c>
      <c r="BR111" s="895"/>
      <c r="BS111" s="895"/>
      <c r="BT111" s="895"/>
      <c r="BU111" s="895"/>
      <c r="BV111" s="895">
        <v>2519503</v>
      </c>
      <c r="BW111" s="895"/>
      <c r="BX111" s="895"/>
      <c r="BY111" s="895"/>
      <c r="BZ111" s="895"/>
      <c r="CA111" s="895">
        <v>2334119</v>
      </c>
      <c r="CB111" s="895"/>
      <c r="CC111" s="895"/>
      <c r="CD111" s="895"/>
      <c r="CE111" s="895"/>
      <c r="CF111" s="956">
        <v>2.6</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2402608</v>
      </c>
      <c r="DH111" s="895"/>
      <c r="DI111" s="895"/>
      <c r="DJ111" s="895"/>
      <c r="DK111" s="895"/>
      <c r="DL111" s="895">
        <v>2117630</v>
      </c>
      <c r="DM111" s="895"/>
      <c r="DN111" s="895"/>
      <c r="DO111" s="895"/>
      <c r="DP111" s="895"/>
      <c r="DQ111" s="895">
        <v>1833520</v>
      </c>
      <c r="DR111" s="895"/>
      <c r="DS111" s="895"/>
      <c r="DT111" s="895"/>
      <c r="DU111" s="895"/>
      <c r="DV111" s="872">
        <v>2.1</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33333</v>
      </c>
      <c r="AB112" s="858"/>
      <c r="AC112" s="858"/>
      <c r="AD112" s="858"/>
      <c r="AE112" s="859"/>
      <c r="AF112" s="860">
        <v>16667</v>
      </c>
      <c r="AG112" s="858"/>
      <c r="AH112" s="858"/>
      <c r="AI112" s="858"/>
      <c r="AJ112" s="859"/>
      <c r="AK112" s="860">
        <v>13333</v>
      </c>
      <c r="AL112" s="858"/>
      <c r="AM112" s="858"/>
      <c r="AN112" s="858"/>
      <c r="AO112" s="859"/>
      <c r="AP112" s="905">
        <v>0</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25032056</v>
      </c>
      <c r="BR112" s="895"/>
      <c r="BS112" s="895"/>
      <c r="BT112" s="895"/>
      <c r="BU112" s="895"/>
      <c r="BV112" s="895">
        <v>24806479</v>
      </c>
      <c r="BW112" s="895"/>
      <c r="BX112" s="895"/>
      <c r="BY112" s="895"/>
      <c r="BZ112" s="895"/>
      <c r="CA112" s="895">
        <v>24876506</v>
      </c>
      <c r="CB112" s="895"/>
      <c r="CC112" s="895"/>
      <c r="CD112" s="895"/>
      <c r="CE112" s="895"/>
      <c r="CF112" s="956">
        <v>28.2</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238</v>
      </c>
      <c r="DH112" s="895"/>
      <c r="DI112" s="895"/>
      <c r="DJ112" s="895"/>
      <c r="DK112" s="895"/>
      <c r="DL112" s="895" t="s">
        <v>238</v>
      </c>
      <c r="DM112" s="895"/>
      <c r="DN112" s="895"/>
      <c r="DO112" s="895"/>
      <c r="DP112" s="895"/>
      <c r="DQ112" s="895" t="s">
        <v>238</v>
      </c>
      <c r="DR112" s="895"/>
      <c r="DS112" s="895"/>
      <c r="DT112" s="895"/>
      <c r="DU112" s="895"/>
      <c r="DV112" s="872" t="s">
        <v>238</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3613228</v>
      </c>
      <c r="AB113" s="1004"/>
      <c r="AC113" s="1004"/>
      <c r="AD113" s="1004"/>
      <c r="AE113" s="1005"/>
      <c r="AF113" s="1006">
        <v>3490746</v>
      </c>
      <c r="AG113" s="1004"/>
      <c r="AH113" s="1004"/>
      <c r="AI113" s="1004"/>
      <c r="AJ113" s="1005"/>
      <c r="AK113" s="1006">
        <v>3452676</v>
      </c>
      <c r="AL113" s="1004"/>
      <c r="AM113" s="1004"/>
      <c r="AN113" s="1004"/>
      <c r="AO113" s="1005"/>
      <c r="AP113" s="1007">
        <v>3.9</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104738</v>
      </c>
      <c r="BR113" s="895"/>
      <c r="BS113" s="895"/>
      <c r="BT113" s="895"/>
      <c r="BU113" s="895"/>
      <c r="BV113" s="895">
        <v>95960</v>
      </c>
      <c r="BW113" s="895"/>
      <c r="BX113" s="895"/>
      <c r="BY113" s="895"/>
      <c r="BZ113" s="895"/>
      <c r="CA113" s="895">
        <v>70306</v>
      </c>
      <c r="CB113" s="895"/>
      <c r="CC113" s="895"/>
      <c r="CD113" s="895"/>
      <c r="CE113" s="895"/>
      <c r="CF113" s="956">
        <v>0.1</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215636</v>
      </c>
      <c r="DH113" s="858"/>
      <c r="DI113" s="858"/>
      <c r="DJ113" s="858"/>
      <c r="DK113" s="859"/>
      <c r="DL113" s="860">
        <v>91087</v>
      </c>
      <c r="DM113" s="858"/>
      <c r="DN113" s="858"/>
      <c r="DO113" s="858"/>
      <c r="DP113" s="859"/>
      <c r="DQ113" s="860">
        <v>26954</v>
      </c>
      <c r="DR113" s="858"/>
      <c r="DS113" s="858"/>
      <c r="DT113" s="858"/>
      <c r="DU113" s="859"/>
      <c r="DV113" s="905">
        <v>0</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34982</v>
      </c>
      <c r="AB114" s="858"/>
      <c r="AC114" s="858"/>
      <c r="AD114" s="858"/>
      <c r="AE114" s="859"/>
      <c r="AF114" s="860">
        <v>25381</v>
      </c>
      <c r="AG114" s="858"/>
      <c r="AH114" s="858"/>
      <c r="AI114" s="858"/>
      <c r="AJ114" s="859"/>
      <c r="AK114" s="860">
        <v>26823</v>
      </c>
      <c r="AL114" s="858"/>
      <c r="AM114" s="858"/>
      <c r="AN114" s="858"/>
      <c r="AO114" s="859"/>
      <c r="AP114" s="905">
        <v>0</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19707919</v>
      </c>
      <c r="BR114" s="895"/>
      <c r="BS114" s="895"/>
      <c r="BT114" s="895"/>
      <c r="BU114" s="895"/>
      <c r="BV114" s="895">
        <v>19738066</v>
      </c>
      <c r="BW114" s="895"/>
      <c r="BX114" s="895"/>
      <c r="BY114" s="895"/>
      <c r="BZ114" s="895"/>
      <c r="CA114" s="895">
        <v>18904316</v>
      </c>
      <c r="CB114" s="895"/>
      <c r="CC114" s="895"/>
      <c r="CD114" s="895"/>
      <c r="CE114" s="895"/>
      <c r="CF114" s="956">
        <v>21.4</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238</v>
      </c>
      <c r="DH114" s="858"/>
      <c r="DI114" s="858"/>
      <c r="DJ114" s="858"/>
      <c r="DK114" s="859"/>
      <c r="DL114" s="860" t="s">
        <v>418</v>
      </c>
      <c r="DM114" s="858"/>
      <c r="DN114" s="858"/>
      <c r="DO114" s="858"/>
      <c r="DP114" s="859"/>
      <c r="DQ114" s="860" t="s">
        <v>238</v>
      </c>
      <c r="DR114" s="858"/>
      <c r="DS114" s="858"/>
      <c r="DT114" s="858"/>
      <c r="DU114" s="859"/>
      <c r="DV114" s="905" t="s">
        <v>418</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444208</v>
      </c>
      <c r="AB115" s="1004"/>
      <c r="AC115" s="1004"/>
      <c r="AD115" s="1004"/>
      <c r="AE115" s="1005"/>
      <c r="AF115" s="1006">
        <v>354767</v>
      </c>
      <c r="AG115" s="1004"/>
      <c r="AH115" s="1004"/>
      <c r="AI115" s="1004"/>
      <c r="AJ115" s="1005"/>
      <c r="AK115" s="1006">
        <v>294351</v>
      </c>
      <c r="AL115" s="1004"/>
      <c r="AM115" s="1004"/>
      <c r="AN115" s="1004"/>
      <c r="AO115" s="1005"/>
      <c r="AP115" s="1007">
        <v>0.3</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v>77563</v>
      </c>
      <c r="BR115" s="895"/>
      <c r="BS115" s="895"/>
      <c r="BT115" s="895"/>
      <c r="BU115" s="895"/>
      <c r="BV115" s="895">
        <v>48784</v>
      </c>
      <c r="BW115" s="895"/>
      <c r="BX115" s="895"/>
      <c r="BY115" s="895"/>
      <c r="BZ115" s="895"/>
      <c r="CA115" s="895">
        <v>32523</v>
      </c>
      <c r="CB115" s="895"/>
      <c r="CC115" s="895"/>
      <c r="CD115" s="895"/>
      <c r="CE115" s="895"/>
      <c r="CF115" s="956">
        <v>0</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238</v>
      </c>
      <c r="DH115" s="858"/>
      <c r="DI115" s="858"/>
      <c r="DJ115" s="858"/>
      <c r="DK115" s="859"/>
      <c r="DL115" s="860" t="s">
        <v>418</v>
      </c>
      <c r="DM115" s="858"/>
      <c r="DN115" s="858"/>
      <c r="DO115" s="858"/>
      <c r="DP115" s="859"/>
      <c r="DQ115" s="860">
        <v>267649</v>
      </c>
      <c r="DR115" s="858"/>
      <c r="DS115" s="858"/>
      <c r="DT115" s="858"/>
      <c r="DU115" s="859"/>
      <c r="DV115" s="905">
        <v>0.3</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418</v>
      </c>
      <c r="AB116" s="858"/>
      <c r="AC116" s="858"/>
      <c r="AD116" s="858"/>
      <c r="AE116" s="859"/>
      <c r="AF116" s="860" t="s">
        <v>238</v>
      </c>
      <c r="AG116" s="858"/>
      <c r="AH116" s="858"/>
      <c r="AI116" s="858"/>
      <c r="AJ116" s="859"/>
      <c r="AK116" s="860" t="s">
        <v>238</v>
      </c>
      <c r="AL116" s="858"/>
      <c r="AM116" s="858"/>
      <c r="AN116" s="858"/>
      <c r="AO116" s="859"/>
      <c r="AP116" s="905" t="s">
        <v>418</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238</v>
      </c>
      <c r="BR116" s="895"/>
      <c r="BS116" s="895"/>
      <c r="BT116" s="895"/>
      <c r="BU116" s="895"/>
      <c r="BV116" s="895" t="s">
        <v>418</v>
      </c>
      <c r="BW116" s="895"/>
      <c r="BX116" s="895"/>
      <c r="BY116" s="895"/>
      <c r="BZ116" s="895"/>
      <c r="CA116" s="895" t="s">
        <v>238</v>
      </c>
      <c r="CB116" s="895"/>
      <c r="CC116" s="895"/>
      <c r="CD116" s="895"/>
      <c r="CE116" s="895"/>
      <c r="CF116" s="956" t="s">
        <v>238</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417824</v>
      </c>
      <c r="DH116" s="858"/>
      <c r="DI116" s="858"/>
      <c r="DJ116" s="858"/>
      <c r="DK116" s="859"/>
      <c r="DL116" s="860">
        <v>310786</v>
      </c>
      <c r="DM116" s="858"/>
      <c r="DN116" s="858"/>
      <c r="DO116" s="858"/>
      <c r="DP116" s="859"/>
      <c r="DQ116" s="860">
        <v>205996</v>
      </c>
      <c r="DR116" s="858"/>
      <c r="DS116" s="858"/>
      <c r="DT116" s="858"/>
      <c r="DU116" s="859"/>
      <c r="DV116" s="905">
        <v>0.2</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30474943</v>
      </c>
      <c r="AB117" s="990"/>
      <c r="AC117" s="990"/>
      <c r="AD117" s="990"/>
      <c r="AE117" s="991"/>
      <c r="AF117" s="992">
        <v>29686871</v>
      </c>
      <c r="AG117" s="990"/>
      <c r="AH117" s="990"/>
      <c r="AI117" s="990"/>
      <c r="AJ117" s="991"/>
      <c r="AK117" s="992">
        <v>27605352</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238</v>
      </c>
      <c r="BR117" s="895"/>
      <c r="BS117" s="895"/>
      <c r="BT117" s="895"/>
      <c r="BU117" s="895"/>
      <c r="BV117" s="895" t="s">
        <v>238</v>
      </c>
      <c r="BW117" s="895"/>
      <c r="BX117" s="895"/>
      <c r="BY117" s="895"/>
      <c r="BZ117" s="895"/>
      <c r="CA117" s="895" t="s">
        <v>238</v>
      </c>
      <c r="CB117" s="895"/>
      <c r="CC117" s="895"/>
      <c r="CD117" s="895"/>
      <c r="CE117" s="895"/>
      <c r="CF117" s="956" t="s">
        <v>238</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418</v>
      </c>
      <c r="DH117" s="858"/>
      <c r="DI117" s="858"/>
      <c r="DJ117" s="858"/>
      <c r="DK117" s="859"/>
      <c r="DL117" s="860" t="s">
        <v>418</v>
      </c>
      <c r="DM117" s="858"/>
      <c r="DN117" s="858"/>
      <c r="DO117" s="858"/>
      <c r="DP117" s="859"/>
      <c r="DQ117" s="860" t="s">
        <v>418</v>
      </c>
      <c r="DR117" s="858"/>
      <c r="DS117" s="858"/>
      <c r="DT117" s="858"/>
      <c r="DU117" s="859"/>
      <c r="DV117" s="905" t="s">
        <v>238</v>
      </c>
      <c r="DW117" s="906"/>
      <c r="DX117" s="906"/>
      <c r="DY117" s="906"/>
      <c r="DZ117" s="907"/>
    </row>
    <row r="118" spans="1:130" s="246" customFormat="1" ht="26.25" customHeight="1" x14ac:dyDescent="0.15">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305</v>
      </c>
      <c r="AG118" s="983"/>
      <c r="AH118" s="983"/>
      <c r="AI118" s="983"/>
      <c r="AJ118" s="984"/>
      <c r="AK118" s="985" t="s">
        <v>304</v>
      </c>
      <c r="AL118" s="983"/>
      <c r="AM118" s="983"/>
      <c r="AN118" s="983"/>
      <c r="AO118" s="984"/>
      <c r="AP118" s="986" t="s">
        <v>436</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238</v>
      </c>
      <c r="BR118" s="926"/>
      <c r="BS118" s="926"/>
      <c r="BT118" s="926"/>
      <c r="BU118" s="926"/>
      <c r="BV118" s="926" t="s">
        <v>418</v>
      </c>
      <c r="BW118" s="926"/>
      <c r="BX118" s="926"/>
      <c r="BY118" s="926"/>
      <c r="BZ118" s="926"/>
      <c r="CA118" s="926" t="s">
        <v>418</v>
      </c>
      <c r="CB118" s="926"/>
      <c r="CC118" s="926"/>
      <c r="CD118" s="926"/>
      <c r="CE118" s="926"/>
      <c r="CF118" s="956" t="s">
        <v>238</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418</v>
      </c>
      <c r="DH118" s="858"/>
      <c r="DI118" s="858"/>
      <c r="DJ118" s="858"/>
      <c r="DK118" s="859"/>
      <c r="DL118" s="860" t="s">
        <v>238</v>
      </c>
      <c r="DM118" s="858"/>
      <c r="DN118" s="858"/>
      <c r="DO118" s="858"/>
      <c r="DP118" s="859"/>
      <c r="DQ118" s="860" t="s">
        <v>238</v>
      </c>
      <c r="DR118" s="858"/>
      <c r="DS118" s="858"/>
      <c r="DT118" s="858"/>
      <c r="DU118" s="859"/>
      <c r="DV118" s="905" t="s">
        <v>418</v>
      </c>
      <c r="DW118" s="906"/>
      <c r="DX118" s="906"/>
      <c r="DY118" s="906"/>
      <c r="DZ118" s="907"/>
    </row>
    <row r="119" spans="1:130" s="246" customFormat="1" ht="26.25" customHeight="1" x14ac:dyDescent="0.15">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238</v>
      </c>
      <c r="AB119" s="976"/>
      <c r="AC119" s="976"/>
      <c r="AD119" s="976"/>
      <c r="AE119" s="977"/>
      <c r="AF119" s="978" t="s">
        <v>238</v>
      </c>
      <c r="AG119" s="976"/>
      <c r="AH119" s="976"/>
      <c r="AI119" s="976"/>
      <c r="AJ119" s="977"/>
      <c r="AK119" s="978" t="s">
        <v>238</v>
      </c>
      <c r="AL119" s="976"/>
      <c r="AM119" s="976"/>
      <c r="AN119" s="976"/>
      <c r="AO119" s="977"/>
      <c r="AP119" s="979" t="s">
        <v>418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466</v>
      </c>
      <c r="BP119" s="959"/>
      <c r="BQ119" s="963">
        <v>305620354</v>
      </c>
      <c r="BR119" s="926"/>
      <c r="BS119" s="926"/>
      <c r="BT119" s="926"/>
      <c r="BU119" s="926"/>
      <c r="BV119" s="926">
        <v>298781356</v>
      </c>
      <c r="BW119" s="926"/>
      <c r="BX119" s="926"/>
      <c r="BY119" s="926"/>
      <c r="BZ119" s="926"/>
      <c r="CA119" s="926">
        <v>291715233</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238</v>
      </c>
      <c r="DH119" s="841"/>
      <c r="DI119" s="841"/>
      <c r="DJ119" s="841"/>
      <c r="DK119" s="842"/>
      <c r="DL119" s="843" t="s">
        <v>238</v>
      </c>
      <c r="DM119" s="841"/>
      <c r="DN119" s="841"/>
      <c r="DO119" s="841"/>
      <c r="DP119" s="842"/>
      <c r="DQ119" s="843" t="s">
        <v>418</v>
      </c>
      <c r="DR119" s="841"/>
      <c r="DS119" s="841"/>
      <c r="DT119" s="841"/>
      <c r="DU119" s="842"/>
      <c r="DV119" s="929" t="s">
        <v>238</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418</v>
      </c>
      <c r="AB120" s="858"/>
      <c r="AC120" s="858"/>
      <c r="AD120" s="858"/>
      <c r="AE120" s="859"/>
      <c r="AF120" s="860" t="s">
        <v>418</v>
      </c>
      <c r="AG120" s="858"/>
      <c r="AH120" s="858"/>
      <c r="AI120" s="858"/>
      <c r="AJ120" s="859"/>
      <c r="AK120" s="860" t="s">
        <v>238</v>
      </c>
      <c r="AL120" s="858"/>
      <c r="AM120" s="858"/>
      <c r="AN120" s="858"/>
      <c r="AO120" s="859"/>
      <c r="AP120" s="905" t="s">
        <v>418</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21837622</v>
      </c>
      <c r="BR120" s="923"/>
      <c r="BS120" s="923"/>
      <c r="BT120" s="923"/>
      <c r="BU120" s="923"/>
      <c r="BV120" s="923">
        <v>23726240</v>
      </c>
      <c r="BW120" s="923"/>
      <c r="BX120" s="923"/>
      <c r="BY120" s="923"/>
      <c r="BZ120" s="923"/>
      <c r="CA120" s="923">
        <v>26309860</v>
      </c>
      <c r="CB120" s="923"/>
      <c r="CC120" s="923"/>
      <c r="CD120" s="923"/>
      <c r="CE120" s="923"/>
      <c r="CF120" s="947">
        <v>29.8</v>
      </c>
      <c r="CG120" s="948"/>
      <c r="CH120" s="948"/>
      <c r="CI120" s="948"/>
      <c r="CJ120" s="948"/>
      <c r="CK120" s="949" t="s">
        <v>470</v>
      </c>
      <c r="CL120" s="933"/>
      <c r="CM120" s="933"/>
      <c r="CN120" s="933"/>
      <c r="CO120" s="934"/>
      <c r="CP120" s="953" t="s">
        <v>411</v>
      </c>
      <c r="CQ120" s="954"/>
      <c r="CR120" s="954"/>
      <c r="CS120" s="954"/>
      <c r="CT120" s="954"/>
      <c r="CU120" s="954"/>
      <c r="CV120" s="954"/>
      <c r="CW120" s="954"/>
      <c r="CX120" s="954"/>
      <c r="CY120" s="954"/>
      <c r="CZ120" s="954"/>
      <c r="DA120" s="954"/>
      <c r="DB120" s="954"/>
      <c r="DC120" s="954"/>
      <c r="DD120" s="954"/>
      <c r="DE120" s="954"/>
      <c r="DF120" s="955"/>
      <c r="DG120" s="942">
        <v>24954046</v>
      </c>
      <c r="DH120" s="923"/>
      <c r="DI120" s="923"/>
      <c r="DJ120" s="923"/>
      <c r="DK120" s="923"/>
      <c r="DL120" s="923">
        <v>24760261</v>
      </c>
      <c r="DM120" s="923"/>
      <c r="DN120" s="923"/>
      <c r="DO120" s="923"/>
      <c r="DP120" s="923"/>
      <c r="DQ120" s="923">
        <v>24843728</v>
      </c>
      <c r="DR120" s="923"/>
      <c r="DS120" s="923"/>
      <c r="DT120" s="923"/>
      <c r="DU120" s="923"/>
      <c r="DV120" s="924">
        <v>28.2</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238</v>
      </c>
      <c r="AB121" s="858"/>
      <c r="AC121" s="858"/>
      <c r="AD121" s="858"/>
      <c r="AE121" s="859"/>
      <c r="AF121" s="860" t="s">
        <v>238</v>
      </c>
      <c r="AG121" s="858"/>
      <c r="AH121" s="858"/>
      <c r="AI121" s="858"/>
      <c r="AJ121" s="859"/>
      <c r="AK121" s="860" t="s">
        <v>238</v>
      </c>
      <c r="AL121" s="858"/>
      <c r="AM121" s="858"/>
      <c r="AN121" s="858"/>
      <c r="AO121" s="859"/>
      <c r="AP121" s="905" t="s">
        <v>238</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43751893</v>
      </c>
      <c r="BR121" s="895"/>
      <c r="BS121" s="895"/>
      <c r="BT121" s="895"/>
      <c r="BU121" s="895"/>
      <c r="BV121" s="895">
        <v>42823124</v>
      </c>
      <c r="BW121" s="895"/>
      <c r="BX121" s="895"/>
      <c r="BY121" s="895"/>
      <c r="BZ121" s="895"/>
      <c r="CA121" s="895">
        <v>44655197</v>
      </c>
      <c r="CB121" s="895"/>
      <c r="CC121" s="895"/>
      <c r="CD121" s="895"/>
      <c r="CE121" s="895"/>
      <c r="CF121" s="956">
        <v>50.6</v>
      </c>
      <c r="CG121" s="957"/>
      <c r="CH121" s="957"/>
      <c r="CI121" s="957"/>
      <c r="CJ121" s="957"/>
      <c r="CK121" s="950"/>
      <c r="CL121" s="936"/>
      <c r="CM121" s="936"/>
      <c r="CN121" s="936"/>
      <c r="CO121" s="937"/>
      <c r="CP121" s="916" t="s">
        <v>414</v>
      </c>
      <c r="CQ121" s="917"/>
      <c r="CR121" s="917"/>
      <c r="CS121" s="917"/>
      <c r="CT121" s="917"/>
      <c r="CU121" s="917"/>
      <c r="CV121" s="917"/>
      <c r="CW121" s="917"/>
      <c r="CX121" s="917"/>
      <c r="CY121" s="917"/>
      <c r="CZ121" s="917"/>
      <c r="DA121" s="917"/>
      <c r="DB121" s="917"/>
      <c r="DC121" s="917"/>
      <c r="DD121" s="917"/>
      <c r="DE121" s="917"/>
      <c r="DF121" s="918"/>
      <c r="DG121" s="894">
        <v>46151</v>
      </c>
      <c r="DH121" s="895"/>
      <c r="DI121" s="895"/>
      <c r="DJ121" s="895"/>
      <c r="DK121" s="895"/>
      <c r="DL121" s="895">
        <v>33229</v>
      </c>
      <c r="DM121" s="895"/>
      <c r="DN121" s="895"/>
      <c r="DO121" s="895"/>
      <c r="DP121" s="895"/>
      <c r="DQ121" s="895">
        <v>19846</v>
      </c>
      <c r="DR121" s="895"/>
      <c r="DS121" s="895"/>
      <c r="DT121" s="895"/>
      <c r="DU121" s="895"/>
      <c r="DV121" s="872">
        <v>0</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238</v>
      </c>
      <c r="AB122" s="858"/>
      <c r="AC122" s="858"/>
      <c r="AD122" s="858"/>
      <c r="AE122" s="859"/>
      <c r="AF122" s="860" t="s">
        <v>418</v>
      </c>
      <c r="AG122" s="858"/>
      <c r="AH122" s="858"/>
      <c r="AI122" s="858"/>
      <c r="AJ122" s="859"/>
      <c r="AK122" s="860" t="s">
        <v>418</v>
      </c>
      <c r="AL122" s="858"/>
      <c r="AM122" s="858"/>
      <c r="AN122" s="858"/>
      <c r="AO122" s="859"/>
      <c r="AP122" s="905" t="s">
        <v>238</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142136076</v>
      </c>
      <c r="BR122" s="926"/>
      <c r="BS122" s="926"/>
      <c r="BT122" s="926"/>
      <c r="BU122" s="926"/>
      <c r="BV122" s="926">
        <v>142973777</v>
      </c>
      <c r="BW122" s="926"/>
      <c r="BX122" s="926"/>
      <c r="BY122" s="926"/>
      <c r="BZ122" s="926"/>
      <c r="CA122" s="926">
        <v>142831521</v>
      </c>
      <c r="CB122" s="926"/>
      <c r="CC122" s="926"/>
      <c r="CD122" s="926"/>
      <c r="CE122" s="926"/>
      <c r="CF122" s="927">
        <v>161.80000000000001</v>
      </c>
      <c r="CG122" s="928"/>
      <c r="CH122" s="928"/>
      <c r="CI122" s="928"/>
      <c r="CJ122" s="928"/>
      <c r="CK122" s="950"/>
      <c r="CL122" s="936"/>
      <c r="CM122" s="936"/>
      <c r="CN122" s="936"/>
      <c r="CO122" s="937"/>
      <c r="CP122" s="916" t="s">
        <v>407</v>
      </c>
      <c r="CQ122" s="917"/>
      <c r="CR122" s="917"/>
      <c r="CS122" s="917"/>
      <c r="CT122" s="917"/>
      <c r="CU122" s="917"/>
      <c r="CV122" s="917"/>
      <c r="CW122" s="917"/>
      <c r="CX122" s="917"/>
      <c r="CY122" s="917"/>
      <c r="CZ122" s="917"/>
      <c r="DA122" s="917"/>
      <c r="DB122" s="917"/>
      <c r="DC122" s="917"/>
      <c r="DD122" s="917"/>
      <c r="DE122" s="917"/>
      <c r="DF122" s="918"/>
      <c r="DG122" s="894">
        <v>13028</v>
      </c>
      <c r="DH122" s="895"/>
      <c r="DI122" s="895"/>
      <c r="DJ122" s="895"/>
      <c r="DK122" s="895"/>
      <c r="DL122" s="895">
        <v>12989</v>
      </c>
      <c r="DM122" s="895"/>
      <c r="DN122" s="895"/>
      <c r="DO122" s="895"/>
      <c r="DP122" s="895"/>
      <c r="DQ122" s="895">
        <v>12932</v>
      </c>
      <c r="DR122" s="895"/>
      <c r="DS122" s="895"/>
      <c r="DT122" s="895"/>
      <c r="DU122" s="895"/>
      <c r="DV122" s="872">
        <v>0</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238</v>
      </c>
      <c r="AB123" s="858"/>
      <c r="AC123" s="858"/>
      <c r="AD123" s="858"/>
      <c r="AE123" s="859"/>
      <c r="AF123" s="860" t="s">
        <v>238</v>
      </c>
      <c r="AG123" s="858"/>
      <c r="AH123" s="858"/>
      <c r="AI123" s="858"/>
      <c r="AJ123" s="859"/>
      <c r="AK123" s="860" t="s">
        <v>238</v>
      </c>
      <c r="AL123" s="858"/>
      <c r="AM123" s="858"/>
      <c r="AN123" s="858"/>
      <c r="AO123" s="859"/>
      <c r="AP123" s="905" t="s">
        <v>238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474</v>
      </c>
      <c r="BP123" s="959"/>
      <c r="BQ123" s="913">
        <v>207725591</v>
      </c>
      <c r="BR123" s="914"/>
      <c r="BS123" s="914"/>
      <c r="BT123" s="914"/>
      <c r="BU123" s="914"/>
      <c r="BV123" s="914">
        <v>209523141</v>
      </c>
      <c r="BW123" s="914"/>
      <c r="BX123" s="914"/>
      <c r="BY123" s="914"/>
      <c r="BZ123" s="914"/>
      <c r="CA123" s="914">
        <v>213796578</v>
      </c>
      <c r="CB123" s="914"/>
      <c r="CC123" s="914"/>
      <c r="CD123" s="914"/>
      <c r="CE123" s="914"/>
      <c r="CF123" s="824"/>
      <c r="CG123" s="825"/>
      <c r="CH123" s="825"/>
      <c r="CI123" s="825"/>
      <c r="CJ123" s="915"/>
      <c r="CK123" s="950"/>
      <c r="CL123" s="936"/>
      <c r="CM123" s="936"/>
      <c r="CN123" s="936"/>
      <c r="CO123" s="937"/>
      <c r="CP123" s="916" t="s">
        <v>413</v>
      </c>
      <c r="CQ123" s="917"/>
      <c r="CR123" s="917"/>
      <c r="CS123" s="917"/>
      <c r="CT123" s="917"/>
      <c r="CU123" s="917"/>
      <c r="CV123" s="917"/>
      <c r="CW123" s="917"/>
      <c r="CX123" s="917"/>
      <c r="CY123" s="917"/>
      <c r="CZ123" s="917"/>
      <c r="DA123" s="917"/>
      <c r="DB123" s="917"/>
      <c r="DC123" s="917"/>
      <c r="DD123" s="917"/>
      <c r="DE123" s="917"/>
      <c r="DF123" s="918"/>
      <c r="DG123" s="857" t="s">
        <v>238</v>
      </c>
      <c r="DH123" s="858"/>
      <c r="DI123" s="858"/>
      <c r="DJ123" s="858"/>
      <c r="DK123" s="859"/>
      <c r="DL123" s="860" t="s">
        <v>238</v>
      </c>
      <c r="DM123" s="858"/>
      <c r="DN123" s="858"/>
      <c r="DO123" s="858"/>
      <c r="DP123" s="859"/>
      <c r="DQ123" s="860" t="s">
        <v>238</v>
      </c>
      <c r="DR123" s="858"/>
      <c r="DS123" s="858"/>
      <c r="DT123" s="858"/>
      <c r="DU123" s="859"/>
      <c r="DV123" s="905" t="s">
        <v>418</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238</v>
      </c>
      <c r="AB124" s="858"/>
      <c r="AC124" s="858"/>
      <c r="AD124" s="858"/>
      <c r="AE124" s="859"/>
      <c r="AF124" s="860" t="s">
        <v>238</v>
      </c>
      <c r="AG124" s="858"/>
      <c r="AH124" s="858"/>
      <c r="AI124" s="858"/>
      <c r="AJ124" s="859"/>
      <c r="AK124" s="860" t="s">
        <v>238</v>
      </c>
      <c r="AL124" s="858"/>
      <c r="AM124" s="858"/>
      <c r="AN124" s="858"/>
      <c r="AO124" s="859"/>
      <c r="AP124" s="905" t="s">
        <v>238</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112.3</v>
      </c>
      <c r="BR124" s="912"/>
      <c r="BS124" s="912"/>
      <c r="BT124" s="912"/>
      <c r="BU124" s="912"/>
      <c r="BV124" s="912">
        <v>102.6</v>
      </c>
      <c r="BW124" s="912"/>
      <c r="BX124" s="912"/>
      <c r="BY124" s="912"/>
      <c r="BZ124" s="912"/>
      <c r="CA124" s="912">
        <v>88.2</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18831</v>
      </c>
      <c r="DH124" s="841"/>
      <c r="DI124" s="841"/>
      <c r="DJ124" s="841"/>
      <c r="DK124" s="842"/>
      <c r="DL124" s="843" t="s">
        <v>418</v>
      </c>
      <c r="DM124" s="841"/>
      <c r="DN124" s="841"/>
      <c r="DO124" s="841"/>
      <c r="DP124" s="842"/>
      <c r="DQ124" s="843" t="s">
        <v>418</v>
      </c>
      <c r="DR124" s="841"/>
      <c r="DS124" s="841"/>
      <c r="DT124" s="841"/>
      <c r="DU124" s="842"/>
      <c r="DV124" s="929" t="s">
        <v>418</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418</v>
      </c>
      <c r="AB125" s="858"/>
      <c r="AC125" s="858"/>
      <c r="AD125" s="858"/>
      <c r="AE125" s="859"/>
      <c r="AF125" s="860" t="s">
        <v>418</v>
      </c>
      <c r="AG125" s="858"/>
      <c r="AH125" s="858"/>
      <c r="AI125" s="858"/>
      <c r="AJ125" s="859"/>
      <c r="AK125" s="860" t="s">
        <v>238</v>
      </c>
      <c r="AL125" s="858"/>
      <c r="AM125" s="858"/>
      <c r="AN125" s="858"/>
      <c r="AO125" s="859"/>
      <c r="AP125" s="905" t="s">
        <v>418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238</v>
      </c>
      <c r="DH125" s="923"/>
      <c r="DI125" s="923"/>
      <c r="DJ125" s="923"/>
      <c r="DK125" s="923"/>
      <c r="DL125" s="923" t="s">
        <v>418</v>
      </c>
      <c r="DM125" s="923"/>
      <c r="DN125" s="923"/>
      <c r="DO125" s="923"/>
      <c r="DP125" s="923"/>
      <c r="DQ125" s="923" t="s">
        <v>418</v>
      </c>
      <c r="DR125" s="923"/>
      <c r="DS125" s="923"/>
      <c r="DT125" s="923"/>
      <c r="DU125" s="923"/>
      <c r="DV125" s="924" t="s">
        <v>238</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444208</v>
      </c>
      <c r="AB126" s="858"/>
      <c r="AC126" s="858"/>
      <c r="AD126" s="858"/>
      <c r="AE126" s="859"/>
      <c r="AF126" s="860">
        <v>354767</v>
      </c>
      <c r="AG126" s="858"/>
      <c r="AH126" s="858"/>
      <c r="AI126" s="858"/>
      <c r="AJ126" s="859"/>
      <c r="AK126" s="860">
        <v>294351</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418</v>
      </c>
      <c r="DH126" s="895"/>
      <c r="DI126" s="895"/>
      <c r="DJ126" s="895"/>
      <c r="DK126" s="895"/>
      <c r="DL126" s="895" t="s">
        <v>238</v>
      </c>
      <c r="DM126" s="895"/>
      <c r="DN126" s="895"/>
      <c r="DO126" s="895"/>
      <c r="DP126" s="895"/>
      <c r="DQ126" s="895" t="s">
        <v>418</v>
      </c>
      <c r="DR126" s="895"/>
      <c r="DS126" s="895"/>
      <c r="DT126" s="895"/>
      <c r="DU126" s="895"/>
      <c r="DV126" s="872" t="s">
        <v>418</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418</v>
      </c>
      <c r="AB127" s="858"/>
      <c r="AC127" s="858"/>
      <c r="AD127" s="858"/>
      <c r="AE127" s="859"/>
      <c r="AF127" s="860" t="s">
        <v>418</v>
      </c>
      <c r="AG127" s="858"/>
      <c r="AH127" s="858"/>
      <c r="AI127" s="858"/>
      <c r="AJ127" s="859"/>
      <c r="AK127" s="860" t="s">
        <v>418</v>
      </c>
      <c r="AL127" s="858"/>
      <c r="AM127" s="858"/>
      <c r="AN127" s="858"/>
      <c r="AO127" s="859"/>
      <c r="AP127" s="905" t="s">
        <v>418</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418</v>
      </c>
      <c r="DH127" s="895"/>
      <c r="DI127" s="895"/>
      <c r="DJ127" s="895"/>
      <c r="DK127" s="895"/>
      <c r="DL127" s="895" t="s">
        <v>238</v>
      </c>
      <c r="DM127" s="895"/>
      <c r="DN127" s="895"/>
      <c r="DO127" s="895"/>
      <c r="DP127" s="895"/>
      <c r="DQ127" s="895" t="s">
        <v>418</v>
      </c>
      <c r="DR127" s="895"/>
      <c r="DS127" s="895"/>
      <c r="DT127" s="895"/>
      <c r="DU127" s="895"/>
      <c r="DV127" s="872" t="s">
        <v>418</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6419127</v>
      </c>
      <c r="AB128" s="879"/>
      <c r="AC128" s="879"/>
      <c r="AD128" s="879"/>
      <c r="AE128" s="880"/>
      <c r="AF128" s="881">
        <v>6353973</v>
      </c>
      <c r="AG128" s="879"/>
      <c r="AH128" s="879"/>
      <c r="AI128" s="879"/>
      <c r="AJ128" s="880"/>
      <c r="AK128" s="881">
        <v>5814283</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238</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v>77563</v>
      </c>
      <c r="DH128" s="869"/>
      <c r="DI128" s="869"/>
      <c r="DJ128" s="869"/>
      <c r="DK128" s="869"/>
      <c r="DL128" s="869">
        <v>48784</v>
      </c>
      <c r="DM128" s="869"/>
      <c r="DN128" s="869"/>
      <c r="DO128" s="869"/>
      <c r="DP128" s="869"/>
      <c r="DQ128" s="869">
        <v>32523</v>
      </c>
      <c r="DR128" s="869"/>
      <c r="DS128" s="869"/>
      <c r="DT128" s="869"/>
      <c r="DU128" s="869"/>
      <c r="DV128" s="870">
        <v>0</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98897552</v>
      </c>
      <c r="AB129" s="858"/>
      <c r="AC129" s="858"/>
      <c r="AD129" s="858"/>
      <c r="AE129" s="859"/>
      <c r="AF129" s="860">
        <v>98573387</v>
      </c>
      <c r="AG129" s="858"/>
      <c r="AH129" s="858"/>
      <c r="AI129" s="858"/>
      <c r="AJ129" s="859"/>
      <c r="AK129" s="860">
        <v>99997802</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238</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11797074</v>
      </c>
      <c r="AB130" s="858"/>
      <c r="AC130" s="858"/>
      <c r="AD130" s="858"/>
      <c r="AE130" s="859"/>
      <c r="AF130" s="860">
        <v>11654230</v>
      </c>
      <c r="AG130" s="858"/>
      <c r="AH130" s="858"/>
      <c r="AI130" s="858"/>
      <c r="AJ130" s="859"/>
      <c r="AK130" s="860">
        <v>11744148</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12.9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87100478</v>
      </c>
      <c r="AB131" s="841"/>
      <c r="AC131" s="841"/>
      <c r="AD131" s="841"/>
      <c r="AE131" s="842"/>
      <c r="AF131" s="843">
        <v>86919157</v>
      </c>
      <c r="AG131" s="841"/>
      <c r="AH131" s="841"/>
      <c r="AI131" s="841"/>
      <c r="AJ131" s="842"/>
      <c r="AK131" s="843">
        <v>88253654</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88.2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14.07425342</v>
      </c>
      <c r="AB132" s="821"/>
      <c r="AC132" s="821"/>
      <c r="AD132" s="821"/>
      <c r="AE132" s="822"/>
      <c r="AF132" s="823">
        <v>13.43624168</v>
      </c>
      <c r="AG132" s="821"/>
      <c r="AH132" s="821"/>
      <c r="AI132" s="821"/>
      <c r="AJ132" s="822"/>
      <c r="AK132" s="823">
        <v>11.38414167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13.9</v>
      </c>
      <c r="AB133" s="800"/>
      <c r="AC133" s="800"/>
      <c r="AD133" s="800"/>
      <c r="AE133" s="801"/>
      <c r="AF133" s="799">
        <v>13.5</v>
      </c>
      <c r="AG133" s="800"/>
      <c r="AH133" s="800"/>
      <c r="AI133" s="800"/>
      <c r="AJ133" s="801"/>
      <c r="AK133" s="799">
        <v>12.9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y9FD8+O6LNhR92lUxNLaXygvhPQ39n/0PrFMEcujJx9AZdufKt8krZ3d5eDYTdwO9OuOjFs4qDAd5wc6bnbgw==" saltValue="+7mibQ294u5QvvxpIYOb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tabSelected="1" view="pageBreakPreview" topLeftCell="A16" zoomScale="70" zoomScaleNormal="85" zoomScaleSheetLayoutView="70" workbookViewId="0">
      <selection activeCell="AH25" sqref="AH25:AL2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wrxZMekckxfszihn0rPT6BTXMsszGWsT+qlJdI8KNMAIXISDVDuthc+uR3HhDDouLhBlhiuz9O0evj5VNWn+w==" saltValue="XDWpWWjYlHDKRmeS47Ioj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abSelected="1" zoomScale="70" zoomScaleNormal="70" zoomScaleSheetLayoutView="55" workbookViewId="0">
      <selection activeCell="AH25" sqref="AH25:AL25"/>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0cYaAU9tLJs5hx0fF+3AUnMUOxsFrO0h7bibGPARkoKDhvEpDHaYEpzP/N3SPWRK/GExwHB10IOBVgYD0Qa4A==" saltValue="BB7GFNGGB9X5Sse4XuZJNw==" spinCount="100000"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tabSelected="1" view="pageBreakPreview" zoomScale="70" zoomScaleSheetLayoutView="70" workbookViewId="0">
      <selection activeCell="AH25" sqref="AH25:AL2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27398026</v>
      </c>
      <c r="AP9" s="312">
        <v>59151</v>
      </c>
      <c r="AQ9" s="313">
        <v>57923</v>
      </c>
      <c r="AR9" s="314">
        <v>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1360288</v>
      </c>
      <c r="AP10" s="315">
        <v>2937</v>
      </c>
      <c r="AQ10" s="316">
        <v>2689</v>
      </c>
      <c r="AR10" s="317">
        <v>9.1999999999999993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12907</v>
      </c>
      <c r="AP11" s="315">
        <v>28</v>
      </c>
      <c r="AQ11" s="316">
        <v>1561</v>
      </c>
      <c r="AR11" s="317">
        <v>-98.2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308966</v>
      </c>
      <c r="AP12" s="315">
        <v>667</v>
      </c>
      <c r="AQ12" s="316">
        <v>539</v>
      </c>
      <c r="AR12" s="317">
        <v>23.7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513</v>
      </c>
      <c r="AP13" s="315" t="s">
        <v>513</v>
      </c>
      <c r="AQ13" s="316">
        <v>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1157571</v>
      </c>
      <c r="AP14" s="315">
        <v>2499</v>
      </c>
      <c r="AQ14" s="316">
        <v>1886</v>
      </c>
      <c r="AR14" s="317">
        <v>32.5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431370</v>
      </c>
      <c r="AP15" s="315">
        <v>931</v>
      </c>
      <c r="AQ15" s="316">
        <v>1251</v>
      </c>
      <c r="AR15" s="317">
        <v>-25.6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-1671417</v>
      </c>
      <c r="AP16" s="315">
        <v>-3609</v>
      </c>
      <c r="AQ16" s="316">
        <v>-4255</v>
      </c>
      <c r="AR16" s="317">
        <v>-15.2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28997711</v>
      </c>
      <c r="AP17" s="315">
        <v>62605</v>
      </c>
      <c r="AQ17" s="316">
        <v>61607</v>
      </c>
      <c r="AR17" s="317">
        <v>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6.18</v>
      </c>
      <c r="AP21" s="328">
        <v>6.25</v>
      </c>
      <c r="AQ21" s="329">
        <v>-7.0000000000000007E-2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99</v>
      </c>
      <c r="AP22" s="333">
        <v>100</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23818169</v>
      </c>
      <c r="AP32" s="342">
        <v>51422</v>
      </c>
      <c r="AQ32" s="343">
        <v>37305</v>
      </c>
      <c r="AR32" s="344">
        <v>37.799999999999997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513</v>
      </c>
      <c r="AP33" s="342" t="s">
        <v>513</v>
      </c>
      <c r="AQ33" s="343">
        <v>4</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v>13333</v>
      </c>
      <c r="AP34" s="342">
        <v>29</v>
      </c>
      <c r="AQ34" s="343">
        <v>89</v>
      </c>
      <c r="AR34" s="344">
        <v>-67.400000000000006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3452676</v>
      </c>
      <c r="AP35" s="342">
        <v>7454</v>
      </c>
      <c r="AQ35" s="343">
        <v>9317</v>
      </c>
      <c r="AR35" s="344">
        <v>-20</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26823</v>
      </c>
      <c r="AP36" s="342">
        <v>58</v>
      </c>
      <c r="AQ36" s="343">
        <v>337</v>
      </c>
      <c r="AR36" s="344">
        <v>-82.8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294351</v>
      </c>
      <c r="AP37" s="342">
        <v>635</v>
      </c>
      <c r="AQ37" s="343">
        <v>969</v>
      </c>
      <c r="AR37" s="344">
        <v>-34.5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513</v>
      </c>
      <c r="AP38" s="345" t="s">
        <v>513</v>
      </c>
      <c r="AQ38" s="346">
        <v>1</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-5814283</v>
      </c>
      <c r="AP39" s="342">
        <v>-12553</v>
      </c>
      <c r="AQ39" s="343">
        <v>-8362</v>
      </c>
      <c r="AR39" s="344">
        <v>50.1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-11744148</v>
      </c>
      <c r="AP40" s="342">
        <v>-25355</v>
      </c>
      <c r="AQ40" s="343">
        <v>-29125</v>
      </c>
      <c r="AR40" s="344">
        <v>-12.9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10046921</v>
      </c>
      <c r="AP41" s="342">
        <v>21691</v>
      </c>
      <c r="AQ41" s="343">
        <v>10534</v>
      </c>
      <c r="AR41" s="344">
        <v>105.9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22018839</v>
      </c>
      <c r="AN51" s="364">
        <v>47328</v>
      </c>
      <c r="AO51" s="365">
        <v>1.7</v>
      </c>
      <c r="AP51" s="366">
        <v>51613</v>
      </c>
      <c r="AQ51" s="367">
        <v>8.3000000000000007</v>
      </c>
      <c r="AR51" s="368">
        <v>-6.6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13653035</v>
      </c>
      <c r="AN52" s="372">
        <v>29346</v>
      </c>
      <c r="AO52" s="373">
        <v>18.2</v>
      </c>
      <c r="AP52" s="374">
        <v>25872</v>
      </c>
      <c r="AQ52" s="375">
        <v>10.8</v>
      </c>
      <c r="AR52" s="376">
        <v>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25691465</v>
      </c>
      <c r="AN53" s="364">
        <v>55377</v>
      </c>
      <c r="AO53" s="365">
        <v>17</v>
      </c>
      <c r="AP53" s="366">
        <v>50880</v>
      </c>
      <c r="AQ53" s="367">
        <v>-1.4</v>
      </c>
      <c r="AR53" s="368">
        <v>18.399999999999999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14830702</v>
      </c>
      <c r="AN54" s="372">
        <v>31967</v>
      </c>
      <c r="AO54" s="373">
        <v>8.9</v>
      </c>
      <c r="AP54" s="374">
        <v>27819</v>
      </c>
      <c r="AQ54" s="375">
        <v>7.5</v>
      </c>
      <c r="AR54" s="376">
        <v>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22048844</v>
      </c>
      <c r="AN55" s="364">
        <v>47605</v>
      </c>
      <c r="AO55" s="365">
        <v>-14</v>
      </c>
      <c r="AP55" s="366">
        <v>46395</v>
      </c>
      <c r="AQ55" s="367">
        <v>-8.8000000000000007</v>
      </c>
      <c r="AR55" s="368">
        <v>-5.2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16741174</v>
      </c>
      <c r="AN56" s="372">
        <v>36146</v>
      </c>
      <c r="AO56" s="373">
        <v>13.1</v>
      </c>
      <c r="AP56" s="374">
        <v>26304</v>
      </c>
      <c r="AQ56" s="375">
        <v>-5.4</v>
      </c>
      <c r="AR56" s="376">
        <v>18.5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18668382</v>
      </c>
      <c r="AN57" s="364">
        <v>40343</v>
      </c>
      <c r="AO57" s="365">
        <v>-15.3</v>
      </c>
      <c r="AP57" s="366">
        <v>48088</v>
      </c>
      <c r="AQ57" s="367">
        <v>3.6</v>
      </c>
      <c r="AR57" s="368">
        <v>-18.899999999999999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10371140</v>
      </c>
      <c r="AN58" s="372">
        <v>22412</v>
      </c>
      <c r="AO58" s="373">
        <v>-38</v>
      </c>
      <c r="AP58" s="374">
        <v>25183</v>
      </c>
      <c r="AQ58" s="375">
        <v>-4.3</v>
      </c>
      <c r="AR58" s="376">
        <v>-33.700000000000003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18230385</v>
      </c>
      <c r="AN59" s="364">
        <v>39359</v>
      </c>
      <c r="AO59" s="365">
        <v>-2.4</v>
      </c>
      <c r="AP59" s="366">
        <v>46457</v>
      </c>
      <c r="AQ59" s="367">
        <v>-3.4</v>
      </c>
      <c r="AR59" s="368">
        <v>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9262619</v>
      </c>
      <c r="AN60" s="372">
        <v>19998</v>
      </c>
      <c r="AO60" s="373">
        <v>-10.8</v>
      </c>
      <c r="AP60" s="374">
        <v>24020</v>
      </c>
      <c r="AQ60" s="375">
        <v>-4.5999999999999996</v>
      </c>
      <c r="AR60" s="376">
        <v>-6.2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21331583</v>
      </c>
      <c r="AN61" s="379">
        <v>46002</v>
      </c>
      <c r="AO61" s="380">
        <v>-2.6</v>
      </c>
      <c r="AP61" s="381">
        <v>48687</v>
      </c>
      <c r="AQ61" s="382">
        <v>-0.3</v>
      </c>
      <c r="AR61" s="368">
        <v>-2.2999999999999998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12971734</v>
      </c>
      <c r="AN62" s="372">
        <v>27974</v>
      </c>
      <c r="AO62" s="373">
        <v>-1.7</v>
      </c>
      <c r="AP62" s="374">
        <v>25840</v>
      </c>
      <c r="AQ62" s="375">
        <v>0.8</v>
      </c>
      <c r="AR62" s="376">
        <v>-2.5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hitfEJ9FgRIupifSCPoeuR3TLHT4SSrRbjWUDfweNf+n+fxJ95PO/UdHIRD3TOKv88OEL1SQdxQjBft4cRLKA==" saltValue="0rDfIEPhApzvuckJ9//f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abSelected="1" zoomScale="55" zoomScaleNormal="55" zoomScaleSheetLayoutView="55" workbookViewId="0">
      <selection activeCell="AH25" sqref="AH25:AL25"/>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A4ADkyTxc8h/M6hevcrEb5Dajp5Aaie9YgVSbQ3wZ/pmcNEaqifRjI/jqOZV2dwHFd01JVFbGz5xj9ZC6TCKA==" saltValue="7H5JVZTcMCV2sM78JAym8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abSelected="1" zoomScale="70" zoomScaleNormal="70" zoomScaleSheetLayoutView="55" workbookViewId="0">
      <selection activeCell="AH25" sqref="AH25:AL25"/>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gpBOkXcSBhSTIHQf0kG7iR67zqadfg1JTaB15hMWV4EE8/mYN4nJQAUm4B1WUnlTVPVZJP8t9nPxKnT2HMLCw==" saltValue="ubz4Lk8v56zfWOh/R4ZU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abSelected="1" zoomScale="70" zoomScaleNormal="70" zoomScaleSheetLayoutView="100" workbookViewId="0">
      <selection activeCell="AH25" sqref="AH25:AL2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3.91</v>
      </c>
      <c r="G47" s="12">
        <v>4.0199999999999996</v>
      </c>
      <c r="H47" s="12">
        <v>7.49</v>
      </c>
      <c r="I47" s="12">
        <v>6.24</v>
      </c>
      <c r="J47" s="13">
        <v>6.77</v>
      </c>
    </row>
    <row r="48" spans="2:10" ht="57.75" customHeight="1" x14ac:dyDescent="0.15">
      <c r="B48" s="14"/>
      <c r="C48" s="1234" t="s">
        <v>4</v>
      </c>
      <c r="D48" s="1234"/>
      <c r="E48" s="1235"/>
      <c r="F48" s="15">
        <v>0.16</v>
      </c>
      <c r="G48" s="16">
        <v>0.25</v>
      </c>
      <c r="H48" s="16">
        <v>0.26</v>
      </c>
      <c r="I48" s="16">
        <v>0.19</v>
      </c>
      <c r="J48" s="17">
        <v>0.35</v>
      </c>
    </row>
    <row r="49" spans="2:10" ht="57.75" customHeight="1" thickBot="1" x14ac:dyDescent="0.2">
      <c r="B49" s="18"/>
      <c r="C49" s="1236" t="s">
        <v>5</v>
      </c>
      <c r="D49" s="1236"/>
      <c r="E49" s="1237"/>
      <c r="F49" s="19">
        <v>0.09</v>
      </c>
      <c r="G49" s="20">
        <v>0.2</v>
      </c>
      <c r="H49" s="20">
        <v>3.47</v>
      </c>
      <c r="I49" s="20" t="s">
        <v>559</v>
      </c>
      <c r="J49" s="21">
        <v>3.11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2+AQdWZwlKEOOAfLlB8d7hR13d9Lfe0cJTkiZAc7W5wpeJELcRAOEDg/Ca8kuFJOgR6edlL+63BLf80mSyUw==" saltValue="rVIKugjA4Zyw3l/5OwhT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2020-10-01T05:45:30Z</cp:lastPrinted>
  <dcterms:created xsi:type="dcterms:W3CDTF">2020-02-10T04:48:42Z</dcterms:created>
  <dcterms:modified xsi:type="dcterms:W3CDTF">2020-10-01T05:45:33Z</dcterms:modified>
  <cp:category/>
</cp:coreProperties>
</file>