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30.17.31\Public\●大規模施設等休業協力金\募集要項\申請書様式\第１期（映画館・配給会社）\ＨＰ用\3-1_大規模施設映画館\"/>
    </mc:Choice>
  </mc:AlternateContent>
  <bookViews>
    <workbookView xWindow="0" yWindow="0" windowWidth="20490" windowHeight="7620" tabRatio="663"/>
  </bookViews>
  <sheets>
    <sheet name="様式第３－１号(大規模映画館) " sheetId="15" r:id="rId1"/>
    <sheet name="別記_区分A" sheetId="19" r:id="rId2"/>
    <sheet name="別記_区分Ｂ" sheetId="20" r:id="rId3"/>
    <sheet name="別記_区分Ｃ" sheetId="21" r:id="rId4"/>
  </sheets>
  <definedNames>
    <definedName name="_xlnm.Print_Area" localSheetId="1">別記_区分A!$A$290:$AS$780</definedName>
    <definedName name="_xlnm.Print_Area" localSheetId="2">別記_区分Ｂ!$A$290:$AS$780</definedName>
    <definedName name="_xlnm.Print_Area" localSheetId="3">別記_区分Ｃ!$A$290:$AS$780</definedName>
    <definedName name="_xlnm.Print_Area" localSheetId="0">'様式第３－１号(大規模映画館) '!$A$2:$AS$288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752" i="15" l="1"/>
  <c r="AN724" i="15"/>
  <c r="AN696" i="15"/>
  <c r="AN668" i="15"/>
  <c r="AN640" i="15"/>
  <c r="AN612" i="15"/>
  <c r="AN584" i="15"/>
  <c r="AN556" i="15"/>
  <c r="AN528" i="15"/>
  <c r="AN500" i="15"/>
  <c r="AN472" i="15"/>
  <c r="AN444" i="15"/>
  <c r="AN436" i="15"/>
  <c r="AN432" i="15"/>
  <c r="AN416" i="15"/>
  <c r="AN408" i="15"/>
  <c r="AN404" i="15"/>
  <c r="AN388" i="15"/>
  <c r="AN380" i="15"/>
  <c r="AN376" i="15"/>
  <c r="AN758" i="21"/>
  <c r="AN730" i="21"/>
  <c r="AN702" i="21"/>
  <c r="AN506" i="21"/>
  <c r="AN478" i="21"/>
  <c r="AN450" i="21"/>
  <c r="AN442" i="21"/>
  <c r="AN438" i="21"/>
  <c r="AN422" i="21"/>
  <c r="AN414" i="21"/>
  <c r="AN410" i="21"/>
  <c r="AN394" i="21"/>
  <c r="AN386" i="21"/>
  <c r="AN382" i="21"/>
  <c r="AN758" i="20"/>
  <c r="AN730" i="20"/>
  <c r="AN702" i="20"/>
  <c r="AN590" i="20"/>
  <c r="AN562" i="20"/>
  <c r="AN534" i="20"/>
  <c r="AN506" i="20"/>
  <c r="AN478" i="20"/>
  <c r="AN450" i="20"/>
  <c r="AN442" i="20"/>
  <c r="AN438" i="20"/>
  <c r="AN422" i="20"/>
  <c r="AN414" i="20"/>
  <c r="AN410" i="20"/>
  <c r="AN394" i="20"/>
  <c r="AN386" i="20"/>
  <c r="AN382" i="20"/>
  <c r="AN758" i="19"/>
  <c r="AN730" i="19"/>
  <c r="AN702" i="19"/>
  <c r="AN674" i="19"/>
  <c r="AN646" i="19"/>
  <c r="AN618" i="19"/>
  <c r="AN590" i="19"/>
  <c r="AN562" i="19"/>
  <c r="AN534" i="19"/>
  <c r="AN506" i="19"/>
  <c r="AN478" i="19"/>
  <c r="AN450" i="19"/>
  <c r="AN442" i="19"/>
  <c r="AN438" i="19"/>
  <c r="AN422" i="19"/>
  <c r="AN414" i="19"/>
  <c r="AN410" i="19"/>
  <c r="AN394" i="19"/>
  <c r="AN386" i="19"/>
  <c r="AN382" i="19"/>
  <c r="K258" i="21" l="1"/>
  <c r="K256" i="21"/>
  <c r="K258" i="20"/>
  <c r="K256" i="20"/>
  <c r="K258" i="19"/>
  <c r="K256" i="19"/>
  <c r="AE540" i="15"/>
  <c r="AE380" i="15"/>
  <c r="AW766" i="21" l="1"/>
  <c r="AU766" i="21"/>
  <c r="AV766" i="21" s="1"/>
  <c r="AE766" i="21"/>
  <c r="W766" i="21"/>
  <c r="AN766" i="21" s="1"/>
  <c r="AW762" i="21"/>
  <c r="AE762" i="21"/>
  <c r="AW758" i="21"/>
  <c r="AE758" i="21"/>
  <c r="T758" i="21"/>
  <c r="AW754" i="21"/>
  <c r="AE754" i="21"/>
  <c r="AW750" i="21"/>
  <c r="AE750" i="21"/>
  <c r="AW746" i="21"/>
  <c r="AE746" i="21"/>
  <c r="AW742" i="21"/>
  <c r="AE742" i="21"/>
  <c r="AW738" i="21"/>
  <c r="AE738" i="21"/>
  <c r="AW734" i="21"/>
  <c r="AE734" i="21"/>
  <c r="AW730" i="21"/>
  <c r="AE730" i="21"/>
  <c r="T730" i="21"/>
  <c r="AW726" i="21"/>
  <c r="AE726" i="21"/>
  <c r="AW722" i="21"/>
  <c r="AE722" i="21"/>
  <c r="AW718" i="21"/>
  <c r="AE718" i="21"/>
  <c r="AW714" i="21"/>
  <c r="AE714" i="21"/>
  <c r="AW710" i="21"/>
  <c r="AE710" i="21"/>
  <c r="AW706" i="21"/>
  <c r="AE706" i="21"/>
  <c r="AW702" i="21"/>
  <c r="AE702" i="21"/>
  <c r="T702" i="21"/>
  <c r="AW698" i="21"/>
  <c r="AE698" i="21"/>
  <c r="AW694" i="21"/>
  <c r="AV694" i="21"/>
  <c r="AU694" i="21"/>
  <c r="W694" i="21" s="1"/>
  <c r="AN694" i="21" s="1"/>
  <c r="AE694" i="21"/>
  <c r="AW690" i="21"/>
  <c r="AU690" i="21"/>
  <c r="AV690" i="21" s="1"/>
  <c r="AW686" i="21"/>
  <c r="AW682" i="21"/>
  <c r="AW678" i="21"/>
  <c r="AW674" i="21"/>
  <c r="AW670" i="21"/>
  <c r="AW666" i="21"/>
  <c r="AW662" i="21"/>
  <c r="AW658" i="21"/>
  <c r="AW654" i="21"/>
  <c r="AW650" i="21"/>
  <c r="AW646" i="21"/>
  <c r="AW642" i="21"/>
  <c r="AW638" i="21"/>
  <c r="AW634" i="21"/>
  <c r="AW630" i="21"/>
  <c r="AW626" i="21"/>
  <c r="AW622" i="21"/>
  <c r="AW618" i="21"/>
  <c r="AW614" i="21"/>
  <c r="AW610" i="21"/>
  <c r="AU610" i="21"/>
  <c r="AU606" i="21" s="1"/>
  <c r="AW606" i="21"/>
  <c r="AW602" i="21"/>
  <c r="AW598" i="21"/>
  <c r="AW594" i="21"/>
  <c r="AW590" i="21"/>
  <c r="AW586" i="21"/>
  <c r="AW582" i="21"/>
  <c r="AW578" i="21"/>
  <c r="AW574" i="21"/>
  <c r="AW570" i="21"/>
  <c r="AW566" i="21"/>
  <c r="AW562" i="21"/>
  <c r="AW558" i="21"/>
  <c r="AW554" i="21"/>
  <c r="AW550" i="21"/>
  <c r="AW546" i="21"/>
  <c r="AW542" i="21"/>
  <c r="AW538" i="21"/>
  <c r="AW534" i="21"/>
  <c r="AW530" i="21"/>
  <c r="AW526" i="21"/>
  <c r="AV526" i="21"/>
  <c r="AU526" i="21"/>
  <c r="W526" i="21" s="1"/>
  <c r="AN526" i="21" s="1"/>
  <c r="AE526" i="21"/>
  <c r="AW522" i="21"/>
  <c r="AU522" i="21"/>
  <c r="AE522" i="21"/>
  <c r="AW518" i="21"/>
  <c r="AE518" i="21"/>
  <c r="AW514" i="21"/>
  <c r="AE514" i="21"/>
  <c r="AW510" i="21"/>
  <c r="AE510" i="21"/>
  <c r="AW506" i="21"/>
  <c r="AE506" i="21"/>
  <c r="T506" i="21"/>
  <c r="AW502" i="21"/>
  <c r="AE502" i="21"/>
  <c r="AW498" i="21"/>
  <c r="AE498" i="21"/>
  <c r="AW494" i="21"/>
  <c r="AE494" i="21"/>
  <c r="AW490" i="21"/>
  <c r="AE490" i="21"/>
  <c r="AW486" i="21"/>
  <c r="AE486" i="21"/>
  <c r="AW482" i="21"/>
  <c r="AE482" i="21"/>
  <c r="AW478" i="21"/>
  <c r="AE478" i="21"/>
  <c r="T478" i="21"/>
  <c r="AW474" i="21"/>
  <c r="AE474" i="21"/>
  <c r="AW470" i="21"/>
  <c r="AE470" i="21"/>
  <c r="AW466" i="21"/>
  <c r="AE466" i="21"/>
  <c r="AW462" i="21"/>
  <c r="AE462" i="21"/>
  <c r="AW458" i="21"/>
  <c r="AE458" i="21"/>
  <c r="AW454" i="21"/>
  <c r="AE454" i="21"/>
  <c r="AW450" i="21"/>
  <c r="AE450" i="21"/>
  <c r="T450" i="21"/>
  <c r="AW446" i="21"/>
  <c r="AU446" i="21"/>
  <c r="W446" i="21" s="1"/>
  <c r="AE446" i="21"/>
  <c r="AW442" i="21"/>
  <c r="AE442" i="21"/>
  <c r="T442" i="21"/>
  <c r="AW438" i="21"/>
  <c r="AE438" i="21"/>
  <c r="T438" i="21"/>
  <c r="AW434" i="21"/>
  <c r="AE434" i="21"/>
  <c r="AW430" i="21"/>
  <c r="AE430" i="21"/>
  <c r="AW426" i="21"/>
  <c r="AE426" i="21"/>
  <c r="AW422" i="21"/>
  <c r="AE422" i="21"/>
  <c r="T422" i="21"/>
  <c r="AW418" i="21"/>
  <c r="AE418" i="21"/>
  <c r="AW414" i="21"/>
  <c r="AE414" i="21"/>
  <c r="T414" i="21"/>
  <c r="AW410" i="21"/>
  <c r="AE410" i="21"/>
  <c r="T410" i="21"/>
  <c r="AW406" i="21"/>
  <c r="AE406" i="21"/>
  <c r="AW402" i="21"/>
  <c r="AE402" i="21"/>
  <c r="AW398" i="21"/>
  <c r="AE398" i="21"/>
  <c r="AW394" i="21"/>
  <c r="AE394" i="21"/>
  <c r="T394" i="21"/>
  <c r="AW390" i="21"/>
  <c r="AE390" i="21"/>
  <c r="AW386" i="21"/>
  <c r="AE386" i="21"/>
  <c r="T386" i="21"/>
  <c r="AW382" i="21"/>
  <c r="AE382" i="21"/>
  <c r="T382" i="21"/>
  <c r="AW378" i="21"/>
  <c r="AE378" i="21"/>
  <c r="AW374" i="21"/>
  <c r="AE374" i="21"/>
  <c r="AW370" i="21"/>
  <c r="AE370" i="21"/>
  <c r="AW366" i="21"/>
  <c r="AU366" i="21"/>
  <c r="AV366" i="21" s="1"/>
  <c r="AW362" i="21"/>
  <c r="AW358" i="21"/>
  <c r="AW354" i="21"/>
  <c r="AW350" i="21"/>
  <c r="AW346" i="21"/>
  <c r="AW342" i="21"/>
  <c r="AW338" i="21"/>
  <c r="AW334" i="21"/>
  <c r="AW330" i="21"/>
  <c r="AW326" i="21"/>
  <c r="AW322" i="21"/>
  <c r="AW318" i="21"/>
  <c r="AW314" i="21"/>
  <c r="AW310" i="21"/>
  <c r="AW306" i="21"/>
  <c r="AW302" i="21"/>
  <c r="P245" i="21"/>
  <c r="AY232" i="21"/>
  <c r="AV232" i="21"/>
  <c r="BB232" i="21" s="1"/>
  <c r="AY226" i="21"/>
  <c r="AV226" i="21"/>
  <c r="BB226" i="21" s="1"/>
  <c r="BE226" i="21" s="1"/>
  <c r="AY221" i="21"/>
  <c r="AJ220" i="21" s="1"/>
  <c r="AN220" i="21" s="1"/>
  <c r="AV221" i="21"/>
  <c r="BB210" i="21"/>
  <c r="AY210" i="21"/>
  <c r="AV210" i="21"/>
  <c r="AY204" i="21"/>
  <c r="AV204" i="21"/>
  <c r="BB204" i="21" s="1"/>
  <c r="AY199" i="21"/>
  <c r="AV199" i="21"/>
  <c r="AY188" i="21"/>
  <c r="AV188" i="21"/>
  <c r="BB188" i="21" s="1"/>
  <c r="AY182" i="21"/>
  <c r="AV182" i="21"/>
  <c r="BB182" i="21" s="1"/>
  <c r="AY177" i="21"/>
  <c r="AJ176" i="21" s="1"/>
  <c r="AN176" i="21" s="1"/>
  <c r="AV177" i="21"/>
  <c r="AY166" i="21"/>
  <c r="AV166" i="21"/>
  <c r="AY160" i="21"/>
  <c r="AV160" i="21"/>
  <c r="AY155" i="21"/>
  <c r="AV155" i="21"/>
  <c r="AW766" i="20"/>
  <c r="AU766" i="20"/>
  <c r="AV766" i="20" s="1"/>
  <c r="AE766" i="20"/>
  <c r="W766" i="20"/>
  <c r="AN766" i="20" s="1"/>
  <c r="AW762" i="20"/>
  <c r="AU762" i="20"/>
  <c r="AE762" i="20"/>
  <c r="W762" i="20"/>
  <c r="AN762" i="20" s="1"/>
  <c r="AW758" i="20"/>
  <c r="AE758" i="20"/>
  <c r="T758" i="20"/>
  <c r="AW754" i="20"/>
  <c r="AE754" i="20"/>
  <c r="AW750" i="20"/>
  <c r="AE750" i="20"/>
  <c r="AW746" i="20"/>
  <c r="AE746" i="20"/>
  <c r="AW742" i="20"/>
  <c r="AE742" i="20"/>
  <c r="AW738" i="20"/>
  <c r="AE738" i="20"/>
  <c r="AW734" i="20"/>
  <c r="AE734" i="20"/>
  <c r="AW730" i="20"/>
  <c r="AE730" i="20"/>
  <c r="T730" i="20"/>
  <c r="AW726" i="20"/>
  <c r="AE726" i="20"/>
  <c r="AW722" i="20"/>
  <c r="AE722" i="20"/>
  <c r="AW718" i="20"/>
  <c r="AE718" i="20"/>
  <c r="AW714" i="20"/>
  <c r="AE714" i="20"/>
  <c r="AW710" i="20"/>
  <c r="AE710" i="20"/>
  <c r="AW706" i="20"/>
  <c r="AE706" i="20"/>
  <c r="AW702" i="20"/>
  <c r="AE702" i="20"/>
  <c r="T702" i="20"/>
  <c r="AW698" i="20"/>
  <c r="AE698" i="20"/>
  <c r="AW694" i="20"/>
  <c r="L694" i="20" s="1"/>
  <c r="AU694" i="20"/>
  <c r="AV694" i="20" s="1"/>
  <c r="AE694" i="20"/>
  <c r="W694" i="20"/>
  <c r="AN694" i="20" s="1"/>
  <c r="AW690" i="20"/>
  <c r="AU690" i="20"/>
  <c r="AU686" i="20" s="1"/>
  <c r="AW686" i="20"/>
  <c r="AW682" i="20"/>
  <c r="AW678" i="20"/>
  <c r="AW674" i="20"/>
  <c r="AW670" i="20"/>
  <c r="AW666" i="20"/>
  <c r="AW662" i="20"/>
  <c r="AW658" i="20"/>
  <c r="AW654" i="20"/>
  <c r="AW650" i="20"/>
  <c r="AW646" i="20"/>
  <c r="AW642" i="20"/>
  <c r="AW638" i="20"/>
  <c r="AW634" i="20"/>
  <c r="AW630" i="20"/>
  <c r="AW626" i="20"/>
  <c r="AW622" i="20"/>
  <c r="AW618" i="20"/>
  <c r="AW614" i="20"/>
  <c r="AW610" i="20"/>
  <c r="AU610" i="20"/>
  <c r="W610" i="20" s="1"/>
  <c r="AN610" i="20" s="1"/>
  <c r="AE610" i="20"/>
  <c r="AW606" i="20"/>
  <c r="AE606" i="20"/>
  <c r="AW602" i="20"/>
  <c r="AE602" i="20"/>
  <c r="AW598" i="20"/>
  <c r="AE598" i="20"/>
  <c r="AW594" i="20"/>
  <c r="AE594" i="20"/>
  <c r="AW590" i="20"/>
  <c r="AE590" i="20"/>
  <c r="T590" i="20"/>
  <c r="AW586" i="20"/>
  <c r="AE586" i="20"/>
  <c r="AW582" i="20"/>
  <c r="AE582" i="20"/>
  <c r="AW578" i="20"/>
  <c r="AE578" i="20"/>
  <c r="AW574" i="20"/>
  <c r="AE574" i="20"/>
  <c r="AW570" i="20"/>
  <c r="AE570" i="20"/>
  <c r="AW566" i="20"/>
  <c r="AE566" i="20"/>
  <c r="AW562" i="20"/>
  <c r="AE562" i="20"/>
  <c r="T562" i="20"/>
  <c r="AW558" i="20"/>
  <c r="AE558" i="20"/>
  <c r="AW554" i="20"/>
  <c r="AE554" i="20"/>
  <c r="AW550" i="20"/>
  <c r="AE550" i="20"/>
  <c r="AW546" i="20"/>
  <c r="AE546" i="20"/>
  <c r="AW542" i="20"/>
  <c r="AE542" i="20"/>
  <c r="AW538" i="20"/>
  <c r="AE538" i="20"/>
  <c r="AW534" i="20"/>
  <c r="AE534" i="20"/>
  <c r="T534" i="20"/>
  <c r="AW530" i="20"/>
  <c r="AE530" i="20"/>
  <c r="AW526" i="20"/>
  <c r="L526" i="20" s="1"/>
  <c r="AU526" i="20"/>
  <c r="AV526" i="20" s="1"/>
  <c r="AE526" i="20"/>
  <c r="W526" i="20"/>
  <c r="AN526" i="20" s="1"/>
  <c r="AW522" i="20"/>
  <c r="AU522" i="20"/>
  <c r="AE522" i="20"/>
  <c r="AW518" i="20"/>
  <c r="AE518" i="20"/>
  <c r="AW514" i="20"/>
  <c r="AE514" i="20"/>
  <c r="AW510" i="20"/>
  <c r="AE510" i="20"/>
  <c r="AW506" i="20"/>
  <c r="AE506" i="20"/>
  <c r="T506" i="20"/>
  <c r="AW502" i="20"/>
  <c r="AE502" i="20"/>
  <c r="AW498" i="20"/>
  <c r="AE498" i="20"/>
  <c r="AW494" i="20"/>
  <c r="AE494" i="20"/>
  <c r="AW490" i="20"/>
  <c r="AE490" i="20"/>
  <c r="AW486" i="20"/>
  <c r="AE486" i="20"/>
  <c r="AW482" i="20"/>
  <c r="AE482" i="20"/>
  <c r="AW478" i="20"/>
  <c r="AE478" i="20"/>
  <c r="T478" i="20"/>
  <c r="AW474" i="20"/>
  <c r="AE474" i="20"/>
  <c r="AW470" i="20"/>
  <c r="AE470" i="20"/>
  <c r="AW466" i="20"/>
  <c r="AE466" i="20"/>
  <c r="AW462" i="20"/>
  <c r="AE462" i="20"/>
  <c r="AW458" i="20"/>
  <c r="AE458" i="20"/>
  <c r="AW454" i="20"/>
  <c r="AE454" i="20"/>
  <c r="AW450" i="20"/>
  <c r="AE450" i="20"/>
  <c r="T450" i="20"/>
  <c r="AW446" i="20"/>
  <c r="AV446" i="20"/>
  <c r="AU446" i="20"/>
  <c r="W446" i="20" s="1"/>
  <c r="AN446" i="20" s="1"/>
  <c r="AE446" i="20"/>
  <c r="AW442" i="20"/>
  <c r="AU442" i="20"/>
  <c r="AE442" i="20"/>
  <c r="T442" i="20"/>
  <c r="AW438" i="20"/>
  <c r="AE438" i="20"/>
  <c r="T438" i="20"/>
  <c r="AW434" i="20"/>
  <c r="AE434" i="20"/>
  <c r="AW430" i="20"/>
  <c r="AE430" i="20"/>
  <c r="AW426" i="20"/>
  <c r="AE426" i="20"/>
  <c r="AW422" i="20"/>
  <c r="AE422" i="20"/>
  <c r="T422" i="20"/>
  <c r="AW418" i="20"/>
  <c r="AE418" i="20"/>
  <c r="AW414" i="20"/>
  <c r="AE414" i="20"/>
  <c r="T414" i="20"/>
  <c r="AW410" i="20"/>
  <c r="AE410" i="20"/>
  <c r="T410" i="20"/>
  <c r="AW406" i="20"/>
  <c r="AE406" i="20"/>
  <c r="AW402" i="20"/>
  <c r="AE402" i="20"/>
  <c r="AW398" i="20"/>
  <c r="AE398" i="20"/>
  <c r="AW394" i="20"/>
  <c r="AE394" i="20"/>
  <c r="T394" i="20"/>
  <c r="AW390" i="20"/>
  <c r="AE390" i="20"/>
  <c r="AW386" i="20"/>
  <c r="AE386" i="20"/>
  <c r="T386" i="20"/>
  <c r="AW382" i="20"/>
  <c r="AE382" i="20"/>
  <c r="T382" i="20"/>
  <c r="AW378" i="20"/>
  <c r="AE378" i="20"/>
  <c r="AW374" i="20"/>
  <c r="AE374" i="20"/>
  <c r="AW370" i="20"/>
  <c r="AE370" i="20"/>
  <c r="AW366" i="20"/>
  <c r="AV366" i="20"/>
  <c r="AU366" i="20"/>
  <c r="W366" i="20" s="1"/>
  <c r="L366" i="20"/>
  <c r="AW362" i="20"/>
  <c r="AW358" i="20"/>
  <c r="AW354" i="20"/>
  <c r="AW350" i="20"/>
  <c r="AW346" i="20"/>
  <c r="AW342" i="20"/>
  <c r="AW338" i="20"/>
  <c r="AW334" i="20"/>
  <c r="AW330" i="20"/>
  <c r="AW326" i="20"/>
  <c r="AW322" i="20"/>
  <c r="AW318" i="20"/>
  <c r="AW314" i="20"/>
  <c r="AW310" i="20"/>
  <c r="AW306" i="20"/>
  <c r="AW302" i="20"/>
  <c r="P245" i="20"/>
  <c r="AY232" i="20"/>
  <c r="AV232" i="20"/>
  <c r="BB232" i="20" s="1"/>
  <c r="AY226" i="20"/>
  <c r="AV226" i="20"/>
  <c r="AY221" i="20"/>
  <c r="AV221" i="20"/>
  <c r="AY210" i="20"/>
  <c r="AV210" i="20"/>
  <c r="BB210" i="20" s="1"/>
  <c r="AY204" i="20"/>
  <c r="AV204" i="20"/>
  <c r="BB204" i="20" s="1"/>
  <c r="AY199" i="20"/>
  <c r="AJ198" i="20" s="1"/>
  <c r="AN198" i="20" s="1"/>
  <c r="AV199" i="20"/>
  <c r="AY188" i="20"/>
  <c r="AV188" i="20"/>
  <c r="AY182" i="20"/>
  <c r="AV182" i="20"/>
  <c r="BB182" i="20" s="1"/>
  <c r="AY177" i="20"/>
  <c r="AV177" i="20"/>
  <c r="AY166" i="20"/>
  <c r="AV166" i="20"/>
  <c r="BB166" i="20" s="1"/>
  <c r="AY160" i="20"/>
  <c r="AV160" i="20"/>
  <c r="BB160" i="20" s="1"/>
  <c r="AY155" i="20"/>
  <c r="AJ154" i="20" s="1"/>
  <c r="AN154" i="20" s="1"/>
  <c r="AV155" i="20"/>
  <c r="P245" i="19"/>
  <c r="AW766" i="19"/>
  <c r="AU766" i="19"/>
  <c r="AU762" i="19" s="1"/>
  <c r="AE766" i="19"/>
  <c r="AW762" i="19"/>
  <c r="AE762" i="19"/>
  <c r="AW758" i="19"/>
  <c r="AE758" i="19"/>
  <c r="T758" i="19"/>
  <c r="AW754" i="19"/>
  <c r="AE754" i="19"/>
  <c r="AW750" i="19"/>
  <c r="AE750" i="19"/>
  <c r="AW746" i="19"/>
  <c r="AE746" i="19"/>
  <c r="AW742" i="19"/>
  <c r="AE742" i="19"/>
  <c r="AW738" i="19"/>
  <c r="AE738" i="19"/>
  <c r="AW734" i="19"/>
  <c r="AE734" i="19"/>
  <c r="AW730" i="19"/>
  <c r="AE730" i="19"/>
  <c r="T730" i="19"/>
  <c r="AW726" i="19"/>
  <c r="AE726" i="19"/>
  <c r="AW722" i="19"/>
  <c r="AE722" i="19"/>
  <c r="AW718" i="19"/>
  <c r="AE718" i="19"/>
  <c r="AW714" i="19"/>
  <c r="AE714" i="19"/>
  <c r="AW710" i="19"/>
  <c r="AE710" i="19"/>
  <c r="AW706" i="19"/>
  <c r="AE706" i="19"/>
  <c r="AW702" i="19"/>
  <c r="AE702" i="19"/>
  <c r="T702" i="19"/>
  <c r="AW698" i="19"/>
  <c r="AE698" i="19"/>
  <c r="AW694" i="19"/>
  <c r="AU694" i="19"/>
  <c r="W694" i="19" s="1"/>
  <c r="AN694" i="19" s="1"/>
  <c r="AE694" i="19"/>
  <c r="AW690" i="19"/>
  <c r="AU690" i="19"/>
  <c r="AU686" i="19" s="1"/>
  <c r="AE690" i="19"/>
  <c r="AW686" i="19"/>
  <c r="AE686" i="19"/>
  <c r="AW682" i="19"/>
  <c r="AE682" i="19"/>
  <c r="AW678" i="19"/>
  <c r="AE678" i="19"/>
  <c r="AW674" i="19"/>
  <c r="AE674" i="19"/>
  <c r="T674" i="19"/>
  <c r="AW670" i="19"/>
  <c r="AE670" i="19"/>
  <c r="AW666" i="19"/>
  <c r="AE666" i="19"/>
  <c r="AW662" i="19"/>
  <c r="AE662" i="19"/>
  <c r="AW658" i="19"/>
  <c r="AE658" i="19"/>
  <c r="AW654" i="19"/>
  <c r="AE654" i="19"/>
  <c r="AW650" i="19"/>
  <c r="AE650" i="19"/>
  <c r="AW646" i="19"/>
  <c r="AE646" i="19"/>
  <c r="T646" i="19"/>
  <c r="AW642" i="19"/>
  <c r="AE642" i="19"/>
  <c r="AW638" i="19"/>
  <c r="AE638" i="19"/>
  <c r="AW634" i="19"/>
  <c r="AE634" i="19"/>
  <c r="AW630" i="19"/>
  <c r="AE630" i="19"/>
  <c r="AW626" i="19"/>
  <c r="AE626" i="19"/>
  <c r="AW622" i="19"/>
  <c r="AE622" i="19"/>
  <c r="AW618" i="19"/>
  <c r="AE618" i="19"/>
  <c r="T618" i="19"/>
  <c r="AW614" i="19"/>
  <c r="AE614" i="19"/>
  <c r="AW610" i="19"/>
  <c r="AU610" i="19"/>
  <c r="AU606" i="19" s="1"/>
  <c r="AU602" i="19" s="1"/>
  <c r="AV602" i="19" s="1"/>
  <c r="AE610" i="19"/>
  <c r="AW606" i="19"/>
  <c r="AE606" i="19"/>
  <c r="AW602" i="19"/>
  <c r="AE602" i="19"/>
  <c r="AW598" i="19"/>
  <c r="AE598" i="19"/>
  <c r="AW594" i="19"/>
  <c r="AE594" i="19"/>
  <c r="AW590" i="19"/>
  <c r="AE590" i="19"/>
  <c r="T590" i="19"/>
  <c r="AW586" i="19"/>
  <c r="AE586" i="19"/>
  <c r="AW582" i="19"/>
  <c r="AE582" i="19"/>
  <c r="AW578" i="19"/>
  <c r="AE578" i="19"/>
  <c r="AW574" i="19"/>
  <c r="AE574" i="19"/>
  <c r="AW570" i="19"/>
  <c r="AE570" i="19"/>
  <c r="AW566" i="19"/>
  <c r="AE566" i="19"/>
  <c r="AW562" i="19"/>
  <c r="AE562" i="19"/>
  <c r="T562" i="19"/>
  <c r="AW558" i="19"/>
  <c r="AE558" i="19"/>
  <c r="AW554" i="19"/>
  <c r="AE554" i="19"/>
  <c r="AW550" i="19"/>
  <c r="AE550" i="19"/>
  <c r="AW546" i="19"/>
  <c r="AE546" i="19"/>
  <c r="AW542" i="19"/>
  <c r="AE542" i="19"/>
  <c r="AW538" i="19"/>
  <c r="AE538" i="19"/>
  <c r="AW534" i="19"/>
  <c r="AE534" i="19"/>
  <c r="T534" i="19"/>
  <c r="AW530" i="19"/>
  <c r="AE530" i="19"/>
  <c r="AW526" i="19"/>
  <c r="AU526" i="19"/>
  <c r="W526" i="19" s="1"/>
  <c r="AN526" i="19" s="1"/>
  <c r="AE526" i="19"/>
  <c r="AW522" i="19"/>
  <c r="AE522" i="19"/>
  <c r="AW518" i="19"/>
  <c r="AE518" i="19"/>
  <c r="AW514" i="19"/>
  <c r="AE514" i="19"/>
  <c r="AW510" i="19"/>
  <c r="AE510" i="19"/>
  <c r="AW506" i="19"/>
  <c r="AE506" i="19"/>
  <c r="T506" i="19"/>
  <c r="AW502" i="19"/>
  <c r="AE502" i="19"/>
  <c r="AW498" i="19"/>
  <c r="AE498" i="19"/>
  <c r="AW494" i="19"/>
  <c r="AE494" i="19"/>
  <c r="AW490" i="19"/>
  <c r="AE490" i="19"/>
  <c r="AW486" i="19"/>
  <c r="AE486" i="19"/>
  <c r="AW482" i="19"/>
  <c r="AE482" i="19"/>
  <c r="AW478" i="19"/>
  <c r="AE478" i="19"/>
  <c r="T478" i="19"/>
  <c r="AW474" i="19"/>
  <c r="AE474" i="19"/>
  <c r="AW470" i="19"/>
  <c r="AE470" i="19"/>
  <c r="AW466" i="19"/>
  <c r="AE466" i="19"/>
  <c r="AW462" i="19"/>
  <c r="AE462" i="19"/>
  <c r="AW458" i="19"/>
  <c r="AE458" i="19"/>
  <c r="AW454" i="19"/>
  <c r="AE454" i="19"/>
  <c r="AW450" i="19"/>
  <c r="AE450" i="19"/>
  <c r="T450" i="19"/>
  <c r="AW446" i="19"/>
  <c r="AU446" i="19"/>
  <c r="AV446" i="19" s="1"/>
  <c r="AE446" i="19"/>
  <c r="AW442" i="19"/>
  <c r="AE442" i="19"/>
  <c r="T442" i="19"/>
  <c r="AW438" i="19"/>
  <c r="AE438" i="19"/>
  <c r="T438" i="19"/>
  <c r="AW434" i="19"/>
  <c r="AE434" i="19"/>
  <c r="AW430" i="19"/>
  <c r="AE430" i="19"/>
  <c r="AW426" i="19"/>
  <c r="AE426" i="19"/>
  <c r="AW422" i="19"/>
  <c r="AE422" i="19"/>
  <c r="T422" i="19"/>
  <c r="AW418" i="19"/>
  <c r="AE418" i="19"/>
  <c r="AW414" i="19"/>
  <c r="AE414" i="19"/>
  <c r="T414" i="19"/>
  <c r="AW410" i="19"/>
  <c r="AE410" i="19"/>
  <c r="T410" i="19"/>
  <c r="AW406" i="19"/>
  <c r="AE406" i="19"/>
  <c r="AW402" i="19"/>
  <c r="AE402" i="19"/>
  <c r="AW398" i="19"/>
  <c r="AE398" i="19"/>
  <c r="AW394" i="19"/>
  <c r="AE394" i="19"/>
  <c r="T394" i="19"/>
  <c r="AW390" i="19"/>
  <c r="AE390" i="19"/>
  <c r="AW386" i="19"/>
  <c r="AE386" i="19"/>
  <c r="T386" i="19"/>
  <c r="AW382" i="19"/>
  <c r="AE382" i="19"/>
  <c r="T382" i="19"/>
  <c r="AW378" i="19"/>
  <c r="AE378" i="19"/>
  <c r="AW374" i="19"/>
  <c r="AE374" i="19"/>
  <c r="AW370" i="19"/>
  <c r="AE370" i="19"/>
  <c r="AW366" i="19"/>
  <c r="AU366" i="19"/>
  <c r="AW362" i="19"/>
  <c r="AW358" i="19"/>
  <c r="AW354" i="19"/>
  <c r="AW350" i="19"/>
  <c r="AW346" i="19"/>
  <c r="AW342" i="19"/>
  <c r="AW338" i="19"/>
  <c r="AW334" i="19"/>
  <c r="AW330" i="19"/>
  <c r="AW326" i="19"/>
  <c r="AW322" i="19"/>
  <c r="AW318" i="19"/>
  <c r="AW314" i="19"/>
  <c r="AW310" i="19"/>
  <c r="AW306" i="19"/>
  <c r="AW302" i="19"/>
  <c r="AY232" i="19"/>
  <c r="AV232" i="19"/>
  <c r="AY226" i="19"/>
  <c r="AV226" i="19"/>
  <c r="AY221" i="19"/>
  <c r="AV221" i="19"/>
  <c r="AY210" i="19"/>
  <c r="AV210" i="19"/>
  <c r="BB210" i="19" s="1"/>
  <c r="AY204" i="19"/>
  <c r="AV204" i="19"/>
  <c r="AY199" i="19"/>
  <c r="AV199" i="19"/>
  <c r="AY188" i="19"/>
  <c r="AV188" i="19"/>
  <c r="AY182" i="19"/>
  <c r="AV182" i="19"/>
  <c r="BB182" i="19" s="1"/>
  <c r="AY177" i="19"/>
  <c r="AV177" i="19"/>
  <c r="AY166" i="19"/>
  <c r="AV166" i="19"/>
  <c r="BB166" i="19" s="1"/>
  <c r="AY160" i="19"/>
  <c r="AV160" i="19"/>
  <c r="AY155" i="19"/>
  <c r="AJ154" i="19" s="1"/>
  <c r="AV155" i="19"/>
  <c r="AU362" i="21" l="1"/>
  <c r="L526" i="21"/>
  <c r="AU762" i="21"/>
  <c r="W366" i="21"/>
  <c r="L766" i="21"/>
  <c r="AN446" i="21"/>
  <c r="AN762" i="21"/>
  <c r="AU606" i="20"/>
  <c r="AU602" i="20" s="1"/>
  <c r="W602" i="20" s="1"/>
  <c r="AN602" i="20" s="1"/>
  <c r="L446" i="20"/>
  <c r="AV610" i="20"/>
  <c r="L610" i="20"/>
  <c r="BE188" i="21"/>
  <c r="BE160" i="20"/>
  <c r="W766" i="19"/>
  <c r="AN766" i="19" s="1"/>
  <c r="L694" i="21"/>
  <c r="AU686" i="21"/>
  <c r="AV610" i="21"/>
  <c r="BB166" i="21"/>
  <c r="BE166" i="21" s="1"/>
  <c r="BE182" i="21"/>
  <c r="AJ180" i="21" s="1"/>
  <c r="AN180" i="21" s="1"/>
  <c r="BE232" i="21"/>
  <c r="BB188" i="20"/>
  <c r="BE188" i="20" s="1"/>
  <c r="BE204" i="20"/>
  <c r="AJ202" i="20" s="1"/>
  <c r="AN202" i="20" s="1"/>
  <c r="L442" i="20"/>
  <c r="BE182" i="20"/>
  <c r="AH366" i="20"/>
  <c r="BE166" i="20"/>
  <c r="AJ161" i="20" s="1"/>
  <c r="AN161" i="20" s="1"/>
  <c r="BE210" i="20"/>
  <c r="AJ224" i="21"/>
  <c r="AN224" i="21" s="1"/>
  <c r="AJ227" i="21"/>
  <c r="AN227" i="21" s="1"/>
  <c r="AJ198" i="21"/>
  <c r="AN198" i="21" s="1"/>
  <c r="AU442" i="21"/>
  <c r="AV446" i="21"/>
  <c r="L446" i="21"/>
  <c r="AJ183" i="21"/>
  <c r="AN183" i="21" s="1"/>
  <c r="AJ154" i="21"/>
  <c r="AN154" i="21" s="1"/>
  <c r="BB160" i="21"/>
  <c r="BE160" i="21" s="1"/>
  <c r="BE204" i="21"/>
  <c r="BE210" i="21"/>
  <c r="AV362" i="21"/>
  <c r="L362" i="21"/>
  <c r="W362" i="21"/>
  <c r="AU358" i="21"/>
  <c r="L522" i="21"/>
  <c r="AV522" i="21"/>
  <c r="AU518" i="21"/>
  <c r="W522" i="21"/>
  <c r="AN522" i="21" s="1"/>
  <c r="AV606" i="21"/>
  <c r="AU602" i="21"/>
  <c r="L366" i="21"/>
  <c r="AV686" i="20"/>
  <c r="AU682" i="20"/>
  <c r="AV682" i="20" s="1"/>
  <c r="AV690" i="20"/>
  <c r="AJ180" i="20"/>
  <c r="AN180" i="20" s="1"/>
  <c r="AJ205" i="20"/>
  <c r="AN205" i="20" s="1"/>
  <c r="AJ158" i="20"/>
  <c r="AN158" i="20" s="1"/>
  <c r="BE232" i="20"/>
  <c r="AJ176" i="20"/>
  <c r="AN176" i="20" s="1"/>
  <c r="AJ220" i="20"/>
  <c r="AN220" i="20" s="1"/>
  <c r="AV442" i="20"/>
  <c r="W442" i="20"/>
  <c r="AU438" i="20"/>
  <c r="BB226" i="20"/>
  <c r="BE226" i="20" s="1"/>
  <c r="L602" i="20"/>
  <c r="AU598" i="20"/>
  <c r="AV602" i="20"/>
  <c r="AU362" i="20"/>
  <c r="AV606" i="20"/>
  <c r="L606" i="20"/>
  <c r="L522" i="20"/>
  <c r="AV522" i="20"/>
  <c r="AU518" i="20"/>
  <c r="W522" i="20"/>
  <c r="AN522" i="20" s="1"/>
  <c r="W606" i="20"/>
  <c r="AN606" i="20" s="1"/>
  <c r="L762" i="20"/>
  <c r="AV762" i="20"/>
  <c r="AU758" i="20"/>
  <c r="L766" i="20"/>
  <c r="AU442" i="19"/>
  <c r="AV442" i="19" s="1"/>
  <c r="L446" i="19"/>
  <c r="BE210" i="19"/>
  <c r="AJ205" i="19" s="1"/>
  <c r="BE166" i="19"/>
  <c r="AJ161" i="19" s="1"/>
  <c r="AN161" i="19" s="1"/>
  <c r="W446" i="19"/>
  <c r="AN446" i="19" s="1"/>
  <c r="AV694" i="19"/>
  <c r="W762" i="19"/>
  <c r="AN762" i="19" s="1"/>
  <c r="AV762" i="19"/>
  <c r="AU438" i="19"/>
  <c r="AV438" i="19" s="1"/>
  <c r="AV526" i="19"/>
  <c r="L610" i="19"/>
  <c r="AV610" i="19"/>
  <c r="L690" i="19"/>
  <c r="AV690" i="19"/>
  <c r="AU522" i="19"/>
  <c r="L526" i="19"/>
  <c r="W610" i="19"/>
  <c r="AN610" i="19" s="1"/>
  <c r="W690" i="19"/>
  <c r="AN690" i="19" s="1"/>
  <c r="BE182" i="19"/>
  <c r="AJ180" i="19" s="1"/>
  <c r="BB232" i="19"/>
  <c r="BE232" i="19" s="1"/>
  <c r="L694" i="19"/>
  <c r="BB204" i="19"/>
  <c r="BE204" i="19" s="1"/>
  <c r="BB188" i="19"/>
  <c r="BE188" i="19" s="1"/>
  <c r="BB160" i="19"/>
  <c r="BE160" i="19" s="1"/>
  <c r="AJ158" i="19" s="1"/>
  <c r="AN158" i="19" s="1"/>
  <c r="AJ176" i="19"/>
  <c r="AN176" i="19" s="1"/>
  <c r="AN154" i="19"/>
  <c r="AJ220" i="19"/>
  <c r="AN220" i="19" s="1"/>
  <c r="AJ198" i="19"/>
  <c r="AN198" i="19" s="1"/>
  <c r="BB226" i="19"/>
  <c r="BE226" i="19" s="1"/>
  <c r="W366" i="19"/>
  <c r="AU362" i="19"/>
  <c r="AV366" i="19"/>
  <c r="L366" i="19"/>
  <c r="L602" i="19"/>
  <c r="W602" i="19"/>
  <c r="AN602" i="19" s="1"/>
  <c r="AU598" i="19"/>
  <c r="AV606" i="19"/>
  <c r="L606" i="19"/>
  <c r="W606" i="19"/>
  <c r="AN606" i="19" s="1"/>
  <c r="AU434" i="19"/>
  <c r="W442" i="19"/>
  <c r="AV686" i="19"/>
  <c r="L686" i="19"/>
  <c r="W686" i="19"/>
  <c r="AN686" i="19" s="1"/>
  <c r="AU682" i="19"/>
  <c r="AV766" i="19"/>
  <c r="L766" i="19"/>
  <c r="L762" i="19"/>
  <c r="AU758" i="19"/>
  <c r="AH366" i="21" l="1"/>
  <c r="W762" i="21"/>
  <c r="AU758" i="21"/>
  <c r="AV762" i="21"/>
  <c r="L762" i="21"/>
  <c r="AH442" i="20"/>
  <c r="AU678" i="20"/>
  <c r="AV678" i="20" s="1"/>
  <c r="AV686" i="21"/>
  <c r="AU682" i="21"/>
  <c r="AN205" i="19"/>
  <c r="AN180" i="19"/>
  <c r="AH362" i="21"/>
  <c r="AJ158" i="21"/>
  <c r="AN158" i="21" s="1"/>
  <c r="AV358" i="21"/>
  <c r="L358" i="21"/>
  <c r="AU354" i="21"/>
  <c r="W358" i="21"/>
  <c r="AV602" i="21"/>
  <c r="AU598" i="21"/>
  <c r="AU514" i="21"/>
  <c r="L518" i="21"/>
  <c r="AV518" i="21"/>
  <c r="W518" i="21"/>
  <c r="AN518" i="21" s="1"/>
  <c r="AJ205" i="21"/>
  <c r="AN205" i="21" s="1"/>
  <c r="AJ161" i="21"/>
  <c r="AN161" i="21" s="1"/>
  <c r="AJ202" i="21"/>
  <c r="AN202" i="21" s="1"/>
  <c r="AU438" i="21"/>
  <c r="L442" i="21"/>
  <c r="AV442" i="21"/>
  <c r="W442" i="21"/>
  <c r="AJ224" i="20"/>
  <c r="AN224" i="20" s="1"/>
  <c r="W362" i="20"/>
  <c r="AU358" i="20"/>
  <c r="AV362" i="20"/>
  <c r="L362" i="20"/>
  <c r="AU594" i="20"/>
  <c r="W598" i="20"/>
  <c r="AN598" i="20" s="1"/>
  <c r="L598" i="20"/>
  <c r="AV598" i="20"/>
  <c r="AU514" i="20"/>
  <c r="L518" i="20"/>
  <c r="W518" i="20"/>
  <c r="AN518" i="20" s="1"/>
  <c r="AV518" i="20"/>
  <c r="AV438" i="20"/>
  <c r="W438" i="20"/>
  <c r="L438" i="20"/>
  <c r="AU434" i="20"/>
  <c r="AJ183" i="20"/>
  <c r="AN183" i="20" s="1"/>
  <c r="AJ227" i="20"/>
  <c r="AN227" i="20" s="1"/>
  <c r="AU754" i="20"/>
  <c r="L758" i="20"/>
  <c r="W758" i="20"/>
  <c r="AV758" i="20"/>
  <c r="W438" i="19"/>
  <c r="L438" i="19"/>
  <c r="L442" i="19"/>
  <c r="AH442" i="19" s="1"/>
  <c r="AV522" i="19"/>
  <c r="AU518" i="19"/>
  <c r="W522" i="19"/>
  <c r="AN522" i="19" s="1"/>
  <c r="L522" i="19"/>
  <c r="AJ202" i="19"/>
  <c r="AN202" i="19" s="1"/>
  <c r="AJ224" i="19"/>
  <c r="AN224" i="19" s="1"/>
  <c r="L682" i="19"/>
  <c r="AU678" i="19"/>
  <c r="AV682" i="19"/>
  <c r="W682" i="19"/>
  <c r="AN682" i="19" s="1"/>
  <c r="AU594" i="19"/>
  <c r="AV598" i="19"/>
  <c r="W598" i="19"/>
  <c r="AN598" i="19" s="1"/>
  <c r="L598" i="19"/>
  <c r="W362" i="19"/>
  <c r="L362" i="19"/>
  <c r="AU358" i="19"/>
  <c r="AV362" i="19"/>
  <c r="AJ183" i="19"/>
  <c r="AN183" i="19" s="1"/>
  <c r="AV434" i="19"/>
  <c r="W434" i="19"/>
  <c r="AN434" i="19" s="1"/>
  <c r="AU430" i="19"/>
  <c r="L434" i="19"/>
  <c r="AU754" i="19"/>
  <c r="W758" i="19"/>
  <c r="AV758" i="19"/>
  <c r="L758" i="19"/>
  <c r="AJ227" i="19"/>
  <c r="AN227" i="19" s="1"/>
  <c r="AH366" i="19"/>
  <c r="AV758" i="21" l="1"/>
  <c r="AU754" i="21"/>
  <c r="W758" i="21"/>
  <c r="L758" i="21"/>
  <c r="AU674" i="20"/>
  <c r="AV674" i="20" s="1"/>
  <c r="AU678" i="21"/>
  <c r="AV682" i="21"/>
  <c r="AH358" i="21"/>
  <c r="AH442" i="21"/>
  <c r="AH438" i="20"/>
  <c r="AH758" i="20"/>
  <c r="AU434" i="21"/>
  <c r="L438" i="21"/>
  <c r="AV438" i="21"/>
  <c r="W438" i="21"/>
  <c r="W514" i="21"/>
  <c r="AN514" i="21" s="1"/>
  <c r="AU510" i="21"/>
  <c r="L514" i="21"/>
  <c r="AV514" i="21"/>
  <c r="AU594" i="21"/>
  <c r="AV598" i="21"/>
  <c r="AV354" i="21"/>
  <c r="W354" i="21"/>
  <c r="AU350" i="21"/>
  <c r="L354" i="21"/>
  <c r="AV434" i="20"/>
  <c r="AU430" i="20"/>
  <c r="L434" i="20"/>
  <c r="W434" i="20"/>
  <c r="AN434" i="20" s="1"/>
  <c r="AH362" i="20"/>
  <c r="W514" i="20"/>
  <c r="AN514" i="20" s="1"/>
  <c r="AU510" i="20"/>
  <c r="AV514" i="20"/>
  <c r="L514" i="20"/>
  <c r="W594" i="20"/>
  <c r="AN594" i="20" s="1"/>
  <c r="AV594" i="20"/>
  <c r="AU590" i="20"/>
  <c r="L594" i="20"/>
  <c r="W754" i="20"/>
  <c r="AN754" i="20" s="1"/>
  <c r="AU750" i="20"/>
  <c r="AV754" i="20"/>
  <c r="L754" i="20"/>
  <c r="W358" i="20"/>
  <c r="AU354" i="20"/>
  <c r="L358" i="20"/>
  <c r="AV358" i="20"/>
  <c r="AH438" i="19"/>
  <c r="AV518" i="19"/>
  <c r="L518" i="19"/>
  <c r="AU514" i="19"/>
  <c r="W518" i="19"/>
  <c r="AN518" i="19" s="1"/>
  <c r="AH362" i="19"/>
  <c r="AH758" i="19"/>
  <c r="W594" i="19"/>
  <c r="AN594" i="19" s="1"/>
  <c r="AV594" i="19"/>
  <c r="AU590" i="19"/>
  <c r="L594" i="19"/>
  <c r="W754" i="19"/>
  <c r="AN754" i="19" s="1"/>
  <c r="AV754" i="19"/>
  <c r="AU750" i="19"/>
  <c r="L754" i="19"/>
  <c r="L430" i="19"/>
  <c r="AV430" i="19"/>
  <c r="W430" i="19"/>
  <c r="AN430" i="19" s="1"/>
  <c r="AU426" i="19"/>
  <c r="W358" i="19"/>
  <c r="AU354" i="19"/>
  <c r="AV358" i="19"/>
  <c r="L358" i="19"/>
  <c r="AU674" i="19"/>
  <c r="W678" i="19"/>
  <c r="AN678" i="19" s="1"/>
  <c r="L678" i="19"/>
  <c r="AV678" i="19"/>
  <c r="AH758" i="21" l="1"/>
  <c r="W754" i="21"/>
  <c r="AN754" i="21" s="1"/>
  <c r="AV754" i="21"/>
  <c r="AU750" i="21"/>
  <c r="L754" i="21"/>
  <c r="AU670" i="20"/>
  <c r="AU666" i="20" s="1"/>
  <c r="AV678" i="21"/>
  <c r="AU674" i="21"/>
  <c r="AH438" i="21"/>
  <c r="AH354" i="21"/>
  <c r="AV510" i="21"/>
  <c r="W510" i="21"/>
  <c r="AN510" i="21" s="1"/>
  <c r="AU506" i="21"/>
  <c r="L510" i="21"/>
  <c r="AV350" i="21"/>
  <c r="L350" i="21"/>
  <c r="AU346" i="21"/>
  <c r="W350" i="21"/>
  <c r="AU590" i="21"/>
  <c r="AV594" i="21"/>
  <c r="W434" i="21"/>
  <c r="AN434" i="21" s="1"/>
  <c r="AU430" i="21"/>
  <c r="L434" i="21"/>
  <c r="AV434" i="21"/>
  <c r="AV750" i="20"/>
  <c r="W750" i="20"/>
  <c r="AN750" i="20" s="1"/>
  <c r="L750" i="20"/>
  <c r="AU746" i="20"/>
  <c r="AV510" i="20"/>
  <c r="W510" i="20"/>
  <c r="AN510" i="20" s="1"/>
  <c r="L510" i="20"/>
  <c r="AU506" i="20"/>
  <c r="AH358" i="20"/>
  <c r="L430" i="20"/>
  <c r="W430" i="20"/>
  <c r="AN430" i="20" s="1"/>
  <c r="AV430" i="20"/>
  <c r="AU426" i="20"/>
  <c r="AV590" i="20"/>
  <c r="L590" i="20"/>
  <c r="W590" i="20"/>
  <c r="AU586" i="20"/>
  <c r="W354" i="20"/>
  <c r="AU350" i="20"/>
  <c r="AV354" i="20"/>
  <c r="L354" i="20"/>
  <c r="L514" i="19"/>
  <c r="AV514" i="19"/>
  <c r="AU510" i="19"/>
  <c r="W514" i="19"/>
  <c r="AN514" i="19" s="1"/>
  <c r="AH358" i="19"/>
  <c r="W674" i="19"/>
  <c r="AV674" i="19"/>
  <c r="AU670" i="19"/>
  <c r="L674" i="19"/>
  <c r="AV590" i="19"/>
  <c r="AU586" i="19"/>
  <c r="L590" i="19"/>
  <c r="W590" i="19"/>
  <c r="AU422" i="19"/>
  <c r="L426" i="19"/>
  <c r="W426" i="19"/>
  <c r="AN426" i="19" s="1"/>
  <c r="AV426" i="19"/>
  <c r="L354" i="19"/>
  <c r="AV354" i="19"/>
  <c r="AU350" i="19"/>
  <c r="W354" i="19"/>
  <c r="AV750" i="19"/>
  <c r="L750" i="19"/>
  <c r="AU746" i="19"/>
  <c r="W750" i="19"/>
  <c r="AN750" i="19" s="1"/>
  <c r="W750" i="21" l="1"/>
  <c r="AN750" i="21" s="1"/>
  <c r="AV750" i="21"/>
  <c r="L750" i="21"/>
  <c r="AU746" i="21"/>
  <c r="AV670" i="20"/>
  <c r="AU670" i="21"/>
  <c r="AV674" i="21"/>
  <c r="AH590" i="20"/>
  <c r="AH350" i="21"/>
  <c r="L506" i="21"/>
  <c r="AV506" i="21"/>
  <c r="AU502" i="21"/>
  <c r="W506" i="21"/>
  <c r="AV430" i="21"/>
  <c r="AU426" i="21"/>
  <c r="W430" i="21"/>
  <c r="AN430" i="21" s="1"/>
  <c r="L430" i="21"/>
  <c r="W346" i="21"/>
  <c r="AU342" i="21"/>
  <c r="AV346" i="21"/>
  <c r="L346" i="21"/>
  <c r="AV590" i="21"/>
  <c r="AU586" i="21"/>
  <c r="W350" i="20"/>
  <c r="AU346" i="20"/>
  <c r="AV350" i="20"/>
  <c r="L350" i="20"/>
  <c r="L506" i="20"/>
  <c r="AV506" i="20"/>
  <c r="W506" i="20"/>
  <c r="AU502" i="20"/>
  <c r="AH354" i="20"/>
  <c r="L586" i="20"/>
  <c r="AU582" i="20"/>
  <c r="W586" i="20"/>
  <c r="AN586" i="20" s="1"/>
  <c r="AV586" i="20"/>
  <c r="AV426" i="20"/>
  <c r="W426" i="20"/>
  <c r="AN426" i="20" s="1"/>
  <c r="AU422" i="20"/>
  <c r="L426" i="20"/>
  <c r="AV666" i="20"/>
  <c r="AU662" i="20"/>
  <c r="L746" i="20"/>
  <c r="AV746" i="20"/>
  <c r="AU742" i="20"/>
  <c r="W746" i="20"/>
  <c r="AN746" i="20" s="1"/>
  <c r="AU506" i="19"/>
  <c r="AV510" i="19"/>
  <c r="W510" i="19"/>
  <c r="AN510" i="19" s="1"/>
  <c r="L510" i="19"/>
  <c r="AH590" i="19"/>
  <c r="AH674" i="19"/>
  <c r="AH354" i="19"/>
  <c r="W350" i="19"/>
  <c r="AU346" i="19"/>
  <c r="AV350" i="19"/>
  <c r="L350" i="19"/>
  <c r="L586" i="19"/>
  <c r="AU582" i="19"/>
  <c r="W586" i="19"/>
  <c r="AN586" i="19" s="1"/>
  <c r="AV586" i="19"/>
  <c r="AV670" i="19"/>
  <c r="L670" i="19"/>
  <c r="AU666" i="19"/>
  <c r="W670" i="19"/>
  <c r="AN670" i="19" s="1"/>
  <c r="W422" i="19"/>
  <c r="AU418" i="19"/>
  <c r="AV422" i="19"/>
  <c r="L422" i="19"/>
  <c r="L746" i="19"/>
  <c r="AU742" i="19"/>
  <c r="W746" i="19"/>
  <c r="AN746" i="19" s="1"/>
  <c r="AV746" i="19"/>
  <c r="AV746" i="21" l="1"/>
  <c r="AU742" i="21"/>
  <c r="W746" i="21"/>
  <c r="AN746" i="21" s="1"/>
  <c r="L746" i="21"/>
  <c r="AV670" i="21"/>
  <c r="AU666" i="21"/>
  <c r="AH350" i="20"/>
  <c r="AH346" i="21"/>
  <c r="AU498" i="21"/>
  <c r="L502" i="21"/>
  <c r="W502" i="21"/>
  <c r="AN502" i="21" s="1"/>
  <c r="AV502" i="21"/>
  <c r="L426" i="21"/>
  <c r="W426" i="21"/>
  <c r="AN426" i="21" s="1"/>
  <c r="AV426" i="21"/>
  <c r="AU422" i="21"/>
  <c r="AV342" i="21"/>
  <c r="L342" i="21"/>
  <c r="AU338" i="21"/>
  <c r="W342" i="21"/>
  <c r="AV586" i="21"/>
  <c r="AU582" i="21"/>
  <c r="AH506" i="21"/>
  <c r="W346" i="20"/>
  <c r="AU342" i="20"/>
  <c r="AV346" i="20"/>
  <c r="L346" i="20"/>
  <c r="AH506" i="20"/>
  <c r="AU578" i="20"/>
  <c r="W582" i="20"/>
  <c r="AN582" i="20" s="1"/>
  <c r="AV582" i="20"/>
  <c r="L582" i="20"/>
  <c r="AU738" i="20"/>
  <c r="L742" i="20"/>
  <c r="W742" i="20"/>
  <c r="AN742" i="20" s="1"/>
  <c r="AV742" i="20"/>
  <c r="AU658" i="20"/>
  <c r="AV662" i="20"/>
  <c r="L422" i="20"/>
  <c r="AV422" i="20"/>
  <c r="W422" i="20"/>
  <c r="AU418" i="20"/>
  <c r="AU498" i="20"/>
  <c r="L502" i="20"/>
  <c r="W502" i="20"/>
  <c r="AN502" i="20" s="1"/>
  <c r="AV502" i="20"/>
  <c r="AU502" i="19"/>
  <c r="W506" i="19"/>
  <c r="L506" i="19"/>
  <c r="AV506" i="19"/>
  <c r="AH422" i="19"/>
  <c r="AH350" i="19"/>
  <c r="AU738" i="19"/>
  <c r="W742" i="19"/>
  <c r="AN742" i="19" s="1"/>
  <c r="AV742" i="19"/>
  <c r="L742" i="19"/>
  <c r="AV418" i="19"/>
  <c r="W418" i="19"/>
  <c r="AN418" i="19" s="1"/>
  <c r="AU414" i="19"/>
  <c r="L418" i="19"/>
  <c r="AU578" i="19"/>
  <c r="AV582" i="19"/>
  <c r="L582" i="19"/>
  <c r="W582" i="19"/>
  <c r="AN582" i="19" s="1"/>
  <c r="AV346" i="19"/>
  <c r="W346" i="19"/>
  <c r="AU342" i="19"/>
  <c r="L346" i="19"/>
  <c r="L666" i="19"/>
  <c r="AU662" i="19"/>
  <c r="W666" i="19"/>
  <c r="AN666" i="19" s="1"/>
  <c r="AV666" i="19"/>
  <c r="L742" i="21" l="1"/>
  <c r="W742" i="21"/>
  <c r="AN742" i="21" s="1"/>
  <c r="AV742" i="21"/>
  <c r="AU738" i="21"/>
  <c r="AH346" i="20"/>
  <c r="AH342" i="21"/>
  <c r="AV666" i="21"/>
  <c r="AU662" i="21"/>
  <c r="AH422" i="20"/>
  <c r="AU418" i="21"/>
  <c r="AV422" i="21"/>
  <c r="L422" i="21"/>
  <c r="W422" i="21"/>
  <c r="W338" i="21"/>
  <c r="AU334" i="21"/>
  <c r="AV338" i="21"/>
  <c r="L338" i="21"/>
  <c r="AU578" i="21"/>
  <c r="AV582" i="21"/>
  <c r="W498" i="21"/>
  <c r="AN498" i="21" s="1"/>
  <c r="AU494" i="21"/>
  <c r="L498" i="21"/>
  <c r="AV498" i="21"/>
  <c r="W498" i="20"/>
  <c r="AN498" i="20" s="1"/>
  <c r="AU494" i="20"/>
  <c r="L498" i="20"/>
  <c r="AV498" i="20"/>
  <c r="AU654" i="20"/>
  <c r="AV658" i="20"/>
  <c r="W738" i="20"/>
  <c r="AN738" i="20" s="1"/>
  <c r="AU734" i="20"/>
  <c r="AV738" i="20"/>
  <c r="L738" i="20"/>
  <c r="W578" i="20"/>
  <c r="AN578" i="20" s="1"/>
  <c r="AV578" i="20"/>
  <c r="L578" i="20"/>
  <c r="AU574" i="20"/>
  <c r="AU414" i="20"/>
  <c r="L418" i="20"/>
  <c r="AV418" i="20"/>
  <c r="W418" i="20"/>
  <c r="AN418" i="20" s="1"/>
  <c r="W342" i="20"/>
  <c r="AU338" i="20"/>
  <c r="AV342" i="20"/>
  <c r="L342" i="20"/>
  <c r="AH506" i="19"/>
  <c r="AH346" i="19"/>
  <c r="AU498" i="19"/>
  <c r="L502" i="19"/>
  <c r="W502" i="19"/>
  <c r="AN502" i="19" s="1"/>
  <c r="AV502" i="19"/>
  <c r="AV414" i="19"/>
  <c r="W414" i="19"/>
  <c r="L414" i="19"/>
  <c r="AU410" i="19"/>
  <c r="W342" i="19"/>
  <c r="AU338" i="19"/>
  <c r="L342" i="19"/>
  <c r="AV342" i="19"/>
  <c r="AU658" i="19"/>
  <c r="L662" i="19"/>
  <c r="AV662" i="19"/>
  <c r="W662" i="19"/>
  <c r="AN662" i="19" s="1"/>
  <c r="W578" i="19"/>
  <c r="AN578" i="19" s="1"/>
  <c r="AU574" i="19"/>
  <c r="AV578" i="19"/>
  <c r="L578" i="19"/>
  <c r="W738" i="19"/>
  <c r="AN738" i="19" s="1"/>
  <c r="AV738" i="19"/>
  <c r="L738" i="19"/>
  <c r="AU734" i="19"/>
  <c r="W738" i="21" l="1"/>
  <c r="AN738" i="21" s="1"/>
  <c r="AU734" i="21"/>
  <c r="L738" i="21"/>
  <c r="AV738" i="21"/>
  <c r="AH338" i="21"/>
  <c r="AV662" i="21"/>
  <c r="AU658" i="21"/>
  <c r="AV334" i="21"/>
  <c r="L334" i="21"/>
  <c r="AU330" i="21"/>
  <c r="W334" i="21"/>
  <c r="AH422" i="21"/>
  <c r="AV494" i="21"/>
  <c r="W494" i="21"/>
  <c r="AN494" i="21" s="1"/>
  <c r="L494" i="21"/>
  <c r="AU490" i="21"/>
  <c r="AU574" i="21"/>
  <c r="AV578" i="21"/>
  <c r="W418" i="21"/>
  <c r="AN418" i="21" s="1"/>
  <c r="L418" i="21"/>
  <c r="AU414" i="21"/>
  <c r="AV418" i="21"/>
  <c r="AV574" i="20"/>
  <c r="L574" i="20"/>
  <c r="AU570" i="20"/>
  <c r="W574" i="20"/>
  <c r="AN574" i="20" s="1"/>
  <c r="W338" i="20"/>
  <c r="AU334" i="20"/>
  <c r="AV338" i="20"/>
  <c r="L338" i="20"/>
  <c r="AV734" i="20"/>
  <c r="W734" i="20"/>
  <c r="AN734" i="20" s="1"/>
  <c r="L734" i="20"/>
  <c r="AU730" i="20"/>
  <c r="AV654" i="20"/>
  <c r="AU650" i="20"/>
  <c r="AV494" i="20"/>
  <c r="W494" i="20"/>
  <c r="AN494" i="20" s="1"/>
  <c r="AU490" i="20"/>
  <c r="L494" i="20"/>
  <c r="AH342" i="20"/>
  <c r="AU410" i="20"/>
  <c r="L414" i="20"/>
  <c r="W414" i="20"/>
  <c r="AV414" i="20"/>
  <c r="AH342" i="19"/>
  <c r="W498" i="19"/>
  <c r="AN498" i="19" s="1"/>
  <c r="L498" i="19"/>
  <c r="AU494" i="19"/>
  <c r="AV498" i="19"/>
  <c r="AH414" i="19"/>
  <c r="AV574" i="19"/>
  <c r="W574" i="19"/>
  <c r="AN574" i="19" s="1"/>
  <c r="L574" i="19"/>
  <c r="AU570" i="19"/>
  <c r="W338" i="19"/>
  <c r="AU334" i="19"/>
  <c r="L338" i="19"/>
  <c r="AV338" i="19"/>
  <c r="W658" i="19"/>
  <c r="AN658" i="19" s="1"/>
  <c r="AU654" i="19"/>
  <c r="AV658" i="19"/>
  <c r="L658" i="19"/>
  <c r="AV734" i="19"/>
  <c r="L734" i="19"/>
  <c r="W734" i="19"/>
  <c r="AN734" i="19" s="1"/>
  <c r="AU730" i="19"/>
  <c r="AV410" i="19"/>
  <c r="W410" i="19"/>
  <c r="AU406" i="19"/>
  <c r="L410" i="19"/>
  <c r="L734" i="21" l="1"/>
  <c r="AV734" i="21"/>
  <c r="AU730" i="21"/>
  <c r="W734" i="21"/>
  <c r="AN734" i="21" s="1"/>
  <c r="AH338" i="19"/>
  <c r="AU654" i="21"/>
  <c r="AV658" i="21"/>
  <c r="AH414" i="20"/>
  <c r="AH338" i="20"/>
  <c r="AV574" i="21"/>
  <c r="AU570" i="21"/>
  <c r="AH334" i="21"/>
  <c r="W330" i="21"/>
  <c r="AU326" i="21"/>
  <c r="AV330" i="21"/>
  <c r="L330" i="21"/>
  <c r="AV414" i="21"/>
  <c r="W414" i="21"/>
  <c r="L414" i="21"/>
  <c r="AU410" i="21"/>
  <c r="L490" i="21"/>
  <c r="AV490" i="21"/>
  <c r="W490" i="21"/>
  <c r="AN490" i="21" s="1"/>
  <c r="AU486" i="21"/>
  <c r="L490" i="20"/>
  <c r="AV490" i="20"/>
  <c r="W490" i="20"/>
  <c r="AN490" i="20" s="1"/>
  <c r="AU486" i="20"/>
  <c r="AU406" i="20"/>
  <c r="L410" i="20"/>
  <c r="W410" i="20"/>
  <c r="AV410" i="20"/>
  <c r="L570" i="20"/>
  <c r="AU566" i="20"/>
  <c r="W570" i="20"/>
  <c r="AN570" i="20" s="1"/>
  <c r="AV570" i="20"/>
  <c r="W334" i="20"/>
  <c r="AU330" i="20"/>
  <c r="AV334" i="20"/>
  <c r="L334" i="20"/>
  <c r="AV650" i="20"/>
  <c r="AU646" i="20"/>
  <c r="L730" i="20"/>
  <c r="AV730" i="20"/>
  <c r="AU726" i="20"/>
  <c r="W730" i="20"/>
  <c r="L494" i="19"/>
  <c r="AV494" i="19"/>
  <c r="W494" i="19"/>
  <c r="AN494" i="19" s="1"/>
  <c r="AU490" i="19"/>
  <c r="AH410" i="19"/>
  <c r="L406" i="19"/>
  <c r="AV406" i="19"/>
  <c r="AU402" i="19"/>
  <c r="W406" i="19"/>
  <c r="AN406" i="19" s="1"/>
  <c r="L570" i="19"/>
  <c r="AV570" i="19"/>
  <c r="W570" i="19"/>
  <c r="AN570" i="19" s="1"/>
  <c r="AU566" i="19"/>
  <c r="AV654" i="19"/>
  <c r="W654" i="19"/>
  <c r="AN654" i="19" s="1"/>
  <c r="AU650" i="19"/>
  <c r="L654" i="19"/>
  <c r="W334" i="19"/>
  <c r="AU330" i="19"/>
  <c r="L334" i="19"/>
  <c r="AV334" i="19"/>
  <c r="L730" i="19"/>
  <c r="AU726" i="19"/>
  <c r="AV730" i="19"/>
  <c r="W730" i="19"/>
  <c r="AV730" i="21" l="1"/>
  <c r="L730" i="21"/>
  <c r="W730" i="21"/>
  <c r="AU726" i="21"/>
  <c r="AU650" i="21"/>
  <c r="AV654" i="21"/>
  <c r="AH330" i="21"/>
  <c r="AH730" i="20"/>
  <c r="AH334" i="20"/>
  <c r="AV326" i="21"/>
  <c r="L326" i="21"/>
  <c r="AU322" i="21"/>
  <c r="W326" i="21"/>
  <c r="AV570" i="21"/>
  <c r="AU566" i="21"/>
  <c r="L486" i="21"/>
  <c r="AV486" i="21"/>
  <c r="AU482" i="21"/>
  <c r="W486" i="21"/>
  <c r="AN486" i="21" s="1"/>
  <c r="AV410" i="21"/>
  <c r="W410" i="21"/>
  <c r="AU406" i="21"/>
  <c r="L410" i="21"/>
  <c r="AH414" i="21"/>
  <c r="AU722" i="20"/>
  <c r="L726" i="20"/>
  <c r="W726" i="20"/>
  <c r="AN726" i="20" s="1"/>
  <c r="AV726" i="20"/>
  <c r="AU482" i="20"/>
  <c r="L486" i="20"/>
  <c r="W486" i="20"/>
  <c r="AN486" i="20" s="1"/>
  <c r="AV486" i="20"/>
  <c r="W330" i="20"/>
  <c r="AU326" i="20"/>
  <c r="AV330" i="20"/>
  <c r="L330" i="20"/>
  <c r="W566" i="20"/>
  <c r="AN566" i="20" s="1"/>
  <c r="AU562" i="20"/>
  <c r="L566" i="20"/>
  <c r="AV566" i="20"/>
  <c r="AH410" i="20"/>
  <c r="AU642" i="20"/>
  <c r="AV646" i="20"/>
  <c r="W406" i="20"/>
  <c r="AN406" i="20" s="1"/>
  <c r="AU402" i="20"/>
  <c r="L406" i="20"/>
  <c r="AV406" i="20"/>
  <c r="AU486" i="19"/>
  <c r="AV490" i="19"/>
  <c r="W490" i="19"/>
  <c r="AN490" i="19" s="1"/>
  <c r="L490" i="19"/>
  <c r="AH334" i="19"/>
  <c r="L650" i="19"/>
  <c r="AV650" i="19"/>
  <c r="W650" i="19"/>
  <c r="AN650" i="19" s="1"/>
  <c r="AU646" i="19"/>
  <c r="AU398" i="19"/>
  <c r="L402" i="19"/>
  <c r="W402" i="19"/>
  <c r="AN402" i="19" s="1"/>
  <c r="AV402" i="19"/>
  <c r="AU722" i="19"/>
  <c r="W726" i="19"/>
  <c r="AN726" i="19" s="1"/>
  <c r="L726" i="19"/>
  <c r="AV726" i="19"/>
  <c r="AV330" i="19"/>
  <c r="W330" i="19"/>
  <c r="AU326" i="19"/>
  <c r="L330" i="19"/>
  <c r="L566" i="19"/>
  <c r="AV566" i="19"/>
  <c r="W566" i="19"/>
  <c r="AN566" i="19" s="1"/>
  <c r="AU562" i="19"/>
  <c r="AH730" i="19"/>
  <c r="L726" i="21" l="1"/>
  <c r="W726" i="21"/>
  <c r="AN726" i="21" s="1"/>
  <c r="AU722" i="21"/>
  <c r="AV726" i="21"/>
  <c r="AH730" i="21"/>
  <c r="AH410" i="21"/>
  <c r="AV650" i="21"/>
  <c r="AU646" i="21"/>
  <c r="AH330" i="20"/>
  <c r="AV406" i="21"/>
  <c r="W406" i="21"/>
  <c r="AN406" i="21" s="1"/>
  <c r="AU402" i="21"/>
  <c r="L406" i="21"/>
  <c r="W322" i="21"/>
  <c r="AU318" i="21"/>
  <c r="AV322" i="21"/>
  <c r="L322" i="21"/>
  <c r="AU478" i="21"/>
  <c r="AV482" i="21"/>
  <c r="W482" i="21"/>
  <c r="AN482" i="21" s="1"/>
  <c r="L482" i="21"/>
  <c r="AH326" i="21"/>
  <c r="AU562" i="21"/>
  <c r="AV566" i="21"/>
  <c r="AV402" i="20"/>
  <c r="W402" i="20"/>
  <c r="AN402" i="20" s="1"/>
  <c r="AU398" i="20"/>
  <c r="L402" i="20"/>
  <c r="W562" i="20"/>
  <c r="AU558" i="20"/>
  <c r="AV562" i="20"/>
  <c r="L562" i="20"/>
  <c r="W326" i="20"/>
  <c r="AU322" i="20"/>
  <c r="L326" i="20"/>
  <c r="AV326" i="20"/>
  <c r="AU638" i="20"/>
  <c r="AV642" i="20"/>
  <c r="W482" i="20"/>
  <c r="AN482" i="20" s="1"/>
  <c r="AU478" i="20"/>
  <c r="AV482" i="20"/>
  <c r="L482" i="20"/>
  <c r="W722" i="20"/>
  <c r="AN722" i="20" s="1"/>
  <c r="AU718" i="20"/>
  <c r="AV722" i="20"/>
  <c r="L722" i="20"/>
  <c r="AV486" i="19"/>
  <c r="L486" i="19"/>
  <c r="AU482" i="19"/>
  <c r="W486" i="19"/>
  <c r="AN486" i="19" s="1"/>
  <c r="AH330" i="19"/>
  <c r="AU558" i="19"/>
  <c r="AV562" i="19"/>
  <c r="W562" i="19"/>
  <c r="L562" i="19"/>
  <c r="AU642" i="19"/>
  <c r="AV646" i="19"/>
  <c r="W646" i="19"/>
  <c r="L646" i="19"/>
  <c r="W326" i="19"/>
  <c r="AU322" i="19"/>
  <c r="L326" i="19"/>
  <c r="AV326" i="19"/>
  <c r="W722" i="19"/>
  <c r="AN722" i="19" s="1"/>
  <c r="AV722" i="19"/>
  <c r="AU718" i="19"/>
  <c r="L722" i="19"/>
  <c r="W398" i="19"/>
  <c r="AN398" i="19" s="1"/>
  <c r="AU394" i="19"/>
  <c r="L398" i="19"/>
  <c r="AV398" i="19"/>
  <c r="W722" i="21" l="1"/>
  <c r="AN722" i="21" s="1"/>
  <c r="L722" i="21"/>
  <c r="AU718" i="21"/>
  <c r="AV722" i="21"/>
  <c r="AH322" i="21"/>
  <c r="AV646" i="21"/>
  <c r="AU642" i="21"/>
  <c r="AH562" i="20"/>
  <c r="AH326" i="20"/>
  <c r="AV318" i="21"/>
  <c r="L318" i="21"/>
  <c r="AU314" i="21"/>
  <c r="W318" i="21"/>
  <c r="L402" i="21"/>
  <c r="AV402" i="21"/>
  <c r="W402" i="21"/>
  <c r="AN402" i="21" s="1"/>
  <c r="AU398" i="21"/>
  <c r="W478" i="21"/>
  <c r="AV478" i="21"/>
  <c r="AU474" i="21"/>
  <c r="L478" i="21"/>
  <c r="AV562" i="21"/>
  <c r="AU558" i="21"/>
  <c r="AV478" i="20"/>
  <c r="W478" i="20"/>
  <c r="L478" i="20"/>
  <c r="AU474" i="20"/>
  <c r="AV638" i="20"/>
  <c r="AU634" i="20"/>
  <c r="W322" i="20"/>
  <c r="AU318" i="20"/>
  <c r="AV322" i="20"/>
  <c r="L322" i="20"/>
  <c r="AV558" i="20"/>
  <c r="W558" i="20"/>
  <c r="AN558" i="20" s="1"/>
  <c r="AU554" i="20"/>
  <c r="L558" i="20"/>
  <c r="L398" i="20"/>
  <c r="AV398" i="20"/>
  <c r="W398" i="20"/>
  <c r="AN398" i="20" s="1"/>
  <c r="AU394" i="20"/>
  <c r="AV718" i="20"/>
  <c r="W718" i="20"/>
  <c r="AN718" i="20" s="1"/>
  <c r="L718" i="20"/>
  <c r="AU714" i="20"/>
  <c r="L482" i="19"/>
  <c r="W482" i="19"/>
  <c r="AN482" i="19" s="1"/>
  <c r="AU478" i="19"/>
  <c r="AV482" i="19"/>
  <c r="AH646" i="19"/>
  <c r="AH562" i="19"/>
  <c r="AH326" i="19"/>
  <c r="AV394" i="19"/>
  <c r="W394" i="19"/>
  <c r="L394" i="19"/>
  <c r="AU390" i="19"/>
  <c r="AV718" i="19"/>
  <c r="L718" i="19"/>
  <c r="W718" i="19"/>
  <c r="AN718" i="19" s="1"/>
  <c r="AU714" i="19"/>
  <c r="W322" i="19"/>
  <c r="AU318" i="19"/>
  <c r="L322" i="19"/>
  <c r="AV322" i="19"/>
  <c r="W642" i="19"/>
  <c r="AN642" i="19" s="1"/>
  <c r="AV642" i="19"/>
  <c r="L642" i="19"/>
  <c r="AU638" i="19"/>
  <c r="W558" i="19"/>
  <c r="AN558" i="19" s="1"/>
  <c r="AU554" i="19"/>
  <c r="AV558" i="19"/>
  <c r="L558" i="19"/>
  <c r="L718" i="21" l="1"/>
  <c r="AU714" i="21"/>
  <c r="AV718" i="21"/>
  <c r="W718" i="21"/>
  <c r="AN718" i="21" s="1"/>
  <c r="AH478" i="20"/>
  <c r="AV642" i="21"/>
  <c r="AU638" i="21"/>
  <c r="AH478" i="21"/>
  <c r="AH322" i="20"/>
  <c r="AH322" i="19"/>
  <c r="AV558" i="21"/>
  <c r="AU554" i="21"/>
  <c r="W474" i="21"/>
  <c r="AN474" i="21" s="1"/>
  <c r="AU470" i="21"/>
  <c r="L474" i="21"/>
  <c r="AV474" i="21"/>
  <c r="L314" i="21"/>
  <c r="W314" i="21"/>
  <c r="AU310" i="21"/>
  <c r="AV314" i="21"/>
  <c r="AU394" i="21"/>
  <c r="L398" i="21"/>
  <c r="AV398" i="21"/>
  <c r="W398" i="21"/>
  <c r="AN398" i="21" s="1"/>
  <c r="AH318" i="21"/>
  <c r="L714" i="20"/>
  <c r="AV714" i="20"/>
  <c r="AU710" i="20"/>
  <c r="W714" i="20"/>
  <c r="AN714" i="20" s="1"/>
  <c r="L554" i="20"/>
  <c r="AV554" i="20"/>
  <c r="W554" i="20"/>
  <c r="AN554" i="20" s="1"/>
  <c r="AU550" i="20"/>
  <c r="AV634" i="20"/>
  <c r="AU630" i="20"/>
  <c r="W318" i="20"/>
  <c r="AU314" i="20"/>
  <c r="AV318" i="20"/>
  <c r="L318" i="20"/>
  <c r="AU390" i="20"/>
  <c r="L394" i="20"/>
  <c r="AV394" i="20"/>
  <c r="W394" i="20"/>
  <c r="L474" i="20"/>
  <c r="AV474" i="20"/>
  <c r="W474" i="20"/>
  <c r="AN474" i="20" s="1"/>
  <c r="AU470" i="20"/>
  <c r="L478" i="19"/>
  <c r="W478" i="19"/>
  <c r="AV478" i="19"/>
  <c r="AU474" i="19"/>
  <c r="AH394" i="19"/>
  <c r="AV638" i="19"/>
  <c r="AU634" i="19"/>
  <c r="L638" i="19"/>
  <c r="W638" i="19"/>
  <c r="AN638" i="19" s="1"/>
  <c r="L390" i="19"/>
  <c r="AV390" i="19"/>
  <c r="W390" i="19"/>
  <c r="AN390" i="19" s="1"/>
  <c r="AU386" i="19"/>
  <c r="AV554" i="19"/>
  <c r="W554" i="19"/>
  <c r="AN554" i="19" s="1"/>
  <c r="AU550" i="19"/>
  <c r="L554" i="19"/>
  <c r="W318" i="19"/>
  <c r="AU314" i="19"/>
  <c r="L318" i="19"/>
  <c r="AV318" i="19"/>
  <c r="L714" i="19"/>
  <c r="AU710" i="19"/>
  <c r="AV714" i="19"/>
  <c r="W714" i="19"/>
  <c r="AN714" i="19" s="1"/>
  <c r="AU710" i="21" l="1"/>
  <c r="L714" i="21"/>
  <c r="AV714" i="21"/>
  <c r="W714" i="21"/>
  <c r="AN714" i="21" s="1"/>
  <c r="AU634" i="21"/>
  <c r="AV638" i="21"/>
  <c r="AH318" i="20"/>
  <c r="AV554" i="21"/>
  <c r="AU550" i="21"/>
  <c r="AV310" i="21"/>
  <c r="L310" i="21"/>
  <c r="AU306" i="21"/>
  <c r="W310" i="21"/>
  <c r="AV470" i="21"/>
  <c r="W470" i="21"/>
  <c r="AN470" i="21" s="1"/>
  <c r="AU466" i="21"/>
  <c r="L470" i="21"/>
  <c r="W394" i="21"/>
  <c r="L394" i="21"/>
  <c r="AU390" i="21"/>
  <c r="AV394" i="21"/>
  <c r="AH314" i="21"/>
  <c r="AU546" i="20"/>
  <c r="L550" i="20"/>
  <c r="W550" i="20"/>
  <c r="AN550" i="20" s="1"/>
  <c r="AV550" i="20"/>
  <c r="AU706" i="20"/>
  <c r="L710" i="20"/>
  <c r="W710" i="20"/>
  <c r="AN710" i="20" s="1"/>
  <c r="AV710" i="20"/>
  <c r="AU466" i="20"/>
  <c r="L470" i="20"/>
  <c r="W470" i="20"/>
  <c r="AN470" i="20" s="1"/>
  <c r="AV470" i="20"/>
  <c r="AU626" i="20"/>
  <c r="AV630" i="20"/>
  <c r="AH394" i="20"/>
  <c r="W314" i="20"/>
  <c r="AU310" i="20"/>
  <c r="AV314" i="20"/>
  <c r="L314" i="20"/>
  <c r="W390" i="20"/>
  <c r="AN390" i="20" s="1"/>
  <c r="AU386" i="20"/>
  <c r="L390" i="20"/>
  <c r="AV390" i="20"/>
  <c r="AH478" i="19"/>
  <c r="AV474" i="19"/>
  <c r="W474" i="19"/>
  <c r="AN474" i="19" s="1"/>
  <c r="AU470" i="19"/>
  <c r="L474" i="19"/>
  <c r="AU706" i="19"/>
  <c r="W710" i="19"/>
  <c r="AN710" i="19" s="1"/>
  <c r="AV710" i="19"/>
  <c r="L710" i="19"/>
  <c r="AH318" i="19"/>
  <c r="L550" i="19"/>
  <c r="AV550" i="19"/>
  <c r="W550" i="19"/>
  <c r="AN550" i="19" s="1"/>
  <c r="AU546" i="19"/>
  <c r="L386" i="19"/>
  <c r="AV386" i="19"/>
  <c r="W386" i="19"/>
  <c r="AU382" i="19"/>
  <c r="AV314" i="19"/>
  <c r="W314" i="19"/>
  <c r="AU310" i="19"/>
  <c r="L314" i="19"/>
  <c r="L634" i="19"/>
  <c r="AV634" i="19"/>
  <c r="W634" i="19"/>
  <c r="AN634" i="19" s="1"/>
  <c r="AU630" i="19"/>
  <c r="AV710" i="21" l="1"/>
  <c r="L710" i="21"/>
  <c r="AU706" i="21"/>
  <c r="W710" i="21"/>
  <c r="AN710" i="21" s="1"/>
  <c r="AV634" i="21"/>
  <c r="AU630" i="21"/>
  <c r="AH394" i="21"/>
  <c r="AH314" i="20"/>
  <c r="AV390" i="21"/>
  <c r="W390" i="21"/>
  <c r="AN390" i="21" s="1"/>
  <c r="AU386" i="21"/>
  <c r="L390" i="21"/>
  <c r="AU546" i="21"/>
  <c r="AV550" i="21"/>
  <c r="W306" i="21"/>
  <c r="AU302" i="21"/>
  <c r="AV306" i="21"/>
  <c r="L306" i="21"/>
  <c r="AH310" i="21"/>
  <c r="L466" i="21"/>
  <c r="AV466" i="21"/>
  <c r="W466" i="21"/>
  <c r="AN466" i="21" s="1"/>
  <c r="AU462" i="21"/>
  <c r="W310" i="20"/>
  <c r="AU306" i="20"/>
  <c r="AV310" i="20"/>
  <c r="L310" i="20"/>
  <c r="AV386" i="20"/>
  <c r="W386" i="20"/>
  <c r="AU382" i="20"/>
  <c r="L386" i="20"/>
  <c r="AU622" i="20"/>
  <c r="AV626" i="20"/>
  <c r="W466" i="20"/>
  <c r="AN466" i="20" s="1"/>
  <c r="AU462" i="20"/>
  <c r="L466" i="20"/>
  <c r="AV466" i="20"/>
  <c r="W706" i="20"/>
  <c r="AN706" i="20" s="1"/>
  <c r="AU702" i="20"/>
  <c r="AV706" i="20"/>
  <c r="L706" i="20"/>
  <c r="W546" i="20"/>
  <c r="AN546" i="20" s="1"/>
  <c r="AU542" i="20"/>
  <c r="AV546" i="20"/>
  <c r="L546" i="20"/>
  <c r="AV470" i="19"/>
  <c r="L470" i="19"/>
  <c r="W470" i="19"/>
  <c r="AN470" i="19" s="1"/>
  <c r="AU466" i="19"/>
  <c r="AH314" i="19"/>
  <c r="AH386" i="19"/>
  <c r="AU626" i="19"/>
  <c r="W630" i="19"/>
  <c r="AN630" i="19" s="1"/>
  <c r="AV630" i="19"/>
  <c r="L630" i="19"/>
  <c r="W310" i="19"/>
  <c r="AU306" i="19"/>
  <c r="L310" i="19"/>
  <c r="AV310" i="19"/>
  <c r="L382" i="19"/>
  <c r="W382" i="19"/>
  <c r="AU378" i="19"/>
  <c r="AV382" i="19"/>
  <c r="AU542" i="19"/>
  <c r="L546" i="19"/>
  <c r="AV546" i="19"/>
  <c r="W546" i="19"/>
  <c r="AN546" i="19" s="1"/>
  <c r="W706" i="19"/>
  <c r="AN706" i="19" s="1"/>
  <c r="AV706" i="19"/>
  <c r="L706" i="19"/>
  <c r="AU702" i="19"/>
  <c r="W706" i="21" l="1"/>
  <c r="AN706" i="21" s="1"/>
  <c r="AU702" i="21"/>
  <c r="AV706" i="21"/>
  <c r="L706" i="21"/>
  <c r="AH306" i="21"/>
  <c r="AU626" i="21"/>
  <c r="AV630" i="21"/>
  <c r="AH310" i="20"/>
  <c r="AH386" i="20"/>
  <c r="AU382" i="21"/>
  <c r="AV386" i="21"/>
  <c r="W386" i="21"/>
  <c r="L386" i="21"/>
  <c r="AV302" i="21"/>
  <c r="L302" i="21"/>
  <c r="W302" i="21"/>
  <c r="AU458" i="21"/>
  <c r="L462" i="21"/>
  <c r="AV462" i="21"/>
  <c r="W462" i="21"/>
  <c r="AN462" i="21" s="1"/>
  <c r="AU542" i="21"/>
  <c r="AV546" i="21"/>
  <c r="AV382" i="20"/>
  <c r="W382" i="20"/>
  <c r="AU378" i="20"/>
  <c r="L382" i="20"/>
  <c r="W306" i="20"/>
  <c r="AU302" i="20"/>
  <c r="AV306" i="20"/>
  <c r="L306" i="20"/>
  <c r="AV542" i="20"/>
  <c r="W542" i="20"/>
  <c r="AN542" i="20" s="1"/>
  <c r="L542" i="20"/>
  <c r="AU538" i="20"/>
  <c r="AV702" i="20"/>
  <c r="W702" i="20"/>
  <c r="L702" i="20"/>
  <c r="AU698" i="20"/>
  <c r="AV462" i="20"/>
  <c r="W462" i="20"/>
  <c r="AN462" i="20" s="1"/>
  <c r="AU458" i="20"/>
  <c r="L462" i="20"/>
  <c r="AV622" i="20"/>
  <c r="AU618" i="20"/>
  <c r="AV466" i="19"/>
  <c r="L466" i="19"/>
  <c r="W466" i="19"/>
  <c r="AN466" i="19" s="1"/>
  <c r="AU462" i="19"/>
  <c r="AH310" i="19"/>
  <c r="W542" i="19"/>
  <c r="AN542" i="19" s="1"/>
  <c r="AU538" i="19"/>
  <c r="AV542" i="19"/>
  <c r="L542" i="19"/>
  <c r="AU374" i="19"/>
  <c r="L378" i="19"/>
  <c r="AV378" i="19"/>
  <c r="W378" i="19"/>
  <c r="AN378" i="19" s="1"/>
  <c r="AV702" i="19"/>
  <c r="L702" i="19"/>
  <c r="W702" i="19"/>
  <c r="AU698" i="19"/>
  <c r="W306" i="19"/>
  <c r="AU302" i="19"/>
  <c r="L306" i="19"/>
  <c r="AV306" i="19"/>
  <c r="AH382" i="19"/>
  <c r="W626" i="19"/>
  <c r="AN626" i="19" s="1"/>
  <c r="AU622" i="19"/>
  <c r="AV626" i="19"/>
  <c r="L626" i="19"/>
  <c r="W702" i="21" l="1"/>
  <c r="AU698" i="21"/>
  <c r="L702" i="21"/>
  <c r="AV702" i="21"/>
  <c r="AV626" i="21"/>
  <c r="AU622" i="21"/>
  <c r="AH302" i="21"/>
  <c r="AH306" i="20"/>
  <c r="AH382" i="20"/>
  <c r="AH702" i="20"/>
  <c r="AV542" i="21"/>
  <c r="AU538" i="21"/>
  <c r="W458" i="21"/>
  <c r="AN458" i="21" s="1"/>
  <c r="L458" i="21"/>
  <c r="AU450" i="21"/>
  <c r="AU454" i="21"/>
  <c r="AV458" i="21"/>
  <c r="AV382" i="21"/>
  <c r="W382" i="21"/>
  <c r="AU378" i="21"/>
  <c r="L382" i="21"/>
  <c r="AH386" i="21"/>
  <c r="L698" i="20"/>
  <c r="AV698" i="20"/>
  <c r="W698" i="20"/>
  <c r="AN698" i="20" s="1"/>
  <c r="AV378" i="20"/>
  <c r="W378" i="20"/>
  <c r="AN378" i="20" s="1"/>
  <c r="AU374" i="20"/>
  <c r="L378" i="20"/>
  <c r="AV618" i="20"/>
  <c r="AU614" i="20"/>
  <c r="L538" i="20"/>
  <c r="AV538" i="20"/>
  <c r="W538" i="20"/>
  <c r="AN538" i="20" s="1"/>
  <c r="AU534" i="20"/>
  <c r="L458" i="20"/>
  <c r="AU450" i="20"/>
  <c r="AV458" i="20"/>
  <c r="W458" i="20"/>
  <c r="AN458" i="20" s="1"/>
  <c r="AU454" i="20"/>
  <c r="W302" i="20"/>
  <c r="AV302" i="20"/>
  <c r="L302" i="20"/>
  <c r="AH702" i="19"/>
  <c r="L462" i="19"/>
  <c r="W462" i="19"/>
  <c r="AN462" i="19" s="1"/>
  <c r="AV462" i="19"/>
  <c r="AU458" i="19"/>
  <c r="AH306" i="19"/>
  <c r="AV622" i="19"/>
  <c r="W622" i="19"/>
  <c r="AN622" i="19" s="1"/>
  <c r="AU618" i="19"/>
  <c r="L622" i="19"/>
  <c r="L698" i="19"/>
  <c r="W698" i="19"/>
  <c r="AN698" i="19" s="1"/>
  <c r="AV698" i="19"/>
  <c r="W302" i="19"/>
  <c r="L302" i="19"/>
  <c r="AV302" i="19"/>
  <c r="AV538" i="19"/>
  <c r="W538" i="19"/>
  <c r="AN538" i="19" s="1"/>
  <c r="AU534" i="19"/>
  <c r="L538" i="19"/>
  <c r="W374" i="19"/>
  <c r="AN374" i="19" s="1"/>
  <c r="AU370" i="19"/>
  <c r="L374" i="19"/>
  <c r="AV374" i="19"/>
  <c r="AH702" i="21" l="1"/>
  <c r="W698" i="21"/>
  <c r="AN698" i="21" s="1"/>
  <c r="L698" i="21"/>
  <c r="AV698" i="21"/>
  <c r="AV622" i="21"/>
  <c r="AU618" i="21"/>
  <c r="AH302" i="20"/>
  <c r="AV538" i="21"/>
  <c r="AU534" i="21"/>
  <c r="L450" i="21"/>
  <c r="W450" i="21"/>
  <c r="AV450" i="21"/>
  <c r="AH382" i="21"/>
  <c r="L378" i="21"/>
  <c r="W378" i="21"/>
  <c r="AN378" i="21" s="1"/>
  <c r="AV378" i="21"/>
  <c r="AU374" i="21"/>
  <c r="AV454" i="21"/>
  <c r="W454" i="21"/>
  <c r="AN454" i="21" s="1"/>
  <c r="L454" i="21"/>
  <c r="L454" i="20"/>
  <c r="W454" i="20"/>
  <c r="AN454" i="20" s="1"/>
  <c r="AV454" i="20"/>
  <c r="AU530" i="20"/>
  <c r="L534" i="20"/>
  <c r="W534" i="20"/>
  <c r="AV534" i="20"/>
  <c r="AV614" i="20"/>
  <c r="L374" i="20"/>
  <c r="AV374" i="20"/>
  <c r="W374" i="20"/>
  <c r="AN374" i="20" s="1"/>
  <c r="AU370" i="20"/>
  <c r="W450" i="20"/>
  <c r="AV450" i="20"/>
  <c r="L450" i="20"/>
  <c r="AV458" i="19"/>
  <c r="AU450" i="19"/>
  <c r="L458" i="19"/>
  <c r="W458" i="19"/>
  <c r="AN458" i="19" s="1"/>
  <c r="AU454" i="19"/>
  <c r="L618" i="19"/>
  <c r="AV618" i="19"/>
  <c r="W618" i="19"/>
  <c r="AU614" i="19"/>
  <c r="L534" i="19"/>
  <c r="AV534" i="19"/>
  <c r="W534" i="19"/>
  <c r="AU530" i="19"/>
  <c r="AV370" i="19"/>
  <c r="W370" i="19"/>
  <c r="AN370" i="19" s="1"/>
  <c r="L370" i="19"/>
  <c r="AH302" i="19"/>
  <c r="AV618" i="21" l="1"/>
  <c r="AU614" i="21"/>
  <c r="AV614" i="21" s="1"/>
  <c r="AH450" i="20"/>
  <c r="AH534" i="20"/>
  <c r="AH450" i="21"/>
  <c r="AU530" i="21"/>
  <c r="AV534" i="21"/>
  <c r="AU370" i="21"/>
  <c r="L374" i="21"/>
  <c r="AV374" i="21"/>
  <c r="W374" i="21"/>
  <c r="AN374" i="21" s="1"/>
  <c r="W530" i="20"/>
  <c r="AN530" i="20" s="1"/>
  <c r="L530" i="20"/>
  <c r="AV530" i="20"/>
  <c r="L370" i="20"/>
  <c r="AV370" i="20"/>
  <c r="W370" i="20"/>
  <c r="AN370" i="20" s="1"/>
  <c r="AU770" i="20"/>
  <c r="W450" i="19"/>
  <c r="AV450" i="19"/>
  <c r="L450" i="19"/>
  <c r="L454" i="19"/>
  <c r="AV454" i="19"/>
  <c r="W454" i="19"/>
  <c r="AN454" i="19" s="1"/>
  <c r="AV770" i="19"/>
  <c r="L614" i="19"/>
  <c r="AV614" i="19"/>
  <c r="W614" i="19"/>
  <c r="AN614" i="19" s="1"/>
  <c r="Y770" i="19"/>
  <c r="AV530" i="19"/>
  <c r="W530" i="19"/>
  <c r="AN530" i="19" s="1"/>
  <c r="L530" i="19"/>
  <c r="AU770" i="19"/>
  <c r="AC770" i="19"/>
  <c r="AH534" i="19"/>
  <c r="AH618" i="19"/>
  <c r="W370" i="21" l="1"/>
  <c r="AN370" i="21" s="1"/>
  <c r="AN770" i="21" s="1"/>
  <c r="L370" i="21"/>
  <c r="AV370" i="21"/>
  <c r="AU770" i="21"/>
  <c r="AV530" i="21"/>
  <c r="AC770" i="20"/>
  <c r="Y770" i="20"/>
  <c r="AV770" i="20"/>
  <c r="AH450" i="19"/>
  <c r="T752" i="15"/>
  <c r="T724" i="15"/>
  <c r="T696" i="15"/>
  <c r="T668" i="15"/>
  <c r="T640" i="15"/>
  <c r="T612" i="15"/>
  <c r="T584" i="15"/>
  <c r="T556" i="15"/>
  <c r="T528" i="15"/>
  <c r="T500" i="15"/>
  <c r="T472" i="15"/>
  <c r="T444" i="15"/>
  <c r="T436" i="15"/>
  <c r="T432" i="15"/>
  <c r="T416" i="15"/>
  <c r="T408" i="15"/>
  <c r="T404" i="15"/>
  <c r="T388" i="15"/>
  <c r="T380" i="15"/>
  <c r="T376" i="15"/>
  <c r="AY187" i="15"/>
  <c r="AV187" i="15"/>
  <c r="AY181" i="15"/>
  <c r="AV181" i="15"/>
  <c r="AY176" i="15"/>
  <c r="AV176" i="15"/>
  <c r="AY209" i="15"/>
  <c r="AV209" i="15"/>
  <c r="AY203" i="15"/>
  <c r="AV203" i="15"/>
  <c r="AY198" i="15"/>
  <c r="AV198" i="15"/>
  <c r="AY231" i="15"/>
  <c r="AV231" i="15"/>
  <c r="AY225" i="15"/>
  <c r="AV225" i="15"/>
  <c r="AY220" i="15"/>
  <c r="AV220" i="15"/>
  <c r="AW424" i="15"/>
  <c r="AE760" i="15"/>
  <c r="AE756" i="15"/>
  <c r="AE752" i="15"/>
  <c r="AE748" i="15"/>
  <c r="AE744" i="15"/>
  <c r="AE740" i="15"/>
  <c r="AE736" i="15"/>
  <c r="AE732" i="15"/>
  <c r="AE728" i="15"/>
  <c r="AE724" i="15"/>
  <c r="AE720" i="15"/>
  <c r="AE716" i="15"/>
  <c r="AE712" i="15"/>
  <c r="AE708" i="15"/>
  <c r="AE704" i="15"/>
  <c r="AE700" i="15"/>
  <c r="AE696" i="15"/>
  <c r="AE692" i="15"/>
  <c r="AE688" i="15"/>
  <c r="AE684" i="15"/>
  <c r="AE680" i="15"/>
  <c r="AE676" i="15"/>
  <c r="AE672" i="15"/>
  <c r="AE668" i="15"/>
  <c r="AE664" i="15"/>
  <c r="AE660" i="15"/>
  <c r="AE656" i="15"/>
  <c r="AE652" i="15"/>
  <c r="AE648" i="15"/>
  <c r="AE644" i="15"/>
  <c r="AE640" i="15"/>
  <c r="AE636" i="15"/>
  <c r="AE632" i="15"/>
  <c r="AE628" i="15"/>
  <c r="AE624" i="15"/>
  <c r="AE620" i="15"/>
  <c r="AE616" i="15"/>
  <c r="AE612" i="15"/>
  <c r="AE608" i="15"/>
  <c r="AE604" i="15"/>
  <c r="AE600" i="15"/>
  <c r="AE596" i="15"/>
  <c r="AE592" i="15"/>
  <c r="AE588" i="15"/>
  <c r="AE584" i="15"/>
  <c r="AE580" i="15"/>
  <c r="AE576" i="15"/>
  <c r="AE572" i="15"/>
  <c r="AE568" i="15"/>
  <c r="AE564" i="15"/>
  <c r="AE560" i="15"/>
  <c r="AE556" i="15"/>
  <c r="AE552" i="15"/>
  <c r="AE548" i="15"/>
  <c r="AE544" i="15"/>
  <c r="AE536" i="15"/>
  <c r="AE532" i="15"/>
  <c r="AE528" i="15"/>
  <c r="AE524" i="15"/>
  <c r="AE520" i="15"/>
  <c r="AE516" i="15"/>
  <c r="AE512" i="15"/>
  <c r="AE508" i="15"/>
  <c r="AE504" i="15"/>
  <c r="AE500" i="15"/>
  <c r="AE496" i="15"/>
  <c r="AE492" i="15"/>
  <c r="AE488" i="15"/>
  <c r="AE484" i="15"/>
  <c r="AE480" i="15"/>
  <c r="AE476" i="15"/>
  <c r="AE472" i="15"/>
  <c r="AE468" i="15"/>
  <c r="AE464" i="15"/>
  <c r="AE460" i="15"/>
  <c r="AE456" i="15"/>
  <c r="AE452" i="15"/>
  <c r="AE448" i="15"/>
  <c r="AE444" i="15"/>
  <c r="AE440" i="15"/>
  <c r="AE436" i="15"/>
  <c r="AE432" i="15"/>
  <c r="AE428" i="15"/>
  <c r="AE424" i="15"/>
  <c r="AE420" i="15"/>
  <c r="AE416" i="15"/>
  <c r="AE412" i="15"/>
  <c r="AE408" i="15"/>
  <c r="AE404" i="15"/>
  <c r="AE400" i="15"/>
  <c r="AE396" i="15"/>
  <c r="AE392" i="15"/>
  <c r="AE388" i="15"/>
  <c r="AE384" i="15"/>
  <c r="AE376" i="15"/>
  <c r="AE372" i="15"/>
  <c r="AE368" i="15"/>
  <c r="AE364" i="15"/>
  <c r="BB225" i="15" l="1"/>
  <c r="BE225" i="15" s="1"/>
  <c r="AL230" i="15" s="1"/>
  <c r="BB209" i="15"/>
  <c r="BE209" i="15" s="1"/>
  <c r="BB181" i="15"/>
  <c r="BE181" i="15" s="1"/>
  <c r="AJ179" i="15" s="1"/>
  <c r="AN179" i="15" s="1"/>
  <c r="Y770" i="21"/>
  <c r="AC770" i="21"/>
  <c r="AV770" i="21"/>
  <c r="BB231" i="15"/>
  <c r="BE231" i="15" s="1"/>
  <c r="BB203" i="15"/>
  <c r="BE203" i="15" s="1"/>
  <c r="AJ201" i="15" s="1"/>
  <c r="AN201" i="15" s="1"/>
  <c r="BB187" i="15"/>
  <c r="BE187" i="15" s="1"/>
  <c r="AJ175" i="15"/>
  <c r="AN175" i="15" s="1"/>
  <c r="AJ197" i="15"/>
  <c r="AN197" i="15" s="1"/>
  <c r="AJ219" i="15"/>
  <c r="AN219" i="15" s="1"/>
  <c r="AJ223" i="15" l="1"/>
  <c r="AN223" i="15" s="1"/>
  <c r="AL186" i="15"/>
  <c r="AL187" i="20" s="1"/>
  <c r="AL231" i="21"/>
  <c r="AL231" i="19"/>
  <c r="AL231" i="20"/>
  <c r="AJ204" i="15"/>
  <c r="AN204" i="15" s="1"/>
  <c r="AL211" i="15"/>
  <c r="T596" i="15" s="1"/>
  <c r="T372" i="15"/>
  <c r="T400" i="15"/>
  <c r="T428" i="15"/>
  <c r="T708" i="15"/>
  <c r="AL208" i="15"/>
  <c r="AJ226" i="15"/>
  <c r="AN226" i="15" s="1"/>
  <c r="AL233" i="15"/>
  <c r="AJ182" i="15"/>
  <c r="AN182" i="15" s="1"/>
  <c r="AL189" i="15"/>
  <c r="T392" i="15" l="1"/>
  <c r="T364" i="15"/>
  <c r="AL187" i="19"/>
  <c r="AL187" i="21"/>
  <c r="T370" i="21" s="1"/>
  <c r="AH370" i="21" s="1"/>
  <c r="T420" i="15"/>
  <c r="T680" i="15"/>
  <c r="T624" i="15"/>
  <c r="T540" i="15"/>
  <c r="T736" i="15"/>
  <c r="T456" i="15"/>
  <c r="T652" i="15"/>
  <c r="T484" i="15"/>
  <c r="T568" i="15"/>
  <c r="T512" i="15"/>
  <c r="AL212" i="21"/>
  <c r="AL212" i="20"/>
  <c r="AL212" i="19"/>
  <c r="T406" i="21"/>
  <c r="AH406" i="21" s="1"/>
  <c r="T378" i="21"/>
  <c r="AH378" i="21" s="1"/>
  <c r="T434" i="21"/>
  <c r="AH434" i="21" s="1"/>
  <c r="AL209" i="21"/>
  <c r="AL209" i="20"/>
  <c r="AL209" i="19"/>
  <c r="T370" i="19"/>
  <c r="AH370" i="19" s="1"/>
  <c r="T426" i="19"/>
  <c r="AH426" i="19" s="1"/>
  <c r="T398" i="19"/>
  <c r="AH398" i="19" s="1"/>
  <c r="T434" i="20"/>
  <c r="AH434" i="20" s="1"/>
  <c r="T406" i="20"/>
  <c r="AH406" i="20" s="1"/>
  <c r="T378" i="20"/>
  <c r="AH378" i="20" s="1"/>
  <c r="AL190" i="21"/>
  <c r="AL190" i="19"/>
  <c r="AL190" i="20"/>
  <c r="AL234" i="21"/>
  <c r="AL234" i="19"/>
  <c r="AL234" i="20"/>
  <c r="T434" i="19"/>
  <c r="AH434" i="19" s="1"/>
  <c r="T378" i="19"/>
  <c r="AH378" i="19" s="1"/>
  <c r="T406" i="19"/>
  <c r="AH406" i="19" s="1"/>
  <c r="T426" i="20"/>
  <c r="AH426" i="20" s="1"/>
  <c r="T370" i="20"/>
  <c r="AH370" i="20" s="1"/>
  <c r="T398" i="20"/>
  <c r="AH398" i="20" s="1"/>
  <c r="T756" i="15"/>
  <c r="T676" i="15"/>
  <c r="T564" i="15"/>
  <c r="T452" i="15"/>
  <c r="T704" i="15"/>
  <c r="T592" i="15"/>
  <c r="T480" i="15"/>
  <c r="T732" i="15"/>
  <c r="T620" i="15"/>
  <c r="T508" i="15"/>
  <c r="T760" i="15"/>
  <c r="T648" i="15"/>
  <c r="T536" i="15"/>
  <c r="T368" i="15"/>
  <c r="T396" i="15"/>
  <c r="T424" i="15"/>
  <c r="T740" i="15"/>
  <c r="T660" i="15"/>
  <c r="T628" i="15"/>
  <c r="T548" i="15"/>
  <c r="T516" i="15"/>
  <c r="T688" i="15"/>
  <c r="T656" i="15"/>
  <c r="T576" i="15"/>
  <c r="T544" i="15"/>
  <c r="T464" i="15"/>
  <c r="T716" i="15"/>
  <c r="T684" i="15"/>
  <c r="T604" i="15"/>
  <c r="T572" i="15"/>
  <c r="T492" i="15"/>
  <c r="T460" i="15"/>
  <c r="T744" i="15"/>
  <c r="T712" i="15"/>
  <c r="T632" i="15"/>
  <c r="T600" i="15"/>
  <c r="T520" i="15"/>
  <c r="T488" i="15"/>
  <c r="AW296" i="15"/>
  <c r="AW760" i="15"/>
  <c r="AU760" i="15"/>
  <c r="AV760" i="15" s="1"/>
  <c r="AW756" i="15"/>
  <c r="AW752" i="15"/>
  <c r="AW748" i="15"/>
  <c r="AW744" i="15"/>
  <c r="AW740" i="15"/>
  <c r="AW736" i="15"/>
  <c r="AW732" i="15"/>
  <c r="AW728" i="15"/>
  <c r="AW724" i="15"/>
  <c r="AW720" i="15"/>
  <c r="AW716" i="15"/>
  <c r="AW712" i="15"/>
  <c r="AW708" i="15"/>
  <c r="AW704" i="15"/>
  <c r="AW700" i="15"/>
  <c r="AW696" i="15"/>
  <c r="AW692" i="15"/>
  <c r="AW688" i="15"/>
  <c r="AU688" i="15"/>
  <c r="W688" i="15" s="1"/>
  <c r="AN688" i="15" s="1"/>
  <c r="AW684" i="15"/>
  <c r="AU684" i="15"/>
  <c r="AV684" i="15" s="1"/>
  <c r="AW680" i="15"/>
  <c r="AW676" i="15"/>
  <c r="AW672" i="15"/>
  <c r="AW668" i="15"/>
  <c r="AW664" i="15"/>
  <c r="AW660" i="15"/>
  <c r="AW656" i="15"/>
  <c r="AW652" i="15"/>
  <c r="AW648" i="15"/>
  <c r="AW644" i="15"/>
  <c r="AW640" i="15"/>
  <c r="AW636" i="15"/>
  <c r="AW632" i="15"/>
  <c r="AW628" i="15"/>
  <c r="AW624" i="15"/>
  <c r="AW620" i="15"/>
  <c r="AW616" i="15"/>
  <c r="AW612" i="15"/>
  <c r="AW608" i="15"/>
  <c r="AW604" i="15"/>
  <c r="AU604" i="15"/>
  <c r="W604" i="15" s="1"/>
  <c r="AN604" i="15" s="1"/>
  <c r="AW600" i="15"/>
  <c r="AW596" i="15"/>
  <c r="AW592" i="15"/>
  <c r="AW588" i="15"/>
  <c r="AW584" i="15"/>
  <c r="AW580" i="15"/>
  <c r="AW576" i="15"/>
  <c r="AW572" i="15"/>
  <c r="AW568" i="15"/>
  <c r="AW564" i="15"/>
  <c r="AW560" i="15"/>
  <c r="AW556" i="15"/>
  <c r="AW552" i="15"/>
  <c r="AW548" i="15"/>
  <c r="AW544" i="15"/>
  <c r="AW540" i="15"/>
  <c r="AW536" i="15"/>
  <c r="AW532" i="15"/>
  <c r="AW528" i="15"/>
  <c r="AW524" i="15"/>
  <c r="AW520" i="15"/>
  <c r="AU520" i="15"/>
  <c r="AU516" i="15" s="1"/>
  <c r="AW516" i="15"/>
  <c r="AW512" i="15"/>
  <c r="AW508" i="15"/>
  <c r="AW504" i="15"/>
  <c r="AW500" i="15"/>
  <c r="AW496" i="15"/>
  <c r="AW492" i="15"/>
  <c r="AW488" i="15"/>
  <c r="AW484" i="15"/>
  <c r="AW480" i="15"/>
  <c r="AW476" i="15"/>
  <c r="AW472" i="15"/>
  <c r="AW468" i="15"/>
  <c r="AW464" i="15"/>
  <c r="AW460" i="15"/>
  <c r="AW456" i="15"/>
  <c r="AW452" i="15"/>
  <c r="AW448" i="15"/>
  <c r="AW444" i="15"/>
  <c r="AW440" i="15"/>
  <c r="AU440" i="15"/>
  <c r="AV440" i="15" s="1"/>
  <c r="AW436" i="15"/>
  <c r="AW432" i="15"/>
  <c r="AW428" i="15"/>
  <c r="AW420" i="15"/>
  <c r="AW416" i="15"/>
  <c r="AW412" i="15"/>
  <c r="AW408" i="15"/>
  <c r="AW404" i="15"/>
  <c r="AW400" i="15"/>
  <c r="AW396" i="15"/>
  <c r="AW392" i="15"/>
  <c r="AW388" i="15"/>
  <c r="AW384" i="15"/>
  <c r="AW380" i="15"/>
  <c r="AW376" i="15"/>
  <c r="AW372" i="15"/>
  <c r="AW368" i="15"/>
  <c r="AW364" i="15"/>
  <c r="AW360" i="15"/>
  <c r="AU360" i="15"/>
  <c r="L360" i="15" s="1"/>
  <c r="AW356" i="15"/>
  <c r="AW352" i="15"/>
  <c r="AW348" i="15"/>
  <c r="AW344" i="15"/>
  <c r="AW340" i="15"/>
  <c r="AW336" i="15"/>
  <c r="AW332" i="15"/>
  <c r="AW328" i="15"/>
  <c r="AW324" i="15"/>
  <c r="AW320" i="15"/>
  <c r="AW316" i="15"/>
  <c r="AW312" i="15"/>
  <c r="AW308" i="15"/>
  <c r="AW304" i="15"/>
  <c r="AW300" i="15"/>
  <c r="T398" i="21" l="1"/>
  <c r="AH398" i="21" s="1"/>
  <c r="T426" i="21"/>
  <c r="AH426" i="21" s="1"/>
  <c r="T526" i="20"/>
  <c r="AH526" i="20" s="1"/>
  <c r="T746" i="20"/>
  <c r="AH746" i="20" s="1"/>
  <c r="T470" i="20"/>
  <c r="AH470" i="20" s="1"/>
  <c r="T522" i="20"/>
  <c r="AH522" i="20" s="1"/>
  <c r="T606" i="20"/>
  <c r="AH606" i="20" s="1"/>
  <c r="T694" i="20"/>
  <c r="AH694" i="20" s="1"/>
  <c r="T610" i="20"/>
  <c r="AH610" i="20" s="1"/>
  <c r="T498" i="20"/>
  <c r="AH498" i="20" s="1"/>
  <c r="T750" i="20"/>
  <c r="AH750" i="20" s="1"/>
  <c r="T718" i="20"/>
  <c r="AH718" i="20" s="1"/>
  <c r="T550" i="20"/>
  <c r="AH550" i="20" s="1"/>
  <c r="T494" i="20"/>
  <c r="AH494" i="20" s="1"/>
  <c r="T582" i="20"/>
  <c r="AH582" i="20" s="1"/>
  <c r="T578" i="20"/>
  <c r="AH578" i="20" s="1"/>
  <c r="T466" i="20"/>
  <c r="AH466" i="20" s="1"/>
  <c r="T722" i="20"/>
  <c r="AH722" i="20" s="1"/>
  <c r="T554" i="20"/>
  <c r="AH554" i="20" s="1"/>
  <c r="T710" i="19"/>
  <c r="AH710" i="19" s="1"/>
  <c r="T766" i="19"/>
  <c r="AH766" i="19" s="1"/>
  <c r="T654" i="19"/>
  <c r="AH654" i="19" s="1"/>
  <c r="T486" i="19"/>
  <c r="AH486" i="19" s="1"/>
  <c r="T598" i="19"/>
  <c r="AH598" i="19" s="1"/>
  <c r="T626" i="19"/>
  <c r="AH626" i="19" s="1"/>
  <c r="T570" i="19"/>
  <c r="AH570" i="19" s="1"/>
  <c r="T682" i="19"/>
  <c r="AH682" i="19" s="1"/>
  <c r="T542" i="19"/>
  <c r="AH542" i="19" s="1"/>
  <c r="T762" i="19"/>
  <c r="AH762" i="19" s="1"/>
  <c r="T514" i="19"/>
  <c r="AH514" i="19" s="1"/>
  <c r="T458" i="19"/>
  <c r="AH458" i="19" s="1"/>
  <c r="T738" i="19"/>
  <c r="AH738" i="19" s="1"/>
  <c r="T430" i="20"/>
  <c r="AH430" i="20" s="1"/>
  <c r="T402" i="20"/>
  <c r="AH402" i="20" s="1"/>
  <c r="T374" i="20"/>
  <c r="AH374" i="20" s="1"/>
  <c r="T746" i="19"/>
  <c r="AH746" i="19" s="1"/>
  <c r="T634" i="19"/>
  <c r="AH634" i="19" s="1"/>
  <c r="T498" i="19"/>
  <c r="AH498" i="19" s="1"/>
  <c r="T550" i="19"/>
  <c r="AH550" i="19" s="1"/>
  <c r="T578" i="19"/>
  <c r="AH578" i="19" s="1"/>
  <c r="T582" i="19"/>
  <c r="AH582" i="19" s="1"/>
  <c r="T554" i="19"/>
  <c r="AH554" i="19" s="1"/>
  <c r="T694" i="19"/>
  <c r="AH694" i="19" s="1"/>
  <c r="T666" i="19"/>
  <c r="AH666" i="19" s="1"/>
  <c r="T610" i="19"/>
  <c r="AH610" i="19" s="1"/>
  <c r="T466" i="19"/>
  <c r="AH466" i="19" s="1"/>
  <c r="T526" i="19"/>
  <c r="AH526" i="19" s="1"/>
  <c r="T470" i="19"/>
  <c r="AH470" i="19" s="1"/>
  <c r="T718" i="19"/>
  <c r="AH718" i="19" s="1"/>
  <c r="T662" i="19"/>
  <c r="AH662" i="19" s="1"/>
  <c r="T750" i="19"/>
  <c r="AH750" i="19" s="1"/>
  <c r="T606" i="19"/>
  <c r="AH606" i="19" s="1"/>
  <c r="T690" i="19"/>
  <c r="AH690" i="19" s="1"/>
  <c r="T522" i="19"/>
  <c r="AH522" i="19" s="1"/>
  <c r="T494" i="19"/>
  <c r="AH494" i="19" s="1"/>
  <c r="T638" i="19"/>
  <c r="AH638" i="19" s="1"/>
  <c r="T722" i="19"/>
  <c r="AH722" i="19" s="1"/>
  <c r="T762" i="21"/>
  <c r="AH762" i="21" s="1"/>
  <c r="T458" i="21"/>
  <c r="AH458" i="21" s="1"/>
  <c r="T514" i="21"/>
  <c r="AH514" i="21" s="1"/>
  <c r="T486" i="21"/>
  <c r="AH486" i="21" s="1"/>
  <c r="T710" i="21"/>
  <c r="AH710" i="21" s="1"/>
  <c r="T766" i="21"/>
  <c r="AH766" i="21" s="1"/>
  <c r="T738" i="21"/>
  <c r="AH738" i="21" s="1"/>
  <c r="T374" i="21"/>
  <c r="AH374" i="21" s="1"/>
  <c r="T430" i="21"/>
  <c r="AH430" i="21" s="1"/>
  <c r="T402" i="21"/>
  <c r="AH402" i="21" s="1"/>
  <c r="T546" i="19"/>
  <c r="AH546" i="19" s="1"/>
  <c r="T658" i="19"/>
  <c r="AH658" i="19" s="1"/>
  <c r="T518" i="19"/>
  <c r="AH518" i="19" s="1"/>
  <c r="T742" i="19"/>
  <c r="AH742" i="19" s="1"/>
  <c r="T574" i="19"/>
  <c r="AH574" i="19" s="1"/>
  <c r="T490" i="19"/>
  <c r="AH490" i="19" s="1"/>
  <c r="T714" i="19"/>
  <c r="AH714" i="19" s="1"/>
  <c r="T630" i="19"/>
  <c r="AH630" i="19" s="1"/>
  <c r="T462" i="19"/>
  <c r="AH462" i="19" s="1"/>
  <c r="T602" i="19"/>
  <c r="AH602" i="19" s="1"/>
  <c r="T686" i="19"/>
  <c r="AH686" i="19" s="1"/>
  <c r="T694" i="21"/>
  <c r="AH694" i="21" s="1"/>
  <c r="T498" i="21"/>
  <c r="AH498" i="21" s="1"/>
  <c r="T466" i="21"/>
  <c r="AH466" i="21" s="1"/>
  <c r="T722" i="21"/>
  <c r="AH722" i="21" s="1"/>
  <c r="T522" i="21"/>
  <c r="AH522" i="21" s="1"/>
  <c r="T718" i="21"/>
  <c r="AH718" i="21" s="1"/>
  <c r="T494" i="21"/>
  <c r="AH494" i="21" s="1"/>
  <c r="T750" i="21"/>
  <c r="AH750" i="21" s="1"/>
  <c r="T470" i="21"/>
  <c r="AH470" i="21" s="1"/>
  <c r="T746" i="21"/>
  <c r="AH746" i="21" s="1"/>
  <c r="T526" i="21"/>
  <c r="AH526" i="21" s="1"/>
  <c r="T714" i="20"/>
  <c r="AH714" i="20" s="1"/>
  <c r="T574" i="20"/>
  <c r="AH574" i="20" s="1"/>
  <c r="T742" i="20"/>
  <c r="AH742" i="20" s="1"/>
  <c r="T602" i="20"/>
  <c r="AH602" i="20" s="1"/>
  <c r="T490" i="20"/>
  <c r="AH490" i="20" s="1"/>
  <c r="T546" i="20"/>
  <c r="AH546" i="20" s="1"/>
  <c r="T518" i="20"/>
  <c r="AH518" i="20" s="1"/>
  <c r="T462" i="20"/>
  <c r="AH462" i="20" s="1"/>
  <c r="AN770" i="20"/>
  <c r="T762" i="20"/>
  <c r="AH762" i="20" s="1"/>
  <c r="T766" i="20"/>
  <c r="AH766" i="20" s="1"/>
  <c r="T710" i="20"/>
  <c r="AH710" i="20" s="1"/>
  <c r="T570" i="20"/>
  <c r="AH570" i="20" s="1"/>
  <c r="T542" i="20"/>
  <c r="AH542" i="20" s="1"/>
  <c r="T514" i="20"/>
  <c r="AH514" i="20" s="1"/>
  <c r="T598" i="20"/>
  <c r="AH598" i="20" s="1"/>
  <c r="T486" i="20"/>
  <c r="AH486" i="20" s="1"/>
  <c r="T458" i="20"/>
  <c r="AH458" i="20" s="1"/>
  <c r="T738" i="20"/>
  <c r="AH738" i="20" s="1"/>
  <c r="T430" i="19"/>
  <c r="AH430" i="19" s="1"/>
  <c r="T374" i="19"/>
  <c r="AH374" i="19" s="1"/>
  <c r="T402" i="19"/>
  <c r="AH402" i="19" s="1"/>
  <c r="T714" i="21"/>
  <c r="AH714" i="21" s="1"/>
  <c r="T490" i="21"/>
  <c r="AH490" i="21" s="1"/>
  <c r="T462" i="21"/>
  <c r="AH462" i="21" s="1"/>
  <c r="T742" i="21"/>
  <c r="AH742" i="21" s="1"/>
  <c r="T518" i="21"/>
  <c r="AH518" i="21" s="1"/>
  <c r="L604" i="15"/>
  <c r="L688" i="15"/>
  <c r="W440" i="15"/>
  <c r="AN440" i="15" s="1"/>
  <c r="W520" i="15"/>
  <c r="AN520" i="15" s="1"/>
  <c r="L516" i="15"/>
  <c r="W360" i="15"/>
  <c r="AH360" i="15" s="1"/>
  <c r="AU680" i="15"/>
  <c r="AV680" i="15" s="1"/>
  <c r="L684" i="15"/>
  <c r="AU356" i="15"/>
  <c r="W356" i="15" s="1"/>
  <c r="AV360" i="15"/>
  <c r="AV604" i="15"/>
  <c r="W684" i="15"/>
  <c r="AN684" i="15" s="1"/>
  <c r="AV688" i="15"/>
  <c r="AV520" i="15"/>
  <c r="AU600" i="15"/>
  <c r="AU756" i="15"/>
  <c r="L756" i="15" s="1"/>
  <c r="W760" i="15"/>
  <c r="AN760" i="15" s="1"/>
  <c r="AU676" i="15"/>
  <c r="AU436" i="15"/>
  <c r="L440" i="15"/>
  <c r="AV516" i="15"/>
  <c r="W516" i="15"/>
  <c r="AN516" i="15" s="1"/>
  <c r="AU512" i="15"/>
  <c r="L520" i="15"/>
  <c r="L760" i="15"/>
  <c r="W680" i="15" l="1"/>
  <c r="AN680" i="15" s="1"/>
  <c r="L680" i="15"/>
  <c r="AU752" i="15"/>
  <c r="AV752" i="15" s="1"/>
  <c r="AU352" i="15"/>
  <c r="L352" i="15" s="1"/>
  <c r="AV356" i="15"/>
  <c r="L356" i="15"/>
  <c r="AH356" i="15" s="1"/>
  <c r="W756" i="15"/>
  <c r="AN756" i="15" s="1"/>
  <c r="AV756" i="15"/>
  <c r="AV600" i="15"/>
  <c r="L600" i="15"/>
  <c r="W600" i="15"/>
  <c r="AN600" i="15" s="1"/>
  <c r="AU596" i="15"/>
  <c r="L512" i="15"/>
  <c r="AV512" i="15"/>
  <c r="W512" i="15"/>
  <c r="AN512" i="15" s="1"/>
  <c r="AU508" i="15"/>
  <c r="AU432" i="15"/>
  <c r="L436" i="15"/>
  <c r="W436" i="15"/>
  <c r="AV436" i="15"/>
  <c r="L676" i="15"/>
  <c r="AU672" i="15"/>
  <c r="W676" i="15"/>
  <c r="AN676" i="15" s="1"/>
  <c r="AV676" i="15"/>
  <c r="L752" i="15" l="1"/>
  <c r="W752" i="15"/>
  <c r="AU748" i="15"/>
  <c r="W748" i="15" s="1"/>
  <c r="AN748" i="15" s="1"/>
  <c r="AU348" i="15"/>
  <c r="W348" i="15" s="1"/>
  <c r="AV352" i="15"/>
  <c r="W352" i="15"/>
  <c r="AH352" i="15" s="1"/>
  <c r="W596" i="15"/>
  <c r="AN596" i="15" s="1"/>
  <c r="AU592" i="15"/>
  <c r="AV596" i="15"/>
  <c r="L596" i="15"/>
  <c r="AU668" i="15"/>
  <c r="W672" i="15"/>
  <c r="AN672" i="15" s="1"/>
  <c r="L672" i="15"/>
  <c r="AV672" i="15"/>
  <c r="AH436" i="15"/>
  <c r="AU428" i="15"/>
  <c r="L432" i="15"/>
  <c r="AV432" i="15"/>
  <c r="W432" i="15"/>
  <c r="AU504" i="15"/>
  <c r="L508" i="15"/>
  <c r="AV508" i="15"/>
  <c r="W508" i="15"/>
  <c r="AN508" i="15" s="1"/>
  <c r="L348" i="15" l="1"/>
  <c r="AH348" i="15" s="1"/>
  <c r="AU744" i="15"/>
  <c r="W744" i="15" s="1"/>
  <c r="AN744" i="15" s="1"/>
  <c r="L748" i="15"/>
  <c r="AV748" i="15"/>
  <c r="AV348" i="15"/>
  <c r="AU344" i="15"/>
  <c r="W344" i="15" s="1"/>
  <c r="AV592" i="15"/>
  <c r="W592" i="15"/>
  <c r="AN592" i="15" s="1"/>
  <c r="L592" i="15"/>
  <c r="AU588" i="15"/>
  <c r="W504" i="15"/>
  <c r="AN504" i="15" s="1"/>
  <c r="AU500" i="15"/>
  <c r="L504" i="15"/>
  <c r="AV504" i="15"/>
  <c r="AH432" i="15"/>
  <c r="W428" i="15"/>
  <c r="AN428" i="15" s="1"/>
  <c r="AU424" i="15"/>
  <c r="L428" i="15"/>
  <c r="AV428" i="15"/>
  <c r="W668" i="15"/>
  <c r="AV668" i="15"/>
  <c r="L668" i="15"/>
  <c r="AU664" i="15"/>
  <c r="L744" i="15" l="1"/>
  <c r="AH744" i="15" s="1"/>
  <c r="AU740" i="15"/>
  <c r="AU736" i="15" s="1"/>
  <c r="AV744" i="15"/>
  <c r="AU340" i="15"/>
  <c r="AU336" i="15" s="1"/>
  <c r="L344" i="15"/>
  <c r="AH344" i="15" s="1"/>
  <c r="AV344" i="15"/>
  <c r="AH668" i="15"/>
  <c r="AU584" i="15"/>
  <c r="AV588" i="15"/>
  <c r="L588" i="15"/>
  <c r="W588" i="15"/>
  <c r="AN588" i="15" s="1"/>
  <c r="AV500" i="15"/>
  <c r="W500" i="15"/>
  <c r="AU496" i="15"/>
  <c r="L500" i="15"/>
  <c r="AV664" i="15"/>
  <c r="L664" i="15"/>
  <c r="W664" i="15"/>
  <c r="AN664" i="15" s="1"/>
  <c r="AU660" i="15"/>
  <c r="AV424" i="15"/>
  <c r="W424" i="15"/>
  <c r="AN424" i="15" s="1"/>
  <c r="L424" i="15"/>
  <c r="AU420" i="15"/>
  <c r="L740" i="15" l="1"/>
  <c r="W340" i="15"/>
  <c r="AV340" i="15"/>
  <c r="AV740" i="15"/>
  <c r="W740" i="15"/>
  <c r="AN740" i="15" s="1"/>
  <c r="L340" i="15"/>
  <c r="AH340" i="15" s="1"/>
  <c r="AH500" i="15"/>
  <c r="L584" i="15"/>
  <c r="AV584" i="15"/>
  <c r="W584" i="15"/>
  <c r="AU580" i="15"/>
  <c r="L660" i="15"/>
  <c r="AU656" i="15"/>
  <c r="W660" i="15"/>
  <c r="AN660" i="15" s="1"/>
  <c r="AV660" i="15"/>
  <c r="L496" i="15"/>
  <c r="AV496" i="15"/>
  <c r="W496" i="15"/>
  <c r="AN496" i="15" s="1"/>
  <c r="AU492" i="15"/>
  <c r="AU732" i="15"/>
  <c r="W736" i="15"/>
  <c r="AN736" i="15" s="1"/>
  <c r="AV736" i="15"/>
  <c r="L736" i="15"/>
  <c r="AV336" i="15"/>
  <c r="L336" i="15"/>
  <c r="W336" i="15"/>
  <c r="AU332" i="15"/>
  <c r="L420" i="15"/>
  <c r="AU416" i="15"/>
  <c r="AV420" i="15"/>
  <c r="W420" i="15"/>
  <c r="AN420" i="15" s="1"/>
  <c r="AH584" i="15" l="1"/>
  <c r="AV580" i="15"/>
  <c r="W580" i="15"/>
  <c r="AN580" i="15" s="1"/>
  <c r="AU576" i="15"/>
  <c r="L580" i="15"/>
  <c r="AH336" i="15"/>
  <c r="W332" i="15"/>
  <c r="AU328" i="15"/>
  <c r="AV332" i="15"/>
  <c r="L332" i="15"/>
  <c r="AU488" i="15"/>
  <c r="L492" i="15"/>
  <c r="AV492" i="15"/>
  <c r="W492" i="15"/>
  <c r="AN492" i="15" s="1"/>
  <c r="AU412" i="15"/>
  <c r="L416" i="15"/>
  <c r="AV416" i="15"/>
  <c r="W416" i="15"/>
  <c r="AU652" i="15"/>
  <c r="W656" i="15"/>
  <c r="AN656" i="15" s="1"/>
  <c r="L656" i="15"/>
  <c r="AV656" i="15"/>
  <c r="W732" i="15"/>
  <c r="AN732" i="15" s="1"/>
  <c r="AV732" i="15"/>
  <c r="L732" i="15"/>
  <c r="AU728" i="15"/>
  <c r="AH332" i="15" l="1"/>
  <c r="AH416" i="15"/>
  <c r="AU572" i="15"/>
  <c r="L576" i="15"/>
  <c r="AV576" i="15"/>
  <c r="W576" i="15"/>
  <c r="AN576" i="15" s="1"/>
  <c r="AV728" i="15"/>
  <c r="L728" i="15"/>
  <c r="W728" i="15"/>
  <c r="AN728" i="15" s="1"/>
  <c r="AU724" i="15"/>
  <c r="W652" i="15"/>
  <c r="AN652" i="15" s="1"/>
  <c r="AV652" i="15"/>
  <c r="L652" i="15"/>
  <c r="AU648" i="15"/>
  <c r="W412" i="15"/>
  <c r="AN412" i="15" s="1"/>
  <c r="AV412" i="15"/>
  <c r="AU408" i="15"/>
  <c r="L412" i="15"/>
  <c r="W488" i="15"/>
  <c r="AN488" i="15" s="1"/>
  <c r="AU484" i="15"/>
  <c r="L488" i="15"/>
  <c r="AV488" i="15"/>
  <c r="AV328" i="15"/>
  <c r="L328" i="15"/>
  <c r="W328" i="15"/>
  <c r="AU324" i="15"/>
  <c r="AH328" i="15" l="1"/>
  <c r="AV572" i="15"/>
  <c r="W572" i="15"/>
  <c r="AN572" i="15" s="1"/>
  <c r="L572" i="15"/>
  <c r="AU568" i="15"/>
  <c r="AV408" i="15"/>
  <c r="W408" i="15"/>
  <c r="AU404" i="15"/>
  <c r="L408" i="15"/>
  <c r="AV484" i="15"/>
  <c r="W484" i="15"/>
  <c r="AN484" i="15" s="1"/>
  <c r="AU480" i="15"/>
  <c r="L484" i="15"/>
  <c r="W324" i="15"/>
  <c r="AU320" i="15"/>
  <c r="AV324" i="15"/>
  <c r="L324" i="15"/>
  <c r="AV648" i="15"/>
  <c r="L648" i="15"/>
  <c r="W648" i="15"/>
  <c r="AN648" i="15" s="1"/>
  <c r="AU644" i="15"/>
  <c r="L724" i="15"/>
  <c r="AU720" i="15"/>
  <c r="AV724" i="15"/>
  <c r="W724" i="15"/>
  <c r="L568" i="15" l="1"/>
  <c r="W568" i="15"/>
  <c r="AN568" i="15" s="1"/>
  <c r="AU564" i="15"/>
  <c r="AV568" i="15"/>
  <c r="AH324" i="15"/>
  <c r="L644" i="15"/>
  <c r="AU640" i="15"/>
  <c r="W644" i="15"/>
  <c r="AN644" i="15" s="1"/>
  <c r="AV644" i="15"/>
  <c r="AH408" i="15"/>
  <c r="L480" i="15"/>
  <c r="AV480" i="15"/>
  <c r="W480" i="15"/>
  <c r="AN480" i="15" s="1"/>
  <c r="AU476" i="15"/>
  <c r="AV404" i="15"/>
  <c r="W404" i="15"/>
  <c r="AU400" i="15"/>
  <c r="L404" i="15"/>
  <c r="AU716" i="15"/>
  <c r="W720" i="15"/>
  <c r="AN720" i="15" s="1"/>
  <c r="AV720" i="15"/>
  <c r="L720" i="15"/>
  <c r="AV320" i="15"/>
  <c r="L320" i="15"/>
  <c r="W320" i="15"/>
  <c r="AU316" i="15"/>
  <c r="AH404" i="15" l="1"/>
  <c r="AU560" i="15"/>
  <c r="L564" i="15"/>
  <c r="AV564" i="15"/>
  <c r="W564" i="15"/>
  <c r="AN564" i="15" s="1"/>
  <c r="AU636" i="15"/>
  <c r="W640" i="15"/>
  <c r="AV640" i="15"/>
  <c r="L640" i="15"/>
  <c r="AH320" i="15"/>
  <c r="AV400" i="15"/>
  <c r="W400" i="15"/>
  <c r="AN400" i="15" s="1"/>
  <c r="L400" i="15"/>
  <c r="AU396" i="15"/>
  <c r="AU472" i="15"/>
  <c r="L476" i="15"/>
  <c r="AV476" i="15"/>
  <c r="W476" i="15"/>
  <c r="AN476" i="15" s="1"/>
  <c r="W316" i="15"/>
  <c r="AU312" i="15"/>
  <c r="AV316" i="15"/>
  <c r="L316" i="15"/>
  <c r="W716" i="15"/>
  <c r="AN716" i="15" s="1"/>
  <c r="AV716" i="15"/>
  <c r="L716" i="15"/>
  <c r="AU712" i="15"/>
  <c r="AH316" i="15" l="1"/>
  <c r="AH640" i="15"/>
  <c r="W560" i="15"/>
  <c r="AN560" i="15" s="1"/>
  <c r="L560" i="15"/>
  <c r="AU556" i="15"/>
  <c r="AV560" i="15"/>
  <c r="AV312" i="15"/>
  <c r="L312" i="15"/>
  <c r="W312" i="15"/>
  <c r="AU308" i="15"/>
  <c r="W472" i="15"/>
  <c r="AU468" i="15"/>
  <c r="L472" i="15"/>
  <c r="AV472" i="15"/>
  <c r="AV712" i="15"/>
  <c r="L712" i="15"/>
  <c r="W712" i="15"/>
  <c r="AN712" i="15" s="1"/>
  <c r="AU708" i="15"/>
  <c r="L396" i="15"/>
  <c r="AU392" i="15"/>
  <c r="AV396" i="15"/>
  <c r="W396" i="15"/>
  <c r="AN396" i="15" s="1"/>
  <c r="W636" i="15"/>
  <c r="AN636" i="15" s="1"/>
  <c r="AV636" i="15"/>
  <c r="L636" i="15"/>
  <c r="AU632" i="15"/>
  <c r="AH312" i="15" l="1"/>
  <c r="AH472" i="15"/>
  <c r="L556" i="15"/>
  <c r="W556" i="15"/>
  <c r="AU552" i="15"/>
  <c r="AV556" i="15"/>
  <c r="W308" i="15"/>
  <c r="AU304" i="15"/>
  <c r="AV308" i="15"/>
  <c r="L308" i="15"/>
  <c r="AU388" i="15"/>
  <c r="L392" i="15"/>
  <c r="AV392" i="15"/>
  <c r="W392" i="15"/>
  <c r="AN392" i="15" s="1"/>
  <c r="AV468" i="15"/>
  <c r="W468" i="15"/>
  <c r="AN468" i="15" s="1"/>
  <c r="AU464" i="15"/>
  <c r="L468" i="15"/>
  <c r="AV632" i="15"/>
  <c r="L632" i="15"/>
  <c r="W632" i="15"/>
  <c r="AN632" i="15" s="1"/>
  <c r="AU628" i="15"/>
  <c r="L708" i="15"/>
  <c r="AU704" i="15"/>
  <c r="AV708" i="15"/>
  <c r="W708" i="15"/>
  <c r="AN708" i="15" s="1"/>
  <c r="AH556" i="15" l="1"/>
  <c r="AH308" i="15"/>
  <c r="AV552" i="15"/>
  <c r="W552" i="15"/>
  <c r="AN552" i="15" s="1"/>
  <c r="AU548" i="15"/>
  <c r="L552" i="15"/>
  <c r="L464" i="15"/>
  <c r="AV464" i="15"/>
  <c r="W464" i="15"/>
  <c r="AN464" i="15" s="1"/>
  <c r="AU460" i="15"/>
  <c r="AU700" i="15"/>
  <c r="W704" i="15"/>
  <c r="AN704" i="15" s="1"/>
  <c r="AV704" i="15"/>
  <c r="L704" i="15"/>
  <c r="AV304" i="15"/>
  <c r="L304" i="15"/>
  <c r="AU300" i="15"/>
  <c r="W304" i="15"/>
  <c r="L628" i="15"/>
  <c r="AU624" i="15"/>
  <c r="W628" i="15"/>
  <c r="AN628" i="15" s="1"/>
  <c r="AV628" i="15"/>
  <c r="W388" i="15"/>
  <c r="AV388" i="15"/>
  <c r="AU384" i="15"/>
  <c r="L388" i="15"/>
  <c r="AH388" i="15" l="1"/>
  <c r="AH304" i="15"/>
  <c r="AV548" i="15"/>
  <c r="W548" i="15"/>
  <c r="AN548" i="15" s="1"/>
  <c r="AU544" i="15"/>
  <c r="L548" i="15"/>
  <c r="AU620" i="15"/>
  <c r="W624" i="15"/>
  <c r="AN624" i="15" s="1"/>
  <c r="AV624" i="15"/>
  <c r="L624" i="15"/>
  <c r="AU456" i="15"/>
  <c r="L460" i="15"/>
  <c r="AV460" i="15"/>
  <c r="W460" i="15"/>
  <c r="AN460" i="15" s="1"/>
  <c r="AV384" i="15"/>
  <c r="W384" i="15"/>
  <c r="AN384" i="15" s="1"/>
  <c r="AU380" i="15"/>
  <c r="L384" i="15"/>
  <c r="W300" i="15"/>
  <c r="AU296" i="15"/>
  <c r="AV300" i="15"/>
  <c r="L300" i="15"/>
  <c r="W700" i="15"/>
  <c r="AN700" i="15" s="1"/>
  <c r="AV700" i="15"/>
  <c r="L700" i="15"/>
  <c r="AU696" i="15"/>
  <c r="W296" i="15" l="1"/>
  <c r="L296" i="15"/>
  <c r="AH300" i="15"/>
  <c r="W544" i="15"/>
  <c r="AN544" i="15" s="1"/>
  <c r="AU540" i="15"/>
  <c r="L544" i="15"/>
  <c r="AV544" i="15"/>
  <c r="L380" i="15"/>
  <c r="AV380" i="15"/>
  <c r="W380" i="15"/>
  <c r="AU376" i="15"/>
  <c r="AV296" i="15"/>
  <c r="AV696" i="15"/>
  <c r="L696" i="15"/>
  <c r="W696" i="15"/>
  <c r="AU692" i="15"/>
  <c r="W456" i="15"/>
  <c r="AN456" i="15" s="1"/>
  <c r="AU452" i="15"/>
  <c r="L456" i="15"/>
  <c r="AV456" i="15"/>
  <c r="W620" i="15"/>
  <c r="AN620" i="15" s="1"/>
  <c r="AV620" i="15"/>
  <c r="L620" i="15"/>
  <c r="AU616" i="15"/>
  <c r="AH380" i="15" l="1"/>
  <c r="AH696" i="15"/>
  <c r="L540" i="15"/>
  <c r="AU536" i="15"/>
  <c r="AV540" i="15"/>
  <c r="W540" i="15"/>
  <c r="AN540" i="15" s="1"/>
  <c r="AV376" i="15"/>
  <c r="W376" i="15"/>
  <c r="AU372" i="15"/>
  <c r="L376" i="15"/>
  <c r="AV616" i="15"/>
  <c r="L616" i="15"/>
  <c r="W616" i="15"/>
  <c r="AN616" i="15" s="1"/>
  <c r="AU612" i="15"/>
  <c r="L692" i="15"/>
  <c r="AV692" i="15"/>
  <c r="W692" i="15"/>
  <c r="AN692" i="15" s="1"/>
  <c r="AV452" i="15"/>
  <c r="W452" i="15"/>
  <c r="AN452" i="15" s="1"/>
  <c r="AU448" i="15"/>
  <c r="L452" i="15"/>
  <c r="AU444" i="15"/>
  <c r="AH296" i="15"/>
  <c r="AH376" i="15" l="1"/>
  <c r="AV536" i="15"/>
  <c r="L536" i="15"/>
  <c r="W536" i="15"/>
  <c r="AN536" i="15" s="1"/>
  <c r="AU532" i="15"/>
  <c r="L444" i="15"/>
  <c r="AV444" i="15"/>
  <c r="W444" i="15"/>
  <c r="L612" i="15"/>
  <c r="AU608" i="15"/>
  <c r="W612" i="15"/>
  <c r="AV612" i="15"/>
  <c r="L448" i="15"/>
  <c r="AV448" i="15"/>
  <c r="W448" i="15"/>
  <c r="AN448" i="15" s="1"/>
  <c r="L372" i="15"/>
  <c r="AU368" i="15"/>
  <c r="AV372" i="15"/>
  <c r="W372" i="15"/>
  <c r="AN372" i="15" s="1"/>
  <c r="L532" i="15" l="1"/>
  <c r="AV532" i="15"/>
  <c r="W532" i="15"/>
  <c r="AN532" i="15" s="1"/>
  <c r="AU528" i="15"/>
  <c r="AU364" i="15"/>
  <c r="W368" i="15"/>
  <c r="AN368" i="15" s="1"/>
  <c r="L368" i="15"/>
  <c r="AV368" i="15"/>
  <c r="AH612" i="15"/>
  <c r="AH444" i="15"/>
  <c r="W608" i="15"/>
  <c r="AN608" i="15" s="1"/>
  <c r="L608" i="15"/>
  <c r="AV608" i="15"/>
  <c r="L528" i="15" l="1"/>
  <c r="AV528" i="15"/>
  <c r="W528" i="15"/>
  <c r="AU524" i="15"/>
  <c r="W364" i="15"/>
  <c r="AN364" i="15" s="1"/>
  <c r="L364" i="15"/>
  <c r="AV364" i="15"/>
  <c r="AU764" i="15"/>
  <c r="AH528" i="15" l="1"/>
  <c r="L524" i="15"/>
  <c r="AV524" i="15"/>
  <c r="W524" i="15"/>
  <c r="AN524" i="15" s="1"/>
  <c r="AV764" i="15"/>
  <c r="AC764" i="15"/>
  <c r="Y764" i="15"/>
  <c r="AY165" i="15" l="1"/>
  <c r="AY159" i="15" l="1"/>
  <c r="AV165" i="15" l="1"/>
  <c r="BB165" i="15" s="1"/>
  <c r="AV159" i="15" l="1"/>
  <c r="AV154" i="15"/>
  <c r="BE165" i="15" s="1"/>
  <c r="AY154" i="15"/>
  <c r="AH428" i="15" l="1"/>
  <c r="AH400" i="15"/>
  <c r="AH372" i="15"/>
  <c r="AH732" i="15"/>
  <c r="AH716" i="15"/>
  <c r="AH680" i="15"/>
  <c r="AH632" i="15"/>
  <c r="AH568" i="15"/>
  <c r="AH488" i="15"/>
  <c r="AH456" i="15"/>
  <c r="AH660" i="15"/>
  <c r="AH628" i="15"/>
  <c r="AH548" i="15"/>
  <c r="AH484" i="15"/>
  <c r="AH756" i="15"/>
  <c r="AH736" i="15"/>
  <c r="AH652" i="15"/>
  <c r="AH600" i="15"/>
  <c r="AH572" i="15"/>
  <c r="AH540" i="15"/>
  <c r="AH492" i="15"/>
  <c r="AH460" i="15"/>
  <c r="AH604" i="15"/>
  <c r="AH708" i="15"/>
  <c r="AH684" i="15"/>
  <c r="AH656" i="15"/>
  <c r="AH624" i="15"/>
  <c r="AH576" i="15"/>
  <c r="AH544" i="15"/>
  <c r="AH520" i="15"/>
  <c r="AH516" i="15"/>
  <c r="AH512" i="15"/>
  <c r="AH464" i="15"/>
  <c r="AH760" i="15"/>
  <c r="AH712" i="15"/>
  <c r="AH688" i="15"/>
  <c r="AH596" i="15"/>
  <c r="AL167" i="15"/>
  <c r="AJ160" i="15"/>
  <c r="AN160" i="15" s="1"/>
  <c r="BB159" i="15"/>
  <c r="BE159" i="15" s="1"/>
  <c r="AL168" i="21" l="1"/>
  <c r="AL168" i="20"/>
  <c r="AL168" i="19"/>
  <c r="T692" i="15"/>
  <c r="AH692" i="15" s="1"/>
  <c r="T644" i="15"/>
  <c r="AH644" i="15" s="1"/>
  <c r="T580" i="15"/>
  <c r="AH580" i="15" s="1"/>
  <c r="T532" i="15"/>
  <c r="AH532" i="15" s="1"/>
  <c r="T468" i="15"/>
  <c r="T720" i="15"/>
  <c r="AH720" i="15" s="1"/>
  <c r="T672" i="15"/>
  <c r="AH672" i="15" s="1"/>
  <c r="T608" i="15"/>
  <c r="AH608" i="15" s="1"/>
  <c r="T560" i="15"/>
  <c r="AH560" i="15" s="1"/>
  <c r="T496" i="15"/>
  <c r="AH496" i="15" s="1"/>
  <c r="T448" i="15"/>
  <c r="AH448" i="15" s="1"/>
  <c r="T748" i="15"/>
  <c r="AH748" i="15" s="1"/>
  <c r="T700" i="15"/>
  <c r="AH700" i="15" s="1"/>
  <c r="T636" i="15"/>
  <c r="T588" i="15"/>
  <c r="AH588" i="15" s="1"/>
  <c r="T524" i="15"/>
  <c r="AH524" i="15" s="1"/>
  <c r="T476" i="15"/>
  <c r="AH476" i="15" s="1"/>
  <c r="T728" i="15"/>
  <c r="AH728" i="15" s="1"/>
  <c r="T664" i="15"/>
  <c r="AH664" i="15" s="1"/>
  <c r="T616" i="15"/>
  <c r="AH616" i="15" s="1"/>
  <c r="T552" i="15"/>
  <c r="AH552" i="15" s="1"/>
  <c r="T504" i="15"/>
  <c r="AH504" i="15" s="1"/>
  <c r="AH676" i="15"/>
  <c r="AH564" i="15"/>
  <c r="AH468" i="15"/>
  <c r="AH452" i="15"/>
  <c r="AH740" i="15"/>
  <c r="AH592" i="15"/>
  <c r="AH648" i="15"/>
  <c r="AH536" i="15"/>
  <c r="AH724" i="15"/>
  <c r="AH480" i="15"/>
  <c r="AH752" i="15"/>
  <c r="AH704" i="15"/>
  <c r="AH636" i="15"/>
  <c r="AH620" i="15"/>
  <c r="AH508" i="15"/>
  <c r="AJ157" i="15"/>
  <c r="AN157" i="15" s="1"/>
  <c r="AL164" i="15"/>
  <c r="P244" i="15"/>
  <c r="AJ153" i="15"/>
  <c r="AN153" i="15" s="1"/>
  <c r="T726" i="19" l="1"/>
  <c r="AH726" i="19" s="1"/>
  <c r="T698" i="19"/>
  <c r="AH698" i="19" s="1"/>
  <c r="T754" i="19"/>
  <c r="AH754" i="19" s="1"/>
  <c r="T530" i="19"/>
  <c r="AH530" i="19" s="1"/>
  <c r="T650" i="19"/>
  <c r="AH650" i="19" s="1"/>
  <c r="T538" i="19"/>
  <c r="AH538" i="19" s="1"/>
  <c r="T586" i="19"/>
  <c r="AH586" i="19" s="1"/>
  <c r="T678" i="19"/>
  <c r="AH678" i="19" s="1"/>
  <c r="T706" i="19"/>
  <c r="AH706" i="19" s="1"/>
  <c r="T622" i="19"/>
  <c r="AH622" i="19" s="1"/>
  <c r="T482" i="19"/>
  <c r="AH482" i="19" s="1"/>
  <c r="T510" i="19"/>
  <c r="AH510" i="19" s="1"/>
  <c r="T474" i="19"/>
  <c r="AH474" i="19" s="1"/>
  <c r="T566" i="19"/>
  <c r="AH566" i="19" s="1"/>
  <c r="T734" i="19"/>
  <c r="AH734" i="19" s="1"/>
  <c r="T614" i="19"/>
  <c r="AH614" i="19" s="1"/>
  <c r="T670" i="19"/>
  <c r="AH670" i="19" s="1"/>
  <c r="T594" i="19"/>
  <c r="AH594" i="19" s="1"/>
  <c r="T558" i="19"/>
  <c r="AH558" i="19" s="1"/>
  <c r="T502" i="19"/>
  <c r="AH502" i="19" s="1"/>
  <c r="T642" i="19"/>
  <c r="AH642" i="19" s="1"/>
  <c r="T454" i="19"/>
  <c r="AH454" i="19" s="1"/>
  <c r="AN770" i="19" s="1"/>
  <c r="T726" i="20"/>
  <c r="AH726" i="20" s="1"/>
  <c r="T698" i="20"/>
  <c r="AH698" i="20" s="1"/>
  <c r="T530" i="20"/>
  <c r="AH530" i="20" s="1"/>
  <c r="T510" i="20"/>
  <c r="AH510" i="20" s="1"/>
  <c r="T474" i="20"/>
  <c r="AH474" i="20" s="1"/>
  <c r="T706" i="20"/>
  <c r="AH706" i="20" s="1"/>
  <c r="T566" i="20"/>
  <c r="AH566" i="20" s="1"/>
  <c r="T586" i="20"/>
  <c r="AH586" i="20" s="1"/>
  <c r="T482" i="20"/>
  <c r="AH482" i="20" s="1"/>
  <c r="T558" i="20"/>
  <c r="AH558" i="20" s="1"/>
  <c r="T538" i="20"/>
  <c r="AH538" i="20" s="1"/>
  <c r="T454" i="20"/>
  <c r="AH454" i="20" s="1"/>
  <c r="T754" i="20"/>
  <c r="AH754" i="20" s="1"/>
  <c r="T502" i="20"/>
  <c r="AH502" i="20" s="1"/>
  <c r="T734" i="20"/>
  <c r="AH734" i="20" s="1"/>
  <c r="T594" i="20"/>
  <c r="AH594" i="20" s="1"/>
  <c r="AL165" i="19"/>
  <c r="AL165" i="21"/>
  <c r="AL165" i="20"/>
  <c r="T734" i="21"/>
  <c r="AH734" i="21" s="1"/>
  <c r="T454" i="21"/>
  <c r="AH454" i="21" s="1"/>
  <c r="T510" i="21"/>
  <c r="AH510" i="21" s="1"/>
  <c r="T726" i="21"/>
  <c r="AH726" i="21" s="1"/>
  <c r="T698" i="21"/>
  <c r="AH698" i="21" s="1"/>
  <c r="T754" i="21"/>
  <c r="AH754" i="21" s="1"/>
  <c r="T482" i="21"/>
  <c r="AH482" i="21" s="1"/>
  <c r="T474" i="21"/>
  <c r="AH474" i="21" s="1"/>
  <c r="T502" i="21"/>
  <c r="AH502" i="21" s="1"/>
  <c r="T706" i="21"/>
  <c r="AH706" i="21" s="1"/>
  <c r="T384" i="15"/>
  <c r="AH384" i="15" s="1"/>
  <c r="T412" i="15"/>
  <c r="T440" i="15"/>
  <c r="AH440" i="15" s="1"/>
  <c r="AH424" i="15"/>
  <c r="AH392" i="15"/>
  <c r="AH412" i="15"/>
  <c r="AH396" i="15"/>
  <c r="AH364" i="15"/>
  <c r="AH368" i="15"/>
  <c r="AH420" i="15"/>
  <c r="T390" i="20" l="1"/>
  <c r="AH390" i="20" s="1"/>
  <c r="T418" i="20"/>
  <c r="AH418" i="20" s="1"/>
  <c r="T446" i="20"/>
  <c r="AH446" i="20" s="1"/>
  <c r="T446" i="21"/>
  <c r="AH446" i="21" s="1"/>
  <c r="T390" i="21"/>
  <c r="AH390" i="21" s="1"/>
  <c r="T418" i="21"/>
  <c r="AH418" i="21" s="1"/>
  <c r="T446" i="19"/>
  <c r="AH446" i="19" s="1"/>
  <c r="T418" i="19"/>
  <c r="AH418" i="19" s="1"/>
  <c r="T390" i="19"/>
  <c r="AH390" i="19" s="1"/>
  <c r="AN764" i="15"/>
  <c r="AE764" i="15"/>
  <c r="AE770" i="19" l="1"/>
  <c r="AE776" i="19" s="1"/>
  <c r="AE770" i="21"/>
  <c r="AE776" i="21" s="1"/>
  <c r="AE770" i="20"/>
  <c r="AE776" i="20" s="1"/>
  <c r="AE770" i="15"/>
</calcChain>
</file>

<file path=xl/comments1.xml><?xml version="1.0" encoding="utf-8"?>
<comments xmlns="http://schemas.openxmlformats.org/spreadsheetml/2006/main">
  <authors>
    <author>兵庫県</author>
  </authors>
  <commentList>
    <comment ref="AI118" authorId="0" shapeId="0">
      <text>
        <r>
          <rPr>
            <sz val="11"/>
            <color indexed="81"/>
            <rFont val="MS P ゴシック"/>
            <family val="3"/>
            <charset val="128"/>
          </rPr>
          <t xml:space="preserve">※選択肢
①映画館運営事業者
</t>
        </r>
      </text>
    </comment>
    <comment ref="Q364" authorId="0" shapeId="0">
      <text>
        <r>
          <rPr>
            <sz val="14"/>
            <color indexed="81"/>
            <rFont val="MS P ゴシック"/>
            <family val="3"/>
            <charset val="128"/>
          </rPr>
          <t>「パターン」欄には、「６」の営業時間のパターン①～④を記入してください。
営業時間のパターンが５パターン以上ある場合は、申請書別紙を作成するとともに、別紙に記載したパターン（⑤～）と時短比率を記入してください。</t>
        </r>
      </text>
    </comment>
  </commentList>
</comments>
</file>

<file path=xl/comments2.xml><?xml version="1.0" encoding="utf-8"?>
<comments xmlns="http://schemas.openxmlformats.org/spreadsheetml/2006/main">
  <authors>
    <author>兵庫県</author>
  </authors>
  <commentList>
    <comment ref="Q370" authorId="0" shapeId="0">
      <text>
        <r>
          <rPr>
            <sz val="14"/>
            <color indexed="81"/>
            <rFont val="MS P ゴシック"/>
            <family val="3"/>
            <charset val="128"/>
          </rPr>
          <t>「パターン」欄には、「６」の営業時間のパターン①～④を記入してください。
営業時間のパターンが５パターン以上ある場合は、申請書別紙を作成するとともに、別紙に記載したパターン（⑤～）と時短比率を記入してください。</t>
        </r>
      </text>
    </comment>
  </commentList>
</comments>
</file>

<file path=xl/comments3.xml><?xml version="1.0" encoding="utf-8"?>
<comments xmlns="http://schemas.openxmlformats.org/spreadsheetml/2006/main">
  <authors>
    <author>兵庫県</author>
  </authors>
  <commentList>
    <comment ref="Q370" authorId="0" shapeId="0">
      <text>
        <r>
          <rPr>
            <sz val="14"/>
            <color indexed="81"/>
            <rFont val="MS P ゴシック"/>
            <family val="3"/>
            <charset val="128"/>
          </rPr>
          <t>「パターン」欄には、「６」の営業時間のパターン①～④を記入してください。
営業時間のパターンが５パターン以上ある場合は、申請書別紙を作成するとともに、別紙に記載したパターン（⑤～）と時短比率を記入してください。</t>
        </r>
      </text>
    </comment>
  </commentList>
</comments>
</file>

<file path=xl/comments4.xml><?xml version="1.0" encoding="utf-8"?>
<comments xmlns="http://schemas.openxmlformats.org/spreadsheetml/2006/main">
  <authors>
    <author>兵庫県</author>
  </authors>
  <commentList>
    <comment ref="Q370" authorId="0" shapeId="0">
      <text>
        <r>
          <rPr>
            <sz val="14"/>
            <color indexed="81"/>
            <rFont val="MS P ゴシック"/>
            <family val="3"/>
            <charset val="128"/>
          </rPr>
          <t>「パターン」欄には、「６」の営業時間のパターン①～④を記入してください。
営業時間のパターンが５パターン以上ある場合は、申請書別紙を作成するとともに、別紙に記載したパターン（⑤～）と時短比率を記入してください。</t>
        </r>
      </text>
    </comment>
  </commentList>
</comments>
</file>

<file path=xl/sharedStrings.xml><?xml version="1.0" encoding="utf-8"?>
<sst xmlns="http://schemas.openxmlformats.org/spreadsheetml/2006/main" count="3589" uniqueCount="336">
  <si>
    <t>フリガナ</t>
    <phoneticPr fontId="1"/>
  </si>
  <si>
    <t>所在地</t>
    <rPh sb="0" eb="3">
      <t>ショザイチ</t>
    </rPh>
    <phoneticPr fontId="1"/>
  </si>
  <si>
    <t>申請日</t>
    <rPh sb="0" eb="3">
      <t>シンセイビ</t>
    </rPh>
    <phoneticPr fontId="1"/>
  </si>
  <si>
    <t>令和</t>
    <rPh sb="0" eb="2">
      <t>レイワ</t>
    </rPh>
    <phoneticPr fontId="1"/>
  </si>
  <si>
    <t>年</t>
    <rPh sb="0" eb="1">
      <t>ネン</t>
    </rPh>
    <phoneticPr fontId="1"/>
  </si>
  <si>
    <t>月</t>
    <rPh sb="0" eb="1">
      <t>ツキ</t>
    </rPh>
    <phoneticPr fontId="1"/>
  </si>
  <si>
    <t>日</t>
    <rPh sb="0" eb="1">
      <t>ヒ</t>
    </rPh>
    <phoneticPr fontId="1"/>
  </si>
  <si>
    <t>１．申請者の情報</t>
    <rPh sb="2" eb="5">
      <t>シンセイシャ</t>
    </rPh>
    <rPh sb="6" eb="8">
      <t>ジョウホウ</t>
    </rPh>
    <phoneticPr fontId="1"/>
  </si>
  <si>
    <t>〒</t>
    <phoneticPr fontId="1"/>
  </si>
  <si>
    <t>月</t>
    <rPh sb="0" eb="1">
      <t>ガツ</t>
    </rPh>
    <phoneticPr fontId="1"/>
  </si>
  <si>
    <t>日</t>
    <rPh sb="0" eb="1">
      <t>ニチ</t>
    </rPh>
    <phoneticPr fontId="1"/>
  </si>
  <si>
    <t>代表者
生年月日</t>
    <rPh sb="0" eb="3">
      <t>ダイヒョウシャ</t>
    </rPh>
    <rPh sb="4" eb="6">
      <t>セイネン</t>
    </rPh>
    <rPh sb="6" eb="8">
      <t>ガッピ</t>
    </rPh>
    <phoneticPr fontId="1"/>
  </si>
  <si>
    <t>（本件の連絡先）</t>
    <rPh sb="1" eb="3">
      <t>ホンケン</t>
    </rPh>
    <rPh sb="4" eb="7">
      <t>レンラクサキ</t>
    </rPh>
    <phoneticPr fontId="1"/>
  </si>
  <si>
    <t>担当者氏名</t>
    <rPh sb="0" eb="2">
      <t>タントウ</t>
    </rPh>
    <rPh sb="2" eb="3">
      <t>シャ</t>
    </rPh>
    <rPh sb="3" eb="5">
      <t>シメイ</t>
    </rPh>
    <phoneticPr fontId="1"/>
  </si>
  <si>
    <t>電話番号</t>
    <rPh sb="0" eb="2">
      <t>デンワ</t>
    </rPh>
    <rPh sb="2" eb="4">
      <t>バンゴウ</t>
    </rPh>
    <phoneticPr fontId="1"/>
  </si>
  <si>
    <t>部署名</t>
    <rPh sb="0" eb="3">
      <t>ブショメイ</t>
    </rPh>
    <phoneticPr fontId="1"/>
  </si>
  <si>
    <t>役職名</t>
    <rPh sb="0" eb="3">
      <t>ヤクショクメイ</t>
    </rPh>
    <phoneticPr fontId="1"/>
  </si>
  <si>
    <t>開店日</t>
    <rPh sb="0" eb="3">
      <t>カイテンビ</t>
    </rPh>
    <phoneticPr fontId="1"/>
  </si>
  <si>
    <t>営業時間</t>
    <rPh sb="0" eb="2">
      <t>エイギョウ</t>
    </rPh>
    <rPh sb="2" eb="4">
      <t>ジカン</t>
    </rPh>
    <phoneticPr fontId="1"/>
  </si>
  <si>
    <t>木</t>
  </si>
  <si>
    <t>金</t>
  </si>
  <si>
    <t>土</t>
  </si>
  <si>
    <t>日</t>
  </si>
  <si>
    <t>月</t>
  </si>
  <si>
    <t>火</t>
  </si>
  <si>
    <t>水</t>
  </si>
  <si>
    <t>月</t>
    <rPh sb="0" eb="1">
      <t>ゲツ</t>
    </rPh>
    <phoneticPr fontId="1"/>
  </si>
  <si>
    <t>火</t>
    <rPh sb="0" eb="1">
      <t>カ</t>
    </rPh>
    <phoneticPr fontId="1"/>
  </si>
  <si>
    <t>預金種別</t>
    <rPh sb="0" eb="2">
      <t>ヨキン</t>
    </rPh>
    <rPh sb="2" eb="4">
      <t>シュベツ</t>
    </rPh>
    <phoneticPr fontId="1"/>
  </si>
  <si>
    <t>口座番号</t>
    <rPh sb="0" eb="2">
      <t>コウザ</t>
    </rPh>
    <rPh sb="2" eb="4">
      <t>バンゴウ</t>
    </rPh>
    <phoneticPr fontId="1"/>
  </si>
  <si>
    <t>金融機関コード
（４桁）</t>
    <rPh sb="0" eb="2">
      <t>キンユウ</t>
    </rPh>
    <rPh sb="2" eb="4">
      <t>キカン</t>
    </rPh>
    <rPh sb="10" eb="11">
      <t>ケタ</t>
    </rPh>
    <phoneticPr fontId="1"/>
  </si>
  <si>
    <t>支店コード
（３桁）</t>
    <rPh sb="0" eb="2">
      <t>シテン</t>
    </rPh>
    <rPh sb="8" eb="9">
      <t>ケタ</t>
    </rPh>
    <phoneticPr fontId="1"/>
  </si>
  <si>
    <t>１：普通</t>
    <rPh sb="2" eb="4">
      <t>フツウ</t>
    </rPh>
    <phoneticPr fontId="1"/>
  </si>
  <si>
    <t>２：当座</t>
    <rPh sb="2" eb="4">
      <t>トウザ</t>
    </rPh>
    <phoneticPr fontId="1"/>
  </si>
  <si>
    <t>口座名義</t>
    <rPh sb="0" eb="2">
      <t>コウザ</t>
    </rPh>
    <rPh sb="2" eb="4">
      <t>メイギ</t>
    </rPh>
    <phoneticPr fontId="1"/>
  </si>
  <si>
    <t>(カタカナ）</t>
    <phoneticPr fontId="1"/>
  </si>
  <si>
    <t>口座名義人は、申請者が法人の場合は当該法人名義、個人事業主の場合は本人名義に限ります。</t>
    <rPh sb="0" eb="2">
      <t>コウザ</t>
    </rPh>
    <rPh sb="2" eb="5">
      <t>メイギニン</t>
    </rPh>
    <rPh sb="7" eb="10">
      <t>シンセイシャ</t>
    </rPh>
    <rPh sb="11" eb="13">
      <t>ホウジン</t>
    </rPh>
    <rPh sb="14" eb="16">
      <t>バアイ</t>
    </rPh>
    <rPh sb="17" eb="19">
      <t>トウガイ</t>
    </rPh>
    <rPh sb="19" eb="21">
      <t>ホウジン</t>
    </rPh>
    <rPh sb="21" eb="23">
      <t>メイギ</t>
    </rPh>
    <rPh sb="24" eb="26">
      <t>コジン</t>
    </rPh>
    <rPh sb="26" eb="29">
      <t>ジギョウヌシ</t>
    </rPh>
    <rPh sb="30" eb="32">
      <t>バアイ</t>
    </rPh>
    <rPh sb="33" eb="35">
      <t>ホンニン</t>
    </rPh>
    <rPh sb="35" eb="37">
      <t>メイギ</t>
    </rPh>
    <rPh sb="38" eb="39">
      <t>カギ</t>
    </rPh>
    <phoneticPr fontId="1"/>
  </si>
  <si>
    <t>添付書類を確認のうえ、下記の□に必ずチェックを入れてください。</t>
    <rPh sb="0" eb="2">
      <t>テンプ</t>
    </rPh>
    <rPh sb="2" eb="4">
      <t>ショルイ</t>
    </rPh>
    <rPh sb="5" eb="7">
      <t>カクニン</t>
    </rPh>
    <rPh sb="11" eb="13">
      <t>カキ</t>
    </rPh>
    <rPh sb="16" eb="17">
      <t>カナラ</t>
    </rPh>
    <rPh sb="23" eb="24">
      <t>イ</t>
    </rPh>
    <phoneticPr fontId="1"/>
  </si>
  <si>
    <t>代表者の本人確認書類の写し（住所、氏名、生年月日が分かるもの）</t>
    <rPh sb="0" eb="3">
      <t>ダイヒョウシャ</t>
    </rPh>
    <rPh sb="4" eb="6">
      <t>ホンニン</t>
    </rPh>
    <rPh sb="6" eb="8">
      <t>カクニン</t>
    </rPh>
    <rPh sb="8" eb="10">
      <t>ショルイ</t>
    </rPh>
    <rPh sb="11" eb="12">
      <t>ウツ</t>
    </rPh>
    <rPh sb="14" eb="16">
      <t>ジュウショ</t>
    </rPh>
    <rPh sb="17" eb="19">
      <t>シメイ</t>
    </rPh>
    <rPh sb="20" eb="22">
      <t>セイネン</t>
    </rPh>
    <rPh sb="22" eb="24">
      <t>ガッピ</t>
    </rPh>
    <rPh sb="25" eb="26">
      <t>ワ</t>
    </rPh>
    <phoneticPr fontId="1"/>
  </si>
  <si>
    <t>万円</t>
    <rPh sb="0" eb="2">
      <t>マンエン</t>
    </rPh>
    <phoneticPr fontId="1"/>
  </si>
  <si>
    <t>時</t>
    <rPh sb="0" eb="1">
      <t>ジ</t>
    </rPh>
    <phoneticPr fontId="1"/>
  </si>
  <si>
    <t>分</t>
    <rPh sb="0" eb="1">
      <t>フン</t>
    </rPh>
    <phoneticPr fontId="1"/>
  </si>
  <si>
    <t>～</t>
    <phoneticPr fontId="1"/>
  </si>
  <si>
    <t>２．振込希望口座</t>
    <rPh sb="2" eb="4">
      <t>フリコミ</t>
    </rPh>
    <rPh sb="4" eb="6">
      <t>キボウ</t>
    </rPh>
    <rPh sb="6" eb="8">
      <t>コウザ</t>
    </rPh>
    <phoneticPr fontId="1"/>
  </si>
  <si>
    <t xml:space="preserve">(該当者のみ）
代表者通称名
</t>
    <phoneticPr fontId="1"/>
  </si>
  <si>
    <t>①</t>
    <phoneticPr fontId="1"/>
  </si>
  <si>
    <t>②</t>
    <phoneticPr fontId="1"/>
  </si>
  <si>
    <t>申請内容に虚偽が判明した場合は、協力金を全額返還します。返還が遅れた場合には、遅延利息を支払います。</t>
    <rPh sb="0" eb="2">
      <t>シンセイ</t>
    </rPh>
    <rPh sb="2" eb="4">
      <t>ナイヨウ</t>
    </rPh>
    <rPh sb="5" eb="7">
      <t>キョギ</t>
    </rPh>
    <rPh sb="8" eb="10">
      <t>ハンメイ</t>
    </rPh>
    <rPh sb="12" eb="14">
      <t>バアイ</t>
    </rPh>
    <rPh sb="16" eb="19">
      <t>キョウリョクキン</t>
    </rPh>
    <rPh sb="20" eb="22">
      <t>ゼンガク</t>
    </rPh>
    <rPh sb="22" eb="24">
      <t>ヘンカン</t>
    </rPh>
    <rPh sb="28" eb="30">
      <t>ヘンカン</t>
    </rPh>
    <rPh sb="31" eb="32">
      <t>オク</t>
    </rPh>
    <rPh sb="34" eb="36">
      <t>バアイ</t>
    </rPh>
    <rPh sb="39" eb="41">
      <t>チエン</t>
    </rPh>
    <rPh sb="41" eb="43">
      <t>リソク</t>
    </rPh>
    <rPh sb="44" eb="46">
      <t>シハラ</t>
    </rPh>
    <phoneticPr fontId="1"/>
  </si>
  <si>
    <t>本協力金を重複して申請していません。</t>
    <rPh sb="0" eb="1">
      <t>ホン</t>
    </rPh>
    <rPh sb="1" eb="4">
      <t>キョウリョクキン</t>
    </rPh>
    <rPh sb="5" eb="7">
      <t>ジュウフク</t>
    </rPh>
    <rPh sb="9" eb="11">
      <t>シンセイ</t>
    </rPh>
    <phoneticPr fontId="1"/>
  </si>
  <si>
    <t>申請内容について、県等から問合せ、現地調査、是正のための措置を求められた場合は、誠実にこれに応じます。</t>
    <rPh sb="0" eb="2">
      <t>シンセイ</t>
    </rPh>
    <rPh sb="2" eb="4">
      <t>ナイヨウ</t>
    </rPh>
    <rPh sb="9" eb="11">
      <t>ケントウ</t>
    </rPh>
    <rPh sb="13" eb="15">
      <t>トイアワ</t>
    </rPh>
    <rPh sb="17" eb="19">
      <t>ゲンチ</t>
    </rPh>
    <rPh sb="19" eb="21">
      <t>チョウサ</t>
    </rPh>
    <rPh sb="22" eb="24">
      <t>ゼセイ</t>
    </rPh>
    <rPh sb="28" eb="30">
      <t>ソチ</t>
    </rPh>
    <rPh sb="31" eb="32">
      <t>モト</t>
    </rPh>
    <rPh sb="36" eb="38">
      <t>バアイ</t>
    </rPh>
    <rPh sb="40" eb="42">
      <t>セイジツ</t>
    </rPh>
    <rPh sb="46" eb="47">
      <t>オウ</t>
    </rPh>
    <phoneticPr fontId="1"/>
  </si>
  <si>
    <t>⑨</t>
    <phoneticPr fontId="1"/>
  </si>
  <si>
    <r>
      <t xml:space="preserve">兵庫県知事 </t>
    </r>
    <r>
      <rPr>
        <sz val="22"/>
        <rFont val="ＭＳ ゴシック"/>
        <family val="3"/>
        <charset val="128"/>
      </rPr>
      <t>様</t>
    </r>
    <rPh sb="0" eb="3">
      <t>ヒョウゴケン</t>
    </rPh>
    <rPh sb="3" eb="5">
      <t>チジ</t>
    </rPh>
    <rPh sb="6" eb="7">
      <t>サマ</t>
    </rPh>
    <phoneticPr fontId="1"/>
  </si>
  <si>
    <r>
      <t>　</t>
    </r>
    <r>
      <rPr>
        <u/>
        <sz val="18"/>
        <rFont val="ＭＳ Ｐゴシック"/>
        <family val="3"/>
        <charset val="128"/>
      </rPr>
      <t>記載事項及び添付書類の内容事項については、事実と相違ありません</t>
    </r>
    <r>
      <rPr>
        <sz val="18"/>
        <rFont val="ＭＳ Ｐゴシック"/>
        <family val="3"/>
        <charset val="128"/>
      </rPr>
      <t>。</t>
    </r>
    <rPh sb="1" eb="3">
      <t>キサイ</t>
    </rPh>
    <rPh sb="3" eb="5">
      <t>ジコウ</t>
    </rPh>
    <rPh sb="5" eb="6">
      <t>オヨ</t>
    </rPh>
    <rPh sb="7" eb="9">
      <t>テンプ</t>
    </rPh>
    <rPh sb="9" eb="11">
      <t>ショルイ</t>
    </rPh>
    <rPh sb="12" eb="14">
      <t>ナイヨウ</t>
    </rPh>
    <rPh sb="14" eb="16">
      <t>ジコウ</t>
    </rPh>
    <rPh sb="22" eb="24">
      <t>ジジツ</t>
    </rPh>
    <rPh sb="25" eb="27">
      <t>ソウイ</t>
    </rPh>
    <phoneticPr fontId="1"/>
  </si>
  <si>
    <t>受付番号
（※事務局使用欄）</t>
    <rPh sb="0" eb="2">
      <t>ウケツケ</t>
    </rPh>
    <rPh sb="2" eb="4">
      <t>バンゴウ</t>
    </rPh>
    <rPh sb="7" eb="10">
      <t>ジムキョク</t>
    </rPh>
    <rPh sb="10" eb="12">
      <t>シヨウ</t>
    </rPh>
    <rPh sb="12" eb="13">
      <t>ラン</t>
    </rPh>
    <phoneticPr fontId="1"/>
  </si>
  <si>
    <t>区分</t>
    <rPh sb="0" eb="2">
      <t>クブン</t>
    </rPh>
    <phoneticPr fontId="1"/>
  </si>
  <si>
    <t>業種別ガイドライン等に基づく感染防止の取組を行っています。</t>
    <rPh sb="0" eb="3">
      <t>ギョウシュベツ</t>
    </rPh>
    <rPh sb="9" eb="10">
      <t>トウ</t>
    </rPh>
    <rPh sb="11" eb="12">
      <t>モト</t>
    </rPh>
    <rPh sb="14" eb="16">
      <t>カンセン</t>
    </rPh>
    <rPh sb="16" eb="18">
      <t>ボウシ</t>
    </rPh>
    <rPh sb="19" eb="21">
      <t>トリクミ</t>
    </rPh>
    <rPh sb="22" eb="23">
      <t>オコナ</t>
    </rPh>
    <phoneticPr fontId="1"/>
  </si>
  <si>
    <t>兵庫県感染防止対策宣言ポスターを店頭または店内に掲示しています。</t>
    <rPh sb="0" eb="3">
      <t>ヒョウゴケン</t>
    </rPh>
    <rPh sb="3" eb="5">
      <t>カンセン</t>
    </rPh>
    <rPh sb="5" eb="7">
      <t>ボウシ</t>
    </rPh>
    <rPh sb="7" eb="9">
      <t>タイサク</t>
    </rPh>
    <rPh sb="9" eb="11">
      <t>センゲン</t>
    </rPh>
    <rPh sb="16" eb="18">
      <t>テントウ</t>
    </rPh>
    <rPh sb="21" eb="23">
      <t>テンナイ</t>
    </rPh>
    <rPh sb="24" eb="26">
      <t>ケイジ</t>
    </rPh>
    <phoneticPr fontId="1"/>
  </si>
  <si>
    <t>３．誓約事項</t>
    <rPh sb="2" eb="4">
      <t>セイヤク</t>
    </rPh>
    <rPh sb="4" eb="6">
      <t>ジコウ</t>
    </rPh>
    <phoneticPr fontId="1"/>
  </si>
  <si>
    <t>４．添付書類</t>
    <rPh sb="2" eb="4">
      <t>テンプ</t>
    </rPh>
    <rPh sb="4" eb="6">
      <t>ショルイ</t>
    </rPh>
    <phoneticPr fontId="1"/>
  </si>
  <si>
    <t>（元号）</t>
    <rPh sb="1" eb="3">
      <t>ゲンゴウ</t>
    </rPh>
    <phoneticPr fontId="1"/>
  </si>
  <si>
    <t>複数店舗について申請される方は、④～⑩の書類は店舗ごとに提出してください。</t>
    <rPh sb="0" eb="2">
      <t>フクスウ</t>
    </rPh>
    <rPh sb="2" eb="4">
      <t>テンポ</t>
    </rPh>
    <rPh sb="8" eb="10">
      <t>シンセイ</t>
    </rPh>
    <rPh sb="13" eb="14">
      <t>カタ</t>
    </rPh>
    <rPh sb="20" eb="22">
      <t>ショルイ</t>
    </rPh>
    <rPh sb="23" eb="25">
      <t>テンポ</t>
    </rPh>
    <rPh sb="28" eb="30">
      <t>テイシュツ</t>
    </rPh>
    <phoneticPr fontId="1"/>
  </si>
  <si>
    <t>警察署や税務署、保健所などの行政機関から、法令に基づき、申請情報の提供を求められた場合、提供すること</t>
    <rPh sb="0" eb="2">
      <t>ケイサツ</t>
    </rPh>
    <rPh sb="2" eb="3">
      <t>ショ</t>
    </rPh>
    <rPh sb="4" eb="7">
      <t>ゼイムショ</t>
    </rPh>
    <rPh sb="8" eb="11">
      <t>ホケンショ</t>
    </rPh>
    <rPh sb="14" eb="16">
      <t>ギョウセイ</t>
    </rPh>
    <rPh sb="16" eb="18">
      <t>キカン</t>
    </rPh>
    <rPh sb="18" eb="20">
      <t>コウキカン</t>
    </rPh>
    <rPh sb="21" eb="23">
      <t>ホウレイ</t>
    </rPh>
    <rPh sb="24" eb="25">
      <t>モト</t>
    </rPh>
    <rPh sb="28" eb="30">
      <t>シンセイ</t>
    </rPh>
    <rPh sb="30" eb="32">
      <t>ジョウホウ</t>
    </rPh>
    <rPh sb="33" eb="35">
      <t>テイキョウ</t>
    </rPh>
    <rPh sb="36" eb="37">
      <t>モト</t>
    </rPh>
    <rPh sb="41" eb="43">
      <t>バアイ</t>
    </rPh>
    <rPh sb="44" eb="46">
      <t>テイキョウ</t>
    </rPh>
    <phoneticPr fontId="1"/>
  </si>
  <si>
    <t>を承諾します。</t>
  </si>
  <si>
    <t>暴力団員及び暴力団排除条例施行規則（平成２３年兵庫県公安委員会規則第２号）第２条各号に掲げる者に</t>
    <rPh sb="6" eb="9">
      <t>ボウリョクダン</t>
    </rPh>
    <rPh sb="9" eb="11">
      <t>ハイジョ</t>
    </rPh>
    <rPh sb="11" eb="13">
      <t>ジョウレイ</t>
    </rPh>
    <rPh sb="13" eb="15">
      <t>セコウ</t>
    </rPh>
    <rPh sb="15" eb="17">
      <t>キソク</t>
    </rPh>
    <rPh sb="18" eb="20">
      <t>ヘイセイ</t>
    </rPh>
    <rPh sb="22" eb="23">
      <t>ネン</t>
    </rPh>
    <rPh sb="23" eb="26">
      <t>ヒョウゴケン</t>
    </rPh>
    <rPh sb="26" eb="28">
      <t>コウアン</t>
    </rPh>
    <rPh sb="28" eb="31">
      <t>イインカイ</t>
    </rPh>
    <rPh sb="31" eb="33">
      <t>キソク</t>
    </rPh>
    <rPh sb="33" eb="34">
      <t>ダイ</t>
    </rPh>
    <rPh sb="35" eb="36">
      <t>ゴウ</t>
    </rPh>
    <rPh sb="37" eb="38">
      <t>ダイ</t>
    </rPh>
    <rPh sb="39" eb="40">
      <t>ジョウ</t>
    </rPh>
    <rPh sb="40" eb="42">
      <t>カクゴウ</t>
    </rPh>
    <rPh sb="43" eb="44">
      <t>カカ</t>
    </rPh>
    <rPh sb="46" eb="47">
      <t>モノ</t>
    </rPh>
    <phoneticPr fontId="1"/>
  </si>
  <si>
    <t>該当しません。</t>
  </si>
  <si>
    <t>暴力団排除条例（平成２２年兵庫県条例第３５号）第２条第１号に規定する暴力団又は同条第３号に規定する</t>
    <rPh sb="0" eb="3">
      <t>ボウリョクダン</t>
    </rPh>
    <rPh sb="3" eb="5">
      <t>ハイジョ</t>
    </rPh>
    <rPh sb="5" eb="7">
      <t>ジョウレイ</t>
    </rPh>
    <rPh sb="8" eb="10">
      <t>ヘイセイ</t>
    </rPh>
    <rPh sb="12" eb="13">
      <t>ネン</t>
    </rPh>
    <rPh sb="13" eb="16">
      <t>ヒョウゴケン</t>
    </rPh>
    <rPh sb="16" eb="18">
      <t>ジョウレイ</t>
    </rPh>
    <rPh sb="18" eb="19">
      <t>ダイ</t>
    </rPh>
    <rPh sb="21" eb="22">
      <t>ゴウ</t>
    </rPh>
    <rPh sb="23" eb="24">
      <t>ダイ</t>
    </rPh>
    <rPh sb="25" eb="27">
      <t>ジョウダイ</t>
    </rPh>
    <rPh sb="28" eb="29">
      <t>ゴウ</t>
    </rPh>
    <rPh sb="30" eb="32">
      <t>キテイ</t>
    </rPh>
    <rPh sb="34" eb="37">
      <t>ボウリョクダン</t>
    </rPh>
    <rPh sb="37" eb="38">
      <t>マタ</t>
    </rPh>
    <rPh sb="39" eb="41">
      <t>ドウジョウ</t>
    </rPh>
    <rPh sb="41" eb="42">
      <t>ダイ</t>
    </rPh>
    <rPh sb="43" eb="44">
      <t>ゴウ</t>
    </rPh>
    <rPh sb="45" eb="47">
      <t>キテイ</t>
    </rPh>
    <phoneticPr fontId="1"/>
  </si>
  <si>
    <t>□</t>
  </si>
  <si>
    <t>通帳の写し（表紙と見開き１ページ目）</t>
    <rPh sb="0" eb="2">
      <t>ツウチョウ</t>
    </rPh>
    <rPh sb="3" eb="4">
      <t>ウツ</t>
    </rPh>
    <rPh sb="6" eb="8">
      <t>ヒョウシ</t>
    </rPh>
    <rPh sb="9" eb="11">
      <t>ミヒラ</t>
    </rPh>
    <rPh sb="16" eb="17">
      <t>メ</t>
    </rPh>
    <phoneticPr fontId="1"/>
  </si>
  <si>
    <t>※日中に連絡の取れる連絡先を記入してください。</t>
    <rPh sb="1" eb="3">
      <t>ニッチュウ</t>
    </rPh>
    <rPh sb="4" eb="6">
      <t>レンラク</t>
    </rPh>
    <rPh sb="7" eb="8">
      <t>ト</t>
    </rPh>
    <rPh sb="10" eb="13">
      <t>レンラクサキ</t>
    </rPh>
    <rPh sb="14" eb="16">
      <t>キニュウ</t>
    </rPh>
    <phoneticPr fontId="1"/>
  </si>
  <si>
    <t>通常の営業日・定休日が分かる書類</t>
    <rPh sb="0" eb="2">
      <t>ツウジョウ</t>
    </rPh>
    <rPh sb="3" eb="6">
      <t>エイギョウビ</t>
    </rPh>
    <rPh sb="7" eb="10">
      <t>テイキュウビ</t>
    </rPh>
    <rPh sb="11" eb="12">
      <t>ワ</t>
    </rPh>
    <rPh sb="14" eb="16">
      <t>ショルイ</t>
    </rPh>
    <phoneticPr fontId="1"/>
  </si>
  <si>
    <t>施設名・店名が確認できる外観写真</t>
    <rPh sb="0" eb="2">
      <t>シセツ</t>
    </rPh>
    <rPh sb="2" eb="3">
      <t>メイ</t>
    </rPh>
    <rPh sb="4" eb="6">
      <t>テンメイ</t>
    </rPh>
    <rPh sb="7" eb="9">
      <t>カクニン</t>
    </rPh>
    <rPh sb="12" eb="14">
      <t>ガイカン</t>
    </rPh>
    <rPh sb="14" eb="16">
      <t>シャシン</t>
    </rPh>
    <phoneticPr fontId="1"/>
  </si>
  <si>
    <t>感染防止対策宣言ポスターを店頭または店内に掲示していることが確認できる写真</t>
    <rPh sb="0" eb="2">
      <t>カンセン</t>
    </rPh>
    <rPh sb="2" eb="4">
      <t>ボウシ</t>
    </rPh>
    <rPh sb="4" eb="6">
      <t>タイサク</t>
    </rPh>
    <rPh sb="6" eb="8">
      <t>センゲン</t>
    </rPh>
    <rPh sb="13" eb="15">
      <t>テントウ</t>
    </rPh>
    <rPh sb="18" eb="20">
      <t>テンナイ</t>
    </rPh>
    <rPh sb="21" eb="23">
      <t>ケイジ</t>
    </rPh>
    <rPh sb="30" eb="32">
      <t>カクニン</t>
    </rPh>
    <rPh sb="35" eb="37">
      <t>シャシン</t>
    </rPh>
    <phoneticPr fontId="1"/>
  </si>
  <si>
    <t>代表者性別</t>
    <rPh sb="0" eb="3">
      <t>ダイヒョウシャ</t>
    </rPh>
    <rPh sb="3" eb="5">
      <t>セイベツ</t>
    </rPh>
    <phoneticPr fontId="1"/>
  </si>
  <si>
    <t>（いずれかをチェックしてください）</t>
    <phoneticPr fontId="1"/>
  </si>
  <si>
    <t>テナント等の
名称</t>
    <rPh sb="4" eb="5">
      <t>トウ</t>
    </rPh>
    <rPh sb="7" eb="9">
      <t>メイショウ</t>
    </rPh>
    <phoneticPr fontId="1"/>
  </si>
  <si>
    <t>事業内容</t>
    <rPh sb="0" eb="2">
      <t>ジギョウ</t>
    </rPh>
    <rPh sb="2" eb="4">
      <t>ナイヨウ</t>
    </rPh>
    <phoneticPr fontId="1"/>
  </si>
  <si>
    <t>本・支店名</t>
    <rPh sb="0" eb="1">
      <t>ホン</t>
    </rPh>
    <rPh sb="2" eb="4">
      <t>シテン</t>
    </rPh>
    <rPh sb="4" eb="5">
      <t>メイ</t>
    </rPh>
    <phoneticPr fontId="1"/>
  </si>
  <si>
    <t>金融機関名</t>
    <rPh sb="0" eb="2">
      <t>キンユウ</t>
    </rPh>
    <rPh sb="2" eb="4">
      <t>キカン</t>
    </rPh>
    <rPh sb="4" eb="5">
      <t>メイ</t>
    </rPh>
    <phoneticPr fontId="1"/>
  </si>
  <si>
    <t>県が休業等の要請をした対象施設であることが分かる書類</t>
    <rPh sb="0" eb="1">
      <t>ケン</t>
    </rPh>
    <rPh sb="2" eb="4">
      <t>キュウギョウ</t>
    </rPh>
    <rPh sb="4" eb="5">
      <t>トウ</t>
    </rPh>
    <rPh sb="6" eb="8">
      <t>ヨウセイ</t>
    </rPh>
    <rPh sb="11" eb="13">
      <t>タイショウ</t>
    </rPh>
    <rPh sb="13" eb="15">
      <t>シセツ</t>
    </rPh>
    <rPh sb="21" eb="22">
      <t>ワ</t>
    </rPh>
    <rPh sb="24" eb="26">
      <t>ショルイ</t>
    </rPh>
    <phoneticPr fontId="1"/>
  </si>
  <si>
    <t>施設（店舗）の内観写真</t>
    <rPh sb="0" eb="2">
      <t>シセツ</t>
    </rPh>
    <rPh sb="3" eb="5">
      <t>テンポ</t>
    </rPh>
    <rPh sb="7" eb="9">
      <t>ナイカン</t>
    </rPh>
    <rPh sb="9" eb="11">
      <t>シャシン</t>
    </rPh>
    <phoneticPr fontId="1"/>
  </si>
  <si>
    <r>
      <t xml:space="preserve">　 取組内容
</t>
    </r>
    <r>
      <rPr>
        <sz val="14"/>
        <rFont val="ＭＳ ゴシック"/>
        <family val="3"/>
        <charset val="128"/>
      </rPr>
      <t>※チェックしてください。</t>
    </r>
    <rPh sb="2" eb="4">
      <t>トリクミ</t>
    </rPh>
    <rPh sb="4" eb="6">
      <t>ナイヨウ</t>
    </rPh>
    <phoneticPr fontId="1"/>
  </si>
  <si>
    <r>
      <t>　　</t>
    </r>
    <r>
      <rPr>
        <sz val="16"/>
        <rFont val="ＭＳ ゴシック"/>
        <family val="3"/>
        <charset val="128"/>
      </rPr>
      <t>所在地</t>
    </r>
    <r>
      <rPr>
        <sz val="14"/>
        <rFont val="ＭＳ ゴシック"/>
        <family val="3"/>
        <charset val="128"/>
      </rPr>
      <t xml:space="preserve">
[法人]
主たる事務所の所在地
[個人事業主]
代表者の自宅住所</t>
    </r>
    <rPh sb="2" eb="5">
      <t>ショザイチ</t>
    </rPh>
    <rPh sb="26" eb="29">
      <t>ジギョウヌシ</t>
    </rPh>
    <phoneticPr fontId="1"/>
  </si>
  <si>
    <t>[法人]
代表者役職･氏名
[個人事業主]
代表者氏名</t>
    <rPh sb="1" eb="3">
      <t>ホウジン</t>
    </rPh>
    <rPh sb="5" eb="8">
      <t>ダイヒョウシャ</t>
    </rPh>
    <rPh sb="8" eb="10">
      <t>ヤクショク</t>
    </rPh>
    <rPh sb="11" eb="13">
      <t>シメイ</t>
    </rPh>
    <rPh sb="15" eb="17">
      <t>コジン</t>
    </rPh>
    <rPh sb="22" eb="24">
      <t>ダイヒョウ</t>
    </rPh>
    <rPh sb="24" eb="25">
      <t>シャ</t>
    </rPh>
    <rPh sb="25" eb="27">
      <t>シメイ</t>
    </rPh>
    <phoneticPr fontId="1"/>
  </si>
  <si>
    <t>協力金の財源を負担する国に申請情報を提供することを承諾します。</t>
    <rPh sb="0" eb="2">
      <t>キョウリョク</t>
    </rPh>
    <phoneticPr fontId="1"/>
  </si>
  <si>
    <t>×</t>
    <phoneticPr fontId="1"/>
  </si>
  <si>
    <t>　万円</t>
    <rPh sb="1" eb="3">
      <t>マンエン</t>
    </rPh>
    <phoneticPr fontId="1"/>
  </si>
  <si>
    <t>大規模施設及び店舗での掲示またはホームページに掲載した休業の告知文の写真又は写し</t>
    <rPh sb="0" eb="3">
      <t>ダイキボ</t>
    </rPh>
    <rPh sb="3" eb="5">
      <t>シセツ</t>
    </rPh>
    <rPh sb="5" eb="6">
      <t>オヨ</t>
    </rPh>
    <rPh sb="7" eb="9">
      <t>テンポ</t>
    </rPh>
    <rPh sb="11" eb="13">
      <t>ケイジ</t>
    </rPh>
    <rPh sb="23" eb="25">
      <t>ケイサイ</t>
    </rPh>
    <rPh sb="27" eb="29">
      <t>キュウギョウ</t>
    </rPh>
    <rPh sb="30" eb="32">
      <t>コクチ</t>
    </rPh>
    <rPh sb="32" eb="33">
      <t>ブン</t>
    </rPh>
    <rPh sb="34" eb="36">
      <t>シャシン</t>
    </rPh>
    <rPh sb="36" eb="37">
      <t>マタ</t>
    </rPh>
    <rPh sb="38" eb="39">
      <t>ウツ</t>
    </rPh>
    <phoneticPr fontId="1"/>
  </si>
  <si>
    <t>時間</t>
    <rPh sb="0" eb="1">
      <t>ジ</t>
    </rPh>
    <rPh sb="1" eb="2">
      <t>アイダ</t>
    </rPh>
    <phoneticPr fontId="1"/>
  </si>
  <si>
    <t>※少数点以下切捨</t>
    <rPh sb="1" eb="3">
      <t>ショウスウ</t>
    </rPh>
    <rPh sb="3" eb="4">
      <t>テン</t>
    </rPh>
    <rPh sb="4" eb="6">
      <t>イカ</t>
    </rPh>
    <rPh sb="6" eb="7">
      <t>キ</t>
    </rPh>
    <rPh sb="7" eb="8">
      <t>ス</t>
    </rPh>
    <phoneticPr fontId="1"/>
  </si>
  <si>
    <r>
      <t>法人番号（数字13桁）</t>
    </r>
    <r>
      <rPr>
        <sz val="14"/>
        <rFont val="HG丸ｺﾞｼｯｸM-PRO"/>
        <family val="3"/>
        <charset val="128"/>
      </rPr>
      <t>※法人の方のみ</t>
    </r>
    <rPh sb="0" eb="2">
      <t>ホウジン</t>
    </rPh>
    <rPh sb="2" eb="4">
      <t>バンゴウ</t>
    </rPh>
    <rPh sb="5" eb="7">
      <t>スウジ</t>
    </rPh>
    <rPh sb="9" eb="10">
      <t>ケタ</t>
    </rPh>
    <phoneticPr fontId="1"/>
  </si>
  <si>
    <r>
      <t xml:space="preserve">代表者住所
</t>
    </r>
    <r>
      <rPr>
        <sz val="14"/>
        <rFont val="ＭＳ ゴシック"/>
        <family val="3"/>
        <charset val="128"/>
      </rPr>
      <t>※法人の方のみ</t>
    </r>
    <rPh sb="0" eb="3">
      <t>ダイヒョウシャ</t>
    </rPh>
    <rPh sb="3" eb="5">
      <t>ジュウショ</t>
    </rPh>
    <rPh sb="8" eb="10">
      <t>ホウジン</t>
    </rPh>
    <rPh sb="11" eb="12">
      <t>カタ</t>
    </rPh>
    <phoneticPr fontId="1"/>
  </si>
  <si>
    <r>
      <t>直近の確定申告書の写し</t>
    </r>
    <r>
      <rPr>
        <sz val="16"/>
        <rFont val="ＭＳ Ｐゴシック"/>
        <family val="3"/>
        <charset val="128"/>
      </rPr>
      <t>（開業間もなく確定申告を行っていない場合は、税務署への法人設立届出書や開業届の写し）</t>
    </r>
    <rPh sb="0" eb="2">
      <t>チョッキン</t>
    </rPh>
    <rPh sb="3" eb="5">
      <t>カクテイ</t>
    </rPh>
    <rPh sb="5" eb="8">
      <t>シンコクショ</t>
    </rPh>
    <rPh sb="9" eb="10">
      <t>ウツ</t>
    </rPh>
    <rPh sb="12" eb="14">
      <t>カイギョウ</t>
    </rPh>
    <rPh sb="14" eb="15">
      <t>マ</t>
    </rPh>
    <rPh sb="18" eb="20">
      <t>カクテイ</t>
    </rPh>
    <rPh sb="20" eb="22">
      <t>シンコク</t>
    </rPh>
    <rPh sb="23" eb="24">
      <t>オコナ</t>
    </rPh>
    <rPh sb="29" eb="31">
      <t>バアイ</t>
    </rPh>
    <rPh sb="33" eb="36">
      <t>ゼイムショ</t>
    </rPh>
    <rPh sb="38" eb="40">
      <t>ホウジン</t>
    </rPh>
    <rPh sb="40" eb="42">
      <t>セツリツ</t>
    </rPh>
    <rPh sb="42" eb="45">
      <t>トドケデショ</t>
    </rPh>
    <rPh sb="46" eb="49">
      <t>カイギョウトドケ</t>
    </rPh>
    <rPh sb="50" eb="51">
      <t>ウツ</t>
    </rPh>
    <phoneticPr fontId="1"/>
  </si>
  <si>
    <t>スクリーン数</t>
    <rPh sb="5" eb="6">
      <t>スウ</t>
    </rPh>
    <phoneticPr fontId="1"/>
  </si>
  <si>
    <t>万円＝</t>
    <rPh sb="0" eb="1">
      <t>マン</t>
    </rPh>
    <rPh sb="1" eb="2">
      <t>エン</t>
    </rPh>
    <phoneticPr fontId="1"/>
  </si>
  <si>
    <t>[通常時]　</t>
    <rPh sb="1" eb="3">
      <t>ツウジョウ</t>
    </rPh>
    <rPh sb="3" eb="4">
      <t>ジ</t>
    </rPh>
    <phoneticPr fontId="1"/>
  </si>
  <si>
    <t>短縮時間</t>
    <rPh sb="0" eb="2">
      <t>タンシュク</t>
    </rPh>
    <rPh sb="2" eb="4">
      <t>ジカン</t>
    </rPh>
    <phoneticPr fontId="1"/>
  </si>
  <si>
    <t>開始</t>
    <rPh sb="0" eb="2">
      <t>カイシ</t>
    </rPh>
    <phoneticPr fontId="1"/>
  </si>
  <si>
    <t>終了</t>
    <rPh sb="0" eb="2">
      <t>シュウリョウ</t>
    </rPh>
    <phoneticPr fontId="1"/>
  </si>
  <si>
    <t>営業時間
（*1）</t>
    <rPh sb="0" eb="2">
      <t>エイギョウ</t>
    </rPh>
    <rPh sb="2" eb="4">
      <t>ジカン</t>
    </rPh>
    <phoneticPr fontId="1"/>
  </si>
  <si>
    <t>[終了時間の短縮]　</t>
    <rPh sb="1" eb="3">
      <t>シュウリョウ</t>
    </rPh>
    <rPh sb="3" eb="5">
      <t>ジカン</t>
    </rPh>
    <rPh sb="6" eb="8">
      <t>タンシュク</t>
    </rPh>
    <phoneticPr fontId="1"/>
  </si>
  <si>
    <t>[通常時の営業時間数]　</t>
    <rPh sb="1" eb="3">
      <t>ツウジョウ</t>
    </rPh>
    <rPh sb="3" eb="4">
      <t>ジ</t>
    </rPh>
    <rPh sb="5" eb="7">
      <t>エイギョウ</t>
    </rPh>
    <rPh sb="7" eb="10">
      <t>ジカンスウ</t>
    </rPh>
    <phoneticPr fontId="1"/>
  </si>
  <si>
    <t>[時短比率]　</t>
    <rPh sb="1" eb="3">
      <t>ジタン</t>
    </rPh>
    <rPh sb="3" eb="5">
      <t>ヒリツ</t>
    </rPh>
    <phoneticPr fontId="1"/>
  </si>
  <si>
    <t>自己利用部分の
休業面積</t>
    <rPh sb="0" eb="2">
      <t>ジコ</t>
    </rPh>
    <rPh sb="2" eb="4">
      <t>リヨウ</t>
    </rPh>
    <rPh sb="4" eb="6">
      <t>ブブン</t>
    </rPh>
    <rPh sb="8" eb="9">
      <t>キュウ</t>
    </rPh>
    <rPh sb="9" eb="10">
      <t>ゴウ</t>
    </rPh>
    <rPh sb="10" eb="11">
      <t>メン</t>
    </rPh>
    <rPh sb="11" eb="12">
      <t>セキ</t>
    </rPh>
    <phoneticPr fontId="1"/>
  </si>
  <si>
    <t>区　分</t>
    <rPh sb="0" eb="1">
      <t>ク</t>
    </rPh>
    <rPh sb="2" eb="3">
      <t>ブン</t>
    </rPh>
    <phoneticPr fontId="1"/>
  </si>
  <si>
    <t>計算方法</t>
    <rPh sb="0" eb="2">
      <t>ケイサン</t>
    </rPh>
    <rPh sb="2" eb="4">
      <t>ホウホウ</t>
    </rPh>
    <phoneticPr fontId="1"/>
  </si>
  <si>
    <t>一日あたり支給額</t>
    <rPh sb="0" eb="2">
      <t>イチニチ</t>
    </rPh>
    <rPh sb="5" eb="7">
      <t>シキュウ</t>
    </rPh>
    <rPh sb="7" eb="8">
      <t>ガク</t>
    </rPh>
    <phoneticPr fontId="1"/>
  </si>
  <si>
    <t>万円＋</t>
    <rPh sb="0" eb="1">
      <t>マン</t>
    </rPh>
    <rPh sb="1" eb="2">
      <t>エン</t>
    </rPh>
    <phoneticPr fontId="1"/>
  </si>
  <si>
    <t>※基礎額</t>
    <rPh sb="1" eb="3">
      <t>キソ</t>
    </rPh>
    <rPh sb="3" eb="4">
      <t>ガク</t>
    </rPh>
    <phoneticPr fontId="1"/>
  </si>
  <si>
    <t>営業時間
（*2）</t>
    <rPh sb="0" eb="2">
      <t>エイギョウ</t>
    </rPh>
    <rPh sb="2" eb="4">
      <t>ジカン</t>
    </rPh>
    <phoneticPr fontId="1"/>
  </si>
  <si>
    <t>⑤</t>
  </si>
  <si>
    <t>＜計算用分数換算＞※入力しないでください</t>
    <rPh sb="1" eb="4">
      <t>ケイサンヨウ</t>
    </rPh>
    <rPh sb="10" eb="12">
      <t>ニュウリョク</t>
    </rPh>
    <phoneticPr fontId="1"/>
  </si>
  <si>
    <t>休業要請等期間に関し、コンテンツグローバル需要創出促進事業補助金、月次支援金、ARTS支援事業等の支給を受けていません。</t>
    <rPh sb="0" eb="2">
      <t>キュウギョウ</t>
    </rPh>
    <rPh sb="2" eb="4">
      <t>ヨウセイ</t>
    </rPh>
    <rPh sb="4" eb="5">
      <t>トウ</t>
    </rPh>
    <rPh sb="5" eb="7">
      <t>キカン</t>
    </rPh>
    <rPh sb="8" eb="9">
      <t>カン</t>
    </rPh>
    <rPh sb="21" eb="23">
      <t>ジュヨウ</t>
    </rPh>
    <rPh sb="23" eb="25">
      <t>ソウシュツ</t>
    </rPh>
    <rPh sb="25" eb="27">
      <t>ソクシン</t>
    </rPh>
    <rPh sb="27" eb="29">
      <t>ジギョウ</t>
    </rPh>
    <rPh sb="29" eb="32">
      <t>ホジョキン</t>
    </rPh>
    <rPh sb="33" eb="35">
      <t>ゲツジ</t>
    </rPh>
    <rPh sb="35" eb="38">
      <t>シエンキン</t>
    </rPh>
    <rPh sb="43" eb="45">
      <t>シエン</t>
    </rPh>
    <rPh sb="45" eb="47">
      <t>ジギョウ</t>
    </rPh>
    <rPh sb="47" eb="48">
      <t>トウ</t>
    </rPh>
    <rPh sb="49" eb="51">
      <t>シキュウ</t>
    </rPh>
    <rPh sb="52" eb="53">
      <t>ウ</t>
    </rPh>
    <phoneticPr fontId="1"/>
  </si>
  <si>
    <t>営業終了時間</t>
    <rPh sb="0" eb="2">
      <t>エイギョウ</t>
    </rPh>
    <rPh sb="2" eb="4">
      <t>シュウリョウ</t>
    </rPh>
    <rPh sb="4" eb="6">
      <t>ジカン</t>
    </rPh>
    <phoneticPr fontId="1"/>
  </si>
  <si>
    <t>月日</t>
    <rPh sb="0" eb="2">
      <t>ツキヒ</t>
    </rPh>
    <phoneticPr fontId="1"/>
  </si>
  <si>
    <t>５．休業等を行った施設（店舗等）の情報</t>
    <rPh sb="2" eb="4">
      <t>キュウギョウ</t>
    </rPh>
    <rPh sb="4" eb="5">
      <t>トウ</t>
    </rPh>
    <rPh sb="6" eb="7">
      <t>オコナ</t>
    </rPh>
    <rPh sb="14" eb="15">
      <t>トウ</t>
    </rPh>
    <rPh sb="17" eb="19">
      <t>ジョウホウ</t>
    </rPh>
    <phoneticPr fontId="1"/>
  </si>
  <si>
    <t>休業等</t>
    <rPh sb="0" eb="2">
      <t>キュウギョウ</t>
    </rPh>
    <rPh sb="2" eb="3">
      <t>トウ</t>
    </rPh>
    <phoneticPr fontId="1"/>
  </si>
  <si>
    <t>休業面積</t>
    <rPh sb="0" eb="2">
      <t>キュウギョウ</t>
    </rPh>
    <rPh sb="2" eb="4">
      <t>メンセキ</t>
    </rPh>
    <phoneticPr fontId="1"/>
  </si>
  <si>
    <t>区分別支給額</t>
    <rPh sb="0" eb="2">
      <t>クブン</t>
    </rPh>
    <rPh sb="2" eb="3">
      <t>ベツ</t>
    </rPh>
    <rPh sb="3" eb="6">
      <t>シキュウガク</t>
    </rPh>
    <phoneticPr fontId="1"/>
  </si>
  <si>
    <t>△</t>
  </si>
  <si>
    <t>○</t>
  </si>
  <si>
    <t>×</t>
  </si>
  <si>
    <t>定</t>
  </si>
  <si>
    <t>合　　　　計</t>
    <rPh sb="0" eb="1">
      <t>ゴウ</t>
    </rPh>
    <rPh sb="5" eb="6">
      <t>ケイ</t>
    </rPh>
    <phoneticPr fontId="1"/>
  </si>
  <si>
    <t>うち休業面積</t>
    <rPh sb="2" eb="4">
      <t>キュウギョウ</t>
    </rPh>
    <rPh sb="4" eb="6">
      <t>メンセキ</t>
    </rPh>
    <phoneticPr fontId="1"/>
  </si>
  <si>
    <t>スクリーン数　×</t>
    <rPh sb="5" eb="6">
      <t>カズ</t>
    </rPh>
    <phoneticPr fontId="1"/>
  </si>
  <si>
    <t>「休業等」欄には、休業要請に応じた日に「○」を、時短要請に応じた日に「△」を、通常時の</t>
    <rPh sb="1" eb="3">
      <t>キュウギョウ</t>
    </rPh>
    <rPh sb="3" eb="4">
      <t>トウ</t>
    </rPh>
    <rPh sb="5" eb="6">
      <t>ラン</t>
    </rPh>
    <rPh sb="9" eb="11">
      <t>キュウギョウ</t>
    </rPh>
    <rPh sb="11" eb="13">
      <t>ヨウセイ</t>
    </rPh>
    <rPh sb="14" eb="15">
      <t>オウ</t>
    </rPh>
    <rPh sb="17" eb="18">
      <t>ヒ</t>
    </rPh>
    <rPh sb="24" eb="26">
      <t>ジタン</t>
    </rPh>
    <rPh sb="26" eb="28">
      <t>ヨウセイ</t>
    </rPh>
    <rPh sb="29" eb="30">
      <t>オウ</t>
    </rPh>
    <rPh sb="32" eb="33">
      <t>ヒ</t>
    </rPh>
    <phoneticPr fontId="1"/>
  </si>
  <si>
    <t>定休日及び不定休による店休日には「定」を、休業・時短要請に応じなかった日に「×」を記入</t>
    <rPh sb="21" eb="23">
      <t>キュウギョウ</t>
    </rPh>
    <rPh sb="24" eb="26">
      <t>ジタン</t>
    </rPh>
    <rPh sb="26" eb="28">
      <t>ヨウセイ</t>
    </rPh>
    <rPh sb="29" eb="30">
      <t>オウ</t>
    </rPh>
    <phoneticPr fontId="1"/>
  </si>
  <si>
    <t>７．協力金額</t>
    <rPh sb="2" eb="4">
      <t>キョウリョク</t>
    </rPh>
    <rPh sb="4" eb="6">
      <t>キンガク</t>
    </rPh>
    <phoneticPr fontId="1"/>
  </si>
  <si>
    <t>・</t>
    <phoneticPr fontId="1"/>
  </si>
  <si>
    <t>※時短要請対象期間は時短比率を乗じる</t>
    <rPh sb="5" eb="7">
      <t>タイショウ</t>
    </rPh>
    <phoneticPr fontId="1"/>
  </si>
  <si>
    <t>時短
比率
（β）</t>
    <rPh sb="0" eb="2">
      <t>ジタン</t>
    </rPh>
    <rPh sb="3" eb="5">
      <t>ヒリツ</t>
    </rPh>
    <phoneticPr fontId="1"/>
  </si>
  <si>
    <r>
      <t>・時短要請期間中に休業した場合は、</t>
    </r>
    <r>
      <rPr>
        <u/>
        <sz val="16"/>
        <rFont val="ＭＳ ゴシック"/>
        <family val="3"/>
        <charset val="128"/>
      </rPr>
      <t>通常時の営業時間のみ</t>
    </r>
    <r>
      <rPr>
        <sz val="16"/>
        <rFont val="ＭＳ ゴシック"/>
        <family val="3"/>
        <charset val="128"/>
      </rPr>
      <t>記入してください。</t>
    </r>
    <rPh sb="1" eb="3">
      <t>ジタン</t>
    </rPh>
    <rPh sb="3" eb="5">
      <t>ヨウセイ</t>
    </rPh>
    <rPh sb="5" eb="8">
      <t>キカンチュウ</t>
    </rPh>
    <rPh sb="9" eb="11">
      <t>キュウギョウ</t>
    </rPh>
    <rPh sb="13" eb="15">
      <t>バアイ</t>
    </rPh>
    <rPh sb="17" eb="19">
      <t>ツウジョウ</t>
    </rPh>
    <rPh sb="19" eb="20">
      <t>ジ</t>
    </rPh>
    <rPh sb="21" eb="23">
      <t>エイギョウ</t>
    </rPh>
    <rPh sb="23" eb="25">
      <t>ジカン</t>
    </rPh>
    <rPh sb="27" eb="29">
      <t>キニュウ</t>
    </rPh>
    <phoneticPr fontId="1"/>
  </si>
  <si>
    <t>①－②</t>
    <phoneticPr fontId="1"/>
  </si>
  <si>
    <t>②'</t>
    <phoneticPr fontId="1"/>
  </si>
  <si>
    <t>②"</t>
    <phoneticPr fontId="1"/>
  </si>
  <si>
    <t>計算上の</t>
    <rPh sb="0" eb="3">
      <t>ケイサンジョウ</t>
    </rPh>
    <phoneticPr fontId="1"/>
  </si>
  <si>
    <t>終了時間</t>
    <rPh sb="0" eb="2">
      <t>シュウリョウ</t>
    </rPh>
    <rPh sb="2" eb="4">
      <t>ジカン</t>
    </rPh>
    <phoneticPr fontId="1"/>
  </si>
  <si>
    <t>※②'と②"いずれか大きい方</t>
    <rPh sb="10" eb="11">
      <t>オオ</t>
    </rPh>
    <rPh sb="13" eb="14">
      <t>ホウ</t>
    </rPh>
    <phoneticPr fontId="1"/>
  </si>
  <si>
    <t>継続性
ﾁｪｯｸ</t>
    <rPh sb="0" eb="3">
      <t>ケイゾクセイ</t>
    </rPh>
    <phoneticPr fontId="1"/>
  </si>
  <si>
    <t>(具体的な事業内容）</t>
    <rPh sb="1" eb="4">
      <t>グタイテキ</t>
    </rPh>
    <rPh sb="5" eb="7">
      <t>ジギョウ</t>
    </rPh>
    <rPh sb="7" eb="9">
      <t>ナイヨウ</t>
    </rPh>
    <phoneticPr fontId="1"/>
  </si>
  <si>
    <t>ホームページ
ＵＲＬ</t>
    <phoneticPr fontId="1"/>
  </si>
  <si>
    <t>△</t>
    <phoneticPr fontId="1"/>
  </si>
  <si>
    <t>自己利用部分面積</t>
    <rPh sb="0" eb="2">
      <t>ジコ</t>
    </rPh>
    <rPh sb="2" eb="4">
      <t>リヨウ</t>
    </rPh>
    <rPh sb="4" eb="6">
      <t>ブブン</t>
    </rPh>
    <rPh sb="6" eb="8">
      <t>メンセキ</t>
    </rPh>
    <phoneticPr fontId="1"/>
  </si>
  <si>
    <t>支給対象</t>
    <rPh sb="0" eb="2">
      <t>シキュウ</t>
    </rPh>
    <rPh sb="2" eb="4">
      <t>タイショウ</t>
    </rPh>
    <phoneticPr fontId="1"/>
  </si>
  <si>
    <t>＜協力金の考え方＞</t>
    <rPh sb="1" eb="4">
      <t>キョウリョクキン</t>
    </rPh>
    <rPh sb="5" eb="6">
      <t>カンガ</t>
    </rPh>
    <rPh sb="7" eb="8">
      <t>カタ</t>
    </rPh>
    <phoneticPr fontId="1"/>
  </si>
  <si>
    <t>＜協力金額＞</t>
    <rPh sb="1" eb="3">
      <t>キョウリョク</t>
    </rPh>
    <rPh sb="3" eb="5">
      <t>キンガク</t>
    </rPh>
    <phoneticPr fontId="1"/>
  </si>
  <si>
    <t>休業している場合は、時短要請期間中の営業時間の入力は不要です。</t>
    <rPh sb="18" eb="20">
      <t>エイギョウ</t>
    </rPh>
    <rPh sb="20" eb="22">
      <t>ジカン</t>
    </rPh>
    <phoneticPr fontId="1"/>
  </si>
  <si>
    <t>【該当がある場合のみ】理由書</t>
    <rPh sb="1" eb="3">
      <t>ガイトウ</t>
    </rPh>
    <rPh sb="6" eb="8">
      <t>バアイ</t>
    </rPh>
    <rPh sb="11" eb="14">
      <t>リユウショ</t>
    </rPh>
    <phoneticPr fontId="1"/>
  </si>
  <si>
    <t>飲食店等の休業・時短要請に係る協力金（兵庫県新型コロナウイルス感染症拡大防止協力金）を申請していません。</t>
    <rPh sb="3" eb="4">
      <t>トウ</t>
    </rPh>
    <phoneticPr fontId="1"/>
  </si>
  <si>
    <t>〔計算変数入力項目〕</t>
    <rPh sb="1" eb="3">
      <t>ケイサン</t>
    </rPh>
    <rPh sb="3" eb="5">
      <t>ヘンスウ</t>
    </rPh>
    <rPh sb="5" eb="7">
      <t>ニュウリョク</t>
    </rPh>
    <rPh sb="7" eb="9">
      <t>コウモク</t>
    </rPh>
    <phoneticPr fontId="1"/>
  </si>
  <si>
    <t>新型コロナウイルス感染症拡大防止休業等協力金(大規模施設等)申請書</t>
    <rPh sb="0" eb="2">
      <t>シンガタ</t>
    </rPh>
    <rPh sb="9" eb="12">
      <t>カンセンショウ</t>
    </rPh>
    <rPh sb="12" eb="14">
      <t>カクダイ</t>
    </rPh>
    <rPh sb="14" eb="16">
      <t>ボウシ</t>
    </rPh>
    <rPh sb="16" eb="18">
      <t>キュウギョウ</t>
    </rPh>
    <rPh sb="18" eb="19">
      <t>トウ</t>
    </rPh>
    <rPh sb="19" eb="22">
      <t>キョウリョクキン</t>
    </rPh>
    <rPh sb="23" eb="26">
      <t>ダイキボ</t>
    </rPh>
    <rPh sb="26" eb="28">
      <t>シセツ</t>
    </rPh>
    <rPh sb="28" eb="29">
      <t>トウ</t>
    </rPh>
    <rPh sb="30" eb="33">
      <t>シンセイショ</t>
    </rPh>
    <phoneticPr fontId="1"/>
  </si>
  <si>
    <t>＜共通記載項目＞</t>
    <rPh sb="1" eb="3">
      <t>キョウツウ</t>
    </rPh>
    <rPh sb="3" eb="5">
      <t>キサイ</t>
    </rPh>
    <rPh sb="5" eb="7">
      <t>コウモク</t>
    </rPh>
    <phoneticPr fontId="1"/>
  </si>
  <si>
    <t>※少数点第４位切上</t>
    <rPh sb="1" eb="3">
      <t>ショウスウ</t>
    </rPh>
    <rPh sb="3" eb="4">
      <t>テン</t>
    </rPh>
    <rPh sb="4" eb="5">
      <t>ダイ</t>
    </rPh>
    <rPh sb="6" eb="7">
      <t>イ</t>
    </rPh>
    <rPh sb="7" eb="8">
      <t>キ</t>
    </rPh>
    <rPh sb="8" eb="9">
      <t>ア</t>
    </rPh>
    <phoneticPr fontId="1"/>
  </si>
  <si>
    <t>※千円未満切上</t>
    <rPh sb="1" eb="3">
      <t>センエン</t>
    </rPh>
    <rPh sb="3" eb="5">
      <t>ミマン</t>
    </rPh>
    <rPh sb="5" eb="6">
      <t>キ</t>
    </rPh>
    <rPh sb="6" eb="7">
      <t>ア</t>
    </rPh>
    <phoneticPr fontId="1"/>
  </si>
  <si>
    <r>
      <t>加算</t>
    </r>
    <r>
      <rPr>
        <sz val="16"/>
        <rFont val="ＭＳ ゴシック"/>
        <family val="3"/>
        <charset val="128"/>
      </rPr>
      <t>単位</t>
    </r>
    <rPh sb="0" eb="2">
      <t>カサン</t>
    </rPh>
    <rPh sb="2" eb="4">
      <t>タンイ</t>
    </rPh>
    <phoneticPr fontId="1"/>
  </si>
  <si>
    <t>新型コロナウイルス感染症拡大防止休業等協力金(大規模施設等)を申請するにあたり、以下のことを誓約します。</t>
    <rPh sb="0" eb="2">
      <t>シンガタ</t>
    </rPh>
    <rPh sb="9" eb="12">
      <t>カンセンショウ</t>
    </rPh>
    <rPh sb="12" eb="14">
      <t>カクダイ</t>
    </rPh>
    <rPh sb="14" eb="16">
      <t>ボウシ</t>
    </rPh>
    <rPh sb="16" eb="18">
      <t>キュウギョウ</t>
    </rPh>
    <rPh sb="18" eb="19">
      <t>トウ</t>
    </rPh>
    <rPh sb="19" eb="22">
      <t>キョウリョクキン</t>
    </rPh>
    <rPh sb="23" eb="26">
      <t>ダイキボ</t>
    </rPh>
    <rPh sb="26" eb="28">
      <t>シセツ</t>
    </rPh>
    <rPh sb="28" eb="29">
      <t>トウ</t>
    </rPh>
    <rPh sb="31" eb="33">
      <t>シンセイ</t>
    </rPh>
    <rPh sb="40" eb="42">
      <t>イカ</t>
    </rPh>
    <rPh sb="46" eb="48">
      <t>セイヤク</t>
    </rPh>
    <phoneticPr fontId="1"/>
  </si>
  <si>
    <t>休業面積
（α）</t>
    <rPh sb="0" eb="2">
      <t>キュウギョウ</t>
    </rPh>
    <rPh sb="2" eb="4">
      <t>メンセキ</t>
    </rPh>
    <phoneticPr fontId="1"/>
  </si>
  <si>
    <t>大規模施設である映画館において映画を上映することとしている常設のスクリーン数</t>
    <rPh sb="0" eb="3">
      <t>ダイキボ</t>
    </rPh>
    <rPh sb="3" eb="5">
      <t>シセツ</t>
    </rPh>
    <rPh sb="8" eb="11">
      <t>エイガカン</t>
    </rPh>
    <rPh sb="15" eb="17">
      <t>エイガ</t>
    </rPh>
    <rPh sb="18" eb="20">
      <t>ジョウエイ</t>
    </rPh>
    <rPh sb="29" eb="31">
      <t>ジョウセツ</t>
    </rPh>
    <rPh sb="37" eb="38">
      <t>スウ</t>
    </rPh>
    <phoneticPr fontId="1"/>
  </si>
  <si>
    <t>営業時間数
Ｘⅰ</t>
    <rPh sb="0" eb="2">
      <t>エイギョウ</t>
    </rPh>
    <rPh sb="2" eb="4">
      <t>ジカン</t>
    </rPh>
    <rPh sb="4" eb="5">
      <t>カズ</t>
    </rPh>
    <phoneticPr fontId="1"/>
  </si>
  <si>
    <t>短縮時間
Ｙⅰ（*3）</t>
    <rPh sb="0" eb="2">
      <t>タンシュク</t>
    </rPh>
    <rPh sb="2" eb="4">
      <t>ジカン</t>
    </rPh>
    <phoneticPr fontId="1"/>
  </si>
  <si>
    <t>時短比率
Ｚⅰ＝Ｙⅰ/Ｘⅰ</t>
    <rPh sb="0" eb="2">
      <t>ジタン</t>
    </rPh>
    <rPh sb="2" eb="4">
      <t>ヒリツ</t>
    </rPh>
    <phoneticPr fontId="1"/>
  </si>
  <si>
    <t>休業面積
協力金
チェック</t>
    <rPh sb="0" eb="2">
      <t>キュウギョウ</t>
    </rPh>
    <rPh sb="2" eb="4">
      <t>メンセキ</t>
    </rPh>
    <rPh sb="5" eb="8">
      <t>キョウリョクキン</t>
    </rPh>
    <phoneticPr fontId="1"/>
  </si>
  <si>
    <t>施設運営事業者自らが一般消費者向けに直接サービスを提供している部分の面積（階段、トイレ、休憩室、事務所、倉庫等、サービスの提供を直接行っていない部分の面積は除く）</t>
    <rPh sb="0" eb="2">
      <t>シセツ</t>
    </rPh>
    <rPh sb="2" eb="4">
      <t>ウンエイ</t>
    </rPh>
    <rPh sb="4" eb="7">
      <t>ジギョウシャ</t>
    </rPh>
    <rPh sb="7" eb="8">
      <t>ミズカ</t>
    </rPh>
    <rPh sb="10" eb="12">
      <t>イッパン</t>
    </rPh>
    <rPh sb="12" eb="15">
      <t>ショウヒシャ</t>
    </rPh>
    <rPh sb="15" eb="16">
      <t>ム</t>
    </rPh>
    <rPh sb="18" eb="20">
      <t>チョクセツ</t>
    </rPh>
    <rPh sb="25" eb="27">
      <t>テイキョウ</t>
    </rPh>
    <rPh sb="26" eb="27">
      <t>キョウ</t>
    </rPh>
    <rPh sb="31" eb="33">
      <t>ブブン</t>
    </rPh>
    <rPh sb="34" eb="36">
      <t>メンセキ</t>
    </rPh>
    <rPh sb="37" eb="39">
      <t>カイダン</t>
    </rPh>
    <rPh sb="44" eb="47">
      <t>キュウケイシツ</t>
    </rPh>
    <rPh sb="48" eb="50">
      <t>ジム</t>
    </rPh>
    <rPh sb="50" eb="51">
      <t>ショ</t>
    </rPh>
    <rPh sb="52" eb="54">
      <t>ソウコ</t>
    </rPh>
    <rPh sb="54" eb="55">
      <t>トウ</t>
    </rPh>
    <rPh sb="61" eb="63">
      <t>テイキョウ</t>
    </rPh>
    <rPh sb="64" eb="66">
      <t>チョクセツ</t>
    </rPh>
    <rPh sb="66" eb="67">
      <t>オコナ</t>
    </rPh>
    <rPh sb="72" eb="74">
      <t>ブブン</t>
    </rPh>
    <rPh sb="75" eb="77">
      <t>メンセキ</t>
    </rPh>
    <rPh sb="78" eb="79">
      <t>ノゾ</t>
    </rPh>
    <phoneticPr fontId="1"/>
  </si>
  <si>
    <t>自己利用部分面積のうち、要請に応じて休業または時短営業を行っている部分の面積（テナント、特定百貨店等店舗、生活必需品の販売事業の区画面積は除く）</t>
    <rPh sb="0" eb="2">
      <t>ジコ</t>
    </rPh>
    <rPh sb="2" eb="4">
      <t>リヨウ</t>
    </rPh>
    <rPh sb="4" eb="6">
      <t>ブブン</t>
    </rPh>
    <rPh sb="6" eb="8">
      <t>メンセキ</t>
    </rPh>
    <rPh sb="36" eb="38">
      <t>メンセキ</t>
    </rPh>
    <rPh sb="44" eb="46">
      <t>トクテイ</t>
    </rPh>
    <rPh sb="46" eb="48">
      <t>ヒャッカ</t>
    </rPh>
    <rPh sb="48" eb="49">
      <t>テン</t>
    </rPh>
    <rPh sb="49" eb="50">
      <t>トウ</t>
    </rPh>
    <rPh sb="50" eb="52">
      <t>テンポ</t>
    </rPh>
    <phoneticPr fontId="1"/>
  </si>
  <si>
    <t>法人名（個人事業主の場合は代表者氏名）</t>
    <rPh sb="0" eb="2">
      <t>ホウジン</t>
    </rPh>
    <rPh sb="2" eb="3">
      <t>メイ</t>
    </rPh>
    <rPh sb="4" eb="6">
      <t>コジン</t>
    </rPh>
    <rPh sb="6" eb="9">
      <t>ジギョウヌシ</t>
    </rPh>
    <rPh sb="10" eb="12">
      <t>バアイ</t>
    </rPh>
    <rPh sb="13" eb="16">
      <t>ダイヒョウシャ</t>
    </rPh>
    <rPh sb="16" eb="18">
      <t>シメイ</t>
    </rPh>
    <phoneticPr fontId="1"/>
  </si>
  <si>
    <t>＜時短要請期間等＞</t>
    <rPh sb="1" eb="3">
      <t>ジタン</t>
    </rPh>
    <rPh sb="3" eb="5">
      <t>ヨウセイ</t>
    </rPh>
    <rPh sb="5" eb="7">
      <t>キカン</t>
    </rPh>
    <rPh sb="7" eb="8">
      <t>トウ</t>
    </rPh>
    <phoneticPr fontId="1"/>
  </si>
  <si>
    <t>　兵庫県からの休業要請等に基づき、以下のとおり取り組みましたので、必要書類を添えて申請します。</t>
    <rPh sb="1" eb="4">
      <t>ヒョウゴケン</t>
    </rPh>
    <rPh sb="7" eb="9">
      <t>キュウギョウ</t>
    </rPh>
    <rPh sb="9" eb="11">
      <t>ヨウセイ</t>
    </rPh>
    <rPh sb="11" eb="12">
      <t>トウ</t>
    </rPh>
    <rPh sb="13" eb="14">
      <t>モト</t>
    </rPh>
    <rPh sb="17" eb="19">
      <t>イカ</t>
    </rPh>
    <rPh sb="23" eb="24">
      <t>ト</t>
    </rPh>
    <rPh sb="25" eb="26">
      <t>ク</t>
    </rPh>
    <rPh sb="33" eb="35">
      <t>ヒツヨウ</t>
    </rPh>
    <rPh sb="35" eb="37">
      <t>ショルイ</t>
    </rPh>
    <rPh sb="38" eb="39">
      <t>ソ</t>
    </rPh>
    <rPh sb="41" eb="43">
      <t>シンセイ</t>
    </rPh>
    <phoneticPr fontId="1"/>
  </si>
  <si>
    <t>【複数施設(店舗)を申請される方で、紙申請される方は、このページ以降を申請する施設(店舗等)ごとに作成して提出してください。】</t>
    <rPh sb="1" eb="3">
      <t>フクスウ</t>
    </rPh>
    <rPh sb="3" eb="5">
      <t>シセツ</t>
    </rPh>
    <rPh sb="6" eb="8">
      <t>テンポ</t>
    </rPh>
    <rPh sb="10" eb="12">
      <t>シンセイ</t>
    </rPh>
    <rPh sb="15" eb="16">
      <t>カタ</t>
    </rPh>
    <rPh sb="18" eb="19">
      <t>カミ</t>
    </rPh>
    <rPh sb="19" eb="21">
      <t>シンセイ</t>
    </rPh>
    <rPh sb="24" eb="25">
      <t>カタ</t>
    </rPh>
    <rPh sb="32" eb="34">
      <t>イコウ</t>
    </rPh>
    <rPh sb="35" eb="37">
      <t>シンセイ</t>
    </rPh>
    <rPh sb="39" eb="41">
      <t>シセツ</t>
    </rPh>
    <rPh sb="42" eb="44">
      <t>テンポ</t>
    </rPh>
    <rPh sb="44" eb="45">
      <t>トウ</t>
    </rPh>
    <rPh sb="49" eb="51">
      <t>サクセイ</t>
    </rPh>
    <rPh sb="53" eb="55">
      <t>テイシュツ</t>
    </rPh>
    <phoneticPr fontId="1"/>
  </si>
  <si>
    <t>・通常時及び時短要請期間中の営業時間を記入してください。</t>
    <rPh sb="1" eb="3">
      <t>ツウジョウ</t>
    </rPh>
    <rPh sb="3" eb="4">
      <t>ジ</t>
    </rPh>
    <rPh sb="4" eb="5">
      <t>オヨ</t>
    </rPh>
    <rPh sb="6" eb="8">
      <t>ジタン</t>
    </rPh>
    <rPh sb="8" eb="10">
      <t>ヨウセイ</t>
    </rPh>
    <rPh sb="10" eb="12">
      <t>キカン</t>
    </rPh>
    <rPh sb="14" eb="16">
      <t>エイギョウ</t>
    </rPh>
    <rPh sb="16" eb="18">
      <t>ジカン</t>
    </rPh>
    <rPh sb="19" eb="21">
      <t>キニュウ</t>
    </rPh>
    <phoneticPr fontId="1"/>
  </si>
  <si>
    <r>
      <t>・曜日によって営業時間が異なるなど、期間中に営業時間のパターンが複数ある場合は、</t>
    </r>
    <r>
      <rPr>
        <u/>
        <sz val="16"/>
        <rFont val="ＭＳ ゴシック"/>
        <family val="3"/>
        <charset val="128"/>
      </rPr>
      <t>パターンごとに</t>
    </r>
    <r>
      <rPr>
        <sz val="16"/>
        <rFont val="ＭＳ ゴシック"/>
        <family val="3"/>
        <charset val="128"/>
      </rPr>
      <t>記入してください。</t>
    </r>
    <rPh sb="1" eb="3">
      <t>ヨウビ</t>
    </rPh>
    <rPh sb="7" eb="9">
      <t>エイギョウ</t>
    </rPh>
    <rPh sb="9" eb="11">
      <t>ジカン</t>
    </rPh>
    <rPh sb="12" eb="13">
      <t>コト</t>
    </rPh>
    <rPh sb="18" eb="21">
      <t>キカンチュウ</t>
    </rPh>
    <rPh sb="22" eb="24">
      <t>エイギョウ</t>
    </rPh>
    <rPh sb="24" eb="26">
      <t>ジカン</t>
    </rPh>
    <rPh sb="32" eb="34">
      <t>フクスウ</t>
    </rPh>
    <rPh sb="36" eb="38">
      <t>バアイ</t>
    </rPh>
    <rPh sb="47" eb="49">
      <t>キニュウ</t>
    </rPh>
    <phoneticPr fontId="1"/>
  </si>
  <si>
    <t>添付書類に記載された情報（以下「申請情報」といいます）を利用することを承諾します。また、審査上の必要に応じ、県等が</t>
    <rPh sb="35" eb="37">
      <t>ショウダク</t>
    </rPh>
    <rPh sb="44" eb="46">
      <t>シンサ</t>
    </rPh>
    <rPh sb="46" eb="47">
      <t>ジョウ</t>
    </rPh>
    <rPh sb="48" eb="50">
      <t>ヒツヨウ</t>
    </rPh>
    <rPh sb="51" eb="52">
      <t>オウ</t>
    </rPh>
    <rPh sb="54" eb="56">
      <t>ケントウ</t>
    </rPh>
    <rPh sb="55" eb="56">
      <t>トウ</t>
    </rPh>
    <phoneticPr fontId="1"/>
  </si>
  <si>
    <t>営業許可の有無等の確認のために、保健所、警察、税務署など、関係官署に対して、申請情報を提供することを承諾します。</t>
    <rPh sb="29" eb="31">
      <t>カンケイ</t>
    </rPh>
    <rPh sb="31" eb="33">
      <t>カンショ</t>
    </rPh>
    <rPh sb="34" eb="35">
      <t>タイ</t>
    </rPh>
    <rPh sb="38" eb="40">
      <t>シンセイ</t>
    </rPh>
    <rPh sb="40" eb="42">
      <t>ジョウホウ</t>
    </rPh>
    <rPh sb="43" eb="45">
      <t>テイキョウ</t>
    </rPh>
    <rPh sb="50" eb="52">
      <t>ショウダク</t>
    </rPh>
    <phoneticPr fontId="1"/>
  </si>
  <si>
    <t>協力金の支給事務を処理するために必要な範囲で、兵庫県及び兵庫県から事務を委託された事業者が申請書類及び</t>
    <rPh sb="0" eb="3">
      <t>キョウリョクキン</t>
    </rPh>
    <rPh sb="4" eb="6">
      <t>シキュウ</t>
    </rPh>
    <rPh sb="6" eb="8">
      <t>ジム</t>
    </rPh>
    <rPh sb="9" eb="11">
      <t>ショリ</t>
    </rPh>
    <rPh sb="16" eb="18">
      <t>ヒツヨウ</t>
    </rPh>
    <rPh sb="19" eb="21">
      <t>ハンイ</t>
    </rPh>
    <rPh sb="45" eb="47">
      <t>シンセイ</t>
    </rPh>
    <rPh sb="47" eb="49">
      <t>ショルイ</t>
    </rPh>
    <rPh sb="49" eb="50">
      <t>オヨ</t>
    </rPh>
    <phoneticPr fontId="1"/>
  </si>
  <si>
    <t>通帳に記載されている口座名義（カタカナ）を全てご記入ください。</t>
    <rPh sb="0" eb="2">
      <t>ツウチョウ</t>
    </rPh>
    <rPh sb="3" eb="5">
      <t>キサイ</t>
    </rPh>
    <rPh sb="10" eb="12">
      <t>コウザ</t>
    </rPh>
    <rPh sb="12" eb="14">
      <t>メイギ</t>
    </rPh>
    <rPh sb="21" eb="22">
      <t>スベ</t>
    </rPh>
    <rPh sb="24" eb="26">
      <t>キニュウ</t>
    </rPh>
    <phoneticPr fontId="1"/>
  </si>
  <si>
    <t>－</t>
    <phoneticPr fontId="1"/>
  </si>
  <si>
    <t>フリガナ</t>
    <phoneticPr fontId="1"/>
  </si>
  <si>
    <t>フリガナ</t>
    <phoneticPr fontId="1"/>
  </si>
  <si>
    <t>フリガナ</t>
    <phoneticPr fontId="1"/>
  </si>
  <si>
    <t>〒</t>
    <phoneticPr fontId="1"/>
  </si>
  <si>
    <t>フリガナ</t>
    <phoneticPr fontId="1"/>
  </si>
  <si>
    <t>メールアドレス</t>
    <phoneticPr fontId="1"/>
  </si>
  <si>
    <t>※ゆうちょ銀行への振込希望の方は他金融機関からの振込用の
　口座番号等を記載ください。</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</si>
  <si>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</si>
  <si>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</si>
  <si>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</si>
  <si>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</si>
  <si>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</si>
  <si>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</si>
  <si>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</si>
  <si>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</si>
  <si>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</si>
  <si>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⑩</t>
    <phoneticPr fontId="1"/>
  </si>
  <si>
    <t>①</t>
    <phoneticPr fontId="1"/>
  </si>
  <si>
    <t>②</t>
    <phoneticPr fontId="1"/>
  </si>
  <si>
    <t>④</t>
    <phoneticPr fontId="1"/>
  </si>
  <si>
    <t>⑥</t>
    <phoneticPr fontId="1"/>
  </si>
  <si>
    <t>⑦</t>
    <phoneticPr fontId="1"/>
  </si>
  <si>
    <t>⑧</t>
    <phoneticPr fontId="1"/>
  </si>
  <si>
    <t>⑨</t>
    <phoneticPr fontId="1"/>
  </si>
  <si>
    <t>単独施設としての映画館
(1,000㎡超)</t>
    <rPh sb="0" eb="2">
      <t>タンドク</t>
    </rPh>
    <rPh sb="2" eb="4">
      <t>シセツ</t>
    </rPh>
    <rPh sb="8" eb="11">
      <t>エイガカン</t>
    </rPh>
    <phoneticPr fontId="1"/>
  </si>
  <si>
    <t>① 大規模施設映画館</t>
    <rPh sb="2" eb="5">
      <t>ダイキボ</t>
    </rPh>
    <rPh sb="5" eb="7">
      <t>シセツ</t>
    </rPh>
    <rPh sb="7" eb="10">
      <t>エイガカン</t>
    </rPh>
    <phoneticPr fontId="1"/>
  </si>
  <si>
    <t>休業・時短営業等を決定する権限</t>
  </si>
  <si>
    <t>施設に入居する
映画館</t>
    <phoneticPr fontId="1"/>
  </si>
  <si>
    <t>権限あり</t>
    <rPh sb="0" eb="2">
      <t>ケンゲン</t>
    </rPh>
    <phoneticPr fontId="1"/>
  </si>
  <si>
    <t>② テナント等映画館</t>
    <rPh sb="6" eb="7">
      <t>トウ</t>
    </rPh>
    <rPh sb="7" eb="10">
      <t>エイガカン</t>
    </rPh>
    <phoneticPr fontId="1"/>
  </si>
  <si>
    <t>店舗の床面積
1,000㎡超</t>
    <rPh sb="0" eb="2">
      <t>テンポ</t>
    </rPh>
    <rPh sb="3" eb="6">
      <t>ユカメンセキ</t>
    </rPh>
    <rPh sb="13" eb="14">
      <t>チョウ</t>
    </rPh>
    <phoneticPr fontId="1"/>
  </si>
  <si>
    <t>権限なし</t>
    <rPh sb="0" eb="2">
      <t>ケンゲン</t>
    </rPh>
    <phoneticPr fontId="1"/>
  </si>
  <si>
    <t>(1)映画館の情報</t>
    <rPh sb="3" eb="6">
      <t>エイガカン</t>
    </rPh>
    <rPh sb="7" eb="9">
      <t>ジョウホウ</t>
    </rPh>
    <phoneticPr fontId="1"/>
  </si>
  <si>
    <t>〒</t>
    <phoneticPr fontId="1"/>
  </si>
  <si>
    <t>－</t>
    <phoneticPr fontId="1"/>
  </si>
  <si>
    <t>ホームページ
ＵＲＬ</t>
    <phoneticPr fontId="1"/>
  </si>
  <si>
    <t>パターン①</t>
    <phoneticPr fontId="1"/>
  </si>
  <si>
    <t>～</t>
    <phoneticPr fontId="1"/>
  </si>
  <si>
    <t>①</t>
    <phoneticPr fontId="1"/>
  </si>
  <si>
    <t>実際の</t>
    <phoneticPr fontId="1"/>
  </si>
  <si>
    <t>終了時間</t>
    <phoneticPr fontId="1"/>
  </si>
  <si>
    <t>～</t>
    <phoneticPr fontId="1"/>
  </si>
  <si>
    <t>②'</t>
    <phoneticPr fontId="1"/>
  </si>
  <si>
    <t>②"</t>
    <phoneticPr fontId="1"/>
  </si>
  <si>
    <t>*2　</t>
    <phoneticPr fontId="1"/>
  </si>
  <si>
    <t>*3　</t>
    <phoneticPr fontId="1"/>
  </si>
  <si>
    <t>①－②</t>
    <phoneticPr fontId="1"/>
  </si>
  <si>
    <t>パターン②</t>
    <phoneticPr fontId="1"/>
  </si>
  <si>
    <t>（</t>
    <phoneticPr fontId="1"/>
  </si>
  <si>
    <t>－</t>
    <phoneticPr fontId="1"/>
  </si>
  <si>
    <t>㎡）</t>
    <phoneticPr fontId="1"/>
  </si>
  <si>
    <t>÷</t>
    <phoneticPr fontId="1"/>
  </si>
  <si>
    <t>㎡＝</t>
    <phoneticPr fontId="1"/>
  </si>
  <si>
    <t>×</t>
    <phoneticPr fontId="1"/>
  </si>
  <si>
    <t>Ａ</t>
    <phoneticPr fontId="1"/>
  </si>
  <si>
    <t>Ａ＋Ｅ</t>
    <phoneticPr fontId="1"/>
  </si>
  <si>
    <t>Ｅ</t>
    <phoneticPr fontId="1"/>
  </si>
  <si>
    <t>　㎡</t>
    <phoneticPr fontId="1"/>
  </si>
  <si>
    <t>・</t>
    <phoneticPr fontId="1"/>
  </si>
  <si>
    <t>パターン</t>
    <phoneticPr fontId="1"/>
  </si>
  <si>
    <t>日</t>
    <phoneticPr fontId="1"/>
  </si>
  <si>
    <t>【飲食許可を有する場合のみ】
営業許可番号</t>
    <rPh sb="1" eb="3">
      <t>インショク</t>
    </rPh>
    <rPh sb="3" eb="5">
      <t>キョカ</t>
    </rPh>
    <rPh sb="6" eb="7">
      <t>ユウ</t>
    </rPh>
    <rPh sb="9" eb="11">
      <t>バアイ</t>
    </rPh>
    <rPh sb="15" eb="17">
      <t>エイギョウ</t>
    </rPh>
    <rPh sb="17" eb="19">
      <t>キョカ</t>
    </rPh>
    <rPh sb="19" eb="21">
      <t>バンゴウ</t>
    </rPh>
    <phoneticPr fontId="1"/>
  </si>
  <si>
    <r>
      <rPr>
        <sz val="12"/>
        <rFont val="ＭＳ ゴシック"/>
        <family val="3"/>
        <charset val="128"/>
      </rPr>
      <t>【飲食許可を有する場合のみ】</t>
    </r>
    <r>
      <rPr>
        <sz val="16"/>
        <rFont val="ＭＳ ゴシック"/>
        <family val="3"/>
        <charset val="128"/>
      </rPr>
      <t xml:space="preserve">
営業許可日</t>
    </r>
    <rPh sb="15" eb="17">
      <t>エイギョウ</t>
    </rPh>
    <rPh sb="17" eb="19">
      <t>キョカ</t>
    </rPh>
    <rPh sb="19" eb="20">
      <t>ビ</t>
    </rPh>
    <phoneticPr fontId="1"/>
  </si>
  <si>
    <t>「施設全体の面積」が分かる①登記簿謄本、②不動産契約書</t>
    <rPh sb="10" eb="11">
      <t>ワ</t>
    </rPh>
    <phoneticPr fontId="1"/>
  </si>
  <si>
    <t>「自己利用部分の休業面積及びスクリーン数」が分かる①施設平面図、②面積表の写し</t>
    <phoneticPr fontId="1"/>
  </si>
  <si>
    <t>定休日等の店休日を除く営業日に継続して休業・時短要請に協力しました。</t>
    <rPh sb="0" eb="3">
      <t>テイキュウビ</t>
    </rPh>
    <rPh sb="3" eb="4">
      <t>トウ</t>
    </rPh>
    <rPh sb="5" eb="6">
      <t>ミセ</t>
    </rPh>
    <rPh sb="6" eb="7">
      <t>ヤス</t>
    </rPh>
    <rPh sb="7" eb="8">
      <t>ヒ</t>
    </rPh>
    <rPh sb="9" eb="10">
      <t>ノゾ</t>
    </rPh>
    <rPh sb="11" eb="14">
      <t>エイギョウビ</t>
    </rPh>
    <rPh sb="15" eb="17">
      <t>ケイゾク</t>
    </rPh>
    <rPh sb="19" eb="21">
      <t>キュウギョウ</t>
    </rPh>
    <rPh sb="22" eb="24">
      <t>ジタン</t>
    </rPh>
    <rPh sb="24" eb="26">
      <t>ヨウセイ</t>
    </rPh>
    <rPh sb="27" eb="29">
      <t>キョウリョク</t>
    </rPh>
    <phoneticPr fontId="1"/>
  </si>
  <si>
    <t>時短要請対象期間に休業した場合は「△」を記入してください。</t>
    <phoneticPr fontId="1"/>
  </si>
  <si>
    <t>[時短要請期間中]　</t>
    <rPh sb="1" eb="3">
      <t>ジタン</t>
    </rPh>
    <rPh sb="3" eb="5">
      <t>ヨウセイ</t>
    </rPh>
    <rPh sb="5" eb="7">
      <t>キカン</t>
    </rPh>
    <rPh sb="7" eb="8">
      <t>チュウ</t>
    </rPh>
    <phoneticPr fontId="1"/>
  </si>
  <si>
    <t>5/12～5/31は、20時までの時短分が協力金の対象です。</t>
    <rPh sb="13" eb="14">
      <t>ジ</t>
    </rPh>
    <rPh sb="17" eb="19">
      <t>ジタン</t>
    </rPh>
    <rPh sb="19" eb="20">
      <t>ブン</t>
    </rPh>
    <rPh sb="21" eb="24">
      <t>キョウリョクキン</t>
    </rPh>
    <rPh sb="25" eb="27">
      <t>タイショウ</t>
    </rPh>
    <phoneticPr fontId="1"/>
  </si>
  <si>
    <t>Ｘ</t>
    <phoneticPr fontId="1"/>
  </si>
  <si>
    <t>Ｙ</t>
    <phoneticPr fontId="1"/>
  </si>
  <si>
    <t>20時まで</t>
    <rPh sb="2" eb="3">
      <t>ジ</t>
    </rPh>
    <phoneticPr fontId="1"/>
  </si>
  <si>
    <t>※時短要請時間を超える場合は短縮時間なし</t>
    <rPh sb="1" eb="3">
      <t>ジタン</t>
    </rPh>
    <rPh sb="3" eb="5">
      <t>ヨウセイ</t>
    </rPh>
    <rPh sb="5" eb="7">
      <t>ジカン</t>
    </rPh>
    <rPh sb="8" eb="9">
      <t>コ</t>
    </rPh>
    <rPh sb="11" eb="13">
      <t>バアイ</t>
    </rPh>
    <phoneticPr fontId="1"/>
  </si>
  <si>
    <t>(1)営業時間</t>
    <rPh sb="3" eb="5">
      <t>エイギョウ</t>
    </rPh>
    <rPh sb="5" eb="7">
      <t>ジカン</t>
    </rPh>
    <phoneticPr fontId="1"/>
  </si>
  <si>
    <t>②</t>
  </si>
  <si>
    <t>（5/12～5/31)</t>
    <phoneticPr fontId="1"/>
  </si>
  <si>
    <t>計算対象ﾁｪｯｸ</t>
    <rPh sb="0" eb="2">
      <t>ケイサン</t>
    </rPh>
    <rPh sb="2" eb="4">
      <t>タイショウ</t>
    </rPh>
    <phoneticPr fontId="1"/>
  </si>
  <si>
    <t>○</t>
    <phoneticPr fontId="1"/>
  </si>
  <si>
    <t>店舗の床面積
1,000㎡以下</t>
    <rPh sb="0" eb="2">
      <t>テンポ</t>
    </rPh>
    <rPh sb="3" eb="6">
      <t>ユカメンセキ</t>
    </rPh>
    <rPh sb="13" eb="15">
      <t>イカ</t>
    </rPh>
    <phoneticPr fontId="1"/>
  </si>
  <si>
    <r>
      <t>※</t>
    </r>
    <r>
      <rPr>
        <sz val="16"/>
        <rFont val="ＭＳ ゴシック"/>
        <family val="3"/>
        <charset val="128"/>
      </rPr>
      <t>20時</t>
    </r>
    <r>
      <rPr>
        <sz val="16"/>
        <rFont val="ＭＳ ゴシック"/>
        <family val="2"/>
        <charset val="128"/>
      </rPr>
      <t>を超える場合は短縮時間なし</t>
    </r>
    <rPh sb="3" eb="4">
      <t>ジ</t>
    </rPh>
    <rPh sb="5" eb="6">
      <t>コ</t>
    </rPh>
    <rPh sb="8" eb="10">
      <t>バアイ</t>
    </rPh>
    <phoneticPr fontId="1"/>
  </si>
  <si>
    <r>
      <t>（内容を確認のうえ、各項目にチェックを入れてください。</t>
    </r>
    <r>
      <rPr>
        <sz val="16"/>
        <rFont val="ＭＳ ゴシック"/>
        <family val="3"/>
        <charset val="128"/>
      </rPr>
      <t>※全てにチェックがない場合は支給されません。</t>
    </r>
    <r>
      <rPr>
        <sz val="18"/>
        <rFont val="ＭＳ ゴシック"/>
        <family val="2"/>
        <charset val="128"/>
      </rPr>
      <t>）</t>
    </r>
    <phoneticPr fontId="1"/>
  </si>
  <si>
    <r>
      <t>・期間中の営業時間のパターンが３パターン以上ある場合は、</t>
    </r>
    <r>
      <rPr>
        <u/>
        <sz val="16"/>
        <rFont val="ＭＳ ゴシック"/>
        <family val="3"/>
        <charset val="128"/>
      </rPr>
      <t>別紙に記入してください</t>
    </r>
    <r>
      <rPr>
        <sz val="16"/>
        <rFont val="ＭＳ ゴシック"/>
        <family val="3"/>
        <charset val="128"/>
      </rPr>
      <t>。</t>
    </r>
    <rPh sb="1" eb="4">
      <t>キカンチュウ</t>
    </rPh>
    <rPh sb="5" eb="7">
      <t>エイギョウ</t>
    </rPh>
    <rPh sb="7" eb="9">
      <t>ジカン</t>
    </rPh>
    <rPh sb="20" eb="22">
      <t>イジョウ</t>
    </rPh>
    <rPh sb="24" eb="26">
      <t>バアイ</t>
    </rPh>
    <rPh sb="28" eb="30">
      <t>ベッシ</t>
    </rPh>
    <rPh sb="31" eb="33">
      <t>キニュウ</t>
    </rPh>
    <phoneticPr fontId="1"/>
  </si>
  <si>
    <t>*1,*2　24時間表記で記入してください。（例：深夜１時→25時）</t>
    <rPh sb="23" eb="24">
      <t>レイ</t>
    </rPh>
    <rPh sb="25" eb="27">
      <t>シンヤ</t>
    </rPh>
    <rPh sb="28" eb="29">
      <t>ジ</t>
    </rPh>
    <rPh sb="32" eb="33">
      <t>ジ</t>
    </rPh>
    <phoneticPr fontId="1"/>
  </si>
  <si>
    <r>
      <t>してください。</t>
    </r>
    <r>
      <rPr>
        <sz val="18"/>
        <rFont val="ＭＳ ゴシック"/>
        <family val="3"/>
        <charset val="128"/>
      </rPr>
      <t>また、通常の営業終了時間が時短要請時間以前のため、通常通り営業しても時短営業</t>
    </r>
    <rPh sb="20" eb="22">
      <t>ジタン</t>
    </rPh>
    <rPh sb="22" eb="24">
      <t>ヨウセイ</t>
    </rPh>
    <rPh sb="24" eb="26">
      <t>ジカン</t>
    </rPh>
    <rPh sb="41" eb="43">
      <t>ジタン</t>
    </rPh>
    <rPh sb="43" eb="45">
      <t>エイギョウ</t>
    </rPh>
    <phoneticPr fontId="1"/>
  </si>
  <si>
    <t>総　支　給　額（映画配給会社への配分額含む）</t>
    <rPh sb="0" eb="1">
      <t>ソウ</t>
    </rPh>
    <rPh sb="2" eb="3">
      <t>シ</t>
    </rPh>
    <rPh sb="4" eb="5">
      <t>キュウ</t>
    </rPh>
    <rPh sb="6" eb="7">
      <t>ガク</t>
    </rPh>
    <rPh sb="8" eb="10">
      <t>エイガ</t>
    </rPh>
    <rPh sb="10" eb="12">
      <t>ハイキュウ</t>
    </rPh>
    <rPh sb="12" eb="14">
      <t>ガイシャ</t>
    </rPh>
    <rPh sb="16" eb="18">
      <t>ハイブン</t>
    </rPh>
    <rPh sb="18" eb="19">
      <t>ガク</t>
    </rPh>
    <rPh sb="19" eb="20">
      <t>フク</t>
    </rPh>
    <phoneticPr fontId="1"/>
  </si>
  <si>
    <t>大規模施設映画館には、時短要請期間における配給会社に対する協力金をあわせて支給します。</t>
    <rPh sb="0" eb="3">
      <t>ダイキボ</t>
    </rPh>
    <rPh sb="3" eb="5">
      <t>シセツ</t>
    </rPh>
    <rPh sb="5" eb="8">
      <t>エイガカン</t>
    </rPh>
    <rPh sb="11" eb="13">
      <t>ジタン</t>
    </rPh>
    <rPh sb="13" eb="15">
      <t>ヨウセイ</t>
    </rPh>
    <rPh sb="15" eb="17">
      <t>キカン</t>
    </rPh>
    <rPh sb="21" eb="23">
      <t>ハイキュウ</t>
    </rPh>
    <rPh sb="23" eb="25">
      <t>ガイシャ</t>
    </rPh>
    <rPh sb="26" eb="27">
      <t>タイ</t>
    </rPh>
    <rPh sb="29" eb="32">
      <t>キョウリョクキン</t>
    </rPh>
    <rPh sb="37" eb="39">
      <t>シキュウ</t>
    </rPh>
    <phoneticPr fontId="1"/>
  </si>
  <si>
    <t>区分</t>
    <rPh sb="0" eb="2">
      <t>クブン</t>
    </rPh>
    <phoneticPr fontId="1"/>
  </si>
  <si>
    <t>土日</t>
    <rPh sb="0" eb="2">
      <t>ドニチ</t>
    </rPh>
    <phoneticPr fontId="1"/>
  </si>
  <si>
    <t>平日</t>
    <rPh sb="0" eb="2">
      <t>ヘイジツ</t>
    </rPh>
    <phoneticPr fontId="1"/>
  </si>
  <si>
    <t>4/25～5/11</t>
    <phoneticPr fontId="1"/>
  </si>
  <si>
    <t>休業要請</t>
    <rPh sb="0" eb="2">
      <t>キュウギョウ</t>
    </rPh>
    <rPh sb="2" eb="4">
      <t>ヨウセイ</t>
    </rPh>
    <phoneticPr fontId="1"/>
  </si>
  <si>
    <t>時短要請(20時まで)</t>
    <rPh sb="0" eb="2">
      <t>ジタン</t>
    </rPh>
    <rPh sb="2" eb="4">
      <t>ヨウセイ</t>
    </rPh>
    <rPh sb="7" eb="8">
      <t>ジ</t>
    </rPh>
    <phoneticPr fontId="1"/>
  </si>
  <si>
    <t>時短要請(21時まで)</t>
    <rPh sb="0" eb="2">
      <t>ジタン</t>
    </rPh>
    <rPh sb="2" eb="4">
      <t>ヨウセイ</t>
    </rPh>
    <rPh sb="7" eb="8">
      <t>ジ</t>
    </rPh>
    <phoneticPr fontId="1"/>
  </si>
  <si>
    <t>5/12～5/31</t>
    <phoneticPr fontId="1"/>
  </si>
  <si>
    <t>6/1～6/20</t>
    <phoneticPr fontId="1"/>
  </si>
  <si>
    <t>大規模施設
映画館</t>
    <rPh sb="0" eb="3">
      <t>ダイキボ</t>
    </rPh>
    <rPh sb="3" eb="5">
      <t>シセツ</t>
    </rPh>
    <rPh sb="6" eb="9">
      <t>エイガカン</t>
    </rPh>
    <phoneticPr fontId="1"/>
  </si>
  <si>
    <t>6/21～8/19</t>
    <phoneticPr fontId="1"/>
  </si>
  <si>
    <t>5/12～</t>
    <phoneticPr fontId="1"/>
  </si>
  <si>
    <t>6/1～</t>
    <phoneticPr fontId="1"/>
  </si>
  <si>
    <t>21時まで</t>
    <rPh sb="2" eb="3">
      <t>ジ</t>
    </rPh>
    <phoneticPr fontId="1"/>
  </si>
  <si>
    <t>☆申請書を記入される前に確認をお願い致します。</t>
    <rPh sb="1" eb="4">
      <t>シンセイショ</t>
    </rPh>
    <rPh sb="5" eb="7">
      <t>キニュウ</t>
    </rPh>
    <rPh sb="10" eb="11">
      <t>マエ</t>
    </rPh>
    <rPh sb="12" eb="14">
      <t>カクニン</t>
    </rPh>
    <rPh sb="16" eb="17">
      <t>ネガ</t>
    </rPh>
    <rPh sb="18" eb="19">
      <t>イタ</t>
    </rPh>
    <phoneticPr fontId="1"/>
  </si>
  <si>
    <t>次のいずれかにチェック☑を入れてください</t>
    <rPh sb="0" eb="1">
      <t>ツギ</t>
    </rPh>
    <rPh sb="13" eb="14">
      <t>イ</t>
    </rPh>
    <phoneticPr fontId="1"/>
  </si>
  <si>
    <r>
      <t>⇒</t>
    </r>
    <r>
      <rPr>
        <u/>
        <sz val="18"/>
        <color rgb="FFFF0000"/>
        <rFont val="ＭＳ ゴシック"/>
        <family val="3"/>
        <charset val="128"/>
      </rPr>
      <t>本申請書</t>
    </r>
    <r>
      <rPr>
        <sz val="18"/>
        <color rgb="FFFF0000"/>
        <rFont val="ＭＳ ゴシック"/>
        <family val="3"/>
        <charset val="128"/>
      </rPr>
      <t>を記入</t>
    </r>
    <rPh sb="1" eb="2">
      <t>ホン</t>
    </rPh>
    <rPh sb="2" eb="5">
      <t>シンセイショ</t>
    </rPh>
    <rPh sb="6" eb="8">
      <t>キニュウ</t>
    </rPh>
    <phoneticPr fontId="1"/>
  </si>
  <si>
    <t>映画館
運営
事業者</t>
    <phoneticPr fontId="1"/>
  </si>
  <si>
    <r>
      <t>⇒</t>
    </r>
    <r>
      <rPr>
        <u/>
        <sz val="18"/>
        <rFont val="ＭＳ ゴシック"/>
        <family val="3"/>
        <charset val="128"/>
      </rPr>
      <t>様式３－２号</t>
    </r>
    <r>
      <rPr>
        <sz val="18"/>
        <rFont val="ＭＳ ゴシック"/>
        <family val="3"/>
        <charset val="128"/>
      </rPr>
      <t>を記入</t>
    </r>
    <rPh sb="1" eb="3">
      <t>ヨウシキ</t>
    </rPh>
    <rPh sb="6" eb="7">
      <t>ゴウ</t>
    </rPh>
    <rPh sb="8" eb="10">
      <t>キニュウ</t>
    </rPh>
    <phoneticPr fontId="1"/>
  </si>
  <si>
    <t>時短要請時間</t>
    <rPh sb="0" eb="2">
      <t>ジタン</t>
    </rPh>
    <rPh sb="2" eb="4">
      <t>ヨウセイ</t>
    </rPh>
    <rPh sb="4" eb="6">
      <t>ジカン</t>
    </rPh>
    <phoneticPr fontId="1"/>
  </si>
  <si>
    <t>6/1～8/19は、21時までの時短分が協力金の対象です。</t>
    <rPh sb="12" eb="13">
      <t>ジ</t>
    </rPh>
    <rPh sb="20" eb="23">
      <t>キョウリョクキン</t>
    </rPh>
    <rPh sb="24" eb="26">
      <t>タイショウ</t>
    </rPh>
    <phoneticPr fontId="1"/>
  </si>
  <si>
    <t>（6/1～8/19)</t>
    <phoneticPr fontId="1"/>
  </si>
  <si>
    <t>◆大規模施設映画館運営事業者</t>
    <rPh sb="1" eb="4">
      <t>ダイキボ</t>
    </rPh>
    <rPh sb="4" eb="6">
      <t>シセツ</t>
    </rPh>
    <rPh sb="6" eb="9">
      <t>エイガカン</t>
    </rPh>
    <rPh sb="9" eb="11">
      <t>ウンエイ</t>
    </rPh>
    <rPh sb="11" eb="14">
      <t>ジギョウシャ</t>
    </rPh>
    <phoneticPr fontId="1"/>
  </si>
  <si>
    <t>に該当しない日は「※」を記入してください。</t>
    <phoneticPr fontId="1"/>
  </si>
  <si>
    <t>次のいずれかにチェック☑を入れ、区分に応じて別記の太枠部分に必要事項を記入してください。</t>
    <rPh sb="0" eb="1">
      <t>ツギ</t>
    </rPh>
    <rPh sb="13" eb="14">
      <t>イ</t>
    </rPh>
    <rPh sb="16" eb="18">
      <t>クブン</t>
    </rPh>
    <rPh sb="19" eb="20">
      <t>オウ</t>
    </rPh>
    <rPh sb="22" eb="23">
      <t>ベツ</t>
    </rPh>
    <rPh sb="25" eb="27">
      <t>フトワク</t>
    </rPh>
    <rPh sb="27" eb="29">
      <t>ブブン</t>
    </rPh>
    <rPh sb="30" eb="32">
      <t>ヒツヨウ</t>
    </rPh>
    <rPh sb="32" eb="34">
      <t>ジコウ</t>
    </rPh>
    <rPh sb="35" eb="37">
      <t>キニュウ</t>
    </rPh>
    <phoneticPr fontId="1"/>
  </si>
  <si>
    <t>地域</t>
    <rPh sb="0" eb="2">
      <t>チイキ</t>
    </rPh>
    <phoneticPr fontId="1"/>
  </si>
  <si>
    <t>6/21～7/11</t>
    <phoneticPr fontId="1"/>
  </si>
  <si>
    <t>7/12～7/31</t>
    <phoneticPr fontId="1"/>
  </si>
  <si>
    <t>8/1</t>
    <phoneticPr fontId="1"/>
  </si>
  <si>
    <t>8/2～8/19</t>
    <phoneticPr fontId="1"/>
  </si>
  <si>
    <t>Ｂ</t>
    <phoneticPr fontId="1"/>
  </si>
  <si>
    <t>Ｃ</t>
    <phoneticPr fontId="1"/>
  </si>
  <si>
    <r>
      <t xml:space="preserve">別　記
</t>
    </r>
    <r>
      <rPr>
        <sz val="18"/>
        <rFont val="ＭＳ ゴシック"/>
        <family val="3"/>
        <charset val="128"/>
      </rPr>
      <t>（区分Ａ）</t>
    </r>
    <rPh sb="0" eb="1">
      <t>ベツ</t>
    </rPh>
    <rPh sb="2" eb="3">
      <t>キ</t>
    </rPh>
    <rPh sb="5" eb="7">
      <t>クブン</t>
    </rPh>
    <phoneticPr fontId="1"/>
  </si>
  <si>
    <r>
      <t xml:space="preserve">別　記
</t>
    </r>
    <r>
      <rPr>
        <sz val="18"/>
        <rFont val="ＭＳ ゴシック"/>
        <family val="3"/>
        <charset val="128"/>
      </rPr>
      <t>（区分Ｂ）</t>
    </r>
    <rPh sb="0" eb="1">
      <t>ベツ</t>
    </rPh>
    <rPh sb="2" eb="3">
      <t>キ</t>
    </rPh>
    <rPh sb="5" eb="7">
      <t>クブン</t>
    </rPh>
    <phoneticPr fontId="1"/>
  </si>
  <si>
    <r>
      <t xml:space="preserve">別　記
</t>
    </r>
    <r>
      <rPr>
        <sz val="18"/>
        <rFont val="ＭＳ ゴシック"/>
        <family val="3"/>
        <charset val="128"/>
      </rPr>
      <t>（区分Ｃ）</t>
    </r>
    <rPh sb="0" eb="1">
      <t>ベツ</t>
    </rPh>
    <rPh sb="2" eb="3">
      <t>キ</t>
    </rPh>
    <rPh sb="5" eb="7">
      <t>クブン</t>
    </rPh>
    <phoneticPr fontId="1"/>
  </si>
  <si>
    <t>６．通常時及び時短要請期間中の営業時間</t>
    <rPh sb="2" eb="4">
      <t>ツウジョウ</t>
    </rPh>
    <rPh sb="4" eb="5">
      <t>ジ</t>
    </rPh>
    <rPh sb="5" eb="6">
      <t>オヨ</t>
    </rPh>
    <rPh sb="7" eb="9">
      <t>ジタン</t>
    </rPh>
    <rPh sb="9" eb="11">
      <t>ヨウセイ</t>
    </rPh>
    <rPh sb="11" eb="14">
      <t>キカンチュウ</t>
    </rPh>
    <rPh sb="15" eb="17">
      <t>エイギョウ</t>
    </rPh>
    <rPh sb="17" eb="19">
      <t>ジカン</t>
    </rPh>
    <phoneticPr fontId="1"/>
  </si>
  <si>
    <t>神戸市、尼崎市、西宮市、芦屋市、伊丹市、宝塚市、川西市、三田市、猪名川町、明石市</t>
    <rPh sb="0" eb="3">
      <t>コウベシ</t>
    </rPh>
    <rPh sb="4" eb="7">
      <t>アマガサキシ</t>
    </rPh>
    <rPh sb="8" eb="11">
      <t>ニシノミヤシ</t>
    </rPh>
    <rPh sb="12" eb="14">
      <t>アシヤ</t>
    </rPh>
    <rPh sb="14" eb="15">
      <t>シ</t>
    </rPh>
    <rPh sb="16" eb="19">
      <t>イタミシ</t>
    </rPh>
    <rPh sb="20" eb="23">
      <t>タカラヅカシ</t>
    </rPh>
    <rPh sb="24" eb="27">
      <t>カワニシシ</t>
    </rPh>
    <rPh sb="28" eb="31">
      <t>サンダシ</t>
    </rPh>
    <rPh sb="32" eb="35">
      <t>イナガワ</t>
    </rPh>
    <rPh sb="35" eb="36">
      <t>チョウ</t>
    </rPh>
    <phoneticPr fontId="1"/>
  </si>
  <si>
    <t>加古川市、高砂市、稲美町、播磨町、姫路市</t>
    <rPh sb="0" eb="4">
      <t>カコガワシ</t>
    </rPh>
    <rPh sb="5" eb="8">
      <t>タカサゴシ</t>
    </rPh>
    <rPh sb="9" eb="12">
      <t>イナミチョウ</t>
    </rPh>
    <rPh sb="13" eb="15">
      <t>ハリマ</t>
    </rPh>
    <rPh sb="15" eb="16">
      <t>チョウ</t>
    </rPh>
    <rPh sb="17" eb="20">
      <t>ヒメジシ</t>
    </rPh>
    <phoneticPr fontId="1"/>
  </si>
  <si>
    <t>西脇市、三木市、小野市、加西市、加東市、多可町、神河町、市川町、福崎町、相生市、たつの市、赤穂市、宍粟市、太子町、上郡町、佐用町、豊岡市、養父市、朝来市、香美町、新温泉町、丹波篠山市、丹波市、洲本市、南あわじ市、淡路市</t>
    <rPh sb="36" eb="39">
      <t>アイオイシ</t>
    </rPh>
    <rPh sb="43" eb="44">
      <t>シ</t>
    </rPh>
    <rPh sb="45" eb="48">
      <t>アコウシ</t>
    </rPh>
    <rPh sb="49" eb="52">
      <t>シソウシ</t>
    </rPh>
    <rPh sb="53" eb="56">
      <t>タイシチョウ</t>
    </rPh>
    <rPh sb="57" eb="60">
      <t>カミゴオリチョウ</t>
    </rPh>
    <rPh sb="61" eb="63">
      <t>サヨウ</t>
    </rPh>
    <rPh sb="63" eb="64">
      <t>チョウ</t>
    </rPh>
    <rPh sb="65" eb="68">
      <t>トヨオカシ</t>
    </rPh>
    <rPh sb="69" eb="72">
      <t>ヤブシ</t>
    </rPh>
    <rPh sb="73" eb="76">
      <t>アサゴシ</t>
    </rPh>
    <rPh sb="77" eb="80">
      <t>カミチョウ</t>
    </rPh>
    <rPh sb="81" eb="84">
      <t>シンオンセン</t>
    </rPh>
    <rPh sb="84" eb="85">
      <t>チョウ</t>
    </rPh>
    <rPh sb="86" eb="88">
      <t>タンバ</t>
    </rPh>
    <rPh sb="88" eb="91">
      <t>ササヤマシ</t>
    </rPh>
    <rPh sb="92" eb="95">
      <t>タンバイチ</t>
    </rPh>
    <phoneticPr fontId="1"/>
  </si>
  <si>
    <t>4/25～6/20</t>
    <phoneticPr fontId="1"/>
  </si>
  <si>
    <t>・</t>
    <phoneticPr fontId="1"/>
  </si>
  <si>
    <t>時短
比率
（δ）</t>
    <rPh sb="0" eb="2">
      <t>ジタン</t>
    </rPh>
    <rPh sb="3" eb="5">
      <t>ヒリツ</t>
    </rPh>
    <phoneticPr fontId="1"/>
  </si>
  <si>
    <t>パターン③</t>
    <phoneticPr fontId="1"/>
  </si>
  <si>
    <t>パターン④</t>
    <phoneticPr fontId="1"/>
  </si>
  <si>
    <t>③</t>
  </si>
  <si>
    <t>④</t>
  </si>
  <si>
    <t>＜映画配給会社の協力金について＞</t>
    <rPh sb="1" eb="3">
      <t>エイガ</t>
    </rPh>
    <rPh sb="3" eb="5">
      <t>ハイキュウ</t>
    </rPh>
    <rPh sb="5" eb="7">
      <t>ガイシャ</t>
    </rPh>
    <rPh sb="8" eb="11">
      <t>キョウリョクキン</t>
    </rPh>
    <phoneticPr fontId="1"/>
  </si>
  <si>
    <r>
      <t>営業時間の短縮により上映できないこととなった映画の回数等に応じ、</t>
    </r>
    <r>
      <rPr>
        <u/>
        <sz val="18"/>
        <rFont val="ＭＳ ゴシック"/>
        <family val="3"/>
        <charset val="128"/>
      </rPr>
      <t>映画館から配給会社へ</t>
    </r>
    <rPh sb="0" eb="2">
      <t>エイギョウ</t>
    </rPh>
    <rPh sb="2" eb="4">
      <t>ジカン</t>
    </rPh>
    <rPh sb="5" eb="7">
      <t>タンシュク</t>
    </rPh>
    <rPh sb="10" eb="12">
      <t>ジョウエイ</t>
    </rPh>
    <rPh sb="22" eb="24">
      <t>エイガ</t>
    </rPh>
    <rPh sb="25" eb="27">
      <t>カイスウ</t>
    </rPh>
    <rPh sb="27" eb="28">
      <t>トウ</t>
    </rPh>
    <rPh sb="29" eb="30">
      <t>オウ</t>
    </rPh>
    <rPh sb="32" eb="35">
      <t>エイガカン</t>
    </rPh>
    <phoneticPr fontId="1"/>
  </si>
  <si>
    <t>協力金を適切に配分してください。</t>
    <rPh sb="4" eb="6">
      <t>テキセツ</t>
    </rPh>
    <phoneticPr fontId="1"/>
  </si>
  <si>
    <t>時短状況
(営業時間)</t>
    <rPh sb="0" eb="2">
      <t>ジタン</t>
    </rPh>
    <rPh sb="2" eb="4">
      <t>ジョウキョウ</t>
    </rPh>
    <rPh sb="6" eb="8">
      <t>エイギョウ</t>
    </rPh>
    <rPh sb="8" eb="10">
      <t>ジカン</t>
    </rPh>
    <phoneticPr fontId="1"/>
  </si>
  <si>
    <t>時短状況
(上映中止本数)</t>
    <rPh sb="0" eb="2">
      <t>ジタン</t>
    </rPh>
    <rPh sb="2" eb="4">
      <t>ジョウキョウ</t>
    </rPh>
    <rPh sb="6" eb="8">
      <t>ジョウエイ</t>
    </rPh>
    <rPh sb="8" eb="10">
      <t>チュウシ</t>
    </rPh>
    <rPh sb="10" eb="12">
      <t>ホンスウ</t>
    </rPh>
    <phoneticPr fontId="1"/>
  </si>
  <si>
    <t>一日あたり
支給額
(ε＝α×β
＋γ×δ)</t>
    <rPh sb="0" eb="2">
      <t>イチニチ</t>
    </rPh>
    <rPh sb="6" eb="9">
      <t>シキュウガク</t>
    </rPh>
    <phoneticPr fontId="1"/>
  </si>
  <si>
    <t>スクリーン数
（γ）</t>
    <rPh sb="5" eb="6">
      <t>スウ</t>
    </rPh>
    <phoneticPr fontId="1"/>
  </si>
  <si>
    <t>【対象地域：神戸市、尼崎市、西宮市、芦屋市、伊丹市、宝塚市、川西市、三田市、猪名川町、明石市】</t>
    <rPh sb="1" eb="3">
      <t>タイショウ</t>
    </rPh>
    <rPh sb="3" eb="5">
      <t>チイキ</t>
    </rPh>
    <phoneticPr fontId="1"/>
  </si>
  <si>
    <t>【対象地域：加古川市、高砂市、稲美町、播磨町、姫路市】</t>
    <rPh sb="1" eb="3">
      <t>タイショウ</t>
    </rPh>
    <rPh sb="3" eb="5">
      <t>チイキ</t>
    </rPh>
    <phoneticPr fontId="1"/>
  </si>
  <si>
    <t>【対象地域：西脇市、三木市、小野市、加西市、加東市、多可町、神河町、市川町、福崎町、相生市、たつの市、赤穂市、宍粟市、太子町、上郡町、佐用町、豊岡市、養父市、朝来市、香美町、新温泉町、丹波篠山市、丹波市、洲本市、南あわじ市、淡路市】</t>
    <rPh sb="1" eb="3">
      <t>タイショウ</t>
    </rPh>
    <rPh sb="3" eb="5">
      <t>チイキ</t>
    </rPh>
    <phoneticPr fontId="1"/>
  </si>
  <si>
    <t>本来上映
予定総数</t>
    <rPh sb="0" eb="2">
      <t>ホンライ</t>
    </rPh>
    <rPh sb="2" eb="4">
      <t>ジョウエイ</t>
    </rPh>
    <rPh sb="5" eb="7">
      <t>ヨテイ</t>
    </rPh>
    <rPh sb="7" eb="9">
      <t>ソウスウ</t>
    </rPh>
    <phoneticPr fontId="1"/>
  </si>
  <si>
    <t>上映中止
総数</t>
    <rPh sb="0" eb="2">
      <t>ジョウエイ</t>
    </rPh>
    <rPh sb="2" eb="4">
      <t>チュウシ</t>
    </rPh>
    <rPh sb="5" eb="7">
      <t>ソウスウ</t>
    </rPh>
    <phoneticPr fontId="1"/>
  </si>
  <si>
    <r>
      <t>「時短状況(営業時間)」欄には、</t>
    </r>
    <r>
      <rPr>
        <sz val="18"/>
        <rFont val="ＭＳ ゴシック"/>
        <family val="3"/>
        <charset val="128"/>
      </rPr>
      <t>「６」のパターン及び時短比率を記入してください。</t>
    </r>
    <rPh sb="1" eb="3">
      <t>ジタン</t>
    </rPh>
    <rPh sb="3" eb="5">
      <t>ジョウキョウ</t>
    </rPh>
    <rPh sb="6" eb="8">
      <t>エイギョウ</t>
    </rPh>
    <rPh sb="8" eb="10">
      <t>ジカン</t>
    </rPh>
    <rPh sb="12" eb="13">
      <t>ラン</t>
    </rPh>
    <rPh sb="24" eb="25">
      <t>オヨ</t>
    </rPh>
    <rPh sb="26" eb="28">
      <t>ジタン</t>
    </rPh>
    <rPh sb="28" eb="30">
      <t>ヒリツ</t>
    </rPh>
    <rPh sb="31" eb="33">
      <t>キニュウ</t>
    </rPh>
    <phoneticPr fontId="1"/>
  </si>
  <si>
    <t>映画配給会社一日あたり
支給額
(ζ＝γ×δ)
※時短分のみ</t>
    <rPh sb="0" eb="2">
      <t>エイガ</t>
    </rPh>
    <rPh sb="2" eb="4">
      <t>ハイキュウ</t>
    </rPh>
    <rPh sb="4" eb="6">
      <t>ガイシャ</t>
    </rPh>
    <rPh sb="6" eb="8">
      <t>イチニチ</t>
    </rPh>
    <rPh sb="12" eb="15">
      <t>シキュウガク</t>
    </rPh>
    <rPh sb="25" eb="27">
      <t>ジタン</t>
    </rPh>
    <rPh sb="27" eb="28">
      <t>ブン</t>
    </rPh>
    <phoneticPr fontId="1"/>
  </si>
  <si>
    <t>〔要請内容等〕</t>
    <rPh sb="1" eb="3">
      <t>ヨウセイ</t>
    </rPh>
    <rPh sb="3" eb="5">
      <t>ナイヨウ</t>
    </rPh>
    <rPh sb="5" eb="6">
      <t>トウ</t>
    </rPh>
    <phoneticPr fontId="1"/>
  </si>
  <si>
    <t>それ以前に営業を終了した場合は、実際の終了時間にかかわらず通常の営業終了時間から時短要請時間まで短縮した時間となります。</t>
    <rPh sb="40" eb="42">
      <t>ジタン</t>
    </rPh>
    <rPh sb="42" eb="44">
      <t>ヨウセイ</t>
    </rPh>
    <rPh sb="44" eb="46">
      <t>ジカン</t>
    </rPh>
    <phoneticPr fontId="1"/>
  </si>
  <si>
    <t>（大規模施設映画館運営事業者用）【第１期：令和3年4月25日～8月19日実施分】</t>
    <rPh sb="1" eb="4">
      <t>ダイキボ</t>
    </rPh>
    <rPh sb="4" eb="6">
      <t>シセツ</t>
    </rPh>
    <rPh sb="6" eb="9">
      <t>エイガカン</t>
    </rPh>
    <rPh sb="9" eb="11">
      <t>ウンエイ</t>
    </rPh>
    <rPh sb="11" eb="14">
      <t>ジギョウシャ</t>
    </rPh>
    <rPh sb="14" eb="15">
      <t>ヨウ</t>
    </rPh>
    <rPh sb="15" eb="16">
      <t>セヨウ</t>
    </rPh>
    <phoneticPr fontId="1"/>
  </si>
  <si>
    <t>を記入してください。時短要請期間中に休業した場合は、時短要請時間まで営業したと仮定した場合</t>
    <phoneticPr fontId="1"/>
  </si>
  <si>
    <t>の上映映画数を記入してください。</t>
    <phoneticPr fontId="1"/>
  </si>
  <si>
    <t>「時短状況(上映中止本数)」欄には、通常時の映画上映予定総数及び時短要請期間中の上映中止総数</t>
    <rPh sb="1" eb="3">
      <t>ジタン</t>
    </rPh>
    <rPh sb="3" eb="5">
      <t>ジョウキョウ</t>
    </rPh>
    <rPh sb="6" eb="8">
      <t>ジョウエイ</t>
    </rPh>
    <rPh sb="8" eb="10">
      <t>チュウシ</t>
    </rPh>
    <rPh sb="10" eb="12">
      <t>ホンスウ</t>
    </rPh>
    <rPh sb="14" eb="15">
      <t>ラン</t>
    </rPh>
    <rPh sb="18" eb="20">
      <t>ツウジョウ</t>
    </rPh>
    <rPh sb="20" eb="21">
      <t>ジ</t>
    </rPh>
    <rPh sb="22" eb="24">
      <t>エイガ</t>
    </rPh>
    <rPh sb="26" eb="28">
      <t>ヨテイ</t>
    </rPh>
    <rPh sb="28" eb="30">
      <t>ソウスウ</t>
    </rPh>
    <rPh sb="30" eb="31">
      <t>オヨ</t>
    </rPh>
    <rPh sb="32" eb="34">
      <t>ジタン</t>
    </rPh>
    <rPh sb="34" eb="36">
      <t>ヨウセイ</t>
    </rPh>
    <rPh sb="36" eb="39">
      <t>キカンチュウ</t>
    </rPh>
    <rPh sb="40" eb="42">
      <t>ジョウエイ</t>
    </rPh>
    <rPh sb="42" eb="44">
      <t>チュウシ</t>
    </rPh>
    <phoneticPr fontId="1"/>
  </si>
  <si>
    <t>スクリーン毎の上映スケジュール（時短営業により上映できなくなった回数がわかるもの）</t>
    <rPh sb="5" eb="6">
      <t>ゴト</t>
    </rPh>
    <rPh sb="7" eb="9">
      <t>ジョウエイ</t>
    </rPh>
    <rPh sb="16" eb="18">
      <t>ジタン</t>
    </rPh>
    <rPh sb="18" eb="20">
      <t>エイギョウ</t>
    </rPh>
    <rPh sb="23" eb="25">
      <t>ジョウエイ</t>
    </rPh>
    <rPh sb="32" eb="34">
      <t>カイスウ</t>
    </rPh>
    <phoneticPr fontId="1"/>
  </si>
  <si>
    <t>映画館の面積</t>
    <rPh sb="0" eb="3">
      <t>エイガカン</t>
    </rPh>
    <rPh sb="4" eb="6">
      <t>メンセキ</t>
    </rPh>
    <phoneticPr fontId="1"/>
  </si>
  <si>
    <t>うち
時短（休業）面積</t>
    <phoneticPr fontId="1"/>
  </si>
  <si>
    <t>施設の建築物の床面積の合計</t>
    <rPh sb="0" eb="2">
      <t>シセツ</t>
    </rPh>
    <rPh sb="3" eb="6">
      <t>ケンチクブツ</t>
    </rPh>
    <rPh sb="7" eb="10">
      <t>ユカメンセキ</t>
    </rPh>
    <rPh sb="11" eb="13">
      <t>ゴウケイ</t>
    </rPh>
    <phoneticPr fontId="1"/>
  </si>
  <si>
    <t>要請に応じて休業又は時短営業を行っている部分の面積（階段、トイレ、休憩室、事務所、倉庫等、サービスの提供を直接行っていない部分及びテナント等の区画の面積は除く）</t>
    <rPh sb="0" eb="2">
      <t>ヨウセイ</t>
    </rPh>
    <rPh sb="3" eb="4">
      <t>オウ</t>
    </rPh>
    <rPh sb="6" eb="8">
      <t>キュウギョウ</t>
    </rPh>
    <rPh sb="8" eb="9">
      <t>マタ</t>
    </rPh>
    <rPh sb="10" eb="12">
      <t>ジタン</t>
    </rPh>
    <rPh sb="12" eb="14">
      <t>エイギョウ</t>
    </rPh>
    <rPh sb="15" eb="16">
      <t>オコナ</t>
    </rPh>
    <rPh sb="20" eb="22">
      <t>ブブン</t>
    </rPh>
    <rPh sb="23" eb="25">
      <t>メンセキ</t>
    </rPh>
    <rPh sb="26" eb="28">
      <t>カイダン</t>
    </rPh>
    <rPh sb="33" eb="36">
      <t>キュウケイシツ</t>
    </rPh>
    <rPh sb="37" eb="39">
      <t>ジム</t>
    </rPh>
    <rPh sb="39" eb="40">
      <t>ショ</t>
    </rPh>
    <rPh sb="41" eb="43">
      <t>ソウコ</t>
    </rPh>
    <rPh sb="43" eb="44">
      <t>トウ</t>
    </rPh>
    <rPh sb="50" eb="52">
      <t>テイキョウ</t>
    </rPh>
    <rPh sb="53" eb="55">
      <t>チョクセツ</t>
    </rPh>
    <rPh sb="55" eb="56">
      <t>オコナ</t>
    </rPh>
    <rPh sb="61" eb="63">
      <t>ブブン</t>
    </rPh>
    <rPh sb="63" eb="64">
      <t>オヨ</t>
    </rPh>
    <rPh sb="69" eb="70">
      <t>トウ</t>
    </rPh>
    <rPh sb="71" eb="73">
      <t>クカク</t>
    </rPh>
    <rPh sb="74" eb="76">
      <t>メンセキ</t>
    </rPh>
    <rPh sb="77" eb="78">
      <t>ノゾ</t>
    </rPh>
    <phoneticPr fontId="1"/>
  </si>
  <si>
    <t>施設内の全ての店舗(生活必需品以外)が休業・時短要請に協力しました。</t>
    <rPh sb="0" eb="2">
      <t>シセツ</t>
    </rPh>
    <rPh sb="2" eb="3">
      <t>ナイ</t>
    </rPh>
    <rPh sb="4" eb="5">
      <t>スベ</t>
    </rPh>
    <rPh sb="7" eb="9">
      <t>テンポ</t>
    </rPh>
    <rPh sb="10" eb="12">
      <t>セイカツ</t>
    </rPh>
    <rPh sb="12" eb="15">
      <t>ヒツジュヒン</t>
    </rPh>
    <rPh sb="15" eb="17">
      <t>イガイ</t>
    </rPh>
    <rPh sb="19" eb="21">
      <t>キュウギョウ</t>
    </rPh>
    <rPh sb="22" eb="24">
      <t>ジタン</t>
    </rPh>
    <rPh sb="24" eb="26">
      <t>ヨウセイ</t>
    </rPh>
    <rPh sb="27" eb="29">
      <t>キョウリョク</t>
    </rPh>
    <phoneticPr fontId="1"/>
  </si>
  <si>
    <t>①映画館運営事業者</t>
  </si>
  <si>
    <t>※項目「１」～「５」については、電子申請フォームにおいて入力してください。</t>
    <phoneticPr fontId="1"/>
  </si>
  <si>
    <r>
      <t>・期間中の営業時間のパターンが５パターン以上ある場合は、</t>
    </r>
    <r>
      <rPr>
        <u/>
        <sz val="16"/>
        <rFont val="ＭＳ ゴシック"/>
        <family val="3"/>
        <charset val="128"/>
      </rPr>
      <t>別紙に記入してください</t>
    </r>
    <r>
      <rPr>
        <sz val="16"/>
        <rFont val="ＭＳ ゴシック"/>
        <family val="3"/>
        <charset val="128"/>
      </rPr>
      <t>。</t>
    </r>
    <rPh sb="1" eb="4">
      <t>キカンチュウ</t>
    </rPh>
    <rPh sb="5" eb="7">
      <t>エイギョウ</t>
    </rPh>
    <rPh sb="7" eb="9">
      <t>ジカン</t>
    </rPh>
    <rPh sb="20" eb="22">
      <t>イジョウ</t>
    </rPh>
    <rPh sb="24" eb="26">
      <t>バアイ</t>
    </rPh>
    <rPh sb="28" eb="30">
      <t>ベッシ</t>
    </rPh>
    <rPh sb="31" eb="3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</si>
</sst>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Red]\-#,##0.0"/>
    <numFmt numFmtId="177" formatCode="0.0&quot;万&quot;&quot;円&quot;"/>
    <numFmt numFmtId="178" formatCode="0&quot;万&quot;&quot;円&quot;"/>
    <numFmt numFmtId="179" formatCode="0;\-0;0"/>
    <numFmt numFmtId="180" formatCode="00;\-00;00"/>
    <numFmt numFmtId="181" formatCode="General;;0"/>
    <numFmt numFmtId="182" formatCode="0.00;;0.00"/>
    <numFmt numFmtId="183" formatCode="0.000"/>
    <numFmt numFmtId="184" formatCode="#,##0.000;[Red]\-#,##0.000;0.000"/>
    <numFmt numFmtId="185" formatCode="0.0"/>
    <numFmt numFmtId="186" formatCode="General&quot;本&quot;"/>
  </numFmts>
  <fonts count="56">
    <font>
      <sz val="12"/>
      <color theme="1"/>
      <name val="ＭＳ ゴシック"/>
      <family val="2"/>
      <charset val="128"/>
    </font>
    <font>
      <sz val="6"/>
      <name val="ＭＳ ゴシック"/>
      <family val="2"/>
      <charset val="128"/>
    </font>
    <font>
      <sz val="16"/>
      <name val="ＭＳ ゴシック"/>
      <family val="2"/>
      <charset val="128"/>
    </font>
    <font>
      <sz val="16"/>
      <name val="ＭＳ ゴシック"/>
      <family val="3"/>
      <charset val="128"/>
    </font>
    <font>
      <sz val="22"/>
      <name val="ＭＳ ゴシック"/>
      <family val="2"/>
      <charset val="128"/>
    </font>
    <font>
      <sz val="22"/>
      <name val="ＭＳ ゴシック"/>
      <family val="3"/>
      <charset val="128"/>
    </font>
    <font>
      <sz val="18"/>
      <name val="ＭＳ Ｐゴシック"/>
      <family val="3"/>
      <charset val="128"/>
    </font>
    <font>
      <u/>
      <sz val="18"/>
      <name val="ＭＳ Ｐゴシック"/>
      <family val="3"/>
      <charset val="128"/>
    </font>
    <font>
      <sz val="14"/>
      <name val="HG丸ｺﾞｼｯｸM-PRO"/>
      <family val="3"/>
      <charset val="128"/>
    </font>
    <font>
      <sz val="14"/>
      <name val="ＭＳ ゴシック"/>
      <family val="3"/>
      <charset val="128"/>
    </font>
    <font>
      <sz val="18"/>
      <name val="ＭＳ ゴシック"/>
      <family val="3"/>
      <charset val="128"/>
    </font>
    <font>
      <sz val="24"/>
      <name val="ＭＳ ゴシック"/>
      <family val="3"/>
      <charset val="128"/>
    </font>
    <font>
      <b/>
      <sz val="18"/>
      <name val="HGS創英角ｺﾞｼｯｸUB"/>
      <family val="3"/>
      <charset val="128"/>
    </font>
    <font>
      <sz val="17"/>
      <name val="ＭＳ Ｐゴシック"/>
      <family val="3"/>
      <charset val="128"/>
    </font>
    <font>
      <sz val="18"/>
      <name val="ＭＳ ゴシック"/>
      <family val="2"/>
      <charset val="128"/>
    </font>
    <font>
      <b/>
      <sz val="16"/>
      <name val="ＭＳ ゴシック"/>
      <family val="3"/>
      <charset val="128"/>
    </font>
    <font>
      <sz val="12"/>
      <color theme="1"/>
      <name val="ＭＳ ゴシック"/>
      <family val="2"/>
      <charset val="128"/>
    </font>
    <font>
      <sz val="18"/>
      <name val="HGS創英角ｺﾞｼｯｸUB"/>
      <family val="3"/>
      <charset val="128"/>
    </font>
    <font>
      <sz val="11"/>
      <color indexed="81"/>
      <name val="MS P ゴシック"/>
      <family val="3"/>
      <charset val="128"/>
    </font>
    <font>
      <sz val="12"/>
      <name val="ＭＳ ゴシック"/>
      <family val="3"/>
      <charset val="128"/>
    </font>
    <font>
      <sz val="24"/>
      <name val="ＭＳ ゴシック"/>
      <family val="2"/>
      <charset val="128"/>
    </font>
    <font>
      <sz val="20"/>
      <name val="ＭＳ ゴシック"/>
      <family val="3"/>
      <charset val="128"/>
    </font>
    <font>
      <b/>
      <sz val="28"/>
      <name val="HGS創英角ｺﾞｼｯｸUB"/>
      <family val="3"/>
      <charset val="128"/>
    </font>
    <font>
      <sz val="22"/>
      <name val="HGS創英角ｺﾞｼｯｸUB"/>
      <family val="3"/>
      <charset val="128"/>
    </font>
    <font>
      <sz val="20"/>
      <name val="HG創英角ｺﾞｼｯｸUB"/>
      <family val="3"/>
      <charset val="128"/>
    </font>
    <font>
      <sz val="20"/>
      <name val="ＭＳ ゴシック"/>
      <family val="2"/>
      <charset val="128"/>
    </font>
    <font>
      <sz val="16"/>
      <name val="ＭＳ Ｐゴシック"/>
      <family val="3"/>
      <charset val="128"/>
    </font>
    <font>
      <sz val="20"/>
      <name val="HGS創英角ｺﾞｼｯｸUB"/>
      <family val="3"/>
      <charset val="128"/>
    </font>
    <font>
      <b/>
      <i/>
      <sz val="16"/>
      <name val="メイリオ"/>
      <family val="3"/>
      <charset val="128"/>
    </font>
    <font>
      <i/>
      <sz val="16"/>
      <name val="ＭＳ ゴシック"/>
      <family val="3"/>
      <charset val="128"/>
    </font>
    <font>
      <sz val="9"/>
      <name val="ＭＳ ゴシック"/>
      <family val="3"/>
      <charset val="128"/>
    </font>
    <font>
      <sz val="14"/>
      <name val="ＭＳ ゴシック"/>
      <family val="2"/>
      <charset val="128"/>
    </font>
    <font>
      <b/>
      <sz val="20"/>
      <name val="HGS創英角ｺﾞｼｯｸUB"/>
      <family val="3"/>
      <charset val="128"/>
    </font>
    <font>
      <u/>
      <sz val="16"/>
      <name val="ＭＳ ゴシック"/>
      <family val="3"/>
      <charset val="128"/>
    </font>
    <font>
      <b/>
      <sz val="18"/>
      <name val="ＭＳ ゴシック"/>
      <family val="3"/>
      <charset val="128"/>
    </font>
    <font>
      <sz val="16"/>
      <name val="HGS創英角ｺﾞｼｯｸUB"/>
      <family val="3"/>
      <charset val="128"/>
    </font>
    <font>
      <b/>
      <sz val="22"/>
      <name val="ＭＳ ゴシック"/>
      <family val="3"/>
      <charset val="128"/>
    </font>
    <font>
      <sz val="17"/>
      <name val="ＭＳ ゴシック"/>
      <family val="3"/>
      <charset val="128"/>
    </font>
    <font>
      <u/>
      <sz val="18"/>
      <name val="ＭＳ ゴシック"/>
      <family val="3"/>
      <charset val="128"/>
    </font>
    <font>
      <b/>
      <sz val="24"/>
      <color theme="0"/>
      <name val="HGS創英角ｺﾞｼｯｸUB"/>
      <family val="3"/>
      <charset val="128"/>
    </font>
    <font>
      <b/>
      <sz val="26"/>
      <name val="HGS創英角ｺﾞｼｯｸUB"/>
      <family val="3"/>
      <charset val="128"/>
    </font>
    <font>
      <sz val="17"/>
      <name val="ＭＳ ゴシック"/>
      <family val="2"/>
      <charset val="128"/>
    </font>
    <font>
      <sz val="12"/>
      <name val="ＭＳ ゴシック"/>
      <family val="2"/>
      <charset val="128"/>
    </font>
    <font>
      <b/>
      <sz val="20"/>
      <name val="ＭＳ ゴシック"/>
      <family val="3"/>
      <charset val="128"/>
    </font>
    <font>
      <sz val="14"/>
      <color indexed="81"/>
      <name val="MS P ゴシック"/>
      <family val="3"/>
      <charset val="128"/>
    </font>
    <font>
      <sz val="16"/>
      <color rgb="FFFF0000"/>
      <name val="ＭＳ ゴシック"/>
      <family val="3"/>
      <charset val="128"/>
    </font>
    <font>
      <b/>
      <sz val="20"/>
      <color rgb="FFFF0000"/>
      <name val="ＭＳ ゴシック"/>
      <family val="3"/>
      <charset val="128"/>
    </font>
    <font>
      <sz val="18"/>
      <color rgb="FFFF0000"/>
      <name val="ＭＳ ゴシック"/>
      <family val="3"/>
      <charset val="128"/>
    </font>
    <font>
      <b/>
      <sz val="28"/>
      <color rgb="FFFF0000"/>
      <name val="HGS創英角ｺﾞｼｯｸUB"/>
      <family val="3"/>
      <charset val="128"/>
    </font>
    <font>
      <u/>
      <sz val="16"/>
      <color rgb="FFFF0000"/>
      <name val="ＭＳ ゴシック"/>
      <family val="3"/>
      <charset val="128"/>
    </font>
    <font>
      <u/>
      <sz val="18"/>
      <color rgb="FFFF0000"/>
      <name val="ＭＳ ゴシック"/>
      <family val="3"/>
      <charset val="128"/>
    </font>
    <font>
      <sz val="16"/>
      <color rgb="FF0070C0"/>
      <name val="ＭＳ ゴシック"/>
      <family val="3"/>
      <charset val="128"/>
    </font>
    <font>
      <sz val="18"/>
      <name val="游ゴシック Light"/>
      <family val="3"/>
      <charset val="128"/>
    </font>
    <font>
      <strike/>
      <sz val="18"/>
      <name val="ＭＳ Ｐゴシック"/>
      <family val="3"/>
      <charset val="128"/>
    </font>
    <font>
      <sz val="20"/>
      <name val="游ゴシック Light"/>
      <family val="3"/>
      <charset val="128"/>
    </font>
    <font>
      <sz val="16"/>
      <name val="游ゴシック Light"/>
      <family val="3"/>
      <charset val="128"/>
    </font>
  </fonts>
  <fills count="10">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rgb="FF0000FF"/>
        <bgColor indexed="64"/>
      </patternFill>
    </fill>
    <fill>
      <patternFill patternType="solid">
        <fgColor rgb="FF66CCFF"/>
        <bgColor indexed="64"/>
      </patternFill>
    </fill>
  </fills>
  <borders count="1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bottom/>
      <diagonal/>
    </border>
    <border>
      <left/>
      <right style="dotted">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style="thin">
        <color indexed="64"/>
      </left>
      <right style="dotted">
        <color indexed="64"/>
      </right>
      <top style="thin">
        <color indexed="64"/>
      </top>
      <bottom style="thin">
        <color indexed="64"/>
      </bottom>
      <diagonal/>
    </border>
    <border>
      <left/>
      <right style="dotted">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dotted">
        <color indexed="64"/>
      </top>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diagonalUp="1">
      <left style="dotted">
        <color indexed="64"/>
      </left>
      <right/>
      <top style="thin">
        <color indexed="64"/>
      </top>
      <bottom style="dotted">
        <color indexed="64"/>
      </bottom>
      <diagonal style="thin">
        <color indexed="64"/>
      </diagonal>
    </border>
    <border diagonalUp="1">
      <left/>
      <right/>
      <top style="thin">
        <color indexed="64"/>
      </top>
      <bottom style="dotted">
        <color indexed="64"/>
      </bottom>
      <diagonal style="thin">
        <color indexed="64"/>
      </diagonal>
    </border>
    <border diagonalUp="1">
      <left/>
      <right style="thin">
        <color indexed="64"/>
      </right>
      <top style="thin">
        <color indexed="64"/>
      </top>
      <bottom style="dotted">
        <color indexed="64"/>
      </bottom>
      <diagonal style="thin">
        <color indexed="64"/>
      </diagonal>
    </border>
    <border>
      <left/>
      <right style="dotted">
        <color indexed="64"/>
      </right>
      <top style="thin">
        <color indexed="64"/>
      </top>
      <bottom style="thin">
        <color indexed="64"/>
      </bottom>
      <diagonal/>
    </border>
    <border diagonalUp="1">
      <left style="thin">
        <color indexed="64"/>
      </left>
      <right/>
      <top style="thin">
        <color indexed="64"/>
      </top>
      <bottom style="dotted">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diagonalUp="1">
      <left/>
      <right style="thin">
        <color indexed="64"/>
      </right>
      <top style="thin">
        <color indexed="64"/>
      </top>
      <bottom style="thin">
        <color indexed="64"/>
      </bottom>
      <diagonal style="thin">
        <color indexed="64"/>
      </diagonal>
    </border>
    <border>
      <left style="dotted">
        <color indexed="64"/>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double">
        <color indexed="64"/>
      </bottom>
      <diagonal/>
    </border>
    <border>
      <left style="dotted">
        <color indexed="64"/>
      </left>
      <right/>
      <top style="dotted">
        <color indexed="64"/>
      </top>
      <bottom/>
      <diagonal/>
    </border>
    <border>
      <left style="dotted">
        <color indexed="64"/>
      </left>
      <right/>
      <top/>
      <bottom/>
      <diagonal/>
    </border>
    <border>
      <left style="thin">
        <color indexed="64"/>
      </left>
      <right style="thin">
        <color indexed="64"/>
      </right>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diagonalUp="1">
      <left style="medium">
        <color indexed="64"/>
      </left>
      <right/>
      <top style="thin">
        <color indexed="64"/>
      </top>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top/>
      <bottom/>
      <diagonal style="thin">
        <color indexed="64"/>
      </diagonal>
    </border>
    <border diagonalUp="1">
      <left style="medium">
        <color indexed="64"/>
      </left>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style="double">
        <color indexed="64"/>
      </top>
      <bottom/>
      <diagonal/>
    </border>
    <border>
      <left style="thin">
        <color indexed="64"/>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double">
        <color indexed="64"/>
      </bottom>
      <diagonal/>
    </border>
    <border diagonalUp="1">
      <left style="medium">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right/>
      <top style="thin">
        <color indexed="64"/>
      </top>
      <bottom style="thin">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medium">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medium">
        <color indexed="64"/>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right style="medium">
        <color indexed="64"/>
      </right>
      <top/>
      <bottom/>
      <diagonal style="thin">
        <color indexed="64"/>
      </diagonal>
    </border>
    <border diagonalUp="1">
      <left style="thin">
        <color indexed="64"/>
      </left>
      <right/>
      <top/>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right style="medium">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style="medium">
        <color indexed="64"/>
      </left>
      <right style="thin">
        <color indexed="64"/>
      </right>
      <top style="thin">
        <color indexed="64"/>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thin">
        <color indexed="64"/>
      </right>
      <top/>
      <bottom style="hair">
        <color indexed="64"/>
      </bottom>
      <diagonal style="thin">
        <color indexed="64"/>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thin">
        <color indexed="64"/>
      </right>
      <top style="double">
        <color indexed="64"/>
      </top>
      <bottom/>
      <diagonal/>
    </border>
    <border diagonalUp="1">
      <left style="medium">
        <color indexed="64"/>
      </left>
      <right/>
      <top style="hair">
        <color indexed="64"/>
      </top>
      <bottom/>
      <diagonal style="thin">
        <color indexed="64"/>
      </diagonal>
    </border>
    <border diagonalUp="1">
      <left/>
      <right/>
      <top style="hair">
        <color auto="1"/>
      </top>
      <bottom/>
      <diagonal style="thin">
        <color indexed="64"/>
      </diagonal>
    </border>
    <border diagonalUp="1">
      <left/>
      <right style="thin">
        <color indexed="64"/>
      </right>
      <top style="hair">
        <color indexed="64"/>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1237">
    <xf numFmtId="0" fontId="0" fillId="0" borderId="0" xfId="0">
      <alignment vertical="center"/>
    </xf>
    <xf numFmtId="0" fontId="2" fillId="0" borderId="0" xfId="0" applyFont="1" applyProtection="1">
      <alignment vertical="center"/>
      <protection locked="0"/>
    </xf>
    <xf numFmtId="0" fontId="3" fillId="0" borderId="0" xfId="0" applyFont="1" applyAlignment="1" applyProtection="1">
      <alignment horizontal="right" vertical="center" shrinkToFit="1"/>
      <protection locked="0"/>
    </xf>
    <xf numFmtId="0" fontId="2" fillId="0" borderId="0" xfId="0" applyFont="1" applyFill="1" applyProtection="1">
      <alignment vertical="center"/>
      <protection locked="0"/>
    </xf>
    <xf numFmtId="0" fontId="21" fillId="0" borderId="0" xfId="0" applyFont="1" applyAlignment="1" applyProtection="1">
      <alignment horizontal="center" vertical="center"/>
      <protection locked="0"/>
    </xf>
    <xf numFmtId="0" fontId="4" fillId="0" borderId="0" xfId="0" applyFont="1" applyProtection="1">
      <alignment vertical="center"/>
      <protection locked="0"/>
    </xf>
    <xf numFmtId="0" fontId="14" fillId="0" borderId="0" xfId="0" applyFont="1" applyProtection="1">
      <alignment vertical="center"/>
      <protection locked="0"/>
    </xf>
    <xf numFmtId="0" fontId="10" fillId="0" borderId="0" xfId="0" applyFont="1" applyAlignment="1" applyProtection="1">
      <alignment vertical="center" shrinkToFit="1"/>
      <protection locked="0"/>
    </xf>
    <xf numFmtId="0" fontId="14" fillId="0" borderId="0" xfId="0" applyFont="1" applyFill="1" applyProtection="1">
      <alignment vertical="center"/>
      <protection locked="0"/>
    </xf>
    <xf numFmtId="0" fontId="3" fillId="0" borderId="0" xfId="0" applyFont="1" applyAlignment="1" applyProtection="1">
      <alignment vertical="center" shrinkToFit="1"/>
      <protection locked="0"/>
    </xf>
    <xf numFmtId="0" fontId="6" fillId="0" borderId="0" xfId="0" applyFont="1" applyProtection="1">
      <alignment vertical="center"/>
      <protection locked="0"/>
    </xf>
    <xf numFmtId="0" fontId="2" fillId="0" borderId="13" xfId="0" applyFont="1" applyBorder="1" applyProtection="1">
      <alignment vertical="center"/>
      <protection locked="0"/>
    </xf>
    <xf numFmtId="0" fontId="2" fillId="0" borderId="0" xfId="0" applyFont="1" applyBorder="1" applyProtection="1">
      <alignment vertical="center"/>
      <protection locked="0"/>
    </xf>
    <xf numFmtId="0" fontId="39" fillId="8" borderId="0" xfId="0" applyFont="1" applyFill="1" applyProtection="1">
      <alignment vertical="center"/>
      <protection locked="0"/>
    </xf>
    <xf numFmtId="0" fontId="2" fillId="8" borderId="0" xfId="0" applyFont="1" applyFill="1" applyProtection="1">
      <alignment vertical="center"/>
      <protection locked="0"/>
    </xf>
    <xf numFmtId="0" fontId="3" fillId="8" borderId="0" xfId="0" applyFont="1" applyFill="1" applyAlignment="1" applyProtection="1">
      <alignment vertical="center" shrinkToFit="1"/>
      <protection locked="0"/>
    </xf>
    <xf numFmtId="0" fontId="2" fillId="8" borderId="0" xfId="0" applyFont="1" applyFill="1" applyBorder="1" applyProtection="1">
      <alignment vertical="center"/>
      <protection locked="0"/>
    </xf>
    <xf numFmtId="0" fontId="23" fillId="9" borderId="0" xfId="0" applyFont="1" applyFill="1" applyProtection="1">
      <alignment vertical="center"/>
      <protection locked="0"/>
    </xf>
    <xf numFmtId="0" fontId="17" fillId="9" borderId="0" xfId="0" applyFont="1" applyFill="1" applyProtection="1">
      <alignment vertical="center"/>
      <protection locked="0"/>
    </xf>
    <xf numFmtId="0" fontId="17" fillId="9" borderId="0" xfId="0" applyFont="1" applyFill="1" applyAlignment="1" applyProtection="1">
      <alignment vertical="center" shrinkToFit="1"/>
      <protection locked="0"/>
    </xf>
    <xf numFmtId="0" fontId="17" fillId="0" borderId="0" xfId="0" applyFont="1" applyFill="1" applyProtection="1">
      <alignment vertical="center"/>
      <protection locked="0"/>
    </xf>
    <xf numFmtId="0" fontId="17" fillId="0" borderId="0" xfId="0" applyFont="1" applyProtection="1">
      <alignment vertical="center"/>
      <protection locked="0"/>
    </xf>
    <xf numFmtId="0" fontId="3" fillId="0" borderId="33" xfId="0" applyFont="1" applyBorder="1" applyAlignment="1" applyProtection="1">
      <alignment horizontal="center" vertical="center" shrinkToFit="1"/>
      <protection locked="0"/>
    </xf>
    <xf numFmtId="0" fontId="19" fillId="0" borderId="18" xfId="0" applyFont="1" applyBorder="1" applyAlignment="1" applyProtection="1">
      <alignment vertical="center"/>
      <protection locked="0"/>
    </xf>
    <xf numFmtId="0" fontId="19" fillId="0" borderId="14" xfId="0" applyFont="1" applyBorder="1" applyAlignment="1" applyProtection="1">
      <alignment vertical="center"/>
      <protection locked="0"/>
    </xf>
    <xf numFmtId="0" fontId="19" fillId="0" borderId="5" xfId="0" applyFont="1" applyBorder="1" applyAlignment="1" applyProtection="1">
      <alignment vertical="center"/>
      <protection locked="0"/>
    </xf>
    <xf numFmtId="0" fontId="2" fillId="0" borderId="6" xfId="0" applyFont="1" applyBorder="1" applyProtection="1">
      <alignment vertical="center"/>
      <protection locked="0"/>
    </xf>
    <xf numFmtId="0" fontId="11" fillId="0" borderId="33" xfId="0" applyFont="1" applyBorder="1" applyAlignment="1" applyProtection="1">
      <alignment horizontal="center" vertical="center" shrinkToFit="1"/>
      <protection locked="0"/>
    </xf>
    <xf numFmtId="0" fontId="11" fillId="0" borderId="45" xfId="0" applyFont="1" applyBorder="1" applyProtection="1">
      <alignment vertical="center"/>
      <protection locked="0"/>
    </xf>
    <xf numFmtId="0" fontId="11" fillId="0" borderId="0" xfId="0" applyFont="1" applyProtection="1">
      <alignment vertical="center"/>
      <protection locked="0"/>
    </xf>
    <xf numFmtId="0" fontId="11" fillId="0" borderId="13" xfId="0" applyFont="1" applyFill="1" applyBorder="1" applyAlignment="1" applyProtection="1">
      <alignment vertical="center"/>
      <protection locked="0"/>
    </xf>
    <xf numFmtId="0" fontId="24" fillId="0" borderId="0" xfId="0" applyFont="1" applyFill="1" applyProtection="1">
      <alignment vertical="center"/>
      <protection locked="0"/>
    </xf>
    <xf numFmtId="0" fontId="25" fillId="0" borderId="0" xfId="0" applyFont="1" applyFill="1" applyProtection="1">
      <alignment vertical="center"/>
      <protection locked="0"/>
    </xf>
    <xf numFmtId="0" fontId="21" fillId="0" borderId="0" xfId="0" applyFont="1" applyFill="1" applyAlignment="1" applyProtection="1">
      <alignment vertical="center" shrinkToFit="1"/>
      <protection locked="0"/>
    </xf>
    <xf numFmtId="0" fontId="25" fillId="0" borderId="0" xfId="0" applyFont="1" applyProtection="1">
      <alignment vertical="center"/>
      <protection locked="0"/>
    </xf>
    <xf numFmtId="0" fontId="2" fillId="2" borderId="4" xfId="0" applyFont="1" applyFill="1" applyBorder="1" applyAlignment="1" applyProtection="1">
      <protection locked="0"/>
    </xf>
    <xf numFmtId="0" fontId="2" fillId="2" borderId="14" xfId="0" applyFont="1" applyFill="1" applyBorder="1" applyProtection="1">
      <alignment vertical="center"/>
      <protection locked="0"/>
    </xf>
    <xf numFmtId="0" fontId="2" fillId="2" borderId="5" xfId="0" applyFont="1" applyFill="1" applyBorder="1" applyProtection="1">
      <alignment vertical="center"/>
      <protection locked="0"/>
    </xf>
    <xf numFmtId="0" fontId="10" fillId="0" borderId="0" xfId="0" applyFont="1" applyProtection="1">
      <alignment vertical="center"/>
      <protection locked="0"/>
    </xf>
    <xf numFmtId="0" fontId="13" fillId="0" borderId="12" xfId="0" applyFont="1" applyBorder="1" applyProtection="1">
      <alignment vertical="center"/>
      <protection locked="0"/>
    </xf>
    <xf numFmtId="0" fontId="13" fillId="0" borderId="3" xfId="0" applyFont="1" applyBorder="1" applyProtection="1">
      <alignment vertical="center"/>
      <protection locked="0"/>
    </xf>
    <xf numFmtId="0" fontId="13" fillId="0" borderId="12" xfId="0" applyFont="1" applyBorder="1" applyAlignment="1" applyProtection="1">
      <alignment horizontal="left" vertical="center"/>
      <protection locked="0"/>
    </xf>
    <xf numFmtId="0" fontId="13" fillId="0" borderId="0" xfId="0" applyFont="1" applyBorder="1" applyAlignment="1" applyProtection="1">
      <alignment vertical="center"/>
      <protection locked="0"/>
    </xf>
    <xf numFmtId="0" fontId="13" fillId="0" borderId="0" xfId="0" applyFont="1" applyBorder="1" applyProtection="1">
      <alignment vertical="center"/>
      <protection locked="0"/>
    </xf>
    <xf numFmtId="0" fontId="13" fillId="0" borderId="7" xfId="0" applyFont="1" applyBorder="1" applyProtection="1">
      <alignment vertical="center"/>
      <protection locked="0"/>
    </xf>
    <xf numFmtId="0" fontId="13" fillId="0" borderId="14" xfId="0" applyFont="1" applyBorder="1" applyAlignment="1" applyProtection="1">
      <alignment vertical="center"/>
      <protection locked="0"/>
    </xf>
    <xf numFmtId="0" fontId="13" fillId="0" borderId="14" xfId="0" applyFont="1" applyBorder="1" applyProtection="1">
      <alignment vertical="center"/>
      <protection locked="0"/>
    </xf>
    <xf numFmtId="0" fontId="13" fillId="0" borderId="5" xfId="0" applyFont="1" applyBorder="1" applyProtection="1">
      <alignment vertical="center"/>
      <protection locked="0"/>
    </xf>
    <xf numFmtId="0" fontId="26" fillId="0" borderId="0" xfId="0" applyFont="1" applyProtection="1">
      <alignment vertical="center"/>
      <protection locked="0"/>
    </xf>
    <xf numFmtId="0" fontId="26" fillId="0" borderId="0" xfId="0" applyFont="1" applyFill="1" applyProtection="1">
      <alignment vertical="center"/>
      <protection locked="0"/>
    </xf>
    <xf numFmtId="0" fontId="13" fillId="0" borderId="12" xfId="0" applyFont="1" applyBorder="1" applyAlignment="1" applyProtection="1">
      <alignment vertical="center"/>
      <protection locked="0"/>
    </xf>
    <xf numFmtId="0" fontId="13" fillId="0" borderId="13" xfId="0" applyFont="1" applyBorder="1" applyAlignment="1" applyProtection="1">
      <alignment vertical="center"/>
      <protection locked="0"/>
    </xf>
    <xf numFmtId="0" fontId="13" fillId="0" borderId="13" xfId="0" applyFont="1" applyBorder="1" applyProtection="1">
      <alignment vertical="center"/>
      <protection locked="0"/>
    </xf>
    <xf numFmtId="0" fontId="13" fillId="0" borderId="9" xfId="0" applyFont="1" applyBorder="1" applyProtection="1">
      <alignment vertical="center"/>
      <protection locked="0"/>
    </xf>
    <xf numFmtId="0" fontId="2" fillId="0" borderId="0" xfId="0" applyFont="1" applyAlignment="1" applyProtection="1">
      <alignment vertical="center"/>
      <protection locked="0"/>
    </xf>
    <xf numFmtId="0" fontId="14" fillId="0" borderId="0" xfId="0" applyFont="1" applyBorder="1" applyProtection="1">
      <alignment vertical="center"/>
      <protection locked="0"/>
    </xf>
    <xf numFmtId="0" fontId="3" fillId="0" borderId="0" xfId="0" applyFont="1" applyBorder="1" applyAlignment="1" applyProtection="1">
      <alignment vertical="center" shrinkToFit="1"/>
      <protection locked="0"/>
    </xf>
    <xf numFmtId="0" fontId="10" fillId="0" borderId="13" xfId="0" applyFont="1" applyBorder="1" applyProtection="1">
      <alignment vertical="center"/>
      <protection locked="0"/>
    </xf>
    <xf numFmtId="0" fontId="3" fillId="0" borderId="13" xfId="0" applyFont="1" applyBorder="1" applyAlignment="1" applyProtection="1">
      <alignment vertical="center" shrinkToFit="1"/>
      <protection locked="0"/>
    </xf>
    <xf numFmtId="0" fontId="14" fillId="0" borderId="12" xfId="0" applyFont="1" applyBorder="1" applyProtection="1">
      <alignment vertical="center"/>
      <protection locked="0"/>
    </xf>
    <xf numFmtId="0" fontId="2" fillId="0" borderId="12" xfId="0" applyFont="1" applyBorder="1" applyProtection="1">
      <alignment vertical="center"/>
      <protection locked="0"/>
    </xf>
    <xf numFmtId="0" fontId="2" fillId="0" borderId="3" xfId="0" applyFont="1" applyBorder="1" applyProtection="1">
      <alignment vertical="center"/>
      <protection locked="0"/>
    </xf>
    <xf numFmtId="0" fontId="6" fillId="0" borderId="12" xfId="0" applyFont="1" applyBorder="1" applyProtection="1">
      <alignment vertical="center"/>
      <protection locked="0"/>
    </xf>
    <xf numFmtId="0" fontId="6" fillId="0" borderId="13" xfId="0" applyFont="1" applyBorder="1" applyProtection="1">
      <alignment vertical="center"/>
      <protection locked="0"/>
    </xf>
    <xf numFmtId="0" fontId="14" fillId="0" borderId="13" xfId="0" applyFont="1" applyBorder="1" applyProtection="1">
      <alignment vertical="center"/>
      <protection locked="0"/>
    </xf>
    <xf numFmtId="0" fontId="2" fillId="0" borderId="9" xfId="0" applyFont="1" applyBorder="1" applyProtection="1">
      <alignment vertical="center"/>
      <protection locked="0"/>
    </xf>
    <xf numFmtId="0" fontId="41" fillId="0" borderId="57" xfId="0" applyFont="1" applyBorder="1" applyAlignment="1" applyProtection="1">
      <alignment horizontal="center" vertical="center"/>
      <protection locked="0"/>
    </xf>
    <xf numFmtId="0" fontId="10" fillId="0" borderId="8" xfId="0" applyFont="1" applyBorder="1" applyProtection="1">
      <alignment vertical="center"/>
      <protection locked="0"/>
    </xf>
    <xf numFmtId="0" fontId="41" fillId="0" borderId="10" xfId="0" applyFont="1" applyBorder="1" applyAlignment="1" applyProtection="1">
      <alignment horizontal="center" vertical="center"/>
      <protection locked="0"/>
    </xf>
    <xf numFmtId="0" fontId="6" fillId="4" borderId="13" xfId="0" applyFont="1" applyFill="1" applyBorder="1" applyProtection="1">
      <alignment vertical="center"/>
      <protection locked="0"/>
    </xf>
    <xf numFmtId="0" fontId="14" fillId="4" borderId="13" xfId="0" applyFont="1" applyFill="1" applyBorder="1" applyProtection="1">
      <alignment vertical="center"/>
      <protection locked="0"/>
    </xf>
    <xf numFmtId="0" fontId="2" fillId="4" borderId="13" xfId="0" applyFont="1" applyFill="1" applyBorder="1" applyProtection="1">
      <alignment vertical="center"/>
      <protection locked="0"/>
    </xf>
    <xf numFmtId="0" fontId="2" fillId="4" borderId="9" xfId="0" applyFont="1" applyFill="1" applyBorder="1" applyProtection="1">
      <alignment vertical="center"/>
      <protection locked="0"/>
    </xf>
    <xf numFmtId="0" fontId="15" fillId="0" borderId="0" xfId="0" applyFont="1" applyProtection="1">
      <alignment vertical="center"/>
      <protection locked="0"/>
    </xf>
    <xf numFmtId="0" fontId="15" fillId="0" borderId="0" xfId="0" applyFont="1" applyFill="1" applyProtection="1">
      <alignment vertical="center"/>
      <protection locked="0"/>
    </xf>
    <xf numFmtId="0" fontId="3" fillId="0" borderId="0" xfId="0" applyFont="1" applyProtection="1">
      <alignment vertical="center"/>
      <protection locked="0"/>
    </xf>
    <xf numFmtId="0" fontId="10" fillId="0" borderId="0" xfId="0" applyFont="1" applyFill="1" applyProtection="1">
      <alignment vertical="center"/>
      <protection locked="0"/>
    </xf>
    <xf numFmtId="0" fontId="14" fillId="4" borderId="0" xfId="0" applyFont="1" applyFill="1" applyProtection="1">
      <alignment vertical="center"/>
      <protection locked="0"/>
    </xf>
    <xf numFmtId="0" fontId="27" fillId="9" borderId="0" xfId="0" applyFont="1" applyFill="1" applyProtection="1">
      <alignment vertical="center"/>
      <protection locked="0"/>
    </xf>
    <xf numFmtId="0" fontId="2" fillId="9" borderId="0" xfId="0" applyFont="1" applyFill="1" applyProtection="1">
      <alignment vertical="center"/>
      <protection locked="0"/>
    </xf>
    <xf numFmtId="0" fontId="3" fillId="9" borderId="0" xfId="0" applyFont="1" applyFill="1" applyAlignment="1" applyProtection="1">
      <alignment vertical="center" shrinkToFit="1"/>
      <protection locked="0"/>
    </xf>
    <xf numFmtId="0" fontId="28" fillId="0" borderId="0" xfId="0" applyFont="1" applyFill="1" applyBorder="1" applyAlignment="1" applyProtection="1">
      <alignment vertical="center" shrinkToFit="1"/>
      <protection locked="0"/>
    </xf>
    <xf numFmtId="0" fontId="3" fillId="2" borderId="6" xfId="0" applyFont="1" applyFill="1" applyBorder="1" applyAlignment="1" applyProtection="1">
      <alignment vertical="center"/>
      <protection locked="0"/>
    </xf>
    <xf numFmtId="0" fontId="29" fillId="2" borderId="0" xfId="0" applyFont="1" applyFill="1" applyBorder="1" applyAlignment="1" applyProtection="1">
      <alignment vertical="center"/>
      <protection locked="0"/>
    </xf>
    <xf numFmtId="0" fontId="29" fillId="2" borderId="7" xfId="0" applyFont="1" applyFill="1" applyBorder="1" applyAlignment="1" applyProtection="1">
      <alignment vertical="center"/>
      <protection locked="0"/>
    </xf>
    <xf numFmtId="0" fontId="17" fillId="0" borderId="0" xfId="0" applyFont="1" applyAlignment="1" applyProtection="1">
      <alignment vertical="center" shrinkToFit="1"/>
      <protection locked="0"/>
    </xf>
    <xf numFmtId="0" fontId="9" fillId="0" borderId="0" xfId="0" applyFont="1" applyProtection="1">
      <alignment vertical="center"/>
      <protection locked="0"/>
    </xf>
    <xf numFmtId="0" fontId="32" fillId="9" borderId="0" xfId="0" applyFont="1" applyFill="1" applyProtection="1">
      <alignment vertical="center"/>
      <protection locked="0"/>
    </xf>
    <xf numFmtId="0" fontId="12" fillId="9" borderId="0" xfId="0" applyFont="1" applyFill="1" applyProtection="1">
      <alignment vertical="center"/>
      <protection locked="0"/>
    </xf>
    <xf numFmtId="0" fontId="12" fillId="9" borderId="0" xfId="0" applyFont="1" applyFill="1" applyAlignment="1" applyProtection="1">
      <alignment vertical="center" shrinkToFit="1"/>
      <protection locked="0"/>
    </xf>
    <xf numFmtId="0" fontId="15" fillId="9" borderId="0" xfId="0" applyFont="1" applyFill="1" applyBorder="1" applyAlignment="1" applyProtection="1">
      <alignment vertical="center"/>
      <protection locked="0"/>
    </xf>
    <xf numFmtId="0" fontId="12" fillId="0" borderId="0" xfId="0" applyFont="1" applyFill="1" applyProtection="1">
      <alignment vertical="center"/>
      <protection locked="0"/>
    </xf>
    <xf numFmtId="0" fontId="12" fillId="0" borderId="0" xfId="0" applyFont="1" applyProtection="1">
      <alignment vertical="center"/>
      <protection locked="0"/>
    </xf>
    <xf numFmtId="0" fontId="15" fillId="0" borderId="0" xfId="0" applyFont="1" applyBorder="1" applyAlignment="1" applyProtection="1">
      <alignment vertical="center"/>
      <protection locked="0"/>
    </xf>
    <xf numFmtId="0" fontId="10"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Protection="1">
      <alignment vertical="center"/>
      <protection locked="0"/>
    </xf>
    <xf numFmtId="0" fontId="32" fillId="0" borderId="0" xfId="0" applyFont="1" applyProtection="1">
      <alignment vertical="center"/>
      <protection locked="0"/>
    </xf>
    <xf numFmtId="0" fontId="3" fillId="0" borderId="0" xfId="0" applyFont="1" applyBorder="1" applyAlignment="1" applyProtection="1">
      <alignment vertical="center"/>
      <protection locked="0"/>
    </xf>
    <xf numFmtId="0" fontId="12" fillId="0" borderId="0" xfId="0" applyFont="1" applyAlignment="1" applyProtection="1">
      <alignment vertical="center" shrinkToFit="1"/>
      <protection locked="0"/>
    </xf>
    <xf numFmtId="0" fontId="10" fillId="0" borderId="0" xfId="0" applyFont="1" applyBorder="1" applyAlignment="1" applyProtection="1">
      <alignment horizontal="left" vertical="center"/>
      <protection locked="0"/>
    </xf>
    <xf numFmtId="0" fontId="2" fillId="0" borderId="4" xfId="0" applyFont="1" applyBorder="1" applyProtection="1">
      <alignment vertical="center"/>
      <protection locked="0"/>
    </xf>
    <xf numFmtId="0" fontId="2" fillId="0" borderId="14" xfId="0" applyFont="1" applyBorder="1" applyProtection="1">
      <alignment vertical="center"/>
      <protection locked="0"/>
    </xf>
    <xf numFmtId="0" fontId="2" fillId="0" borderId="58" xfId="0" applyFont="1" applyBorder="1" applyAlignment="1" applyProtection="1">
      <alignment vertical="center" wrapText="1" shrinkToFit="1"/>
      <protection locked="0"/>
    </xf>
    <xf numFmtId="0" fontId="12" fillId="0" borderId="58" xfId="0" applyFont="1" applyBorder="1" applyProtection="1">
      <alignment vertical="center"/>
      <protection locked="0"/>
    </xf>
    <xf numFmtId="0" fontId="9" fillId="0" borderId="58" xfId="0" applyFont="1" applyBorder="1" applyProtection="1">
      <alignment vertical="center"/>
      <protection locked="0"/>
    </xf>
    <xf numFmtId="0" fontId="2" fillId="0" borderId="58" xfId="0" applyFont="1" applyBorder="1" applyProtection="1">
      <alignment vertical="center"/>
      <protection locked="0"/>
    </xf>
    <xf numFmtId="0" fontId="2" fillId="0" borderId="59" xfId="0" applyFont="1" applyBorder="1" applyProtection="1">
      <alignment vertical="center"/>
      <protection locked="0"/>
    </xf>
    <xf numFmtId="0" fontId="2" fillId="0" borderId="7" xfId="0" applyFont="1" applyBorder="1" applyProtection="1">
      <alignment vertical="center"/>
      <protection locked="0"/>
    </xf>
    <xf numFmtId="0" fontId="2" fillId="0" borderId="60" xfId="0" applyFont="1" applyBorder="1" applyProtection="1">
      <alignment vertical="center"/>
      <protection locked="0"/>
    </xf>
    <xf numFmtId="0" fontId="17" fillId="0" borderId="0" xfId="0" applyFont="1" applyBorder="1" applyProtection="1">
      <alignment vertical="center"/>
      <protection locked="0"/>
    </xf>
    <xf numFmtId="0" fontId="12" fillId="0" borderId="0" xfId="0" applyFont="1" applyBorder="1" applyProtection="1">
      <alignment vertical="center"/>
      <protection locked="0"/>
    </xf>
    <xf numFmtId="0" fontId="12" fillId="0" borderId="61" xfId="0" applyFont="1" applyBorder="1" applyProtection="1">
      <alignment vertical="center"/>
      <protection locked="0"/>
    </xf>
    <xf numFmtId="0" fontId="2" fillId="0" borderId="61" xfId="0" applyFont="1" applyBorder="1" applyProtection="1">
      <alignment vertical="center"/>
      <protection locked="0"/>
    </xf>
    <xf numFmtId="0" fontId="2" fillId="0" borderId="14" xfId="0" applyFont="1" applyBorder="1" applyAlignment="1" applyProtection="1">
      <alignment vertical="center" wrapText="1" shrinkToFit="1"/>
      <protection locked="0"/>
    </xf>
    <xf numFmtId="0" fontId="2" fillId="0" borderId="0" xfId="0" applyFont="1" applyBorder="1" applyAlignment="1" applyProtection="1">
      <alignment vertical="center" wrapText="1" shrinkToFit="1"/>
      <protection locked="0"/>
    </xf>
    <xf numFmtId="0" fontId="14" fillId="4" borderId="0" xfId="0" applyFont="1" applyFill="1" applyBorder="1" applyProtection="1">
      <alignment vertical="center"/>
      <protection locked="0"/>
    </xf>
    <xf numFmtId="0" fontId="2" fillId="0" borderId="5" xfId="0" applyFont="1" applyBorder="1" applyProtection="1">
      <alignment vertical="center"/>
      <protection locked="0"/>
    </xf>
    <xf numFmtId="0" fontId="17" fillId="4" borderId="0" xfId="0" applyFont="1" applyFill="1" applyBorder="1" applyAlignment="1" applyProtection="1">
      <alignment vertical="center"/>
      <protection locked="0"/>
    </xf>
    <xf numFmtId="0" fontId="9" fillId="0" borderId="61" xfId="0" applyFont="1" applyBorder="1" applyAlignment="1" applyProtection="1">
      <alignment vertical="center" wrapText="1"/>
      <protection locked="0"/>
    </xf>
    <xf numFmtId="0" fontId="2" fillId="0" borderId="60" xfId="0" applyFont="1" applyBorder="1" applyAlignment="1" applyProtection="1">
      <alignment vertical="center" wrapText="1" shrinkToFit="1"/>
      <protection locked="0"/>
    </xf>
    <xf numFmtId="0" fontId="2" fillId="0" borderId="14"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55" xfId="0" applyFont="1" applyFill="1" applyBorder="1" applyAlignment="1" applyProtection="1">
      <alignment horizontal="left" vertical="center"/>
      <protection locked="0"/>
    </xf>
    <xf numFmtId="0" fontId="2" fillId="0" borderId="23" xfId="0" applyFont="1" applyBorder="1" applyAlignment="1" applyProtection="1">
      <alignment vertical="center" wrapText="1" shrinkToFit="1"/>
      <protection locked="0"/>
    </xf>
    <xf numFmtId="0" fontId="2" fillId="0" borderId="23" xfId="0" applyFont="1" applyBorder="1" applyProtection="1">
      <alignment vertical="center"/>
      <protection locked="0"/>
    </xf>
    <xf numFmtId="0" fontId="2" fillId="0" borderId="23" xfId="0" applyFont="1" applyBorder="1" applyAlignment="1" applyProtection="1">
      <alignment vertical="center"/>
      <protection locked="0"/>
    </xf>
    <xf numFmtId="0" fontId="12" fillId="0" borderId="23" xfId="0" applyFont="1" applyBorder="1" applyProtection="1">
      <alignment vertical="center"/>
      <protection locked="0"/>
    </xf>
    <xf numFmtId="0" fontId="2" fillId="0" borderId="30" xfId="0" applyFont="1" applyBorder="1" applyProtection="1">
      <alignment vertical="center"/>
      <protection locked="0"/>
    </xf>
    <xf numFmtId="0" fontId="2" fillId="0" borderId="56" xfId="0" applyFont="1" applyBorder="1" applyAlignment="1" applyProtection="1">
      <alignment vertical="center"/>
      <protection locked="0"/>
    </xf>
    <xf numFmtId="0" fontId="3" fillId="0" borderId="56" xfId="0" applyFont="1" applyFill="1" applyBorder="1" applyAlignment="1" applyProtection="1">
      <protection locked="0"/>
    </xf>
    <xf numFmtId="0" fontId="2" fillId="0" borderId="56" xfId="0" applyFont="1" applyBorder="1" applyProtection="1">
      <alignment vertical="center"/>
      <protection locked="0"/>
    </xf>
    <xf numFmtId="0" fontId="31" fillId="0" borderId="0" xfId="0" applyFont="1" applyBorder="1" applyAlignment="1" applyProtection="1">
      <alignment vertical="top"/>
      <protection locked="0"/>
    </xf>
    <xf numFmtId="0" fontId="2" fillId="0" borderId="62" xfId="0" applyFont="1" applyBorder="1" applyAlignment="1" applyProtection="1">
      <alignment vertical="center" wrapText="1" shrinkToFit="1"/>
      <protection locked="0"/>
    </xf>
    <xf numFmtId="0" fontId="2" fillId="0" borderId="63" xfId="0" applyFont="1" applyBorder="1" applyProtection="1">
      <alignment vertical="center"/>
      <protection locked="0"/>
    </xf>
    <xf numFmtId="0" fontId="31" fillId="0" borderId="63" xfId="0" applyFont="1" applyBorder="1" applyAlignment="1" applyProtection="1">
      <alignment vertical="top"/>
      <protection locked="0"/>
    </xf>
    <xf numFmtId="0" fontId="12" fillId="0" borderId="63" xfId="0" applyFont="1" applyBorder="1" applyProtection="1">
      <alignment vertical="center"/>
      <protection locked="0"/>
    </xf>
    <xf numFmtId="0" fontId="2" fillId="0" borderId="64" xfId="0" applyFont="1" applyBorder="1" applyProtection="1">
      <alignment vertical="center"/>
      <protection locked="0"/>
    </xf>
    <xf numFmtId="0" fontId="31" fillId="0" borderId="0" xfId="0" applyFont="1" applyAlignment="1" applyProtection="1">
      <alignment vertical="top"/>
      <protection locked="0"/>
    </xf>
    <xf numFmtId="0" fontId="2" fillId="0" borderId="0" xfId="0" applyFont="1" applyFill="1" applyBorder="1" applyProtection="1">
      <alignment vertical="center"/>
      <protection locked="0"/>
    </xf>
    <xf numFmtId="0" fontId="19" fillId="9" borderId="0" xfId="0" applyFont="1" applyFill="1" applyBorder="1" applyAlignment="1" applyProtection="1">
      <alignment horizontal="left" vertical="center"/>
      <protection locked="0"/>
    </xf>
    <xf numFmtId="0" fontId="12" fillId="0" borderId="0" xfId="0" applyFont="1" applyFill="1" applyBorder="1" applyAlignment="1" applyProtection="1">
      <alignment vertical="center"/>
      <protection locked="0"/>
    </xf>
    <xf numFmtId="0" fontId="2" fillId="0" borderId="4" xfId="0" applyFont="1" applyFill="1" applyBorder="1" applyProtection="1">
      <alignment vertical="center"/>
      <protection locked="0"/>
    </xf>
    <xf numFmtId="38" fontId="3" fillId="0" borderId="14" xfId="1" applyFont="1" applyFill="1" applyBorder="1" applyAlignment="1" applyProtection="1">
      <alignment vertical="center"/>
      <protection locked="0"/>
    </xf>
    <xf numFmtId="0" fontId="2" fillId="0" borderId="14" xfId="0" applyFont="1" applyFill="1" applyBorder="1" applyProtection="1">
      <alignment vertical="center"/>
      <protection locked="0"/>
    </xf>
    <xf numFmtId="0" fontId="2" fillId="0" borderId="14" xfId="0" applyFont="1" applyFill="1" applyBorder="1" applyAlignment="1" applyProtection="1">
      <alignment vertical="center"/>
      <protection locked="0"/>
    </xf>
    <xf numFmtId="0" fontId="9" fillId="0" borderId="6" xfId="0" applyFont="1" applyFill="1" applyBorder="1" applyAlignment="1" applyProtection="1">
      <alignment horizontal="left" vertical="top"/>
      <protection locked="0"/>
    </xf>
    <xf numFmtId="0" fontId="9" fillId="0" borderId="0" xfId="0" applyFont="1" applyFill="1" applyBorder="1" applyAlignment="1" applyProtection="1">
      <alignment vertical="center"/>
      <protection locked="0"/>
    </xf>
    <xf numFmtId="0" fontId="2" fillId="0" borderId="0" xfId="0" applyFont="1" applyFill="1" applyBorder="1" applyAlignment="1" applyProtection="1">
      <alignment vertical="top"/>
      <protection locked="0"/>
    </xf>
    <xf numFmtId="0" fontId="9" fillId="0" borderId="7" xfId="0" applyFont="1" applyFill="1" applyBorder="1" applyAlignment="1" applyProtection="1">
      <alignment horizontal="right" vertical="top"/>
      <protection locked="0"/>
    </xf>
    <xf numFmtId="0" fontId="2" fillId="0" borderId="6" xfId="0" applyFont="1" applyFill="1" applyBorder="1" applyProtection="1">
      <alignment vertical="center"/>
      <protection locked="0"/>
    </xf>
    <xf numFmtId="0" fontId="2"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38" fontId="2" fillId="0" borderId="0" xfId="1" applyFont="1" applyFill="1" applyBorder="1" applyAlignment="1" applyProtection="1">
      <alignment vertical="center"/>
      <protection locked="0"/>
    </xf>
    <xf numFmtId="0" fontId="2" fillId="0" borderId="7" xfId="0" applyFont="1" applyFill="1" applyBorder="1" applyProtection="1">
      <alignment vertical="center"/>
      <protection locked="0"/>
    </xf>
    <xf numFmtId="0" fontId="9" fillId="0" borderId="8" xfId="0" applyFont="1" applyFill="1" applyBorder="1" applyAlignment="1" applyProtection="1">
      <alignment horizontal="left" vertical="center"/>
      <protection locked="0"/>
    </xf>
    <xf numFmtId="0" fontId="31" fillId="0" borderId="13" xfId="0" applyFont="1" applyFill="1" applyBorder="1" applyProtection="1">
      <alignment vertical="center"/>
      <protection locked="0"/>
    </xf>
    <xf numFmtId="0" fontId="2" fillId="0" borderId="13" xfId="0" applyFont="1" applyFill="1" applyBorder="1" applyProtection="1">
      <alignment vertical="center"/>
      <protection locked="0"/>
    </xf>
    <xf numFmtId="0" fontId="9" fillId="0" borderId="13" xfId="0" applyFont="1" applyFill="1" applyBorder="1" applyAlignment="1" applyProtection="1">
      <alignment vertical="top"/>
      <protection locked="0"/>
    </xf>
    <xf numFmtId="0" fontId="2" fillId="0" borderId="13" xfId="0" applyFont="1" applyFill="1" applyBorder="1" applyAlignment="1" applyProtection="1">
      <alignment vertical="top"/>
      <protection locked="0"/>
    </xf>
    <xf numFmtId="0" fontId="9" fillId="0" borderId="13" xfId="0" applyFont="1" applyFill="1" applyBorder="1" applyAlignment="1" applyProtection="1">
      <alignment vertical="center"/>
      <protection locked="0"/>
    </xf>
    <xf numFmtId="0" fontId="2" fillId="0" borderId="9" xfId="0" applyFont="1" applyFill="1" applyBorder="1" applyProtection="1">
      <alignment vertical="center"/>
      <protection locked="0"/>
    </xf>
    <xf numFmtId="0" fontId="3" fillId="0" borderId="13" xfId="0" applyFont="1" applyFill="1" applyBorder="1" applyAlignment="1" applyProtection="1">
      <alignment vertical="center"/>
      <protection locked="0"/>
    </xf>
    <xf numFmtId="0" fontId="3" fillId="0" borderId="57"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14" fillId="0" borderId="0" xfId="0" applyFont="1" applyAlignment="1" applyProtection="1">
      <alignment vertical="center" shrinkToFit="1"/>
      <protection locked="0"/>
    </xf>
    <xf numFmtId="0" fontId="2" fillId="0" borderId="0" xfId="0" applyFont="1" applyAlignment="1" applyProtection="1">
      <alignment vertical="center" shrinkToFit="1"/>
      <protection locked="0"/>
    </xf>
    <xf numFmtId="0" fontId="14" fillId="0" borderId="0" xfId="0" applyFont="1" applyAlignment="1" applyProtection="1">
      <alignment vertical="center"/>
      <protection locked="0"/>
    </xf>
    <xf numFmtId="0" fontId="35" fillId="0" borderId="0" xfId="0" applyFont="1" applyProtection="1">
      <alignment vertical="center"/>
      <protection locked="0"/>
    </xf>
    <xf numFmtId="0" fontId="3" fillId="0" borderId="0" xfId="0" applyFont="1" applyAlignment="1" applyProtection="1">
      <alignment vertical="center"/>
      <protection locked="0"/>
    </xf>
    <xf numFmtId="0" fontId="15" fillId="0" borderId="0" xfId="0" applyFont="1" applyFill="1" applyBorder="1" applyAlignment="1" applyProtection="1">
      <alignment vertical="center" shrinkToFit="1"/>
      <protection locked="0"/>
    </xf>
    <xf numFmtId="0" fontId="2" fillId="0" borderId="0" xfId="0" applyFont="1" applyAlignment="1" applyProtection="1">
      <alignment horizontal="left" vertical="center" shrinkToFit="1"/>
      <protection locked="0"/>
    </xf>
    <xf numFmtId="0" fontId="31" fillId="0" borderId="0" xfId="0" applyFont="1" applyAlignment="1" applyProtection="1">
      <alignment horizontal="right" vertical="center"/>
      <protection locked="0"/>
    </xf>
    <xf numFmtId="0" fontId="2" fillId="0" borderId="4" xfId="0" applyFont="1" applyBorder="1" applyProtection="1">
      <alignment vertical="center"/>
    </xf>
    <xf numFmtId="0" fontId="12" fillId="0" borderId="14" xfId="0" applyFont="1" applyBorder="1" applyProtection="1">
      <alignment vertical="center"/>
    </xf>
    <xf numFmtId="0" fontId="2" fillId="0" borderId="14" xfId="0" applyFont="1" applyBorder="1" applyProtection="1">
      <alignment vertical="center"/>
    </xf>
    <xf numFmtId="0" fontId="12" fillId="0" borderId="5" xfId="0" applyFont="1" applyBorder="1" applyProtection="1">
      <alignment vertical="center"/>
    </xf>
    <xf numFmtId="0" fontId="2" fillId="0" borderId="6" xfId="0" applyFont="1" applyBorder="1" applyProtection="1">
      <alignment vertical="center"/>
    </xf>
    <xf numFmtId="0" fontId="2" fillId="0" borderId="0" xfId="0" applyFont="1" applyBorder="1" applyProtection="1">
      <alignment vertical="center"/>
    </xf>
    <xf numFmtId="0" fontId="2" fillId="0" borderId="7" xfId="0" applyFont="1" applyBorder="1" applyProtection="1">
      <alignment vertical="center"/>
    </xf>
    <xf numFmtId="0" fontId="14" fillId="4" borderId="0" xfId="0" applyFont="1" applyFill="1" applyBorder="1" applyProtection="1">
      <alignment vertical="center"/>
    </xf>
    <xf numFmtId="0" fontId="2" fillId="0" borderId="5" xfId="0" applyFont="1" applyBorder="1" applyProtection="1">
      <alignment vertical="center"/>
    </xf>
    <xf numFmtId="0" fontId="2" fillId="0" borderId="13" xfId="0" applyFont="1" applyBorder="1" applyProtection="1">
      <alignment vertical="center"/>
    </xf>
    <xf numFmtId="0" fontId="2" fillId="0" borderId="9" xfId="0" applyFont="1" applyBorder="1" applyProtection="1">
      <alignment vertical="center"/>
    </xf>
    <xf numFmtId="0" fontId="3" fillId="0" borderId="0" xfId="0" applyFont="1" applyFill="1" applyProtection="1">
      <alignment vertical="center"/>
      <protection locked="0"/>
    </xf>
    <xf numFmtId="0" fontId="2" fillId="0" borderId="8" xfId="0" applyFont="1" applyBorder="1" applyAlignment="1" applyProtection="1">
      <alignment vertical="center"/>
      <protection locked="0"/>
    </xf>
    <xf numFmtId="0" fontId="2" fillId="0" borderId="13" xfId="0" applyFont="1" applyBorder="1" applyAlignment="1" applyProtection="1">
      <alignment vertical="center"/>
      <protection locked="0"/>
    </xf>
    <xf numFmtId="38" fontId="11" fillId="0" borderId="0" xfId="1" applyFont="1" applyFill="1" applyBorder="1" applyAlignment="1" applyProtection="1">
      <alignment horizontal="center" vertical="center" shrinkToFit="1"/>
      <protection locked="0"/>
    </xf>
    <xf numFmtId="0" fontId="14" fillId="0" borderId="7" xfId="0" applyFont="1" applyBorder="1" applyProtection="1">
      <alignment vertical="center"/>
      <protection locked="0"/>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42" fillId="0" borderId="0" xfId="0" applyFont="1" applyFill="1" applyBorder="1" applyAlignment="1" applyProtection="1">
      <alignment vertical="center"/>
      <protection locked="0"/>
    </xf>
    <xf numFmtId="0" fontId="42" fillId="0" borderId="4" xfId="0" applyFont="1" applyBorder="1" applyAlignment="1" applyProtection="1">
      <alignment vertical="center"/>
      <protection locked="0"/>
    </xf>
    <xf numFmtId="0" fontId="42" fillId="0" borderId="14" xfId="0" applyFont="1" applyBorder="1" applyAlignment="1" applyProtection="1">
      <alignment vertical="center"/>
      <protection locked="0"/>
    </xf>
    <xf numFmtId="0" fontId="42" fillId="0" borderId="5" xfId="0" applyFont="1" applyBorder="1" applyAlignment="1" applyProtection="1">
      <alignment vertical="center"/>
      <protection locked="0"/>
    </xf>
    <xf numFmtId="0" fontId="14" fillId="0" borderId="4" xfId="0" applyFont="1" applyFill="1" applyBorder="1" applyProtection="1">
      <alignment vertical="center"/>
      <protection locked="0"/>
    </xf>
    <xf numFmtId="0" fontId="14" fillId="0" borderId="14" xfId="0" applyFont="1" applyFill="1" applyBorder="1" applyProtection="1">
      <alignment vertical="center"/>
      <protection locked="0"/>
    </xf>
    <xf numFmtId="0" fontId="14" fillId="4" borderId="14" xfId="0" applyFont="1" applyFill="1" applyBorder="1" applyProtection="1">
      <alignment vertical="center"/>
      <protection locked="0"/>
    </xf>
    <xf numFmtId="0" fontId="42" fillId="0" borderId="14" xfId="0" applyFont="1" applyFill="1" applyBorder="1" applyAlignment="1" applyProtection="1">
      <alignment vertical="center"/>
      <protection locked="0"/>
    </xf>
    <xf numFmtId="0" fontId="42" fillId="0" borderId="5" xfId="0" applyFont="1" applyFill="1" applyBorder="1" applyAlignment="1" applyProtection="1">
      <alignment vertical="center"/>
      <protection locked="0"/>
    </xf>
    <xf numFmtId="0" fontId="14" fillId="0" borderId="5" xfId="0" applyFont="1" applyFill="1" applyBorder="1" applyProtection="1">
      <alignment vertical="center"/>
      <protection locked="0"/>
    </xf>
    <xf numFmtId="0" fontId="14" fillId="0" borderId="6" xfId="0" applyFont="1" applyBorder="1" applyProtection="1">
      <alignment vertical="center"/>
      <protection locked="0"/>
    </xf>
    <xf numFmtId="0" fontId="10" fillId="0" borderId="7" xfId="0" applyFont="1" applyFill="1" applyBorder="1" applyProtection="1">
      <alignment vertical="center"/>
      <protection locked="0"/>
    </xf>
    <xf numFmtId="0" fontId="34" fillId="0" borderId="0" xfId="0" applyFont="1" applyFill="1" applyProtection="1">
      <alignment vertical="center"/>
      <protection locked="0"/>
    </xf>
    <xf numFmtId="0" fontId="10" fillId="0" borderId="6" xfId="0" applyFont="1" applyFill="1" applyBorder="1" applyProtection="1">
      <alignment vertical="center"/>
      <protection locked="0"/>
    </xf>
    <xf numFmtId="0" fontId="34" fillId="0" borderId="0" xfId="0" applyFont="1" applyProtection="1">
      <alignment vertical="center"/>
      <protection locked="0"/>
    </xf>
    <xf numFmtId="0" fontId="19" fillId="0" borderId="7" xfId="0" applyFont="1" applyBorder="1" applyAlignment="1" applyProtection="1">
      <alignment vertical="center"/>
      <protection locked="0"/>
    </xf>
    <xf numFmtId="0" fontId="10" fillId="0" borderId="0" xfId="0" applyFont="1" applyBorder="1" applyAlignment="1" applyProtection="1">
      <alignment vertical="center" wrapText="1"/>
      <protection locked="0"/>
    </xf>
    <xf numFmtId="0" fontId="19" fillId="0" borderId="6" xfId="0" applyFont="1" applyBorder="1" applyAlignment="1" applyProtection="1">
      <alignment vertical="center"/>
      <protection locked="0"/>
    </xf>
    <xf numFmtId="0" fontId="10" fillId="0" borderId="13" xfId="0" applyFont="1" applyBorder="1" applyAlignment="1" applyProtection="1">
      <alignment vertical="center"/>
      <protection locked="0"/>
    </xf>
    <xf numFmtId="0" fontId="10" fillId="0" borderId="9" xfId="0" applyFont="1" applyBorder="1" applyProtection="1">
      <alignment vertical="center"/>
      <protection locked="0"/>
    </xf>
    <xf numFmtId="0" fontId="10" fillId="0" borderId="13" xfId="0" applyFont="1" applyBorder="1" applyAlignment="1" applyProtection="1">
      <alignment vertical="center" shrinkToFit="1"/>
      <protection locked="0"/>
    </xf>
    <xf numFmtId="0" fontId="43" fillId="0" borderId="0" xfId="0" applyFont="1" applyProtection="1">
      <alignment vertical="center"/>
      <protection locked="0"/>
    </xf>
    <xf numFmtId="0" fontId="34" fillId="0" borderId="0" xfId="0" applyFont="1" applyAlignment="1" applyProtection="1">
      <alignment vertical="center" shrinkToFit="1"/>
      <protection locked="0"/>
    </xf>
    <xf numFmtId="0" fontId="17" fillId="0" borderId="0" xfId="0" applyFont="1" applyFill="1" applyBorder="1" applyAlignment="1" applyProtection="1">
      <alignment vertical="center"/>
      <protection locked="0"/>
    </xf>
    <xf numFmtId="0" fontId="2" fillId="0" borderId="0" xfId="0" applyFont="1" applyFill="1" applyBorder="1" applyAlignment="1" applyProtection="1">
      <alignment vertical="center" wrapText="1" shrinkToFit="1"/>
      <protection locked="0"/>
    </xf>
    <xf numFmtId="0" fontId="14" fillId="0" borderId="0" xfId="0" applyFont="1" applyFill="1" applyBorder="1" applyProtection="1">
      <alignment vertical="center"/>
      <protection locked="0"/>
    </xf>
    <xf numFmtId="0" fontId="31" fillId="0" borderId="0" xfId="0" applyFont="1" applyFill="1" applyBorder="1" applyProtection="1">
      <alignment vertical="center"/>
      <protection locked="0"/>
    </xf>
    <xf numFmtId="0" fontId="2" fillId="0" borderId="0" xfId="0" quotePrefix="1" applyFont="1" applyBorder="1" applyAlignment="1" applyProtection="1">
      <alignment vertical="center"/>
      <protection locked="0"/>
    </xf>
    <xf numFmtId="38" fontId="2" fillId="0" borderId="0"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right" vertical="top"/>
      <protection locked="0"/>
    </xf>
    <xf numFmtId="0" fontId="9" fillId="0" borderId="6" xfId="0" applyFont="1" applyFill="1" applyBorder="1" applyAlignment="1" applyProtection="1">
      <alignment horizontal="left" vertical="center"/>
      <protection locked="0"/>
    </xf>
    <xf numFmtId="0" fontId="9" fillId="0" borderId="0" xfId="0" applyFont="1" applyFill="1" applyBorder="1" applyAlignment="1" applyProtection="1">
      <alignment vertical="top"/>
      <protection locked="0"/>
    </xf>
    <xf numFmtId="0" fontId="3" fillId="0" borderId="7" xfId="0" applyFont="1" applyFill="1" applyBorder="1" applyAlignment="1" applyProtection="1">
      <alignment vertical="center"/>
      <protection locked="0"/>
    </xf>
    <xf numFmtId="0" fontId="20" fillId="0" borderId="6"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20" fillId="0" borderId="8" xfId="0" applyFont="1" applyFill="1" applyBorder="1" applyAlignment="1" applyProtection="1">
      <alignment vertical="center"/>
      <protection locked="0"/>
    </xf>
    <xf numFmtId="0" fontId="20" fillId="0" borderId="13" xfId="0" applyFont="1" applyFill="1" applyBorder="1" applyAlignment="1" applyProtection="1">
      <alignment vertical="center"/>
      <protection locked="0"/>
    </xf>
    <xf numFmtId="0" fontId="3"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protection locked="0"/>
    </xf>
    <xf numFmtId="0" fontId="14" fillId="0" borderId="3" xfId="0" applyFont="1" applyBorder="1" applyProtection="1">
      <alignment vertical="center"/>
      <protection locked="0"/>
    </xf>
    <xf numFmtId="0" fontId="10" fillId="0" borderId="0" xfId="0" applyFont="1" applyAlignment="1" applyProtection="1">
      <alignment vertical="center"/>
      <protection locked="0"/>
    </xf>
    <xf numFmtId="0" fontId="9" fillId="0" borderId="0" xfId="0" applyFont="1" applyBorder="1" applyAlignment="1" applyProtection="1">
      <alignment vertical="top"/>
      <protection locked="0"/>
    </xf>
    <xf numFmtId="0" fontId="2" fillId="0" borderId="6" xfId="0" applyFont="1" applyBorder="1" applyAlignment="1" applyProtection="1">
      <alignment horizontal="left" vertical="center" indent="1"/>
    </xf>
    <xf numFmtId="0" fontId="2" fillId="0" borderId="8" xfId="0" applyFont="1" applyBorder="1" applyAlignment="1" applyProtection="1">
      <alignment horizontal="left" vertical="top" indent="1"/>
    </xf>
    <xf numFmtId="0" fontId="14" fillId="0" borderId="60" xfId="0" applyFont="1" applyFill="1" applyBorder="1" applyProtection="1">
      <alignment vertical="center"/>
      <protection locked="0"/>
    </xf>
    <xf numFmtId="0" fontId="15" fillId="0" borderId="0" xfId="0" applyFont="1" applyFill="1" applyBorder="1" applyAlignment="1" applyProtection="1">
      <alignment vertical="center"/>
      <protection locked="0"/>
    </xf>
    <xf numFmtId="0" fontId="12" fillId="0" borderId="0" xfId="0" applyFont="1" applyFill="1" applyBorder="1" applyProtection="1">
      <alignment vertical="center"/>
      <protection locked="0"/>
    </xf>
    <xf numFmtId="0" fontId="2" fillId="0" borderId="61" xfId="0" applyFont="1" applyFill="1" applyBorder="1" applyProtection="1">
      <alignment vertical="center"/>
      <protection locked="0"/>
    </xf>
    <xf numFmtId="0" fontId="2" fillId="4" borderId="14" xfId="0" applyFont="1" applyFill="1" applyBorder="1" applyProtection="1">
      <alignment vertical="center"/>
    </xf>
    <xf numFmtId="0" fontId="3" fillId="4" borderId="0" xfId="0" applyFont="1" applyFill="1" applyBorder="1" applyProtection="1">
      <alignment vertical="center"/>
    </xf>
    <xf numFmtId="0" fontId="10" fillId="0" borderId="0" xfId="0" applyFont="1" applyAlignment="1" applyProtection="1">
      <alignment horizontal="center" vertical="center" shrinkToFit="1"/>
      <protection locked="0"/>
    </xf>
    <xf numFmtId="0" fontId="3" fillId="0" borderId="0" xfId="0" applyFont="1" applyBorder="1" applyProtection="1">
      <alignment vertical="center"/>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4" fillId="0" borderId="2" xfId="0" applyFont="1" applyBorder="1" applyProtection="1">
      <alignment vertical="center"/>
      <protection locked="0"/>
    </xf>
    <xf numFmtId="0" fontId="10" fillId="0" borderId="2" xfId="0" applyFont="1" applyBorder="1" applyProtection="1">
      <alignment vertical="center"/>
      <protection locked="0"/>
    </xf>
    <xf numFmtId="0" fontId="9" fillId="0" borderId="0" xfId="0" applyFont="1" applyFill="1" applyBorder="1" applyAlignment="1" applyProtection="1">
      <alignment vertical="center" wrapText="1"/>
      <protection locked="0"/>
    </xf>
    <xf numFmtId="0" fontId="3" fillId="0" borderId="14" xfId="0" applyFont="1" applyBorder="1" applyProtection="1">
      <alignment vertical="center"/>
    </xf>
    <xf numFmtId="0" fontId="3" fillId="4" borderId="14" xfId="0" applyFont="1" applyFill="1" applyBorder="1" applyProtection="1">
      <alignment vertical="center"/>
    </xf>
    <xf numFmtId="0" fontId="3" fillId="0" borderId="5" xfId="0" applyFont="1" applyBorder="1" applyProtection="1">
      <alignment vertical="center"/>
    </xf>
    <xf numFmtId="0" fontId="10" fillId="4" borderId="0" xfId="0" applyFont="1" applyFill="1" applyBorder="1" applyProtection="1">
      <alignment vertical="center"/>
    </xf>
    <xf numFmtId="0" fontId="3" fillId="0" borderId="7" xfId="0" applyFont="1" applyBorder="1" applyProtection="1">
      <alignment vertical="center"/>
    </xf>
    <xf numFmtId="0" fontId="3" fillId="0" borderId="6" xfId="0" applyFont="1" applyBorder="1" applyAlignment="1" applyProtection="1">
      <alignment horizontal="left" vertical="center" indent="1"/>
    </xf>
    <xf numFmtId="0" fontId="3" fillId="0" borderId="13" xfId="0" applyFont="1" applyBorder="1" applyProtection="1">
      <alignment vertical="center"/>
    </xf>
    <xf numFmtId="0" fontId="3" fillId="0" borderId="8" xfId="0" applyFont="1" applyBorder="1" applyAlignment="1" applyProtection="1">
      <alignment horizontal="left" vertical="top" indent="1"/>
    </xf>
    <xf numFmtId="0" fontId="3" fillId="0" borderId="9" xfId="0" applyFont="1" applyBorder="1" applyProtection="1">
      <alignment vertical="center"/>
    </xf>
    <xf numFmtId="0" fontId="3" fillId="0" borderId="0" xfId="0" applyFont="1" applyAlignment="1" applyProtection="1">
      <alignment horizontal="center" vertical="center" shrinkToFit="1"/>
      <protection locked="0"/>
    </xf>
    <xf numFmtId="0" fontId="14" fillId="0" borderId="6" xfId="0" applyFont="1" applyFill="1" applyBorder="1" applyProtection="1">
      <alignment vertical="center"/>
    </xf>
    <xf numFmtId="0" fontId="14" fillId="4" borderId="6" xfId="0" applyFont="1" applyFill="1" applyBorder="1" applyProtection="1">
      <alignment vertical="center"/>
    </xf>
    <xf numFmtId="0" fontId="14" fillId="4" borderId="13" xfId="0" applyFont="1" applyFill="1" applyBorder="1" applyProtection="1">
      <alignment vertical="center"/>
    </xf>
    <xf numFmtId="0" fontId="2" fillId="0" borderId="0" xfId="0" applyFont="1" applyBorder="1" applyAlignment="1" applyProtection="1">
      <alignment vertical="center" wrapText="1"/>
    </xf>
    <xf numFmtId="0" fontId="3" fillId="0" borderId="6" xfId="0" applyFont="1" applyBorder="1" applyProtection="1">
      <alignment vertical="center"/>
    </xf>
    <xf numFmtId="0" fontId="2" fillId="0" borderId="8" xfId="0" applyFont="1" applyBorder="1" applyProtection="1">
      <alignment vertical="center"/>
    </xf>
    <xf numFmtId="0" fontId="10" fillId="4" borderId="13" xfId="0" applyFont="1" applyFill="1" applyBorder="1" applyProtection="1">
      <alignment vertical="center"/>
    </xf>
    <xf numFmtId="0" fontId="3" fillId="0" borderId="0" xfId="0" applyFont="1" applyFill="1" applyBorder="1" applyAlignment="1" applyProtection="1">
      <alignment horizontal="center" vertical="center" shrinkToFit="1"/>
      <protection locked="0"/>
    </xf>
    <xf numFmtId="0" fontId="31" fillId="0" borderId="0" xfId="0" applyFont="1" applyFill="1" applyBorder="1" applyAlignment="1" applyProtection="1">
      <alignment vertical="top"/>
      <protection locked="0"/>
    </xf>
    <xf numFmtId="0" fontId="45" fillId="0" borderId="0" xfId="0" applyFont="1" applyProtection="1">
      <alignment vertical="center"/>
      <protection locked="0"/>
    </xf>
    <xf numFmtId="0" fontId="3" fillId="0" borderId="0" xfId="0" applyFont="1" applyFill="1" applyBorder="1" applyAlignment="1" applyProtection="1">
      <alignment horizontal="left" vertical="center" shrinkToFit="1"/>
      <protection locked="0"/>
    </xf>
    <xf numFmtId="0" fontId="21" fillId="0" borderId="0" xfId="0" applyFont="1" applyProtection="1">
      <alignment vertical="center"/>
      <protection locked="0"/>
    </xf>
    <xf numFmtId="0" fontId="3" fillId="0" borderId="14" xfId="0" applyFont="1" applyFill="1" applyBorder="1" applyAlignment="1" applyProtection="1">
      <alignment horizontal="left" vertical="center"/>
      <protection locked="0"/>
    </xf>
    <xf numFmtId="0" fontId="2" fillId="0" borderId="75" xfId="0" applyFont="1" applyBorder="1" applyProtection="1">
      <alignment vertical="center"/>
      <protection locked="0"/>
    </xf>
    <xf numFmtId="0" fontId="2" fillId="0" borderId="76" xfId="0" applyFont="1" applyBorder="1" applyProtection="1">
      <alignment vertical="center"/>
      <protection locked="0"/>
    </xf>
    <xf numFmtId="0" fontId="3" fillId="0" borderId="76" xfId="0" applyFont="1" applyBorder="1" applyAlignment="1" applyProtection="1">
      <alignment vertical="center" shrinkToFit="1"/>
      <protection locked="0"/>
    </xf>
    <xf numFmtId="0" fontId="2" fillId="0" borderId="77" xfId="0" applyFont="1" applyBorder="1" applyProtection="1">
      <alignment vertical="center"/>
      <protection locked="0"/>
    </xf>
    <xf numFmtId="0" fontId="46" fillId="0" borderId="78" xfId="0" applyFont="1" applyBorder="1">
      <alignment vertical="center"/>
    </xf>
    <xf numFmtId="0" fontId="45" fillId="0" borderId="0" xfId="0" applyFont="1" applyBorder="1" applyProtection="1">
      <alignment vertical="center"/>
      <protection locked="0"/>
    </xf>
    <xf numFmtId="0" fontId="45" fillId="0" borderId="0" xfId="0" applyFont="1" applyBorder="1" applyAlignment="1" applyProtection="1">
      <alignment vertical="center" shrinkToFit="1"/>
      <protection locked="0"/>
    </xf>
    <xf numFmtId="0" fontId="45" fillId="0" borderId="79" xfId="0" applyFont="1" applyBorder="1" applyProtection="1">
      <alignment vertical="center"/>
      <protection locked="0"/>
    </xf>
    <xf numFmtId="0" fontId="45" fillId="0" borderId="0" xfId="0" applyFont="1" applyFill="1" applyProtection="1">
      <alignment vertical="center"/>
      <protection locked="0"/>
    </xf>
    <xf numFmtId="0" fontId="3" fillId="0" borderId="78" xfId="0" applyFont="1" applyBorder="1" applyProtection="1">
      <alignment vertical="center"/>
      <protection locked="0"/>
    </xf>
    <xf numFmtId="0" fontId="49" fillId="0" borderId="0" xfId="0" applyFont="1" applyBorder="1" applyProtection="1">
      <alignment vertical="center"/>
      <protection locked="0"/>
    </xf>
    <xf numFmtId="0" fontId="3" fillId="0" borderId="0" xfId="0" applyFont="1" applyBorder="1" applyProtection="1">
      <alignment vertical="center"/>
      <protection locked="0"/>
    </xf>
    <xf numFmtId="0" fontId="3" fillId="0" borderId="79" xfId="0" applyFont="1" applyBorder="1" applyProtection="1">
      <alignment vertical="center"/>
      <protection locked="0"/>
    </xf>
    <xf numFmtId="0" fontId="10" fillId="0" borderId="78" xfId="0" applyFont="1" applyFill="1" applyBorder="1" applyAlignment="1">
      <alignment vertical="center"/>
    </xf>
    <xf numFmtId="0" fontId="10" fillId="0" borderId="0" xfId="0" applyFont="1" applyFill="1" applyBorder="1" applyAlignment="1">
      <alignment vertical="center"/>
    </xf>
    <xf numFmtId="0" fontId="3" fillId="0" borderId="0" xfId="0" applyFont="1" applyFill="1" applyBorder="1" applyAlignment="1">
      <alignment vertical="center"/>
    </xf>
    <xf numFmtId="0" fontId="3" fillId="0" borderId="79" xfId="0" applyFont="1" applyFill="1" applyBorder="1">
      <alignment vertical="center"/>
    </xf>
    <xf numFmtId="0" fontId="3" fillId="0" borderId="0" xfId="0" applyFont="1" applyFill="1" applyBorder="1">
      <alignment vertical="center"/>
    </xf>
    <xf numFmtId="0" fontId="2" fillId="0" borderId="124" xfId="0" applyFont="1" applyBorder="1" applyProtection="1">
      <alignment vertical="center"/>
      <protection locked="0"/>
    </xf>
    <xf numFmtId="0" fontId="2" fillId="0" borderId="125" xfId="0" applyFont="1" applyBorder="1" applyProtection="1">
      <alignment vertical="center"/>
      <protection locked="0"/>
    </xf>
    <xf numFmtId="0" fontId="3" fillId="0" borderId="125" xfId="0" applyFont="1" applyBorder="1" applyAlignment="1" applyProtection="1">
      <alignment vertical="center" shrinkToFit="1"/>
      <protection locked="0"/>
    </xf>
    <xf numFmtId="0" fontId="2" fillId="0" borderId="126" xfId="0" applyFont="1" applyBorder="1" applyProtection="1">
      <alignment vertical="center"/>
      <protection locked="0"/>
    </xf>
    <xf numFmtId="0" fontId="10" fillId="0" borderId="6" xfId="0" applyFont="1" applyBorder="1" applyAlignment="1" applyProtection="1">
      <alignment vertical="center" wrapText="1"/>
      <protection locked="0"/>
    </xf>
    <xf numFmtId="0" fontId="42" fillId="0" borderId="0" xfId="0" applyFont="1" applyBorder="1" applyAlignment="1" applyProtection="1">
      <alignment vertical="center"/>
      <protection locked="0"/>
    </xf>
    <xf numFmtId="0" fontId="42" fillId="0" borderId="78" xfId="0" applyFont="1" applyBorder="1" applyAlignment="1" applyProtection="1">
      <alignment vertical="center"/>
      <protection locked="0"/>
    </xf>
    <xf numFmtId="0" fontId="14" fillId="4" borderId="79" xfId="0" applyFont="1" applyFill="1" applyBorder="1" applyProtection="1">
      <alignment vertical="center"/>
      <protection locked="0"/>
    </xf>
    <xf numFmtId="0" fontId="14" fillId="0" borderId="78" xfId="0" applyFont="1" applyBorder="1" applyProtection="1">
      <alignment vertical="center"/>
      <protection locked="0"/>
    </xf>
    <xf numFmtId="0" fontId="10" fillId="0" borderId="0" xfId="0" applyFont="1" applyFill="1" applyBorder="1" applyProtection="1">
      <alignment vertical="center"/>
      <protection locked="0"/>
    </xf>
    <xf numFmtId="0" fontId="34" fillId="0" borderId="0" xfId="0" applyFont="1" applyFill="1" applyBorder="1" applyProtection="1">
      <alignment vertical="center"/>
      <protection locked="0"/>
    </xf>
    <xf numFmtId="0" fontId="14" fillId="0" borderId="79" xfId="0" applyFont="1" applyBorder="1" applyProtection="1">
      <alignment vertical="center"/>
      <protection locked="0"/>
    </xf>
    <xf numFmtId="0" fontId="34" fillId="0" borderId="0" xfId="0" applyFont="1" applyBorder="1" applyProtection="1">
      <alignment vertical="center"/>
      <protection locked="0"/>
    </xf>
    <xf numFmtId="0" fontId="19" fillId="0" borderId="0" xfId="0" applyFont="1" applyBorder="1" applyAlignment="1" applyProtection="1">
      <alignment vertical="center"/>
      <protection locked="0"/>
    </xf>
    <xf numFmtId="0" fontId="10" fillId="0" borderId="78" xfId="0" applyFont="1" applyBorder="1" applyProtection="1">
      <alignment vertical="center"/>
      <protection locked="0"/>
    </xf>
    <xf numFmtId="0" fontId="3" fillId="0" borderId="0" xfId="0" applyFont="1" applyFill="1" applyBorder="1" applyAlignment="1" applyProtection="1">
      <alignment vertical="top" wrapText="1"/>
      <protection locked="0"/>
    </xf>
    <xf numFmtId="0" fontId="3" fillId="0" borderId="20" xfId="0" applyFont="1" applyFill="1" applyBorder="1" applyAlignment="1" applyProtection="1">
      <alignment vertical="top" wrapText="1"/>
      <protection locked="0"/>
    </xf>
    <xf numFmtId="0" fontId="3" fillId="0" borderId="23" xfId="0" applyFont="1" applyFill="1" applyBorder="1" applyAlignment="1" applyProtection="1">
      <alignment vertical="top" wrapText="1"/>
      <protection locked="0"/>
    </xf>
    <xf numFmtId="0" fontId="3" fillId="0" borderId="0" xfId="0" applyFont="1" applyFill="1" applyBorder="1" applyAlignment="1" applyProtection="1">
      <alignment vertical="center" wrapText="1"/>
      <protection locked="0"/>
    </xf>
    <xf numFmtId="0" fontId="45" fillId="0" borderId="0" xfId="0" applyFont="1" applyFill="1" applyBorder="1" applyAlignment="1" applyProtection="1">
      <alignment horizontal="center" vertical="center"/>
      <protection locked="0"/>
    </xf>
    <xf numFmtId="0" fontId="9" fillId="0" borderId="0" xfId="0" applyFont="1" applyAlignment="1" applyProtection="1">
      <alignment horizontal="right" vertical="center"/>
      <protection locked="0"/>
    </xf>
    <xf numFmtId="0" fontId="45" fillId="0" borderId="0" xfId="0"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2" fillId="0" borderId="0" xfId="0" applyFont="1" applyBorder="1" applyAlignment="1" applyProtection="1">
      <alignment horizontal="righ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shrinkToFit="1"/>
      <protection locked="0"/>
    </xf>
    <xf numFmtId="0" fontId="52" fillId="0" borderId="0" xfId="0" applyFont="1" applyFill="1" applyProtection="1">
      <alignment vertical="center"/>
      <protection locked="0"/>
    </xf>
    <xf numFmtId="0" fontId="52" fillId="0" borderId="0" xfId="0" applyFont="1" applyProtection="1">
      <alignment vertical="center"/>
      <protection locked="0"/>
    </xf>
    <xf numFmtId="0" fontId="38" fillId="0" borderId="0" xfId="0" applyFont="1" applyProtection="1">
      <alignment vertical="center"/>
      <protection locked="0"/>
    </xf>
    <xf numFmtId="0" fontId="32" fillId="0" borderId="0" xfId="0" applyFont="1" applyFill="1" applyBorder="1" applyAlignment="1" applyProtection="1">
      <alignment vertical="center"/>
      <protection locked="0"/>
    </xf>
    <xf numFmtId="0" fontId="2" fillId="0" borderId="0" xfId="0" applyFont="1" applyAlignment="1" applyProtection="1">
      <alignment horizontal="left" vertical="center"/>
      <protection locked="0"/>
    </xf>
    <xf numFmtId="0" fontId="17" fillId="0" borderId="0" xfId="0" applyFont="1" applyAlignment="1" applyProtection="1">
      <alignment horizontal="left" vertical="center"/>
      <protection locked="0"/>
    </xf>
    <xf numFmtId="0" fontId="14" fillId="0" borderId="0" xfId="0" applyFont="1" applyAlignment="1" applyProtection="1">
      <alignment vertical="center" wrapText="1"/>
      <protection locked="0"/>
    </xf>
    <xf numFmtId="0" fontId="53" fillId="0" borderId="12" xfId="0" applyFont="1" applyBorder="1" applyAlignment="1" applyProtection="1">
      <alignment vertical="center" wrapText="1"/>
      <protection locked="0"/>
    </xf>
    <xf numFmtId="0" fontId="53" fillId="0" borderId="3" xfId="0" applyFont="1" applyBorder="1" applyAlignment="1" applyProtection="1">
      <alignment vertical="center" wrapText="1"/>
      <protection locked="0"/>
    </xf>
    <xf numFmtId="0" fontId="10" fillId="0" borderId="0" xfId="0" applyFont="1" applyBorder="1" applyAlignment="1" applyProtection="1">
      <alignment horizontal="center" vertical="center"/>
      <protection locked="0"/>
    </xf>
    <xf numFmtId="0" fontId="10" fillId="0" borderId="0" xfId="0" applyFont="1" applyBorder="1" applyProtection="1">
      <alignment vertical="center"/>
      <protection locked="0"/>
    </xf>
    <xf numFmtId="0" fontId="3" fillId="0" borderId="0" xfId="0" applyFont="1" applyBorder="1" applyAlignment="1" applyProtection="1">
      <alignment horizontal="left" vertical="center" shrinkToFit="1"/>
      <protection locked="0"/>
    </xf>
    <xf numFmtId="0" fontId="10" fillId="0" borderId="0" xfId="0" applyFont="1" applyBorder="1" applyAlignment="1" applyProtection="1">
      <alignment vertical="center"/>
      <protection locked="0"/>
    </xf>
    <xf numFmtId="0" fontId="2" fillId="0" borderId="0" xfId="0" applyFont="1" applyBorder="1" applyAlignment="1" applyProtection="1">
      <alignment horizontal="right" vertical="center"/>
      <protection locked="0"/>
    </xf>
    <xf numFmtId="0" fontId="2" fillId="0" borderId="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3" fillId="0" borderId="12" xfId="0" applyFont="1" applyBorder="1" applyAlignment="1" applyProtection="1">
      <alignment horizontal="left" vertical="center" shrinkToFit="1"/>
      <protection locked="0"/>
    </xf>
    <xf numFmtId="0" fontId="13" fillId="0" borderId="3" xfId="0" applyFont="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0" fontId="2" fillId="0" borderId="165" xfId="0" applyFont="1" applyBorder="1" applyProtection="1">
      <alignment vertical="center"/>
      <protection locked="0"/>
    </xf>
    <xf numFmtId="0" fontId="54" fillId="0" borderId="0" xfId="0" applyFont="1" applyProtection="1">
      <alignment vertical="center"/>
      <protection locked="0"/>
    </xf>
    <xf numFmtId="0" fontId="52" fillId="0" borderId="0" xfId="0" applyFont="1" applyAlignment="1" applyProtection="1">
      <alignment vertical="center" shrinkToFit="1"/>
      <protection locked="0"/>
    </xf>
    <xf numFmtId="0" fontId="55" fillId="0" borderId="0" xfId="0" applyFont="1" applyBorder="1" applyAlignment="1" applyProtection="1">
      <alignment vertical="center"/>
      <protection locked="0"/>
    </xf>
    <xf numFmtId="0" fontId="14" fillId="0" borderId="169" xfId="0" applyFont="1" applyBorder="1" applyProtection="1">
      <alignment vertical="center"/>
      <protection locked="0"/>
    </xf>
    <xf numFmtId="0" fontId="2" fillId="0" borderId="0" xfId="0" applyFont="1" applyBorder="1" applyAlignment="1" applyProtection="1">
      <alignment horizontal="right" vertical="center"/>
      <protection locked="0"/>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locked="0"/>
    </xf>
    <xf numFmtId="179" fontId="20" fillId="2" borderId="21" xfId="0" applyNumberFormat="1" applyFont="1" applyFill="1" applyBorder="1" applyAlignment="1" applyProtection="1">
      <alignment horizontal="center" vertical="center"/>
      <protection locked="0"/>
    </xf>
    <xf numFmtId="179" fontId="20" fillId="2" borderId="32" xfId="0" applyNumberFormat="1"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20" fillId="2" borderId="4" xfId="0" applyFont="1" applyFill="1" applyBorder="1" applyAlignment="1" applyProtection="1">
      <alignment horizontal="left" vertical="center" shrinkToFit="1"/>
      <protection locked="0"/>
    </xf>
    <xf numFmtId="0" fontId="20" fillId="2" borderId="14" xfId="0" applyFont="1" applyFill="1" applyBorder="1" applyAlignment="1" applyProtection="1">
      <alignment horizontal="left" vertical="center" shrinkToFit="1"/>
      <protection locked="0"/>
    </xf>
    <xf numFmtId="0" fontId="20" fillId="2" borderId="5" xfId="0" applyFont="1" applyFill="1" applyBorder="1" applyAlignment="1" applyProtection="1">
      <alignment horizontal="left" vertical="center" shrinkToFit="1"/>
      <protection locked="0"/>
    </xf>
    <xf numFmtId="0" fontId="20" fillId="2" borderId="8" xfId="0" applyFont="1" applyFill="1" applyBorder="1" applyAlignment="1" applyProtection="1">
      <alignment horizontal="left" vertical="center" shrinkToFit="1"/>
      <protection locked="0"/>
    </xf>
    <xf numFmtId="0" fontId="20" fillId="2" borderId="13" xfId="0" applyFont="1" applyFill="1" applyBorder="1" applyAlignment="1" applyProtection="1">
      <alignment horizontal="left" vertical="center" shrinkToFit="1"/>
      <protection locked="0"/>
    </xf>
    <xf numFmtId="0" fontId="20" fillId="2" borderId="9" xfId="0" applyFont="1" applyFill="1" applyBorder="1" applyAlignment="1" applyProtection="1">
      <alignment horizontal="left" vertical="center" shrinkToFit="1"/>
      <protection locked="0"/>
    </xf>
    <xf numFmtId="0" fontId="3" fillId="0" borderId="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20" fillId="2" borderId="6" xfId="0" applyFont="1" applyFill="1" applyBorder="1" applyAlignment="1" applyProtection="1">
      <alignment horizontal="left" vertical="center" shrinkToFit="1"/>
      <protection locked="0"/>
    </xf>
    <xf numFmtId="0" fontId="20" fillId="2" borderId="0" xfId="0" applyFont="1" applyFill="1" applyBorder="1" applyAlignment="1" applyProtection="1">
      <alignment horizontal="left" vertical="center" shrinkToFit="1"/>
      <protection locked="0"/>
    </xf>
    <xf numFmtId="0" fontId="20" fillId="2" borderId="7" xfId="0" applyFont="1" applyFill="1" applyBorder="1" applyAlignment="1" applyProtection="1">
      <alignment horizontal="left" vertical="center" shrinkToFit="1"/>
      <protection locked="0"/>
    </xf>
    <xf numFmtId="0" fontId="3" fillId="0" borderId="2"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20" fillId="2" borderId="14" xfId="0" applyFont="1" applyFill="1" applyBorder="1" applyAlignment="1" applyProtection="1">
      <alignment horizontal="center" vertical="center"/>
      <protection locked="0"/>
    </xf>
    <xf numFmtId="0" fontId="20" fillId="2" borderId="5" xfId="0" applyFont="1" applyFill="1" applyBorder="1" applyAlignment="1" applyProtection="1">
      <alignment horizontal="center" vertical="center"/>
      <protection locked="0"/>
    </xf>
    <xf numFmtId="0" fontId="11" fillId="2" borderId="6" xfId="0" applyFont="1" applyFill="1" applyBorder="1" applyAlignment="1" applyProtection="1">
      <alignment horizontal="left" vertical="center" shrinkToFit="1"/>
      <protection locked="0"/>
    </xf>
    <xf numFmtId="0" fontId="11" fillId="2" borderId="0" xfId="0" applyFont="1" applyFill="1" applyBorder="1" applyAlignment="1" applyProtection="1">
      <alignment horizontal="left" vertical="center" shrinkToFit="1"/>
      <protection locked="0"/>
    </xf>
    <xf numFmtId="0" fontId="11" fillId="2" borderId="7" xfId="0" applyFont="1" applyFill="1" applyBorder="1" applyAlignment="1" applyProtection="1">
      <alignment horizontal="left" vertical="center" shrinkToFit="1"/>
      <protection locked="0"/>
    </xf>
    <xf numFmtId="0" fontId="11" fillId="2" borderId="8" xfId="0" applyFont="1" applyFill="1" applyBorder="1" applyAlignment="1" applyProtection="1">
      <alignment horizontal="left" vertical="center" shrinkToFit="1"/>
      <protection locked="0"/>
    </xf>
    <xf numFmtId="0" fontId="11" fillId="2" borderId="13" xfId="0" applyFont="1" applyFill="1" applyBorder="1" applyAlignment="1" applyProtection="1">
      <alignment horizontal="left" vertical="center" shrinkToFit="1"/>
      <protection locked="0"/>
    </xf>
    <xf numFmtId="0" fontId="11" fillId="2" borderId="9" xfId="0" applyFont="1" applyFill="1" applyBorder="1" applyAlignment="1" applyProtection="1">
      <alignment horizontal="left" vertical="center" shrinkToFit="1"/>
      <protection locked="0"/>
    </xf>
    <xf numFmtId="0" fontId="11" fillId="2" borderId="6"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13" fillId="0" borderId="0" xfId="0" applyFont="1" applyBorder="1" applyAlignment="1" applyProtection="1">
      <alignment horizontal="left" vertical="center" shrinkToFit="1"/>
      <protection locked="0"/>
    </xf>
    <xf numFmtId="0" fontId="13" fillId="0" borderId="7" xfId="0" applyFont="1" applyBorder="1" applyAlignment="1" applyProtection="1">
      <alignment horizontal="left" vertical="center" shrinkToFit="1"/>
      <protection locked="0"/>
    </xf>
    <xf numFmtId="0" fontId="13" fillId="0" borderId="13" xfId="0" applyFont="1" applyBorder="1" applyAlignment="1" applyProtection="1">
      <alignment horizontal="left" vertical="center" shrinkToFit="1"/>
      <protection locked="0"/>
    </xf>
    <xf numFmtId="0" fontId="13" fillId="0" borderId="9" xfId="0" applyFont="1" applyBorder="1" applyAlignment="1" applyProtection="1">
      <alignment horizontal="left" vertical="center" shrinkToFit="1"/>
      <protection locked="0"/>
    </xf>
    <xf numFmtId="0" fontId="25" fillId="2" borderId="2" xfId="0" applyFont="1" applyFill="1" applyBorder="1" applyAlignment="1" applyProtection="1">
      <alignment horizontal="center" vertical="center"/>
      <protection locked="0"/>
    </xf>
    <xf numFmtId="0" fontId="25" fillId="2" borderId="3" xfId="0" applyFont="1" applyFill="1" applyBorder="1" applyAlignment="1" applyProtection="1">
      <alignment horizontal="center" vertical="center"/>
      <protection locked="0"/>
    </xf>
    <xf numFmtId="179" fontId="11" fillId="2" borderId="31" xfId="0" applyNumberFormat="1" applyFont="1" applyFill="1" applyBorder="1" applyAlignment="1" applyProtection="1">
      <alignment horizontal="center" vertical="center"/>
      <protection locked="0"/>
    </xf>
    <xf numFmtId="179" fontId="11" fillId="2" borderId="22" xfId="0" applyNumberFormat="1" applyFont="1" applyFill="1" applyBorder="1" applyAlignment="1" applyProtection="1">
      <alignment horizontal="center" vertical="center"/>
      <protection locked="0"/>
    </xf>
    <xf numFmtId="0" fontId="30" fillId="0" borderId="41" xfId="0" applyFont="1" applyBorder="1" applyAlignment="1" applyProtection="1">
      <alignment horizontal="center" vertical="center"/>
      <protection locked="0"/>
    </xf>
    <xf numFmtId="0" fontId="30" fillId="0" borderId="38" xfId="0" applyFont="1" applyBorder="1" applyAlignment="1" applyProtection="1">
      <alignment horizontal="center" vertical="center"/>
      <protection locked="0"/>
    </xf>
    <xf numFmtId="0" fontId="30" fillId="0" borderId="3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57" fontId="20" fillId="2" borderId="4" xfId="0" applyNumberFormat="1" applyFont="1" applyFill="1" applyBorder="1" applyAlignment="1" applyProtection="1">
      <alignment horizontal="left" vertical="center" shrinkToFit="1"/>
      <protection locked="0"/>
    </xf>
    <xf numFmtId="0" fontId="2" fillId="0" borderId="1" xfId="0" applyFont="1" applyBorder="1" applyAlignment="1" applyProtection="1">
      <alignment horizontal="center" vertical="center"/>
      <protection locked="0"/>
    </xf>
    <xf numFmtId="0" fontId="20" fillId="2" borderId="1" xfId="0" applyFont="1" applyFill="1" applyBorder="1" applyAlignment="1" applyProtection="1">
      <alignment horizontal="left" vertical="center" shrinkToFit="1"/>
      <protection locked="0"/>
    </xf>
    <xf numFmtId="0" fontId="2" fillId="0" borderId="2"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14" fillId="0" borderId="0" xfId="0" applyFont="1" applyAlignment="1" applyProtection="1">
      <alignment horizontal="center" vertical="center" shrinkToFit="1"/>
      <protection locked="0"/>
    </xf>
    <xf numFmtId="179" fontId="3" fillId="2" borderId="34" xfId="0" applyNumberFormat="1" applyFont="1" applyFill="1" applyBorder="1" applyAlignment="1" applyProtection="1">
      <alignment horizontal="center" vertical="center"/>
      <protection locked="0"/>
    </xf>
    <xf numFmtId="179" fontId="3" fillId="2" borderId="16" xfId="0" applyNumberFormat="1" applyFont="1" applyFill="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0" fontId="2" fillId="0" borderId="1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4" fillId="0" borderId="4"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179" fontId="3" fillId="2" borderId="7" xfId="0" applyNumberFormat="1" applyFont="1" applyFill="1" applyBorder="1" applyAlignment="1" applyProtection="1">
      <alignment horizontal="center" vertical="center"/>
      <protection locked="0"/>
    </xf>
    <xf numFmtId="179" fontId="3" fillId="2" borderId="9" xfId="0" applyNumberFormat="1" applyFont="1" applyFill="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11" fillId="2" borderId="4" xfId="0" applyFont="1" applyFill="1" applyBorder="1" applyAlignment="1" applyProtection="1">
      <alignment horizontal="left" vertical="center" shrinkToFit="1"/>
      <protection locked="0"/>
    </xf>
    <xf numFmtId="0" fontId="11" fillId="2" borderId="14" xfId="0" applyFont="1" applyFill="1" applyBorder="1" applyAlignment="1" applyProtection="1">
      <alignment horizontal="left" vertical="center" shrinkToFit="1"/>
      <protection locked="0"/>
    </xf>
    <xf numFmtId="0" fontId="11" fillId="2" borderId="5" xfId="0" applyFont="1" applyFill="1" applyBorder="1" applyAlignment="1" applyProtection="1">
      <alignment horizontal="left" vertical="center" shrinkToFit="1"/>
      <protection locked="0"/>
    </xf>
    <xf numFmtId="0" fontId="11" fillId="2" borderId="36" xfId="0" applyFont="1" applyFill="1" applyBorder="1" applyAlignment="1" applyProtection="1">
      <alignment horizontal="left" vertical="center" shrinkToFit="1"/>
      <protection locked="0"/>
    </xf>
    <xf numFmtId="0" fontId="11" fillId="2" borderId="21" xfId="0" applyFont="1" applyFill="1" applyBorder="1" applyAlignment="1" applyProtection="1">
      <alignment horizontal="left" vertical="center" shrinkToFit="1"/>
      <protection locked="0"/>
    </xf>
    <xf numFmtId="179" fontId="20" fillId="2" borderId="1" xfId="0" applyNumberFormat="1" applyFont="1" applyFill="1" applyBorder="1" applyAlignment="1" applyProtection="1">
      <alignment horizontal="center" vertical="center" shrinkToFit="1"/>
      <protection locked="0"/>
    </xf>
    <xf numFmtId="179" fontId="20" fillId="2" borderId="24" xfId="0" applyNumberFormat="1" applyFont="1" applyFill="1" applyBorder="1" applyAlignment="1" applyProtection="1">
      <alignment horizontal="center" vertical="center" shrinkToFit="1"/>
      <protection locked="0"/>
    </xf>
    <xf numFmtId="179" fontId="20" fillId="2" borderId="29" xfId="0" applyNumberFormat="1" applyFont="1" applyFill="1" applyBorder="1" applyAlignment="1" applyProtection="1">
      <alignment horizontal="center" vertical="center" shrinkToFit="1"/>
      <protection locked="0"/>
    </xf>
    <xf numFmtId="0" fontId="9" fillId="0" borderId="6"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20" fillId="2" borderId="36" xfId="0" applyFont="1" applyFill="1" applyBorder="1" applyAlignment="1" applyProtection="1">
      <alignment horizontal="left" vertical="center" shrinkToFit="1"/>
      <protection locked="0"/>
    </xf>
    <xf numFmtId="0" fontId="20" fillId="2" borderId="21" xfId="0" applyFont="1" applyFill="1" applyBorder="1" applyAlignment="1" applyProtection="1">
      <alignment horizontal="left" vertical="center" shrinkToFit="1"/>
      <protection locked="0"/>
    </xf>
    <xf numFmtId="0" fontId="20" fillId="2" borderId="22" xfId="0" applyFont="1" applyFill="1" applyBorder="1" applyAlignment="1" applyProtection="1">
      <alignment horizontal="left" vertical="center" shrinkToFit="1"/>
      <protection locked="0"/>
    </xf>
    <xf numFmtId="179" fontId="20" fillId="2" borderId="31" xfId="0" applyNumberFormat="1" applyFont="1" applyFill="1" applyBorder="1" applyAlignment="1" applyProtection="1">
      <alignment horizontal="center" vertical="center"/>
      <protection locked="0"/>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0" fontId="3" fillId="0" borderId="6" xfId="0" applyFont="1" applyBorder="1" applyAlignment="1" applyProtection="1">
      <alignment horizontal="right" vertical="center"/>
    </xf>
    <xf numFmtId="181" fontId="10" fillId="0" borderId="11" xfId="0" applyNumberFormat="1" applyFont="1" applyBorder="1" applyAlignment="1" applyProtection="1">
      <alignment horizontal="center" vertical="center"/>
    </xf>
    <xf numFmtId="181" fontId="10" fillId="0" borderId="10" xfId="0" applyNumberFormat="1"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right" vertical="center"/>
    </xf>
    <xf numFmtId="181" fontId="14" fillId="0" borderId="11" xfId="0" applyNumberFormat="1" applyFont="1" applyBorder="1" applyAlignment="1" applyProtection="1">
      <alignment horizontal="center" vertical="center"/>
    </xf>
    <xf numFmtId="181" fontId="14" fillId="0" borderId="10" xfId="0" applyNumberFormat="1" applyFont="1" applyBorder="1" applyAlignment="1" applyProtection="1">
      <alignment horizontal="center" vertical="center"/>
    </xf>
    <xf numFmtId="181" fontId="10" fillId="0" borderId="11" xfId="1" applyNumberFormat="1" applyFont="1" applyBorder="1" applyAlignment="1" applyProtection="1">
      <alignment horizontal="center" vertical="center"/>
    </xf>
    <xf numFmtId="181" fontId="10" fillId="0" borderId="10" xfId="1" applyNumberFormat="1" applyFont="1" applyBorder="1" applyAlignment="1" applyProtection="1">
      <alignment horizontal="center" vertical="center"/>
    </xf>
    <xf numFmtId="0" fontId="3" fillId="0" borderId="6" xfId="0" applyFont="1" applyBorder="1" applyAlignment="1" applyProtection="1">
      <alignment horizontal="left" vertical="center"/>
    </xf>
    <xf numFmtId="0" fontId="3" fillId="0" borderId="7" xfId="0" applyFont="1" applyBorder="1" applyAlignment="1" applyProtection="1">
      <alignment horizontal="left" vertical="center"/>
    </xf>
    <xf numFmtId="181" fontId="14" fillId="0" borderId="11" xfId="1" applyNumberFormat="1" applyFont="1" applyBorder="1" applyAlignment="1" applyProtection="1">
      <alignment horizontal="center" vertical="center"/>
    </xf>
    <xf numFmtId="181" fontId="14" fillId="0" borderId="10" xfId="1" applyNumberFormat="1"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6" xfId="0" applyFont="1" applyBorder="1" applyAlignment="1" applyProtection="1">
      <alignment horizontal="right" vertical="center"/>
    </xf>
    <xf numFmtId="0" fontId="3" fillId="0" borderId="0" xfId="0" applyFont="1" applyFill="1" applyBorder="1" applyAlignment="1" applyProtection="1">
      <alignment horizontal="left" wrapText="1"/>
      <protection locked="0"/>
    </xf>
    <xf numFmtId="0" fontId="3" fillId="0" borderId="20" xfId="0" applyFont="1" applyFill="1" applyBorder="1" applyAlignment="1" applyProtection="1">
      <alignment horizontal="left" wrapText="1"/>
      <protection locked="0"/>
    </xf>
    <xf numFmtId="0" fontId="2" fillId="0" borderId="0" xfId="0" applyFont="1" applyBorder="1" applyAlignment="1" applyProtection="1">
      <alignment horizontal="right" vertical="center"/>
    </xf>
    <xf numFmtId="0" fontId="2" fillId="0" borderId="0"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3" fillId="0" borderId="0" xfId="0" applyFont="1" applyFill="1" applyBorder="1" applyAlignment="1" applyProtection="1">
      <alignment horizontal="left" shrinkToFit="1"/>
      <protection locked="0"/>
    </xf>
    <xf numFmtId="0" fontId="3" fillId="0" borderId="20" xfId="0" applyFont="1" applyFill="1" applyBorder="1" applyAlignment="1" applyProtection="1">
      <alignment horizontal="left" shrinkToFit="1"/>
      <protection locked="0"/>
    </xf>
    <xf numFmtId="0" fontId="2" fillId="0" borderId="4"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5"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9" xfId="0" applyFont="1" applyBorder="1" applyAlignment="1" applyProtection="1">
      <alignment horizontal="center" vertical="center" wrapText="1" shrinkToFit="1"/>
      <protection locked="0"/>
    </xf>
    <xf numFmtId="184" fontId="20" fillId="2" borderId="4" xfId="1" applyNumberFormat="1" applyFont="1" applyFill="1" applyBorder="1" applyAlignment="1" applyProtection="1">
      <alignment horizontal="center" vertical="center"/>
    </xf>
    <xf numFmtId="184" fontId="20" fillId="2" borderId="14" xfId="1" applyNumberFormat="1" applyFont="1" applyFill="1" applyBorder="1" applyAlignment="1" applyProtection="1">
      <alignment horizontal="center" vertical="center"/>
    </xf>
    <xf numFmtId="184" fontId="20" fillId="2" borderId="5" xfId="1" applyNumberFormat="1" applyFont="1" applyFill="1" applyBorder="1" applyAlignment="1" applyProtection="1">
      <alignment horizontal="center" vertical="center"/>
    </xf>
    <xf numFmtId="184" fontId="20" fillId="2" borderId="8" xfId="1" applyNumberFormat="1" applyFont="1" applyFill="1" applyBorder="1" applyAlignment="1" applyProtection="1">
      <alignment horizontal="center" vertical="center"/>
    </xf>
    <xf numFmtId="184" fontId="20" fillId="2" borderId="13" xfId="1" applyNumberFormat="1" applyFont="1" applyFill="1" applyBorder="1" applyAlignment="1" applyProtection="1">
      <alignment horizontal="center" vertical="center"/>
    </xf>
    <xf numFmtId="184" fontId="20" fillId="2" borderId="9" xfId="1" applyNumberFormat="1" applyFont="1" applyFill="1" applyBorder="1" applyAlignment="1" applyProtection="1">
      <alignment horizontal="center" vertical="center"/>
    </xf>
    <xf numFmtId="0" fontId="2" fillId="0" borderId="116" xfId="0" applyFont="1" applyBorder="1" applyAlignment="1" applyProtection="1">
      <alignment horizontal="center" vertical="center"/>
    </xf>
    <xf numFmtId="0" fontId="3" fillId="0" borderId="117" xfId="0" applyFont="1" applyBorder="1" applyAlignment="1" applyProtection="1">
      <alignment horizontal="center" vertical="center"/>
    </xf>
    <xf numFmtId="179" fontId="2" fillId="0" borderId="1" xfId="0" applyNumberFormat="1" applyFont="1" applyBorder="1" applyAlignment="1" applyProtection="1">
      <alignment horizontal="center" vertical="center"/>
      <protection locked="0"/>
    </xf>
    <xf numFmtId="0" fontId="9" fillId="0" borderId="4" xfId="0" applyFont="1" applyBorder="1" applyAlignment="1" applyProtection="1">
      <alignment vertical="center" wrapText="1"/>
      <protection locked="0"/>
    </xf>
    <xf numFmtId="0" fontId="9" fillId="0" borderId="14"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7" xfId="0" applyFont="1" applyBorder="1" applyAlignment="1" applyProtection="1">
      <alignment vertical="center"/>
      <protection locked="0"/>
    </xf>
    <xf numFmtId="0" fontId="9" fillId="0" borderId="8"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9" xfId="0" applyFont="1" applyBorder="1" applyAlignment="1" applyProtection="1">
      <alignment vertical="center"/>
      <protection locked="0"/>
    </xf>
    <xf numFmtId="0" fontId="11" fillId="2" borderId="22" xfId="0" applyFont="1" applyFill="1" applyBorder="1" applyAlignment="1" applyProtection="1">
      <alignment horizontal="left" vertical="center" shrinkToFit="1"/>
      <protection locked="0"/>
    </xf>
    <xf numFmtId="0" fontId="3" fillId="0" borderId="2"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10" fillId="0" borderId="0"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0" fillId="0" borderId="13" xfId="0" applyFont="1" applyBorder="1" applyAlignment="1" applyProtection="1">
      <alignment horizontal="left" vertical="center" shrinkToFit="1"/>
      <protection locked="0"/>
    </xf>
    <xf numFmtId="0" fontId="10" fillId="0" borderId="9" xfId="0" applyFont="1" applyBorder="1" applyAlignment="1" applyProtection="1">
      <alignment horizontal="left" vertical="center" shrinkToFit="1"/>
      <protection locked="0"/>
    </xf>
    <xf numFmtId="0" fontId="14" fillId="0" borderId="1" xfId="0" applyFont="1" applyBorder="1" applyAlignment="1" applyProtection="1">
      <alignment horizontal="center" vertical="center" wrapText="1"/>
      <protection locked="0"/>
    </xf>
    <xf numFmtId="0" fontId="9" fillId="0" borderId="6" xfId="0" applyFont="1" applyBorder="1" applyAlignment="1" applyProtection="1">
      <alignment horizontal="left" vertical="center" wrapText="1"/>
      <protection locked="0"/>
    </xf>
    <xf numFmtId="0" fontId="9" fillId="0" borderId="0"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22" fillId="0" borderId="0" xfId="0" applyFont="1" applyAlignment="1" applyProtection="1">
      <alignment horizontal="center" vertical="center" shrinkToFit="1"/>
      <protection locked="0"/>
    </xf>
    <xf numFmtId="0" fontId="48" fillId="0" borderId="0" xfId="0" applyFont="1" applyAlignment="1" applyProtection="1">
      <alignment horizontal="center" vertical="center" shrinkToFit="1"/>
      <protection locked="0"/>
    </xf>
    <xf numFmtId="0" fontId="10" fillId="0" borderId="4"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20" fillId="2" borderId="13" xfId="0" applyFont="1" applyFill="1" applyBorder="1" applyAlignment="1" applyProtection="1">
      <alignment horizontal="center" vertical="center"/>
      <protection locked="0"/>
    </xf>
    <xf numFmtId="179" fontId="3" fillId="2" borderId="19" xfId="0" applyNumberFormat="1" applyFont="1" applyFill="1" applyBorder="1" applyAlignment="1" applyProtection="1">
      <alignment horizontal="center" vertical="center"/>
      <protection locked="0"/>
    </xf>
    <xf numFmtId="179" fontId="3" fillId="2" borderId="15" xfId="0" applyNumberFormat="1"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2" borderId="75" xfId="0" applyFont="1" applyFill="1" applyBorder="1" applyAlignment="1" applyProtection="1">
      <alignment horizontal="center" vertical="center"/>
      <protection locked="0"/>
    </xf>
    <xf numFmtId="0" fontId="10" fillId="2" borderId="166" xfId="0" applyFont="1" applyFill="1" applyBorder="1" applyAlignment="1" applyProtection="1">
      <alignment horizontal="center" vertical="center"/>
      <protection locked="0"/>
    </xf>
    <xf numFmtId="0" fontId="10" fillId="2" borderId="78" xfId="0" applyFont="1" applyFill="1" applyBorder="1" applyAlignment="1" applyProtection="1">
      <alignment horizontal="center" vertical="center"/>
      <protection locked="0"/>
    </xf>
    <xf numFmtId="0" fontId="10" fillId="2" borderId="124" xfId="0" applyFont="1" applyFill="1" applyBorder="1" applyAlignment="1" applyProtection="1">
      <alignment horizontal="center" vertical="center"/>
      <protection locked="0"/>
    </xf>
    <xf numFmtId="0" fontId="10" fillId="2" borderId="168" xfId="0" applyFont="1" applyFill="1" applyBorder="1" applyAlignment="1" applyProtection="1">
      <alignment horizontal="center" vertical="center"/>
      <protection locked="0"/>
    </xf>
    <xf numFmtId="0" fontId="14" fillId="0" borderId="167" xfId="0" applyFont="1" applyBorder="1" applyAlignment="1" applyProtection="1">
      <alignment horizontal="left" vertical="center" wrapText="1"/>
      <protection locked="0"/>
    </xf>
    <xf numFmtId="0" fontId="14" fillId="0" borderId="76" xfId="0" applyFont="1" applyBorder="1" applyAlignment="1" applyProtection="1">
      <alignment horizontal="left" vertical="center" wrapText="1"/>
      <protection locked="0"/>
    </xf>
    <xf numFmtId="0" fontId="14" fillId="0" borderId="77" xfId="0" applyFont="1" applyBorder="1" applyAlignment="1" applyProtection="1">
      <alignment horizontal="left" vertical="center" wrapText="1"/>
      <protection locked="0"/>
    </xf>
    <xf numFmtId="0" fontId="14" fillId="0" borderId="79" xfId="0" applyFont="1" applyBorder="1" applyAlignment="1" applyProtection="1">
      <alignment horizontal="left" vertical="center" wrapText="1"/>
      <protection locked="0"/>
    </xf>
    <xf numFmtId="0" fontId="10" fillId="0" borderId="4"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47" fillId="0" borderId="0" xfId="0" applyFont="1" applyBorder="1" applyAlignment="1" applyProtection="1">
      <alignment horizontal="left" vertical="center" wrapText="1"/>
      <protection locked="0"/>
    </xf>
    <xf numFmtId="0" fontId="47" fillId="0" borderId="79" xfId="0" applyFont="1" applyBorder="1" applyAlignment="1" applyProtection="1">
      <alignment horizontal="left" vertical="center" wrapText="1"/>
      <protection locked="0"/>
    </xf>
    <xf numFmtId="0" fontId="47" fillId="0" borderId="125" xfId="0" applyFont="1" applyBorder="1" applyAlignment="1" applyProtection="1">
      <alignment horizontal="left" vertical="center" wrapText="1"/>
      <protection locked="0"/>
    </xf>
    <xf numFmtId="0" fontId="47" fillId="0" borderId="126" xfId="0" applyFont="1" applyBorder="1" applyAlignment="1" applyProtection="1">
      <alignment horizontal="left" vertical="center" wrapText="1"/>
      <protection locked="0"/>
    </xf>
    <xf numFmtId="0" fontId="10" fillId="0" borderId="57"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37" fillId="0" borderId="10"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13" fillId="0" borderId="12" xfId="0" applyFont="1" applyBorder="1" applyAlignment="1" applyProtection="1">
      <alignment horizontal="left" vertical="center" wrapText="1" shrinkToFit="1"/>
      <protection locked="0"/>
    </xf>
    <xf numFmtId="0" fontId="13" fillId="0" borderId="3" xfId="0" applyFont="1" applyBorder="1" applyAlignment="1" applyProtection="1">
      <alignment horizontal="left" vertical="center" wrapText="1" shrinkToFit="1"/>
      <protection locked="0"/>
    </xf>
    <xf numFmtId="0" fontId="13" fillId="0" borderId="12" xfId="0" applyFont="1" applyBorder="1" applyAlignment="1" applyProtection="1">
      <alignment horizontal="left" vertical="center" shrinkToFit="1"/>
      <protection locked="0"/>
    </xf>
    <xf numFmtId="0" fontId="13" fillId="0" borderId="3" xfId="0" applyFont="1" applyBorder="1" applyAlignment="1" applyProtection="1">
      <alignment horizontal="left" vertical="center" shrinkToFit="1"/>
      <protection locked="0"/>
    </xf>
    <xf numFmtId="179" fontId="20" fillId="2" borderId="4" xfId="0" applyNumberFormat="1" applyFont="1" applyFill="1" applyBorder="1" applyAlignment="1" applyProtection="1">
      <alignment horizontal="center" vertical="center" shrinkToFit="1"/>
      <protection locked="0"/>
    </xf>
    <xf numFmtId="179" fontId="20" fillId="2" borderId="17" xfId="0" applyNumberFormat="1" applyFont="1" applyFill="1" applyBorder="1" applyAlignment="1" applyProtection="1">
      <alignment horizontal="center" vertical="center" shrinkToFit="1"/>
      <protection locked="0"/>
    </xf>
    <xf numFmtId="179" fontId="20" fillId="2" borderId="8" xfId="0" applyNumberFormat="1" applyFont="1" applyFill="1" applyBorder="1" applyAlignment="1" applyProtection="1">
      <alignment horizontal="center" vertical="center" shrinkToFit="1"/>
      <protection locked="0"/>
    </xf>
    <xf numFmtId="179" fontId="20" fillId="2" borderId="25" xfId="0" applyNumberFormat="1" applyFont="1" applyFill="1" applyBorder="1" applyAlignment="1" applyProtection="1">
      <alignment horizontal="center" vertical="center" shrinkToFit="1"/>
      <protection locked="0"/>
    </xf>
    <xf numFmtId="179" fontId="20" fillId="2" borderId="18" xfId="0" applyNumberFormat="1" applyFont="1" applyFill="1" applyBorder="1" applyAlignment="1" applyProtection="1">
      <alignment horizontal="center" vertical="center" shrinkToFit="1"/>
      <protection locked="0"/>
    </xf>
    <xf numFmtId="179" fontId="20" fillId="2" borderId="28" xfId="0" applyNumberFormat="1" applyFont="1" applyFill="1" applyBorder="1" applyAlignment="1" applyProtection="1">
      <alignment horizontal="center" vertical="center" shrinkToFit="1"/>
      <protection locked="0"/>
    </xf>
    <xf numFmtId="179" fontId="20" fillId="2" borderId="0" xfId="0" applyNumberFormat="1" applyFont="1" applyFill="1" applyAlignment="1" applyProtection="1">
      <alignment horizontal="center" vertical="center" shrinkToFit="1"/>
      <protection locked="0"/>
    </xf>
    <xf numFmtId="0" fontId="2" fillId="0" borderId="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2" borderId="14" xfId="0" applyFont="1" applyFill="1" applyBorder="1" applyAlignment="1" applyProtection="1">
      <alignment horizontal="center"/>
      <protection locked="0"/>
    </xf>
    <xf numFmtId="0" fontId="2" fillId="2" borderId="8"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179" fontId="4" fillId="2" borderId="4" xfId="0" applyNumberFormat="1" applyFont="1" applyFill="1" applyBorder="1" applyAlignment="1" applyProtection="1">
      <alignment horizontal="center" vertical="center" shrinkToFit="1"/>
      <protection locked="0"/>
    </xf>
    <xf numFmtId="179" fontId="4" fillId="2" borderId="17" xfId="0" applyNumberFormat="1" applyFont="1" applyFill="1" applyBorder="1" applyAlignment="1" applyProtection="1">
      <alignment horizontal="center" vertical="center" shrinkToFit="1"/>
      <protection locked="0"/>
    </xf>
    <xf numFmtId="179" fontId="4" fillId="2" borderId="8" xfId="0" applyNumberFormat="1" applyFont="1" applyFill="1" applyBorder="1" applyAlignment="1" applyProtection="1">
      <alignment horizontal="center" vertical="center" shrinkToFit="1"/>
      <protection locked="0"/>
    </xf>
    <xf numFmtId="179" fontId="4" fillId="2" borderId="25" xfId="0" applyNumberFormat="1" applyFont="1" applyFill="1" applyBorder="1" applyAlignment="1" applyProtection="1">
      <alignment horizontal="center" vertical="center" shrinkToFit="1"/>
      <protection locked="0"/>
    </xf>
    <xf numFmtId="179" fontId="4" fillId="2" borderId="18" xfId="0" applyNumberFormat="1" applyFont="1" applyFill="1" applyBorder="1" applyAlignment="1" applyProtection="1">
      <alignment horizontal="center" vertical="center" shrinkToFit="1"/>
      <protection locked="0"/>
    </xf>
    <xf numFmtId="179" fontId="4" fillId="2" borderId="28" xfId="0" applyNumberFormat="1" applyFont="1" applyFill="1" applyBorder="1" applyAlignment="1" applyProtection="1">
      <alignment horizontal="center" vertical="center" shrinkToFit="1"/>
      <protection locked="0"/>
    </xf>
    <xf numFmtId="179" fontId="20" fillId="2" borderId="3" xfId="0" applyNumberFormat="1" applyFont="1" applyFill="1" applyBorder="1" applyAlignment="1" applyProtection="1">
      <alignment horizontal="center" vertical="center" shrinkToFit="1"/>
      <protection locked="0"/>
    </xf>
    <xf numFmtId="0" fontId="25" fillId="2" borderId="95" xfId="0" applyFont="1" applyFill="1" applyBorder="1" applyAlignment="1" applyProtection="1">
      <alignment horizontal="center" vertical="center"/>
      <protection locked="0"/>
    </xf>
    <xf numFmtId="0" fontId="25" fillId="2" borderId="44" xfId="0" applyFont="1" applyFill="1" applyBorder="1" applyAlignment="1" applyProtection="1">
      <alignment horizontal="center" vertical="center"/>
      <protection locked="0"/>
    </xf>
    <xf numFmtId="0" fontId="25" fillId="2" borderId="4" xfId="0" applyFont="1" applyFill="1" applyBorder="1" applyAlignment="1" applyProtection="1">
      <alignment horizontal="center" vertical="center"/>
      <protection locked="0"/>
    </xf>
    <xf numFmtId="0" fontId="25" fillId="2" borderId="5" xfId="0" applyFont="1" applyFill="1" applyBorder="1" applyAlignment="1" applyProtection="1">
      <alignment horizontal="center" vertical="center"/>
      <protection locked="0"/>
    </xf>
    <xf numFmtId="0" fontId="25" fillId="2" borderId="8" xfId="0" applyFont="1" applyFill="1" applyBorder="1" applyAlignment="1" applyProtection="1">
      <alignment horizontal="center" vertical="center"/>
      <protection locked="0"/>
    </xf>
    <xf numFmtId="0" fontId="25" fillId="2" borderId="9"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179" fontId="11" fillId="2" borderId="21" xfId="0" applyNumberFormat="1" applyFont="1" applyFill="1" applyBorder="1" applyAlignment="1" applyProtection="1">
      <alignment horizontal="center" vertical="center"/>
      <protection locked="0"/>
    </xf>
    <xf numFmtId="179" fontId="11" fillId="2" borderId="32"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shrinkToFit="1"/>
      <protection locked="0"/>
    </xf>
    <xf numFmtId="0" fontId="40" fillId="3" borderId="0" xfId="0" applyFont="1" applyFill="1" applyBorder="1" applyAlignment="1" applyProtection="1">
      <alignment horizontal="left" vertical="center" wrapText="1" shrinkToFit="1"/>
      <protection locked="0"/>
    </xf>
    <xf numFmtId="0" fontId="42" fillId="0" borderId="0" xfId="0" applyFont="1" applyAlignment="1" applyProtection="1">
      <alignment vertical="center"/>
      <protection locked="0"/>
    </xf>
    <xf numFmtId="0" fontId="2" fillId="0" borderId="10" xfId="0" applyFont="1" applyBorder="1" applyAlignment="1" applyProtection="1">
      <alignment horizontal="center" vertical="center" wrapText="1"/>
      <protection locked="0"/>
    </xf>
    <xf numFmtId="0" fontId="20" fillId="2" borderId="10" xfId="0" applyFont="1" applyFill="1" applyBorder="1" applyAlignment="1" applyProtection="1">
      <alignment horizontal="left" vertical="center" shrinkToFit="1"/>
      <protection locked="0"/>
    </xf>
    <xf numFmtId="0" fontId="12" fillId="4" borderId="0" xfId="0" applyFont="1" applyFill="1" applyBorder="1" applyAlignment="1" applyProtection="1">
      <alignment horizontal="left" vertical="center" wrapText="1" shrinkToFit="1"/>
      <protection locked="0"/>
    </xf>
    <xf numFmtId="0" fontId="2" fillId="0" borderId="35" xfId="0" applyFont="1" applyBorder="1" applyAlignment="1" applyProtection="1">
      <alignment horizontal="center" vertical="center"/>
      <protection locked="0"/>
    </xf>
    <xf numFmtId="0" fontId="20" fillId="2" borderId="35" xfId="0" applyFont="1" applyFill="1" applyBorder="1" applyAlignment="1" applyProtection="1">
      <alignment horizontal="left" vertical="center" shrinkToFit="1"/>
      <protection locked="0"/>
    </xf>
    <xf numFmtId="0" fontId="3" fillId="0" borderId="36"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left" vertical="center" wrapText="1"/>
      <protection locked="0"/>
    </xf>
    <xf numFmtId="0" fontId="3" fillId="2" borderId="21" xfId="0" applyFont="1" applyFill="1" applyBorder="1" applyAlignment="1" applyProtection="1">
      <alignment horizontal="left" vertical="center" wrapText="1"/>
      <protection locked="0"/>
    </xf>
    <xf numFmtId="0" fontId="3" fillId="2" borderId="22" xfId="0" applyFont="1" applyFill="1" applyBorder="1" applyAlignment="1" applyProtection="1">
      <alignment horizontal="left" vertical="center" wrapText="1"/>
      <protection locked="0"/>
    </xf>
    <xf numFmtId="0" fontId="21" fillId="2" borderId="4" xfId="0" applyFont="1" applyFill="1" applyBorder="1" applyAlignment="1" applyProtection="1">
      <alignment horizontal="left" vertical="center" shrinkToFit="1"/>
      <protection locked="0"/>
    </xf>
    <xf numFmtId="0" fontId="21" fillId="2" borderId="14" xfId="0" applyFont="1" applyFill="1" applyBorder="1" applyAlignment="1" applyProtection="1">
      <alignment horizontal="left" vertical="center" shrinkToFit="1"/>
      <protection locked="0"/>
    </xf>
    <xf numFmtId="0" fontId="21" fillId="2" borderId="5" xfId="0" applyFont="1" applyFill="1" applyBorder="1" applyAlignment="1" applyProtection="1">
      <alignment horizontal="left" vertical="center" shrinkToFit="1"/>
      <protection locked="0"/>
    </xf>
    <xf numFmtId="0" fontId="21" fillId="2" borderId="8" xfId="0" applyFont="1" applyFill="1" applyBorder="1" applyAlignment="1" applyProtection="1">
      <alignment horizontal="left" vertical="center" shrinkToFit="1"/>
      <protection locked="0"/>
    </xf>
    <xf numFmtId="0" fontId="21" fillId="2" borderId="13" xfId="0" applyFont="1" applyFill="1" applyBorder="1" applyAlignment="1" applyProtection="1">
      <alignment horizontal="left" vertical="center" shrinkToFit="1"/>
      <protection locked="0"/>
    </xf>
    <xf numFmtId="0" fontId="21" fillId="2" borderId="9" xfId="0" applyFont="1" applyFill="1" applyBorder="1" applyAlignment="1" applyProtection="1">
      <alignment horizontal="left" vertical="center" shrinkToFit="1"/>
      <protection locked="0"/>
    </xf>
    <xf numFmtId="0" fontId="3" fillId="3" borderId="2"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0" borderId="4"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10" fillId="2" borderId="36" xfId="0" applyFont="1" applyFill="1" applyBorder="1" applyAlignment="1" applyProtection="1">
      <alignment horizontal="center" vertical="center" shrinkToFit="1"/>
      <protection locked="0"/>
    </xf>
    <xf numFmtId="0" fontId="10" fillId="2" borderId="21" xfId="0" applyFont="1" applyFill="1" applyBorder="1" applyAlignment="1" applyProtection="1">
      <alignment horizontal="center" vertical="center" shrinkToFit="1"/>
      <protection locked="0"/>
    </xf>
    <xf numFmtId="0" fontId="10" fillId="0" borderId="21" xfId="0" applyFont="1" applyFill="1" applyBorder="1" applyAlignment="1" applyProtection="1">
      <alignment horizontal="left" vertical="center" shrinkToFit="1"/>
      <protection locked="0"/>
    </xf>
    <xf numFmtId="0" fontId="10" fillId="0" borderId="22" xfId="0" applyFont="1" applyFill="1" applyBorder="1" applyAlignment="1" applyProtection="1">
      <alignment horizontal="left" vertical="center" shrinkToFit="1"/>
      <protection locked="0"/>
    </xf>
    <xf numFmtId="0" fontId="10" fillId="2" borderId="46" xfId="0" applyFont="1" applyFill="1" applyBorder="1" applyAlignment="1" applyProtection="1">
      <alignment horizontal="center" vertical="center" shrinkToFit="1"/>
      <protection locked="0"/>
    </xf>
    <xf numFmtId="0" fontId="10" fillId="2" borderId="47" xfId="0" applyFont="1" applyFill="1" applyBorder="1" applyAlignment="1" applyProtection="1">
      <alignment horizontal="center" vertical="center" shrinkToFit="1"/>
      <protection locked="0"/>
    </xf>
    <xf numFmtId="0" fontId="10" fillId="0" borderId="47" xfId="0" applyFont="1" applyFill="1" applyBorder="1" applyAlignment="1" applyProtection="1">
      <alignment horizontal="left" vertical="center" shrinkToFit="1"/>
      <protection locked="0"/>
    </xf>
    <xf numFmtId="0" fontId="10" fillId="0" borderId="48" xfId="0" applyFont="1" applyFill="1" applyBorder="1" applyAlignment="1" applyProtection="1">
      <alignment horizontal="left" vertical="center" shrinkToFit="1"/>
      <protection locked="0"/>
    </xf>
    <xf numFmtId="0" fontId="10" fillId="2" borderId="113" xfId="0" applyFont="1" applyFill="1" applyBorder="1" applyAlignment="1" applyProtection="1">
      <alignment horizontal="center" vertical="center" shrinkToFit="1"/>
      <protection locked="0"/>
    </xf>
    <xf numFmtId="0" fontId="10" fillId="2" borderId="114" xfId="0" applyFont="1" applyFill="1" applyBorder="1" applyAlignment="1" applyProtection="1">
      <alignment horizontal="center" vertical="center" shrinkToFit="1"/>
      <protection locked="0"/>
    </xf>
    <xf numFmtId="0" fontId="10" fillId="0" borderId="114" xfId="0" applyFont="1" applyFill="1" applyBorder="1" applyAlignment="1" applyProtection="1">
      <alignment horizontal="left" vertical="center" shrinkToFit="1"/>
      <protection locked="0"/>
    </xf>
    <xf numFmtId="0" fontId="10" fillId="0" borderId="115"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center" vertical="center" textRotation="255"/>
      <protection locked="0"/>
    </xf>
    <xf numFmtId="180" fontId="20" fillId="2" borderId="4" xfId="0" applyNumberFormat="1" applyFont="1" applyFill="1" applyBorder="1" applyAlignment="1" applyProtection="1">
      <alignment horizontal="center" vertical="center" shrinkToFit="1"/>
      <protection locked="0"/>
    </xf>
    <xf numFmtId="180" fontId="20" fillId="2" borderId="14" xfId="0" applyNumberFormat="1" applyFont="1" applyFill="1" applyBorder="1" applyAlignment="1" applyProtection="1">
      <alignment horizontal="center" vertical="center" shrinkToFit="1"/>
      <protection locked="0"/>
    </xf>
    <xf numFmtId="180" fontId="20" fillId="2" borderId="8" xfId="0" applyNumberFormat="1" applyFont="1" applyFill="1" applyBorder="1" applyAlignment="1" applyProtection="1">
      <alignment horizontal="center" vertical="center" shrinkToFit="1"/>
      <protection locked="0"/>
    </xf>
    <xf numFmtId="180" fontId="20" fillId="2" borderId="13" xfId="0" applyNumberFormat="1" applyFont="1" applyFill="1" applyBorder="1" applyAlignment="1" applyProtection="1">
      <alignment horizontal="center" vertical="center" shrinkToFit="1"/>
      <protection locked="0"/>
    </xf>
    <xf numFmtId="0" fontId="10" fillId="2" borderId="8" xfId="0"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shrinkToFit="1"/>
      <protection locked="0"/>
    </xf>
    <xf numFmtId="0" fontId="10" fillId="0" borderId="13" xfId="0" applyFont="1" applyFill="1" applyBorder="1" applyAlignment="1" applyProtection="1">
      <alignment horizontal="left" vertical="center" shrinkToFit="1"/>
      <protection locked="0"/>
    </xf>
    <xf numFmtId="0" fontId="10" fillId="0" borderId="9" xfId="0" applyFont="1" applyFill="1" applyBorder="1" applyAlignment="1" applyProtection="1">
      <alignment horizontal="left" vertical="center" shrinkToFit="1"/>
      <protection locked="0"/>
    </xf>
    <xf numFmtId="0" fontId="3" fillId="3" borderId="1" xfId="0" applyFont="1" applyFill="1" applyBorder="1" applyAlignment="1" applyProtection="1">
      <alignment horizontal="center" vertical="center"/>
      <protection locked="0"/>
    </xf>
    <xf numFmtId="180" fontId="20" fillId="2" borderId="14" xfId="0" applyNumberFormat="1" applyFont="1" applyFill="1" applyBorder="1" applyAlignment="1" applyProtection="1">
      <alignment horizontal="center" vertical="center" shrinkToFit="1"/>
    </xf>
    <xf numFmtId="180" fontId="20" fillId="2" borderId="13" xfId="0" applyNumberFormat="1"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shrinkToFit="1"/>
      <protection locked="0"/>
    </xf>
    <xf numFmtId="0" fontId="2" fillId="0" borderId="0" xfId="0" applyFont="1" applyBorder="1" applyAlignment="1" applyProtection="1">
      <alignment horizontal="right" vertical="center"/>
      <protection locked="0"/>
    </xf>
    <xf numFmtId="0" fontId="2" fillId="0" borderId="14" xfId="0" applyFont="1" applyFill="1" applyBorder="1" applyAlignment="1" applyProtection="1">
      <alignment horizontal="center" vertical="center" textRotation="255"/>
      <protection locked="0"/>
    </xf>
    <xf numFmtId="0" fontId="2" fillId="0" borderId="13" xfId="0" applyFont="1" applyFill="1" applyBorder="1" applyAlignment="1" applyProtection="1">
      <alignment horizontal="center" vertical="center" textRotation="255"/>
      <protection locked="0"/>
    </xf>
    <xf numFmtId="0" fontId="2" fillId="0" borderId="1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xf>
    <xf numFmtId="180" fontId="20" fillId="2" borderId="4" xfId="0" applyNumberFormat="1" applyFont="1" applyFill="1" applyBorder="1" applyAlignment="1" applyProtection="1">
      <alignment horizontal="center" vertical="center" shrinkToFit="1"/>
    </xf>
    <xf numFmtId="180" fontId="20" fillId="2" borderId="8" xfId="0" applyNumberFormat="1" applyFont="1" applyFill="1" applyBorder="1" applyAlignment="1" applyProtection="1">
      <alignment horizontal="center" vertical="center" shrinkToFit="1"/>
    </xf>
    <xf numFmtId="0" fontId="2"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47" xfId="0" applyFont="1" applyFill="1" applyBorder="1" applyAlignment="1" applyProtection="1">
      <alignment horizontal="left" vertical="top" wrapText="1"/>
      <protection locked="0"/>
    </xf>
    <xf numFmtId="0" fontId="3" fillId="0" borderId="164" xfId="0" applyFont="1" applyFill="1" applyBorder="1" applyAlignment="1" applyProtection="1">
      <alignment horizontal="left" vertical="top" wrapText="1"/>
      <protection locked="0"/>
    </xf>
    <xf numFmtId="0" fontId="20" fillId="0" borderId="6"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49" fontId="3" fillId="0" borderId="2" xfId="0" applyNumberFormat="1" applyFont="1" applyFill="1" applyBorder="1" applyAlignment="1" applyProtection="1">
      <alignment horizontal="center" vertical="center" shrinkToFit="1"/>
      <protection locked="0"/>
    </xf>
    <xf numFmtId="49" fontId="3" fillId="0" borderId="12" xfId="0" applyNumberFormat="1" applyFont="1" applyFill="1" applyBorder="1" applyAlignment="1" applyProtection="1">
      <alignment horizontal="center" vertical="center" shrinkToFit="1"/>
      <protection locked="0"/>
    </xf>
    <xf numFmtId="49" fontId="3" fillId="0" borderId="3" xfId="0" applyNumberFormat="1" applyFont="1" applyFill="1" applyBorder="1" applyAlignment="1" applyProtection="1">
      <alignment horizontal="center" vertical="center" shrinkToFit="1"/>
      <protection locked="0"/>
    </xf>
    <xf numFmtId="38" fontId="11" fillId="2" borderId="4" xfId="1" applyFont="1" applyFill="1" applyBorder="1" applyAlignment="1" applyProtection="1">
      <alignment horizontal="center" vertical="center" shrinkToFit="1"/>
      <protection locked="0"/>
    </xf>
    <xf numFmtId="38" fontId="11" fillId="2" borderId="14" xfId="1" applyFont="1" applyFill="1" applyBorder="1" applyAlignment="1" applyProtection="1">
      <alignment horizontal="center" vertical="center" shrinkToFit="1"/>
      <protection locked="0"/>
    </xf>
    <xf numFmtId="38" fontId="11" fillId="2" borderId="8" xfId="1" applyFont="1" applyFill="1" applyBorder="1" applyAlignment="1" applyProtection="1">
      <alignment horizontal="center" vertical="center" shrinkToFit="1"/>
      <protection locked="0"/>
    </xf>
    <xf numFmtId="38" fontId="11" fillId="2" borderId="13" xfId="1" applyFont="1" applyFill="1" applyBorder="1" applyAlignment="1" applyProtection="1">
      <alignment horizontal="center" vertical="center" shrinkToFit="1"/>
      <protection locked="0"/>
    </xf>
    <xf numFmtId="0" fontId="3" fillId="0" borderId="14" xfId="0" applyFont="1" applyFill="1" applyBorder="1" applyAlignment="1" applyProtection="1">
      <alignment vertical="center" shrinkToFit="1"/>
      <protection locked="0"/>
    </xf>
    <xf numFmtId="0" fontId="3" fillId="0" borderId="5" xfId="0" applyFont="1" applyFill="1" applyBorder="1" applyAlignment="1" applyProtection="1">
      <alignment vertical="center" shrinkToFit="1"/>
      <protection locked="0"/>
    </xf>
    <xf numFmtId="0" fontId="3" fillId="0" borderId="13" xfId="0" applyFont="1" applyFill="1" applyBorder="1" applyAlignment="1" applyProtection="1">
      <alignment vertical="center" shrinkToFit="1"/>
      <protection locked="0"/>
    </xf>
    <xf numFmtId="0" fontId="3" fillId="0" borderId="9" xfId="0" applyFont="1" applyFill="1" applyBorder="1" applyAlignment="1" applyProtection="1">
      <alignment vertical="center" shrinkToFit="1"/>
      <protection locked="0"/>
    </xf>
    <xf numFmtId="0" fontId="3" fillId="0" borderId="1" xfId="0" applyFont="1" applyBorder="1" applyAlignment="1" applyProtection="1">
      <alignment vertical="center" wrapText="1"/>
      <protection locked="0"/>
    </xf>
    <xf numFmtId="0" fontId="3" fillId="0" borderId="4" xfId="0" applyFont="1" applyFill="1" applyBorder="1" applyAlignment="1" applyProtection="1">
      <alignment horizontal="center" vertical="center" wrapText="1" shrinkToFit="1"/>
      <protection locked="0"/>
    </xf>
    <xf numFmtId="0" fontId="3" fillId="0" borderId="14" xfId="0" applyFont="1" applyFill="1" applyBorder="1" applyAlignment="1" applyProtection="1">
      <alignment horizontal="center" vertical="center" wrapText="1" shrinkToFit="1"/>
      <protection locked="0"/>
    </xf>
    <xf numFmtId="0" fontId="3" fillId="0" borderId="5" xfId="0" applyFont="1" applyFill="1" applyBorder="1" applyAlignment="1" applyProtection="1">
      <alignment horizontal="center" vertical="center" wrapText="1" shrinkToFit="1"/>
      <protection locked="0"/>
    </xf>
    <xf numFmtId="0" fontId="3" fillId="0" borderId="6" xfId="0"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3" fillId="0" borderId="7" xfId="0" applyFont="1" applyFill="1" applyBorder="1" applyAlignment="1" applyProtection="1">
      <alignment horizontal="center" vertical="center" wrapText="1" shrinkToFit="1"/>
      <protection locked="0"/>
    </xf>
    <xf numFmtId="0" fontId="3" fillId="0" borderId="8" xfId="0"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horizontal="center" vertical="center" wrapText="1" shrinkToFit="1"/>
      <protection locked="0"/>
    </xf>
    <xf numFmtId="0" fontId="3" fillId="0" borderId="9" xfId="0"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protection locked="0"/>
    </xf>
    <xf numFmtId="0" fontId="10" fillId="2" borderId="130" xfId="0" applyFont="1" applyFill="1" applyBorder="1" applyAlignment="1" applyProtection="1">
      <alignment horizontal="center" vertical="center" shrinkToFit="1"/>
      <protection locked="0"/>
    </xf>
    <xf numFmtId="0" fontId="10" fillId="2" borderId="131" xfId="0" applyFont="1" applyFill="1" applyBorder="1" applyAlignment="1" applyProtection="1">
      <alignment horizontal="center" vertical="center" shrinkToFit="1"/>
      <protection locked="0"/>
    </xf>
    <xf numFmtId="0" fontId="15" fillId="0" borderId="94"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3" fillId="3" borderId="2"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177" fontId="2" fillId="0" borderId="94" xfId="0" applyNumberFormat="1" applyFont="1" applyBorder="1" applyAlignment="1" applyProtection="1">
      <alignment horizontal="right" vertical="center"/>
    </xf>
    <xf numFmtId="177" fontId="2" fillId="0" borderId="12" xfId="0" applyNumberFormat="1" applyFont="1" applyBorder="1" applyAlignment="1" applyProtection="1">
      <alignment horizontal="right" vertical="center"/>
    </xf>
    <xf numFmtId="177" fontId="2" fillId="0" borderId="3" xfId="0" applyNumberFormat="1" applyFont="1" applyBorder="1" applyAlignment="1" applyProtection="1">
      <alignment horizontal="right" vertical="center"/>
    </xf>
    <xf numFmtId="177" fontId="3" fillId="0" borderId="95" xfId="0" applyNumberFormat="1" applyFont="1" applyBorder="1" applyAlignment="1" applyProtection="1">
      <alignment horizontal="right" vertical="center"/>
    </xf>
    <xf numFmtId="177" fontId="3" fillId="0" borderId="118" xfId="0" applyNumberFormat="1" applyFont="1" applyBorder="1" applyAlignment="1" applyProtection="1">
      <alignment horizontal="right" vertical="center"/>
    </xf>
    <xf numFmtId="177" fontId="3" fillId="0" borderId="44" xfId="0" applyNumberFormat="1" applyFont="1" applyBorder="1" applyAlignment="1" applyProtection="1">
      <alignment horizontal="right" vertical="center"/>
    </xf>
    <xf numFmtId="0" fontId="2" fillId="0" borderId="57" xfId="0" applyFont="1" applyBorder="1" applyAlignment="1" applyProtection="1">
      <alignment horizontal="center" vertical="center"/>
    </xf>
    <xf numFmtId="0" fontId="3" fillId="0" borderId="4" xfId="0" applyFont="1" applyBorder="1" applyAlignment="1" applyProtection="1">
      <alignment horizontal="center" vertical="center" wrapText="1" shrinkToFit="1"/>
      <protection locked="0"/>
    </xf>
    <xf numFmtId="0" fontId="3" fillId="0" borderId="14" xfId="0" applyFont="1" applyBorder="1" applyAlignment="1" applyProtection="1">
      <alignment horizontal="center" vertical="center" shrinkToFit="1"/>
      <protection locked="0"/>
    </xf>
    <xf numFmtId="0" fontId="3" fillId="0" borderId="81"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wrapText="1" shrinkToFit="1"/>
      <protection locked="0"/>
    </xf>
    <xf numFmtId="0" fontId="3" fillId="0" borderId="0" xfId="0" applyFont="1" applyBorder="1" applyAlignment="1" applyProtection="1">
      <alignment horizontal="center" vertical="center" shrinkToFit="1"/>
      <protection locked="0"/>
    </xf>
    <xf numFmtId="0" fontId="3" fillId="0" borderId="79"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43"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97"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93" xfId="0" applyFont="1" applyBorder="1" applyAlignment="1" applyProtection="1">
      <alignment horizontal="center" vertical="center" wrapText="1"/>
      <protection locked="0"/>
    </xf>
    <xf numFmtId="0" fontId="2" fillId="5" borderId="4" xfId="0"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center"/>
      <protection locked="0"/>
    </xf>
    <xf numFmtId="0" fontId="3" fillId="5" borderId="8" xfId="0" applyFont="1" applyFill="1" applyBorder="1" applyAlignment="1" applyProtection="1">
      <alignment horizontal="center" vertical="center"/>
      <protection locked="0"/>
    </xf>
    <xf numFmtId="0" fontId="2" fillId="5" borderId="14" xfId="0" applyFont="1" applyFill="1" applyBorder="1" applyAlignment="1" applyProtection="1">
      <alignment horizontal="center" vertical="center" shrinkToFit="1"/>
      <protection locked="0"/>
    </xf>
    <xf numFmtId="0" fontId="3" fillId="5" borderId="0" xfId="0" applyFont="1" applyFill="1" applyBorder="1" applyAlignment="1" applyProtection="1">
      <alignment horizontal="center" vertical="center" shrinkToFit="1"/>
      <protection locked="0"/>
    </xf>
    <xf numFmtId="0" fontId="3" fillId="5" borderId="13" xfId="0" applyFont="1" applyFill="1" applyBorder="1" applyAlignment="1" applyProtection="1">
      <alignment horizontal="center" vertical="center" shrinkToFit="1"/>
      <protection locked="0"/>
    </xf>
    <xf numFmtId="0" fontId="3" fillId="5" borderId="14"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2" fillId="2" borderId="80"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81" xfId="0" applyFont="1" applyFill="1" applyBorder="1" applyAlignment="1" applyProtection="1">
      <alignment horizontal="center" vertical="center"/>
      <protection locked="0"/>
    </xf>
    <xf numFmtId="0" fontId="2" fillId="2" borderId="78"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79" xfId="0" applyFont="1" applyFill="1" applyBorder="1" applyAlignment="1" applyProtection="1">
      <alignment horizontal="center" vertical="center"/>
      <protection locked="0"/>
    </xf>
    <xf numFmtId="0" fontId="2" fillId="2" borderId="4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protection locked="0"/>
    </xf>
    <xf numFmtId="178" fontId="2" fillId="0" borderId="80" xfId="0" applyNumberFormat="1" applyFont="1" applyBorder="1" applyAlignment="1" applyProtection="1">
      <alignment horizontal="right" vertical="center"/>
    </xf>
    <xf numFmtId="178" fontId="2" fillId="0" borderId="14" xfId="0" applyNumberFormat="1" applyFont="1" applyBorder="1" applyAlignment="1" applyProtection="1">
      <alignment horizontal="right" vertical="center"/>
    </xf>
    <xf numFmtId="178" fontId="2" fillId="0" borderId="5" xfId="0" applyNumberFormat="1" applyFont="1" applyBorder="1" applyAlignment="1" applyProtection="1">
      <alignment horizontal="right" vertical="center"/>
    </xf>
    <xf numFmtId="178" fontId="2" fillId="0" borderId="78" xfId="0" applyNumberFormat="1" applyFont="1" applyBorder="1" applyAlignment="1" applyProtection="1">
      <alignment horizontal="right" vertical="center"/>
    </xf>
    <xf numFmtId="178" fontId="2" fillId="0" borderId="0" xfId="0" applyNumberFormat="1" applyFont="1" applyBorder="1" applyAlignment="1" applyProtection="1">
      <alignment horizontal="right" vertical="center"/>
    </xf>
    <xf numFmtId="178" fontId="2" fillId="0" borderId="7" xfId="0" applyNumberFormat="1" applyFont="1" applyBorder="1" applyAlignment="1" applyProtection="1">
      <alignment horizontal="right" vertical="center"/>
    </xf>
    <xf numFmtId="178" fontId="2" fillId="0" borderId="42" xfId="0" applyNumberFormat="1" applyFont="1" applyBorder="1" applyAlignment="1" applyProtection="1">
      <alignment horizontal="right" vertical="center"/>
    </xf>
    <xf numFmtId="178" fontId="2" fillId="0" borderId="13" xfId="0" applyNumberFormat="1" applyFont="1" applyBorder="1" applyAlignment="1" applyProtection="1">
      <alignment horizontal="right" vertical="center"/>
    </xf>
    <xf numFmtId="178" fontId="2" fillId="0" borderId="9" xfId="0" applyNumberFormat="1" applyFont="1" applyBorder="1" applyAlignment="1" applyProtection="1">
      <alignment horizontal="right" vertical="center"/>
    </xf>
    <xf numFmtId="0" fontId="10" fillId="2" borderId="127" xfId="0" applyFont="1" applyFill="1" applyBorder="1" applyAlignment="1" applyProtection="1">
      <alignment horizontal="center" vertical="center" shrinkToFit="1"/>
      <protection locked="0"/>
    </xf>
    <xf numFmtId="0" fontId="10" fillId="2" borderId="128" xfId="0" applyFont="1" applyFill="1" applyBorder="1" applyAlignment="1" applyProtection="1">
      <alignment horizontal="center" vertical="center" shrinkToFit="1"/>
      <protection locked="0"/>
    </xf>
    <xf numFmtId="0" fontId="3" fillId="0" borderId="9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51" fillId="0" borderId="2" xfId="0" applyFont="1" applyBorder="1" applyAlignment="1" applyProtection="1">
      <alignment horizontal="center" vertical="center" wrapText="1"/>
      <protection locked="0"/>
    </xf>
    <xf numFmtId="0" fontId="51" fillId="0" borderId="12" xfId="0" applyFont="1" applyBorder="1" applyAlignment="1" applyProtection="1">
      <alignment horizontal="center" vertical="center" wrapText="1"/>
      <protection locked="0"/>
    </xf>
    <xf numFmtId="0" fontId="51" fillId="0" borderId="3" xfId="0" applyFont="1" applyBorder="1" applyAlignment="1" applyProtection="1">
      <alignment horizontal="center" vertical="center" wrapText="1"/>
      <protection locked="0"/>
    </xf>
    <xf numFmtId="0" fontId="10" fillId="2" borderId="94" xfId="0" applyFont="1" applyFill="1" applyBorder="1" applyAlignment="1" applyProtection="1">
      <alignment horizontal="center" vertical="center" shrinkToFit="1"/>
      <protection locked="0"/>
    </xf>
    <xf numFmtId="0" fontId="10" fillId="2" borderId="129" xfId="0" applyFont="1" applyFill="1" applyBorder="1" applyAlignment="1" applyProtection="1">
      <alignment horizontal="center" vertical="center" shrinkToFit="1"/>
      <protection locked="0"/>
    </xf>
    <xf numFmtId="0" fontId="3" fillId="0" borderId="5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textRotation="255" wrapText="1"/>
      <protection locked="0"/>
    </xf>
    <xf numFmtId="0" fontId="9" fillId="0" borderId="57" xfId="0" applyFont="1" applyBorder="1" applyAlignment="1" applyProtection="1">
      <alignment horizontal="center" vertical="center" textRotation="255" wrapText="1"/>
      <protection locked="0"/>
    </xf>
    <xf numFmtId="0" fontId="9" fillId="0" borderId="10" xfId="0" applyFont="1" applyBorder="1" applyAlignment="1" applyProtection="1">
      <alignment horizontal="center" vertical="center" textRotation="255" wrapText="1"/>
      <protection locked="0"/>
    </xf>
    <xf numFmtId="0" fontId="3" fillId="0" borderId="26" xfId="0" applyFont="1" applyBorder="1" applyAlignment="1" applyProtection="1">
      <alignment horizontal="center" vertical="center" wrapText="1"/>
      <protection locked="0"/>
    </xf>
    <xf numFmtId="0" fontId="3" fillId="0" borderId="96" xfId="0" applyFont="1" applyBorder="1" applyAlignment="1" applyProtection="1">
      <alignment horizontal="center" vertical="center" wrapText="1"/>
      <protection locked="0"/>
    </xf>
    <xf numFmtId="0" fontId="3" fillId="0" borderId="98" xfId="0" applyFont="1" applyBorder="1" applyAlignment="1" applyProtection="1">
      <alignment horizontal="center" vertical="center" wrapText="1"/>
      <protection locked="0"/>
    </xf>
    <xf numFmtId="0" fontId="3" fillId="0" borderId="80"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78"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38" fontId="2" fillId="0" borderId="14" xfId="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181" fontId="3" fillId="0" borderId="57" xfId="0" applyNumberFormat="1" applyFont="1" applyBorder="1" applyAlignment="1" applyProtection="1">
      <alignment horizontal="center" vertical="center"/>
    </xf>
    <xf numFmtId="181" fontId="3" fillId="0" borderId="11" xfId="0" applyNumberFormat="1" applyFont="1" applyBorder="1" applyAlignment="1" applyProtection="1">
      <alignment horizontal="center" vertical="center"/>
    </xf>
    <xf numFmtId="0" fontId="2" fillId="7" borderId="82" xfId="0" applyFont="1" applyFill="1" applyBorder="1" applyAlignment="1" applyProtection="1">
      <alignment horizontal="center" vertical="center"/>
      <protection locked="0"/>
    </xf>
    <xf numFmtId="0" fontId="2" fillId="7" borderId="66" xfId="0" applyFont="1" applyFill="1" applyBorder="1" applyAlignment="1" applyProtection="1">
      <alignment horizontal="center" vertical="center"/>
      <protection locked="0"/>
    </xf>
    <xf numFmtId="0" fontId="2" fillId="7" borderId="67" xfId="0" applyFont="1" applyFill="1" applyBorder="1" applyAlignment="1" applyProtection="1">
      <alignment horizontal="center" vertical="center"/>
      <protection locked="0"/>
    </xf>
    <xf numFmtId="0" fontId="2" fillId="7" borderId="84" xfId="0" applyFont="1" applyFill="1" applyBorder="1" applyAlignment="1" applyProtection="1">
      <alignment horizontal="center" vertical="center"/>
      <protection locked="0"/>
    </xf>
    <xf numFmtId="0" fontId="2" fillId="7" borderId="68" xfId="0" applyFont="1" applyFill="1" applyBorder="1" applyAlignment="1" applyProtection="1">
      <alignment horizontal="center" vertical="center"/>
      <protection locked="0"/>
    </xf>
    <xf numFmtId="0" fontId="2" fillId="7" borderId="69" xfId="0" applyFont="1" applyFill="1" applyBorder="1" applyAlignment="1" applyProtection="1">
      <alignment horizontal="center" vertical="center"/>
      <protection locked="0"/>
    </xf>
    <xf numFmtId="0" fontId="2" fillId="7" borderId="85" xfId="0" applyFont="1" applyFill="1" applyBorder="1" applyAlignment="1" applyProtection="1">
      <alignment horizontal="center" vertical="center"/>
      <protection locked="0"/>
    </xf>
    <xf numFmtId="0" fontId="2" fillId="7" borderId="70" xfId="0" applyFont="1" applyFill="1" applyBorder="1" applyAlignment="1" applyProtection="1">
      <alignment horizontal="center" vertical="center"/>
      <protection locked="0"/>
    </xf>
    <xf numFmtId="0" fontId="2" fillId="7" borderId="71" xfId="0" applyFont="1" applyFill="1" applyBorder="1" applyAlignment="1" applyProtection="1">
      <alignment horizontal="center" vertical="center"/>
      <protection locked="0"/>
    </xf>
    <xf numFmtId="182" fontId="2" fillId="7" borderId="65" xfId="0" applyNumberFormat="1" applyFont="1" applyFill="1" applyBorder="1" applyAlignment="1" applyProtection="1">
      <alignment horizontal="center" vertical="center" wrapText="1"/>
      <protection locked="0"/>
    </xf>
    <xf numFmtId="182" fontId="2" fillId="7" borderId="65" xfId="0" applyNumberFormat="1" applyFont="1" applyFill="1" applyBorder="1" applyAlignment="1" applyProtection="1">
      <alignment horizontal="center" vertical="center"/>
      <protection locked="0"/>
    </xf>
    <xf numFmtId="182" fontId="2" fillId="7" borderId="83" xfId="0" applyNumberFormat="1" applyFont="1" applyFill="1" applyBorder="1" applyAlignment="1" applyProtection="1">
      <alignment horizontal="center" vertical="center"/>
      <protection locked="0"/>
    </xf>
    <xf numFmtId="178" fontId="2" fillId="0" borderId="81" xfId="0" applyNumberFormat="1" applyFont="1" applyBorder="1" applyAlignment="1" applyProtection="1">
      <alignment horizontal="right" vertical="center"/>
    </xf>
    <xf numFmtId="178" fontId="2" fillId="0" borderId="79" xfId="0" applyNumberFormat="1" applyFont="1" applyBorder="1" applyAlignment="1" applyProtection="1">
      <alignment horizontal="right" vertical="center"/>
    </xf>
    <xf numFmtId="178" fontId="2" fillId="0" borderId="43" xfId="0" applyNumberFormat="1" applyFont="1" applyBorder="1" applyAlignment="1" applyProtection="1">
      <alignment horizontal="right" vertical="center"/>
    </xf>
    <xf numFmtId="0" fontId="3" fillId="0" borderId="57" xfId="0" applyFont="1" applyBorder="1" applyAlignment="1" applyProtection="1">
      <alignment horizontal="center" vertical="center"/>
    </xf>
    <xf numFmtId="0" fontId="2" fillId="0" borderId="11"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75" xfId="0" applyFont="1" applyBorder="1" applyAlignment="1" applyProtection="1">
      <alignment horizontal="center" vertical="center"/>
      <protection locked="0"/>
    </xf>
    <xf numFmtId="0" fontId="3" fillId="0" borderId="76" xfId="0" applyFont="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0" fontId="3" fillId="0" borderId="78" xfId="0" applyFont="1" applyBorder="1" applyAlignment="1" applyProtection="1">
      <alignment horizontal="center" vertical="center"/>
      <protection locked="0"/>
    </xf>
    <xf numFmtId="0" fontId="3" fillId="0" borderId="79"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80" xfId="0" applyFont="1" applyBorder="1" applyAlignment="1" applyProtection="1">
      <alignment horizontal="center" vertical="center"/>
      <protection locked="0"/>
    </xf>
    <xf numFmtId="0" fontId="3" fillId="0" borderId="81" xfId="0" applyFont="1" applyBorder="1" applyAlignment="1" applyProtection="1">
      <alignment horizontal="center" vertical="center"/>
      <protection locked="0"/>
    </xf>
    <xf numFmtId="0" fontId="3" fillId="0" borderId="75" xfId="0" applyFont="1" applyBorder="1" applyAlignment="1" applyProtection="1">
      <alignment horizontal="center" vertical="center" wrapText="1"/>
      <protection locked="0"/>
    </xf>
    <xf numFmtId="0" fontId="3" fillId="0" borderId="76" xfId="0" applyFont="1" applyBorder="1" applyAlignment="1" applyProtection="1">
      <alignment horizontal="center" vertical="center" wrapText="1"/>
      <protection locked="0"/>
    </xf>
    <xf numFmtId="0" fontId="3" fillId="0" borderId="77"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186" fontId="2" fillId="7" borderId="84" xfId="0" applyNumberFormat="1" applyFont="1" applyFill="1" applyBorder="1" applyAlignment="1" applyProtection="1">
      <alignment horizontal="center" vertical="center"/>
      <protection locked="0"/>
    </xf>
    <xf numFmtId="186" fontId="2" fillId="7" borderId="68" xfId="0" applyNumberFormat="1" applyFont="1" applyFill="1" applyBorder="1" applyAlignment="1" applyProtection="1">
      <alignment horizontal="center" vertical="center"/>
      <protection locked="0"/>
    </xf>
    <xf numFmtId="186" fontId="2" fillId="7" borderId="69" xfId="0" applyNumberFormat="1" applyFont="1" applyFill="1" applyBorder="1" applyAlignment="1" applyProtection="1">
      <alignment horizontal="center" vertical="center"/>
      <protection locked="0"/>
    </xf>
    <xf numFmtId="186" fontId="2" fillId="7" borderId="85" xfId="0" applyNumberFormat="1" applyFont="1" applyFill="1" applyBorder="1" applyAlignment="1" applyProtection="1">
      <alignment horizontal="center" vertical="center"/>
      <protection locked="0"/>
    </xf>
    <xf numFmtId="186" fontId="2" fillId="7" borderId="70" xfId="0" applyNumberFormat="1" applyFont="1" applyFill="1" applyBorder="1" applyAlignment="1" applyProtection="1">
      <alignment horizontal="center" vertical="center"/>
      <protection locked="0"/>
    </xf>
    <xf numFmtId="186" fontId="2" fillId="7" borderId="71" xfId="0" applyNumberFormat="1" applyFont="1" applyFill="1" applyBorder="1" applyAlignment="1" applyProtection="1">
      <alignment horizontal="center" vertical="center"/>
      <protection locked="0"/>
    </xf>
    <xf numFmtId="186" fontId="2" fillId="7" borderId="82" xfId="0" applyNumberFormat="1" applyFont="1" applyFill="1" applyBorder="1" applyAlignment="1" applyProtection="1">
      <alignment horizontal="center" vertical="center"/>
      <protection locked="0"/>
    </xf>
    <xf numFmtId="186" fontId="2" fillId="7" borderId="66" xfId="0" applyNumberFormat="1" applyFont="1" applyFill="1" applyBorder="1" applyAlignment="1" applyProtection="1">
      <alignment horizontal="center" vertical="center"/>
      <protection locked="0"/>
    </xf>
    <xf numFmtId="186" fontId="2" fillId="7" borderId="67" xfId="0" applyNumberFormat="1" applyFont="1" applyFill="1" applyBorder="1" applyAlignment="1" applyProtection="1">
      <alignment horizontal="center" vertical="center"/>
      <protection locked="0"/>
    </xf>
    <xf numFmtId="186" fontId="2" fillId="7" borderId="150" xfId="0" applyNumberFormat="1" applyFont="1" applyFill="1" applyBorder="1" applyAlignment="1" applyProtection="1">
      <alignment horizontal="center" vertical="center"/>
      <protection locked="0"/>
    </xf>
    <xf numFmtId="186" fontId="2" fillId="7" borderId="151" xfId="0" applyNumberFormat="1" applyFont="1" applyFill="1" applyBorder="1" applyAlignment="1" applyProtection="1">
      <alignment horizontal="center" vertical="center"/>
      <protection locked="0"/>
    </xf>
    <xf numFmtId="186" fontId="2" fillId="7" borderId="152" xfId="0" applyNumberFormat="1" applyFont="1" applyFill="1" applyBorder="1" applyAlignment="1" applyProtection="1">
      <alignment horizontal="center" vertical="center"/>
      <protection locked="0"/>
    </xf>
    <xf numFmtId="0" fontId="3" fillId="6" borderId="0" xfId="0" applyFont="1" applyFill="1" applyBorder="1" applyAlignment="1" applyProtection="1">
      <alignment horizontal="center" vertical="center"/>
      <protection locked="0"/>
    </xf>
    <xf numFmtId="0" fontId="3" fillId="6" borderId="13" xfId="0" applyFont="1" applyFill="1" applyBorder="1" applyAlignment="1" applyProtection="1">
      <alignment horizontal="center" vertical="center"/>
      <protection locked="0"/>
    </xf>
    <xf numFmtId="0" fontId="3" fillId="6" borderId="6" xfId="0" applyFont="1" applyFill="1" applyBorder="1" applyAlignment="1" applyProtection="1">
      <alignment horizontal="center" vertical="center"/>
      <protection locked="0"/>
    </xf>
    <xf numFmtId="0" fontId="3" fillId="6" borderId="8" xfId="0" applyFont="1" applyFill="1" applyBorder="1" applyAlignment="1" applyProtection="1">
      <alignment horizontal="center" vertical="center"/>
      <protection locked="0"/>
    </xf>
    <xf numFmtId="0" fontId="2" fillId="2" borderId="111" xfId="0" applyFont="1" applyFill="1" applyBorder="1" applyAlignment="1" applyProtection="1">
      <alignment horizontal="center" vertical="center"/>
      <protection locked="0"/>
    </xf>
    <xf numFmtId="0" fontId="2" fillId="2" borderId="89" xfId="0" applyFont="1" applyFill="1" applyBorder="1" applyAlignment="1" applyProtection="1">
      <alignment horizontal="center" vertical="center"/>
      <protection locked="0"/>
    </xf>
    <xf numFmtId="0" fontId="2" fillId="2" borderId="112"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183" fontId="2" fillId="2" borderId="6" xfId="0" applyNumberFormat="1" applyFont="1" applyFill="1" applyBorder="1" applyAlignment="1" applyProtection="1">
      <alignment horizontal="center" vertical="center" wrapText="1"/>
      <protection locked="0"/>
    </xf>
    <xf numFmtId="183" fontId="2" fillId="2" borderId="0" xfId="0" applyNumberFormat="1" applyFont="1" applyFill="1" applyBorder="1" applyAlignment="1" applyProtection="1">
      <alignment horizontal="center" vertical="center" wrapText="1"/>
      <protection locked="0"/>
    </xf>
    <xf numFmtId="183" fontId="2" fillId="2" borderId="79" xfId="0" applyNumberFormat="1" applyFont="1" applyFill="1" applyBorder="1" applyAlignment="1" applyProtection="1">
      <alignment horizontal="center" vertical="center" wrapText="1"/>
      <protection locked="0"/>
    </xf>
    <xf numFmtId="183" fontId="2" fillId="2" borderId="8" xfId="0" applyNumberFormat="1" applyFont="1" applyFill="1" applyBorder="1" applyAlignment="1" applyProtection="1">
      <alignment horizontal="center" vertical="center" wrapText="1"/>
      <protection locked="0"/>
    </xf>
    <xf numFmtId="183" fontId="2" fillId="2" borderId="13" xfId="0" applyNumberFormat="1" applyFont="1" applyFill="1" applyBorder="1" applyAlignment="1" applyProtection="1">
      <alignment horizontal="center" vertical="center" wrapText="1"/>
      <protection locked="0"/>
    </xf>
    <xf numFmtId="183" fontId="2" fillId="2" borderId="43" xfId="0" applyNumberFormat="1" applyFont="1" applyFill="1" applyBorder="1" applyAlignment="1" applyProtection="1">
      <alignment horizontal="center" vertical="center" wrapText="1"/>
      <protection locked="0"/>
    </xf>
    <xf numFmtId="0" fontId="3" fillId="5" borderId="54" xfId="0" applyFont="1" applyFill="1" applyBorder="1" applyAlignment="1" applyProtection="1">
      <alignment horizontal="center" vertical="center"/>
      <protection locked="0"/>
    </xf>
    <xf numFmtId="0" fontId="3" fillId="5" borderId="52" xfId="0" applyFont="1" applyFill="1" applyBorder="1" applyAlignment="1" applyProtection="1">
      <alignment horizontal="center" vertical="center" shrinkToFit="1"/>
      <protection locked="0"/>
    </xf>
    <xf numFmtId="0" fontId="3" fillId="5" borderId="52" xfId="0" applyFont="1" applyFill="1" applyBorder="1" applyAlignment="1" applyProtection="1">
      <alignment horizontal="center" vertical="center"/>
      <protection locked="0"/>
    </xf>
    <xf numFmtId="0" fontId="2" fillId="2" borderId="87" xfId="0" applyFont="1" applyFill="1" applyBorder="1" applyAlignment="1" applyProtection="1">
      <alignment horizontal="center" vertical="center"/>
      <protection locked="0"/>
    </xf>
    <xf numFmtId="0" fontId="2" fillId="2" borderId="52" xfId="0" applyFont="1" applyFill="1" applyBorder="1" applyAlignment="1" applyProtection="1">
      <alignment horizontal="center" vertical="center"/>
      <protection locked="0"/>
    </xf>
    <xf numFmtId="0" fontId="2" fillId="2" borderId="88" xfId="0" applyFont="1" applyFill="1" applyBorder="1" applyAlignment="1" applyProtection="1">
      <alignment horizontal="center" vertical="center"/>
      <protection locked="0"/>
    </xf>
    <xf numFmtId="178" fontId="2" fillId="0" borderId="87" xfId="0" applyNumberFormat="1" applyFont="1" applyBorder="1" applyAlignment="1" applyProtection="1">
      <alignment horizontal="right" vertical="center"/>
    </xf>
    <xf numFmtId="178" fontId="2" fillId="0" borderId="52" xfId="0" applyNumberFormat="1" applyFont="1" applyBorder="1" applyAlignment="1" applyProtection="1">
      <alignment horizontal="right" vertical="center"/>
    </xf>
    <xf numFmtId="178" fontId="2" fillId="0" borderId="73" xfId="0" applyNumberFormat="1" applyFont="1" applyBorder="1" applyAlignment="1" applyProtection="1">
      <alignment horizontal="right" vertical="center"/>
    </xf>
    <xf numFmtId="0" fontId="2" fillId="7" borderId="100" xfId="0" applyFont="1" applyFill="1" applyBorder="1" applyAlignment="1" applyProtection="1">
      <alignment horizontal="center" vertical="center"/>
      <protection locked="0"/>
    </xf>
    <xf numFmtId="0" fontId="2" fillId="7" borderId="101" xfId="0" applyFont="1" applyFill="1" applyBorder="1" applyAlignment="1" applyProtection="1">
      <alignment horizontal="center" vertical="center"/>
      <protection locked="0"/>
    </xf>
    <xf numFmtId="0" fontId="2" fillId="7" borderId="102" xfId="0" applyFont="1" applyFill="1" applyBorder="1" applyAlignment="1" applyProtection="1">
      <alignment horizontal="center" vertical="center"/>
      <protection locked="0"/>
    </xf>
    <xf numFmtId="182" fontId="2" fillId="7" borderId="103" xfId="0" applyNumberFormat="1" applyFont="1" applyFill="1" applyBorder="1" applyAlignment="1" applyProtection="1">
      <alignment horizontal="center" vertical="center"/>
      <protection locked="0"/>
    </xf>
    <xf numFmtId="182" fontId="2" fillId="7" borderId="104" xfId="0" applyNumberFormat="1" applyFont="1" applyFill="1" applyBorder="1" applyAlignment="1" applyProtection="1">
      <alignment horizontal="center" vertical="center"/>
      <protection locked="0"/>
    </xf>
    <xf numFmtId="178" fontId="2" fillId="0" borderId="88" xfId="0" applyNumberFormat="1" applyFont="1" applyBorder="1" applyAlignment="1" applyProtection="1">
      <alignment horizontal="right" vertical="center"/>
    </xf>
    <xf numFmtId="177" fontId="2" fillId="0" borderId="105" xfId="0" applyNumberFormat="1" applyFont="1" applyBorder="1" applyAlignment="1" applyProtection="1">
      <alignment horizontal="right" vertical="center"/>
    </xf>
    <xf numFmtId="177" fontId="2" fillId="0" borderId="106" xfId="0" applyNumberFormat="1" applyFont="1" applyBorder="1" applyAlignment="1" applyProtection="1">
      <alignment horizontal="right" vertical="center"/>
    </xf>
    <xf numFmtId="177" fontId="2" fillId="0" borderId="99" xfId="0" applyNumberFormat="1" applyFont="1" applyBorder="1" applyAlignment="1" applyProtection="1">
      <alignment horizontal="right" vertical="center"/>
    </xf>
    <xf numFmtId="177" fontId="3" fillId="0" borderId="121" xfId="0" applyNumberFormat="1" applyFont="1" applyBorder="1" applyAlignment="1" applyProtection="1">
      <alignment horizontal="right" vertical="center"/>
    </xf>
    <xf numFmtId="177" fontId="3" fillId="0" borderId="119" xfId="0" applyNumberFormat="1" applyFont="1" applyBorder="1" applyAlignment="1" applyProtection="1">
      <alignment horizontal="right" vertical="center"/>
    </xf>
    <xf numFmtId="177" fontId="3" fillId="0" borderId="120" xfId="0" applyNumberFormat="1" applyFont="1" applyBorder="1" applyAlignment="1" applyProtection="1">
      <alignment horizontal="right" vertical="center"/>
    </xf>
    <xf numFmtId="0" fontId="2" fillId="0" borderId="108" xfId="0" applyFont="1" applyBorder="1" applyAlignment="1" applyProtection="1">
      <alignment horizontal="center" vertical="center"/>
    </xf>
    <xf numFmtId="0" fontId="3" fillId="0" borderId="108" xfId="0" applyFont="1" applyBorder="1" applyAlignment="1" applyProtection="1">
      <alignment horizontal="center" vertical="center"/>
    </xf>
    <xf numFmtId="181" fontId="3" fillId="0" borderId="108" xfId="0" applyNumberFormat="1" applyFont="1" applyBorder="1" applyAlignment="1" applyProtection="1">
      <alignment horizontal="center" vertical="center"/>
    </xf>
    <xf numFmtId="178" fontId="2" fillId="0" borderId="1" xfId="0" applyNumberFormat="1" applyFont="1" applyBorder="1" applyAlignment="1" applyProtection="1">
      <alignment horizontal="right" vertical="center"/>
    </xf>
    <xf numFmtId="178" fontId="2" fillId="0" borderId="86" xfId="0" applyNumberFormat="1" applyFont="1" applyBorder="1" applyAlignment="1" applyProtection="1">
      <alignment horizontal="right" vertical="center"/>
    </xf>
    <xf numFmtId="183" fontId="2" fillId="2" borderId="4" xfId="0" applyNumberFormat="1" applyFont="1" applyFill="1" applyBorder="1" applyAlignment="1" applyProtection="1">
      <alignment horizontal="center" vertical="center" wrapText="1"/>
      <protection locked="0"/>
    </xf>
    <xf numFmtId="183" fontId="2" fillId="2" borderId="14" xfId="0" applyNumberFormat="1" applyFont="1" applyFill="1" applyBorder="1" applyAlignment="1" applyProtection="1">
      <alignment horizontal="center" vertical="center" wrapText="1"/>
      <protection locked="0"/>
    </xf>
    <xf numFmtId="183" fontId="2" fillId="2" borderId="81" xfId="0" applyNumberFormat="1" applyFont="1" applyFill="1" applyBorder="1" applyAlignment="1" applyProtection="1">
      <alignment horizontal="center" vertical="center" wrapText="1"/>
      <protection locked="0"/>
    </xf>
    <xf numFmtId="177" fontId="3" fillId="0" borderId="2" xfId="0" applyNumberFormat="1" applyFont="1" applyBorder="1" applyAlignment="1" applyProtection="1">
      <alignment horizontal="right" vertical="center"/>
    </xf>
    <xf numFmtId="177" fontId="3" fillId="0" borderId="12" xfId="0" applyNumberFormat="1" applyFont="1" applyBorder="1" applyAlignment="1" applyProtection="1">
      <alignment horizontal="right" vertical="center"/>
    </xf>
    <xf numFmtId="177" fontId="3" fillId="0" borderId="3" xfId="0" applyNumberFormat="1" applyFont="1" applyBorder="1" applyAlignment="1" applyProtection="1">
      <alignment horizontal="right" vertical="center"/>
    </xf>
    <xf numFmtId="177" fontId="2" fillId="0" borderId="42" xfId="0" applyNumberFormat="1" applyFont="1" applyBorder="1" applyAlignment="1" applyProtection="1">
      <alignment horizontal="right" vertical="center"/>
    </xf>
    <xf numFmtId="177" fontId="2" fillId="0" borderId="13" xfId="0" applyNumberFormat="1" applyFont="1" applyBorder="1" applyAlignment="1" applyProtection="1">
      <alignment horizontal="right" vertical="center"/>
    </xf>
    <xf numFmtId="177" fontId="2" fillId="0" borderId="9" xfId="0" applyNumberFormat="1" applyFont="1" applyBorder="1" applyAlignment="1" applyProtection="1">
      <alignment horizontal="right" vertical="center"/>
    </xf>
    <xf numFmtId="177" fontId="3" fillId="0" borderId="161" xfId="0" applyNumberFormat="1" applyFont="1" applyBorder="1" applyAlignment="1" applyProtection="1">
      <alignment horizontal="right" vertical="center"/>
    </xf>
    <xf numFmtId="177" fontId="3" fillId="0" borderId="162" xfId="0" applyNumberFormat="1" applyFont="1" applyBorder="1" applyAlignment="1" applyProtection="1">
      <alignment horizontal="right" vertical="center"/>
    </xf>
    <xf numFmtId="177" fontId="3" fillId="0" borderId="163" xfId="0" applyNumberFormat="1" applyFont="1" applyBorder="1" applyAlignment="1" applyProtection="1">
      <alignment horizontal="right" vertical="center"/>
    </xf>
    <xf numFmtId="0" fontId="3" fillId="6" borderId="4" xfId="0" applyFont="1" applyFill="1" applyBorder="1" applyAlignment="1" applyProtection="1">
      <alignment horizontal="center" vertical="center"/>
      <protection locked="0"/>
    </xf>
    <xf numFmtId="0" fontId="3" fillId="6" borderId="14" xfId="0" applyFont="1" applyFill="1" applyBorder="1" applyAlignment="1" applyProtection="1">
      <alignment horizontal="center" vertical="center" shrinkToFit="1"/>
      <protection locked="0"/>
    </xf>
    <xf numFmtId="0" fontId="3" fillId="6" borderId="0" xfId="0" applyFont="1" applyFill="1" applyBorder="1" applyAlignment="1" applyProtection="1">
      <alignment horizontal="center" vertical="center" shrinkToFit="1"/>
      <protection locked="0"/>
    </xf>
    <xf numFmtId="0" fontId="3" fillId="6" borderId="13" xfId="0" applyFont="1" applyFill="1" applyBorder="1" applyAlignment="1" applyProtection="1">
      <alignment horizontal="center" vertical="center" shrinkToFit="1"/>
      <protection locked="0"/>
    </xf>
    <xf numFmtId="0" fontId="3" fillId="6" borderId="14" xfId="0" applyFont="1" applyFill="1" applyBorder="1" applyAlignment="1" applyProtection="1">
      <alignment horizontal="center" vertical="center"/>
      <protection locked="0"/>
    </xf>
    <xf numFmtId="183" fontId="2" fillId="2" borderId="1" xfId="0" applyNumberFormat="1" applyFont="1" applyFill="1" applyBorder="1" applyAlignment="1" applyProtection="1">
      <alignment horizontal="center" vertical="center" wrapText="1"/>
      <protection locked="0"/>
    </xf>
    <xf numFmtId="183" fontId="2" fillId="2" borderId="1" xfId="0" applyNumberFormat="1" applyFont="1" applyFill="1" applyBorder="1" applyAlignment="1" applyProtection="1">
      <alignment horizontal="center" vertical="center"/>
      <protection locked="0"/>
    </xf>
    <xf numFmtId="183" fontId="2" fillId="2" borderId="86" xfId="0" applyNumberFormat="1" applyFont="1" applyFill="1" applyBorder="1" applyAlignment="1" applyProtection="1">
      <alignment horizontal="center" vertical="center"/>
      <protection locked="0"/>
    </xf>
    <xf numFmtId="177" fontId="3" fillId="0" borderId="8" xfId="0" applyNumberFormat="1" applyFont="1" applyBorder="1" applyAlignment="1" applyProtection="1">
      <alignment horizontal="right" vertical="center"/>
    </xf>
    <xf numFmtId="177" fontId="3" fillId="0" borderId="13" xfId="0" applyNumberFormat="1" applyFont="1" applyBorder="1" applyAlignment="1" applyProtection="1">
      <alignment horizontal="right" vertical="center"/>
    </xf>
    <xf numFmtId="177" fontId="3" fillId="0" borderId="9" xfId="0" applyNumberFormat="1" applyFont="1" applyBorder="1" applyAlignment="1" applyProtection="1">
      <alignment horizontal="right" vertical="center"/>
    </xf>
    <xf numFmtId="186" fontId="2" fillId="2" borderId="78" xfId="0" applyNumberFormat="1" applyFont="1" applyFill="1" applyBorder="1" applyAlignment="1" applyProtection="1">
      <alignment horizontal="center" vertical="center"/>
      <protection locked="0"/>
    </xf>
    <xf numFmtId="186" fontId="2" fillId="2" borderId="0" xfId="0" applyNumberFormat="1" applyFont="1" applyFill="1" applyBorder="1" applyAlignment="1" applyProtection="1">
      <alignment horizontal="center" vertical="center"/>
      <protection locked="0"/>
    </xf>
    <xf numFmtId="186" fontId="2" fillId="2" borderId="7" xfId="0" applyNumberFormat="1" applyFont="1" applyFill="1" applyBorder="1" applyAlignment="1" applyProtection="1">
      <alignment horizontal="center" vertical="center"/>
      <protection locked="0"/>
    </xf>
    <xf numFmtId="186" fontId="2" fillId="2" borderId="42" xfId="0" applyNumberFormat="1" applyFont="1" applyFill="1" applyBorder="1" applyAlignment="1" applyProtection="1">
      <alignment horizontal="center" vertical="center"/>
      <protection locked="0"/>
    </xf>
    <xf numFmtId="186" fontId="2" fillId="2" borderId="13" xfId="0" applyNumberFormat="1" applyFont="1" applyFill="1" applyBorder="1" applyAlignment="1" applyProtection="1">
      <alignment horizontal="center" vertical="center"/>
      <protection locked="0"/>
    </xf>
    <xf numFmtId="186" fontId="2" fillId="2" borderId="9" xfId="0" applyNumberFormat="1" applyFont="1" applyFill="1" applyBorder="1" applyAlignment="1" applyProtection="1">
      <alignment horizontal="center" vertical="center"/>
      <protection locked="0"/>
    </xf>
    <xf numFmtId="186" fontId="2" fillId="2" borderId="80" xfId="0" applyNumberFormat="1" applyFont="1" applyFill="1" applyBorder="1" applyAlignment="1" applyProtection="1">
      <alignment horizontal="center" vertical="center"/>
      <protection locked="0"/>
    </xf>
    <xf numFmtId="186" fontId="2" fillId="2" borderId="14" xfId="0" applyNumberFormat="1" applyFont="1" applyFill="1" applyBorder="1" applyAlignment="1" applyProtection="1">
      <alignment horizontal="center" vertical="center"/>
      <protection locked="0"/>
    </xf>
    <xf numFmtId="186" fontId="2" fillId="2" borderId="5" xfId="0" applyNumberFormat="1" applyFont="1" applyFill="1" applyBorder="1" applyAlignment="1" applyProtection="1">
      <alignment horizontal="center" vertical="center"/>
      <protection locked="0"/>
    </xf>
    <xf numFmtId="186" fontId="2" fillId="2" borderId="153" xfId="0" applyNumberFormat="1" applyFont="1" applyFill="1" applyBorder="1" applyAlignment="1" applyProtection="1">
      <alignment horizontal="center" vertical="center"/>
      <protection locked="0"/>
    </xf>
    <xf numFmtId="186" fontId="2" fillId="2" borderId="63" xfId="0" applyNumberFormat="1" applyFont="1" applyFill="1" applyBorder="1" applyAlignment="1" applyProtection="1">
      <alignment horizontal="center" vertical="center"/>
      <protection locked="0"/>
    </xf>
    <xf numFmtId="186" fontId="2" fillId="2" borderId="154" xfId="0" applyNumberFormat="1" applyFont="1" applyFill="1" applyBorder="1" applyAlignment="1" applyProtection="1">
      <alignment horizontal="center" vertical="center"/>
      <protection locked="0"/>
    </xf>
    <xf numFmtId="186" fontId="2" fillId="2" borderId="155" xfId="0" applyNumberFormat="1" applyFont="1" applyFill="1" applyBorder="1" applyAlignment="1" applyProtection="1">
      <alignment horizontal="center" vertical="center"/>
      <protection locked="0"/>
    </xf>
    <xf numFmtId="186" fontId="2" fillId="2" borderId="58" xfId="0" applyNumberFormat="1" applyFont="1" applyFill="1" applyBorder="1" applyAlignment="1" applyProtection="1">
      <alignment horizontal="center" vertical="center"/>
      <protection locked="0"/>
    </xf>
    <xf numFmtId="186" fontId="2" fillId="2" borderId="156" xfId="0" applyNumberFormat="1" applyFont="1" applyFill="1" applyBorder="1" applyAlignment="1" applyProtection="1">
      <alignment horizontal="center" vertical="center"/>
      <protection locked="0"/>
    </xf>
    <xf numFmtId="0" fontId="3" fillId="6" borderId="54" xfId="0" applyFont="1" applyFill="1" applyBorder="1" applyAlignment="1" applyProtection="1">
      <alignment horizontal="center" vertical="center"/>
      <protection locked="0"/>
    </xf>
    <xf numFmtId="0" fontId="3" fillId="6" borderId="52" xfId="0" applyFont="1" applyFill="1" applyBorder="1" applyAlignment="1" applyProtection="1">
      <alignment horizontal="center" vertical="center" shrinkToFit="1"/>
      <protection locked="0"/>
    </xf>
    <xf numFmtId="0" fontId="3" fillId="6" borderId="52" xfId="0" applyFont="1" applyFill="1" applyBorder="1" applyAlignment="1" applyProtection="1">
      <alignment horizontal="center" vertical="center"/>
      <protection locked="0"/>
    </xf>
    <xf numFmtId="0" fontId="2" fillId="2" borderId="73" xfId="0" applyFont="1" applyFill="1" applyBorder="1" applyAlignment="1" applyProtection="1">
      <alignment horizontal="center" vertical="center"/>
      <protection locked="0"/>
    </xf>
    <xf numFmtId="183" fontId="2" fillId="2" borderId="72" xfId="0" applyNumberFormat="1" applyFont="1" applyFill="1" applyBorder="1" applyAlignment="1" applyProtection="1">
      <alignment horizontal="center" vertical="center"/>
      <protection locked="0"/>
    </xf>
    <xf numFmtId="183" fontId="2" fillId="2" borderId="107" xfId="0" applyNumberFormat="1" applyFont="1" applyFill="1" applyBorder="1" applyAlignment="1" applyProtection="1">
      <alignment horizontal="center" vertical="center"/>
      <protection locked="0"/>
    </xf>
    <xf numFmtId="178" fontId="2" fillId="0" borderId="4" xfId="0" applyNumberFormat="1" applyFont="1" applyBorder="1" applyAlignment="1" applyProtection="1">
      <alignment horizontal="right" vertical="center"/>
    </xf>
    <xf numFmtId="178" fontId="2" fillId="0" borderId="6" xfId="0" applyNumberFormat="1" applyFont="1" applyBorder="1" applyAlignment="1" applyProtection="1">
      <alignment horizontal="right" vertical="center"/>
    </xf>
    <xf numFmtId="178" fontId="2" fillId="0" borderId="54" xfId="0" applyNumberFormat="1" applyFont="1" applyBorder="1" applyAlignment="1" applyProtection="1">
      <alignment horizontal="right" vertical="center"/>
    </xf>
    <xf numFmtId="177" fontId="3" fillId="0" borderId="74" xfId="0" applyNumberFormat="1" applyFont="1" applyBorder="1" applyAlignment="1" applyProtection="1">
      <alignment horizontal="right" vertical="center"/>
    </xf>
    <xf numFmtId="177" fontId="3" fillId="0" borderId="106" xfId="0" applyNumberFormat="1" applyFont="1" applyBorder="1" applyAlignment="1" applyProtection="1">
      <alignment horizontal="right" vertical="center"/>
    </xf>
    <xf numFmtId="177" fontId="3" fillId="0" borderId="99" xfId="0" applyNumberFormat="1" applyFont="1" applyBorder="1" applyAlignment="1" applyProtection="1">
      <alignment horizontal="right" vertical="center"/>
    </xf>
    <xf numFmtId="178" fontId="3" fillId="0" borderId="78" xfId="0" applyNumberFormat="1" applyFont="1" applyBorder="1" applyAlignment="1" applyProtection="1">
      <alignment horizontal="right" vertical="center"/>
    </xf>
    <xf numFmtId="178" fontId="3" fillId="0" borderId="0" xfId="0" applyNumberFormat="1" applyFont="1" applyBorder="1" applyAlignment="1" applyProtection="1">
      <alignment horizontal="right" vertical="center"/>
    </xf>
    <xf numFmtId="178" fontId="3" fillId="0" borderId="79" xfId="0" applyNumberFormat="1" applyFont="1" applyBorder="1" applyAlignment="1" applyProtection="1">
      <alignment horizontal="right" vertical="center"/>
    </xf>
    <xf numFmtId="178" fontId="3" fillId="0" borderId="42" xfId="0" applyNumberFormat="1" applyFont="1" applyBorder="1" applyAlignment="1" applyProtection="1">
      <alignment horizontal="right" vertical="center"/>
    </xf>
    <xf numFmtId="178" fontId="3" fillId="0" borderId="13" xfId="0" applyNumberFormat="1" applyFont="1" applyBorder="1" applyAlignment="1" applyProtection="1">
      <alignment horizontal="right" vertical="center"/>
    </xf>
    <xf numFmtId="178" fontId="3" fillId="0" borderId="43" xfId="0" applyNumberFormat="1" applyFont="1" applyBorder="1" applyAlignment="1" applyProtection="1">
      <alignment horizontal="right" vertical="center"/>
    </xf>
    <xf numFmtId="183" fontId="3" fillId="2" borderId="6" xfId="0" applyNumberFormat="1" applyFont="1" applyFill="1" applyBorder="1" applyAlignment="1" applyProtection="1">
      <alignment horizontal="center" vertical="center" wrapText="1"/>
      <protection locked="0"/>
    </xf>
    <xf numFmtId="183" fontId="3" fillId="2" borderId="0" xfId="0" applyNumberFormat="1" applyFont="1" applyFill="1" applyBorder="1" applyAlignment="1" applyProtection="1">
      <alignment horizontal="center" vertical="center" wrapText="1"/>
      <protection locked="0"/>
    </xf>
    <xf numFmtId="183" fontId="3" fillId="2" borderId="79" xfId="0" applyNumberFormat="1" applyFont="1" applyFill="1" applyBorder="1" applyAlignment="1" applyProtection="1">
      <alignment horizontal="center" vertical="center" wrapText="1"/>
      <protection locked="0"/>
    </xf>
    <xf numFmtId="183" fontId="3" fillId="2" borderId="8" xfId="0" applyNumberFormat="1" applyFont="1" applyFill="1" applyBorder="1" applyAlignment="1" applyProtection="1">
      <alignment horizontal="center" vertical="center" wrapText="1"/>
      <protection locked="0"/>
    </xf>
    <xf numFmtId="183" fontId="3" fillId="2" borderId="13" xfId="0" applyNumberFormat="1" applyFont="1" applyFill="1" applyBorder="1" applyAlignment="1" applyProtection="1">
      <alignment horizontal="center" vertical="center" wrapText="1"/>
      <protection locked="0"/>
    </xf>
    <xf numFmtId="183" fontId="3" fillId="2" borderId="43" xfId="0" applyNumberFormat="1" applyFont="1" applyFill="1" applyBorder="1" applyAlignment="1" applyProtection="1">
      <alignment horizontal="center" vertical="center" wrapText="1"/>
      <protection locked="0"/>
    </xf>
    <xf numFmtId="177" fontId="3" fillId="0" borderId="78" xfId="0" applyNumberFormat="1" applyFont="1" applyBorder="1" applyAlignment="1" applyProtection="1">
      <alignment horizontal="right" vertical="center"/>
    </xf>
    <xf numFmtId="177" fontId="3" fillId="0" borderId="0" xfId="0" applyNumberFormat="1" applyFont="1" applyBorder="1" applyAlignment="1" applyProtection="1">
      <alignment horizontal="right" vertical="center"/>
    </xf>
    <xf numFmtId="177" fontId="3" fillId="0" borderId="7" xfId="0" applyNumberFormat="1" applyFont="1" applyBorder="1" applyAlignment="1" applyProtection="1">
      <alignment horizontal="right" vertical="center"/>
    </xf>
    <xf numFmtId="177" fontId="3" fillId="0" borderId="42" xfId="0" applyNumberFormat="1" applyFont="1" applyBorder="1" applyAlignment="1" applyProtection="1">
      <alignment horizontal="right" vertical="center"/>
    </xf>
    <xf numFmtId="177" fontId="3" fillId="0" borderId="6" xfId="0" applyNumberFormat="1" applyFont="1" applyBorder="1" applyAlignment="1" applyProtection="1">
      <alignment horizontal="right" vertical="center"/>
    </xf>
    <xf numFmtId="178" fontId="3" fillId="0" borderId="80" xfId="0" applyNumberFormat="1" applyFont="1" applyBorder="1" applyAlignment="1" applyProtection="1">
      <alignment horizontal="right" vertical="center"/>
    </xf>
    <xf numFmtId="178" fontId="3" fillId="0" borderId="14" xfId="0" applyNumberFormat="1" applyFont="1" applyBorder="1" applyAlignment="1" applyProtection="1">
      <alignment horizontal="right" vertical="center"/>
    </xf>
    <xf numFmtId="178" fontId="3" fillId="0" borderId="81" xfId="0" applyNumberFormat="1" applyFont="1" applyBorder="1" applyAlignment="1" applyProtection="1">
      <alignment horizontal="right" vertical="center"/>
    </xf>
    <xf numFmtId="183" fontId="3" fillId="2" borderId="4" xfId="0" applyNumberFormat="1" applyFont="1" applyFill="1" applyBorder="1" applyAlignment="1" applyProtection="1">
      <alignment horizontal="center" vertical="center" wrapText="1"/>
      <protection locked="0"/>
    </xf>
    <xf numFmtId="183" fontId="3" fillId="2" borderId="14" xfId="0" applyNumberFormat="1" applyFont="1" applyFill="1" applyBorder="1" applyAlignment="1" applyProtection="1">
      <alignment horizontal="center" vertical="center" wrapText="1"/>
      <protection locked="0"/>
    </xf>
    <xf numFmtId="183" fontId="3" fillId="2" borderId="81" xfId="0" applyNumberFormat="1" applyFont="1" applyFill="1" applyBorder="1" applyAlignment="1" applyProtection="1">
      <alignment horizontal="center" vertical="center" wrapText="1"/>
      <protection locked="0"/>
    </xf>
    <xf numFmtId="177" fontId="3" fillId="0" borderId="80" xfId="0" applyNumberFormat="1" applyFont="1" applyBorder="1" applyAlignment="1" applyProtection="1">
      <alignment horizontal="right" vertical="center"/>
    </xf>
    <xf numFmtId="177" fontId="3" fillId="0" borderId="14" xfId="0" applyNumberFormat="1" applyFont="1" applyBorder="1" applyAlignment="1" applyProtection="1">
      <alignment horizontal="right" vertical="center"/>
    </xf>
    <xf numFmtId="177" fontId="3" fillId="0" borderId="5" xfId="0" applyNumberFormat="1" applyFont="1" applyBorder="1" applyAlignment="1" applyProtection="1">
      <alignment horizontal="right" vertical="center"/>
    </xf>
    <xf numFmtId="0" fontId="3" fillId="6" borderId="5" xfId="0" applyFont="1" applyFill="1" applyBorder="1" applyAlignment="1" applyProtection="1">
      <alignment horizontal="center" vertical="center"/>
      <protection locked="0"/>
    </xf>
    <xf numFmtId="0" fontId="3" fillId="6" borderId="7" xfId="0" applyFont="1" applyFill="1" applyBorder="1" applyAlignment="1" applyProtection="1">
      <alignment horizontal="center" vertical="center"/>
      <protection locked="0"/>
    </xf>
    <xf numFmtId="0" fontId="3" fillId="6" borderId="9" xfId="0" applyFont="1" applyFill="1" applyBorder="1" applyAlignment="1" applyProtection="1">
      <alignment horizontal="center" vertical="center"/>
      <protection locked="0"/>
    </xf>
    <xf numFmtId="0" fontId="2" fillId="6" borderId="6" xfId="0" applyFont="1" applyFill="1" applyBorder="1" applyAlignment="1" applyProtection="1">
      <alignment horizontal="center" vertical="center"/>
      <protection locked="0"/>
    </xf>
    <xf numFmtId="0" fontId="3" fillId="2" borderId="80"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81" xfId="0" applyFont="1" applyFill="1" applyBorder="1" applyAlignment="1" applyProtection="1">
      <alignment horizontal="center" vertical="center"/>
      <protection locked="0"/>
    </xf>
    <xf numFmtId="0" fontId="3" fillId="2" borderId="78"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79"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locked="0"/>
    </xf>
    <xf numFmtId="0" fontId="2" fillId="6" borderId="8"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shrinkToFit="1"/>
      <protection locked="0"/>
    </xf>
    <xf numFmtId="0" fontId="2" fillId="6" borderId="13" xfId="0" applyFont="1" applyFill="1" applyBorder="1" applyAlignment="1" applyProtection="1">
      <alignment horizontal="center" vertical="center" shrinkToFit="1"/>
      <protection locked="0"/>
    </xf>
    <xf numFmtId="0" fontId="3" fillId="2" borderId="111" xfId="0" applyFont="1" applyFill="1" applyBorder="1" applyAlignment="1" applyProtection="1">
      <alignment horizontal="center" vertical="center"/>
      <protection locked="0"/>
    </xf>
    <xf numFmtId="0" fontId="3" fillId="2" borderId="89" xfId="0" applyFont="1" applyFill="1" applyBorder="1" applyAlignment="1" applyProtection="1">
      <alignment horizontal="center" vertical="center"/>
      <protection locked="0"/>
    </xf>
    <xf numFmtId="0" fontId="3" fillId="2" borderId="112" xfId="0" applyFont="1" applyFill="1" applyBorder="1" applyAlignment="1" applyProtection="1">
      <alignment horizontal="center" vertical="center"/>
      <protection locked="0"/>
    </xf>
    <xf numFmtId="177" fontId="3" fillId="0" borderId="4" xfId="0" applyNumberFormat="1" applyFont="1" applyBorder="1" applyAlignment="1" applyProtection="1">
      <alignment horizontal="right" vertical="center"/>
    </xf>
    <xf numFmtId="178" fontId="2" fillId="0" borderId="109" xfId="0" applyNumberFormat="1" applyFont="1" applyBorder="1" applyAlignment="1" applyProtection="1">
      <alignment horizontal="right" vertical="center"/>
    </xf>
    <xf numFmtId="178" fontId="2" fillId="0" borderId="110" xfId="0" applyNumberFormat="1" applyFont="1" applyBorder="1" applyAlignment="1" applyProtection="1">
      <alignment horizontal="right" vertical="center"/>
    </xf>
    <xf numFmtId="178" fontId="2" fillId="0" borderId="72" xfId="0" applyNumberFormat="1" applyFont="1" applyBorder="1" applyAlignment="1" applyProtection="1">
      <alignment horizontal="right" vertical="center"/>
    </xf>
    <xf numFmtId="178" fontId="2" fillId="0" borderId="107" xfId="0" applyNumberFormat="1" applyFont="1" applyBorder="1" applyAlignment="1" applyProtection="1">
      <alignment horizontal="right" vertical="center"/>
    </xf>
    <xf numFmtId="183" fontId="3" fillId="2" borderId="54" xfId="0" applyNumberFormat="1" applyFont="1" applyFill="1" applyBorder="1" applyAlignment="1" applyProtection="1">
      <alignment horizontal="center" vertical="center" wrapText="1"/>
      <protection locked="0"/>
    </xf>
    <xf numFmtId="183" fontId="3" fillId="2" borderId="52" xfId="0" applyNumberFormat="1" applyFont="1" applyFill="1" applyBorder="1" applyAlignment="1" applyProtection="1">
      <alignment horizontal="center" vertical="center" wrapText="1"/>
      <protection locked="0"/>
    </xf>
    <xf numFmtId="183" fontId="3" fillId="2" borderId="88" xfId="0" applyNumberFormat="1" applyFont="1" applyFill="1" applyBorder="1" applyAlignment="1" applyProtection="1">
      <alignment horizontal="center" vertical="center" wrapText="1"/>
      <protection locked="0"/>
    </xf>
    <xf numFmtId="177" fontId="3" fillId="0" borderId="87" xfId="0" applyNumberFormat="1" applyFont="1" applyBorder="1" applyAlignment="1" applyProtection="1">
      <alignment horizontal="right" vertical="center"/>
    </xf>
    <xf numFmtId="177" fontId="3" fillId="0" borderId="52" xfId="0" applyNumberFormat="1" applyFont="1" applyBorder="1" applyAlignment="1" applyProtection="1">
      <alignment horizontal="right" vertical="center"/>
    </xf>
    <xf numFmtId="177" fontId="3" fillId="0" borderId="73" xfId="0" applyNumberFormat="1" applyFont="1" applyBorder="1" applyAlignment="1" applyProtection="1">
      <alignment horizontal="right" vertical="center"/>
    </xf>
    <xf numFmtId="0" fontId="3" fillId="6" borderId="73" xfId="0" applyFont="1" applyFill="1" applyBorder="1" applyAlignment="1" applyProtection="1">
      <alignment horizontal="center" vertical="center"/>
      <protection locked="0"/>
    </xf>
    <xf numFmtId="0" fontId="3" fillId="2" borderId="87" xfId="0" applyFont="1" applyFill="1" applyBorder="1" applyAlignment="1" applyProtection="1">
      <alignment horizontal="center" vertical="center"/>
      <protection locked="0"/>
    </xf>
    <xf numFmtId="0" fontId="3" fillId="2" borderId="52" xfId="0" applyFont="1" applyFill="1" applyBorder="1" applyAlignment="1" applyProtection="1">
      <alignment horizontal="center" vertical="center"/>
      <protection locked="0"/>
    </xf>
    <xf numFmtId="0" fontId="3" fillId="2" borderId="88" xfId="0" applyFont="1" applyFill="1" applyBorder="1" applyAlignment="1" applyProtection="1">
      <alignment horizontal="center" vertical="center"/>
      <protection locked="0"/>
    </xf>
    <xf numFmtId="178" fontId="3" fillId="0" borderId="87" xfId="0" applyNumberFormat="1" applyFont="1" applyBorder="1" applyAlignment="1" applyProtection="1">
      <alignment horizontal="right" vertical="center"/>
    </xf>
    <xf numFmtId="178" fontId="3" fillId="0" borderId="52" xfId="0" applyNumberFormat="1" applyFont="1" applyBorder="1" applyAlignment="1" applyProtection="1">
      <alignment horizontal="right" vertical="center"/>
    </xf>
    <xf numFmtId="178" fontId="3" fillId="0" borderId="88" xfId="0" applyNumberFormat="1" applyFont="1" applyBorder="1" applyAlignment="1" applyProtection="1">
      <alignment horizontal="right" vertical="center"/>
    </xf>
    <xf numFmtId="186" fontId="2" fillId="2" borderId="87" xfId="0" applyNumberFormat="1" applyFont="1" applyFill="1" applyBorder="1" applyAlignment="1" applyProtection="1">
      <alignment horizontal="center" vertical="center"/>
      <protection locked="0"/>
    </xf>
    <xf numFmtId="186" fontId="2" fillId="2" borderId="52" xfId="0" applyNumberFormat="1" applyFont="1" applyFill="1" applyBorder="1" applyAlignment="1" applyProtection="1">
      <alignment horizontal="center" vertical="center"/>
      <protection locked="0"/>
    </xf>
    <xf numFmtId="186" fontId="2" fillId="2" borderId="73" xfId="0" applyNumberFormat="1" applyFont="1" applyFill="1" applyBorder="1" applyAlignment="1" applyProtection="1">
      <alignment horizontal="center" vertical="center"/>
      <protection locked="0"/>
    </xf>
    <xf numFmtId="0" fontId="3" fillId="6" borderId="81" xfId="0" applyFont="1" applyFill="1" applyBorder="1" applyAlignment="1" applyProtection="1">
      <alignment horizontal="center" vertical="center"/>
      <protection locked="0"/>
    </xf>
    <xf numFmtId="0" fontId="3" fillId="6" borderId="79" xfId="0" applyFont="1" applyFill="1" applyBorder="1" applyAlignment="1" applyProtection="1">
      <alignment horizontal="center" vertical="center"/>
      <protection locked="0"/>
    </xf>
    <xf numFmtId="0" fontId="3" fillId="6" borderId="43" xfId="0" applyFont="1" applyFill="1" applyBorder="1" applyAlignment="1" applyProtection="1">
      <alignment horizontal="center" vertical="center"/>
      <protection locked="0"/>
    </xf>
    <xf numFmtId="0" fontId="3" fillId="6" borderId="88" xfId="0" applyFont="1" applyFill="1" applyBorder="1" applyAlignment="1" applyProtection="1">
      <alignment horizontal="center" vertical="center"/>
      <protection locked="0"/>
    </xf>
    <xf numFmtId="178" fontId="2" fillId="0" borderId="98" xfId="0" applyNumberFormat="1" applyFont="1" applyBorder="1" applyAlignment="1" applyProtection="1">
      <alignment horizontal="right" vertical="center"/>
    </xf>
    <xf numFmtId="178" fontId="2" fillId="0" borderId="10" xfId="0" applyNumberFormat="1" applyFont="1" applyBorder="1" applyAlignment="1" applyProtection="1">
      <alignment horizontal="right" vertical="center"/>
    </xf>
    <xf numFmtId="178" fontId="2" fillId="0" borderId="93" xfId="0" applyNumberFormat="1" applyFont="1" applyBorder="1" applyAlignment="1" applyProtection="1">
      <alignment horizontal="right" vertical="center"/>
    </xf>
    <xf numFmtId="185" fontId="43" fillId="2" borderId="91" xfId="0" applyNumberFormat="1" applyFont="1" applyFill="1" applyBorder="1" applyAlignment="1" applyProtection="1">
      <alignment horizontal="right" vertical="center" shrinkToFit="1"/>
      <protection locked="0"/>
    </xf>
    <xf numFmtId="185" fontId="43" fillId="2" borderId="89" xfId="0" applyNumberFormat="1" applyFont="1" applyFill="1" applyBorder="1" applyAlignment="1" applyProtection="1">
      <alignment horizontal="right" vertical="center" shrinkToFit="1"/>
      <protection locked="0"/>
    </xf>
    <xf numFmtId="185" fontId="43" fillId="2" borderId="49" xfId="0" applyNumberFormat="1" applyFont="1" applyFill="1" applyBorder="1" applyAlignment="1" applyProtection="1">
      <alignment horizontal="right" vertical="center" shrinkToFit="1"/>
      <protection locked="0"/>
    </xf>
    <xf numFmtId="185" fontId="43" fillId="2" borderId="0" xfId="0" applyNumberFormat="1" applyFont="1" applyFill="1" applyBorder="1" applyAlignment="1" applyProtection="1">
      <alignment horizontal="right" vertical="center" shrinkToFit="1"/>
      <protection locked="0"/>
    </xf>
    <xf numFmtId="185" fontId="43" fillId="2" borderId="51" xfId="0" applyNumberFormat="1" applyFont="1" applyFill="1" applyBorder="1" applyAlignment="1" applyProtection="1">
      <alignment horizontal="right" vertical="center" shrinkToFit="1"/>
      <protection locked="0"/>
    </xf>
    <xf numFmtId="185" fontId="43" fillId="2" borderId="52" xfId="0" applyNumberFormat="1" applyFont="1" applyFill="1" applyBorder="1" applyAlignment="1" applyProtection="1">
      <alignment horizontal="right" vertical="center" shrinkToFit="1"/>
      <protection locked="0"/>
    </xf>
    <xf numFmtId="0" fontId="3" fillId="2" borderId="89" xfId="0" applyFont="1" applyFill="1" applyBorder="1" applyAlignment="1" applyProtection="1">
      <alignment horizontal="left" vertical="center"/>
      <protection locked="0"/>
    </xf>
    <xf numFmtId="0" fontId="3" fillId="2" borderId="92"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50" xfId="0" applyFont="1" applyFill="1" applyBorder="1" applyAlignment="1" applyProtection="1">
      <alignment horizontal="left" vertical="center"/>
      <protection locked="0"/>
    </xf>
    <xf numFmtId="0" fontId="3" fillId="2" borderId="52" xfId="0" applyFont="1" applyFill="1" applyBorder="1" applyAlignment="1" applyProtection="1">
      <alignment horizontal="left" vertical="center"/>
      <protection locked="0"/>
    </xf>
    <xf numFmtId="0" fontId="3" fillId="2" borderId="53" xfId="0" applyFont="1" applyFill="1" applyBorder="1" applyAlignment="1" applyProtection="1">
      <alignment horizontal="left" vertical="center"/>
      <protection locked="0"/>
    </xf>
    <xf numFmtId="0" fontId="3" fillId="0" borderId="10" xfId="0" applyFont="1" applyBorder="1" applyAlignment="1" applyProtection="1">
      <alignment horizontal="center" vertical="center"/>
    </xf>
    <xf numFmtId="38" fontId="3" fillId="2" borderId="89" xfId="1" applyFont="1" applyFill="1" applyBorder="1" applyAlignment="1" applyProtection="1">
      <alignment horizontal="left" vertical="center" indent="1"/>
    </xf>
    <xf numFmtId="38" fontId="3" fillId="2" borderId="92" xfId="1" applyFont="1" applyFill="1" applyBorder="1" applyAlignment="1" applyProtection="1">
      <alignment horizontal="left" vertical="center" indent="1"/>
    </xf>
    <xf numFmtId="38" fontId="3" fillId="2" borderId="0" xfId="1" applyFont="1" applyFill="1" applyBorder="1" applyAlignment="1" applyProtection="1">
      <alignment horizontal="left" vertical="center" indent="1"/>
    </xf>
    <xf numFmtId="38" fontId="3" fillId="2" borderId="50" xfId="1" applyFont="1" applyFill="1" applyBorder="1" applyAlignment="1" applyProtection="1">
      <alignment horizontal="left" vertical="center" indent="1"/>
    </xf>
    <xf numFmtId="38" fontId="3" fillId="2" borderId="52" xfId="1" applyFont="1" applyFill="1" applyBorder="1" applyAlignment="1" applyProtection="1">
      <alignment horizontal="left" vertical="center" indent="1"/>
    </xf>
    <xf numFmtId="38" fontId="3" fillId="2" borderId="53" xfId="1" applyFont="1" applyFill="1" applyBorder="1" applyAlignment="1" applyProtection="1">
      <alignment horizontal="left" vertical="center" indent="1"/>
    </xf>
    <xf numFmtId="0" fontId="10" fillId="0" borderId="2"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3" fillId="0" borderId="2"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shrinkToFit="1"/>
      <protection locked="0"/>
    </xf>
    <xf numFmtId="0" fontId="3" fillId="0" borderId="12" xfId="0" applyFont="1" applyFill="1" applyBorder="1" applyAlignment="1" applyProtection="1">
      <alignment horizontal="left" vertical="center" wrapText="1" shrinkToFit="1"/>
      <protection locked="0"/>
    </xf>
    <xf numFmtId="0" fontId="3" fillId="0" borderId="3" xfId="0" applyFont="1" applyFill="1" applyBorder="1" applyAlignment="1" applyProtection="1">
      <alignment horizontal="left" vertical="center" wrapText="1" shrinkToFit="1"/>
      <protection locked="0"/>
    </xf>
    <xf numFmtId="0" fontId="9" fillId="0" borderId="80" xfId="0" applyFont="1" applyBorder="1" applyAlignment="1" applyProtection="1">
      <alignment horizontal="center" vertical="center" wrapText="1" shrinkToFit="1"/>
      <protection locked="0"/>
    </xf>
    <xf numFmtId="0" fontId="9" fillId="0" borderId="14"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153" xfId="0" applyFont="1" applyBorder="1" applyAlignment="1" applyProtection="1">
      <alignment horizontal="center" vertical="center" shrinkToFit="1"/>
      <protection locked="0"/>
    </xf>
    <xf numFmtId="0" fontId="9" fillId="0" borderId="63" xfId="0" applyFont="1" applyBorder="1" applyAlignment="1" applyProtection="1">
      <alignment horizontal="center" vertical="center" shrinkToFit="1"/>
      <protection locked="0"/>
    </xf>
    <xf numFmtId="0" fontId="9" fillId="0" borderId="154" xfId="0" applyFont="1" applyBorder="1" applyAlignment="1" applyProtection="1">
      <alignment horizontal="center" vertical="center" shrinkToFit="1"/>
      <protection locked="0"/>
    </xf>
    <xf numFmtId="0" fontId="9" fillId="0" borderId="78" xfId="0" applyFont="1" applyBorder="1" applyAlignment="1" applyProtection="1">
      <alignment horizontal="center" vertical="center" wrapText="1" shrinkToFit="1"/>
      <protection locked="0"/>
    </xf>
    <xf numFmtId="0" fontId="9" fillId="0" borderId="0"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42"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2" fillId="0" borderId="90" xfId="0" applyFont="1" applyBorder="1" applyAlignment="1" applyProtection="1">
      <alignment horizontal="center" vertical="center"/>
      <protection locked="0"/>
    </xf>
    <xf numFmtId="0" fontId="2" fillId="0" borderId="89"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3" fillId="0" borderId="122"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123" xfId="0" applyFont="1" applyBorder="1" applyAlignment="1" applyProtection="1">
      <alignment horizontal="center" vertical="center"/>
      <protection locked="0"/>
    </xf>
    <xf numFmtId="176" fontId="36" fillId="2" borderId="91" xfId="1" applyNumberFormat="1" applyFont="1" applyFill="1" applyBorder="1" applyAlignment="1" applyProtection="1">
      <alignment horizontal="right" vertical="center"/>
    </xf>
    <xf numFmtId="176" fontId="36" fillId="2" borderId="89" xfId="1" applyNumberFormat="1" applyFont="1" applyFill="1" applyBorder="1" applyAlignment="1" applyProtection="1">
      <alignment horizontal="right" vertical="center"/>
    </xf>
    <xf numFmtId="176" fontId="36" fillId="2" borderId="49" xfId="1" applyNumberFormat="1" applyFont="1" applyFill="1" applyBorder="1" applyAlignment="1" applyProtection="1">
      <alignment horizontal="right" vertical="center"/>
    </xf>
    <xf numFmtId="176" fontId="36" fillId="2" borderId="0" xfId="1" applyNumberFormat="1" applyFont="1" applyFill="1" applyBorder="1" applyAlignment="1" applyProtection="1">
      <alignment horizontal="right" vertical="center"/>
    </xf>
    <xf numFmtId="176" fontId="36" fillId="2" borderId="51" xfId="1" applyNumberFormat="1" applyFont="1" applyFill="1" applyBorder="1" applyAlignment="1" applyProtection="1">
      <alignment horizontal="right" vertical="center"/>
    </xf>
    <xf numFmtId="176" fontId="36" fillId="2" borderId="52" xfId="1" applyNumberFormat="1" applyFont="1" applyFill="1" applyBorder="1" applyAlignment="1" applyProtection="1">
      <alignment horizontal="right" vertical="center"/>
    </xf>
    <xf numFmtId="0" fontId="3" fillId="0" borderId="13"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0" borderId="8" xfId="0" applyFont="1" applyBorder="1" applyAlignment="1" applyProtection="1">
      <alignment horizontal="center" vertical="center"/>
    </xf>
    <xf numFmtId="38" fontId="2" fillId="2" borderId="0" xfId="1" applyFont="1" applyFill="1" applyBorder="1" applyAlignment="1" applyProtection="1">
      <alignment horizontal="center" vertical="center"/>
    </xf>
    <xf numFmtId="38" fontId="2" fillId="2" borderId="50" xfId="1" applyFont="1" applyFill="1" applyBorder="1" applyAlignment="1" applyProtection="1">
      <alignment horizontal="center" vertical="center"/>
    </xf>
    <xf numFmtId="38" fontId="2" fillId="2" borderId="52" xfId="1" applyFont="1" applyFill="1" applyBorder="1" applyAlignment="1" applyProtection="1">
      <alignment horizontal="center" vertical="center"/>
    </xf>
    <xf numFmtId="38" fontId="2" fillId="2" borderId="53" xfId="1" applyFont="1" applyFill="1" applyBorder="1" applyAlignment="1" applyProtection="1">
      <alignment horizontal="center" vertical="center"/>
    </xf>
    <xf numFmtId="186" fontId="2" fillId="2" borderId="111" xfId="0" applyNumberFormat="1" applyFont="1" applyFill="1" applyBorder="1" applyAlignment="1" applyProtection="1">
      <alignment horizontal="center" vertical="center"/>
      <protection locked="0"/>
    </xf>
    <xf numFmtId="186" fontId="2" fillId="2" borderId="89" xfId="0" applyNumberFormat="1" applyFont="1" applyFill="1" applyBorder="1" applyAlignment="1" applyProtection="1">
      <alignment horizontal="center" vertical="center"/>
      <protection locked="0"/>
    </xf>
    <xf numFmtId="186" fontId="2" fillId="2" borderId="157" xfId="0" applyNumberFormat="1"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4" fillId="0" borderId="4" xfId="0" applyFont="1" applyFill="1" applyBorder="1" applyAlignment="1" applyProtection="1">
      <alignment horizontal="center" vertical="center" wrapText="1"/>
      <protection locked="0"/>
    </xf>
    <xf numFmtId="0" fontId="34" fillId="0" borderId="14" xfId="0" applyFont="1" applyFill="1" applyBorder="1" applyAlignment="1" applyProtection="1">
      <alignment horizontal="center" vertical="center" wrapText="1"/>
      <protection locked="0"/>
    </xf>
    <xf numFmtId="0" fontId="34" fillId="0" borderId="5" xfId="0" applyFont="1" applyFill="1" applyBorder="1" applyAlignment="1" applyProtection="1">
      <alignment horizontal="center" vertical="center" wrapText="1"/>
      <protection locked="0"/>
    </xf>
    <xf numFmtId="0" fontId="34" fillId="0" borderId="8" xfId="0" applyFont="1" applyFill="1" applyBorder="1" applyAlignment="1" applyProtection="1">
      <alignment horizontal="center" vertical="center" wrapText="1"/>
      <protection locked="0"/>
    </xf>
    <xf numFmtId="0" fontId="34" fillId="0" borderId="13" xfId="0" applyFont="1" applyFill="1" applyBorder="1" applyAlignment="1" applyProtection="1">
      <alignment horizontal="center" vertical="center" wrapText="1"/>
      <protection locked="0"/>
    </xf>
    <xf numFmtId="0" fontId="34" fillId="0" borderId="9" xfId="0" applyFont="1" applyFill="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177" fontId="3" fillId="0" borderId="132" xfId="0" applyNumberFormat="1" applyFont="1" applyBorder="1" applyAlignment="1" applyProtection="1">
      <alignment horizontal="right" vertical="center"/>
    </xf>
    <xf numFmtId="177" fontId="3" fillId="0" borderId="133" xfId="0" applyNumberFormat="1" applyFont="1" applyBorder="1" applyAlignment="1" applyProtection="1">
      <alignment horizontal="right" vertical="center"/>
    </xf>
    <xf numFmtId="177" fontId="3" fillId="0" borderId="135" xfId="0" applyNumberFormat="1" applyFont="1" applyBorder="1" applyAlignment="1" applyProtection="1">
      <alignment horizontal="right" vertical="center"/>
    </xf>
    <xf numFmtId="177" fontId="3" fillId="0" borderId="84" xfId="0" applyNumberFormat="1" applyFont="1" applyBorder="1" applyAlignment="1" applyProtection="1">
      <alignment horizontal="right" vertical="center"/>
    </xf>
    <xf numFmtId="177" fontId="3" fillId="0" borderId="68" xfId="0" applyNumberFormat="1" applyFont="1" applyBorder="1" applyAlignment="1" applyProtection="1">
      <alignment horizontal="right" vertical="center"/>
    </xf>
    <xf numFmtId="177" fontId="3" fillId="0" borderId="69" xfId="0" applyNumberFormat="1" applyFont="1" applyBorder="1" applyAlignment="1" applyProtection="1">
      <alignment horizontal="right" vertical="center"/>
    </xf>
    <xf numFmtId="177" fontId="3" fillId="0" borderId="85" xfId="0" applyNumberFormat="1" applyFont="1" applyBorder="1" applyAlignment="1" applyProtection="1">
      <alignment horizontal="right" vertical="center"/>
    </xf>
    <xf numFmtId="177" fontId="3" fillId="0" borderId="70" xfId="0" applyNumberFormat="1" applyFont="1" applyBorder="1" applyAlignment="1" applyProtection="1">
      <alignment horizontal="right" vertical="center"/>
    </xf>
    <xf numFmtId="177" fontId="3" fillId="0" borderId="71" xfId="0" applyNumberFormat="1" applyFont="1" applyBorder="1" applyAlignment="1" applyProtection="1">
      <alignment horizontal="right" vertical="center"/>
    </xf>
    <xf numFmtId="177" fontId="3" fillId="0" borderId="147" xfId="0" applyNumberFormat="1" applyFont="1" applyBorder="1" applyAlignment="1" applyProtection="1">
      <alignment horizontal="right" vertical="center"/>
    </xf>
    <xf numFmtId="177" fontId="3" fillId="0" borderId="148" xfId="0" applyNumberFormat="1" applyFont="1" applyBorder="1" applyAlignment="1" applyProtection="1">
      <alignment horizontal="right" vertical="center"/>
    </xf>
    <xf numFmtId="177" fontId="3" fillId="0" borderId="149" xfId="0" applyNumberFormat="1" applyFont="1" applyBorder="1" applyAlignment="1" applyProtection="1">
      <alignment horizontal="right" vertical="center"/>
    </xf>
    <xf numFmtId="186" fontId="2" fillId="2" borderId="84" xfId="0" applyNumberFormat="1" applyFont="1" applyFill="1" applyBorder="1" applyAlignment="1" applyProtection="1">
      <alignment horizontal="center" vertical="center"/>
      <protection locked="0"/>
    </xf>
    <xf numFmtId="186" fontId="2" fillId="2" borderId="68" xfId="0" applyNumberFormat="1" applyFont="1" applyFill="1" applyBorder="1" applyAlignment="1" applyProtection="1">
      <alignment horizontal="center" vertical="center"/>
      <protection locked="0"/>
    </xf>
    <xf numFmtId="186" fontId="2" fillId="2" borderId="69" xfId="0" applyNumberFormat="1" applyFont="1" applyFill="1" applyBorder="1" applyAlignment="1" applyProtection="1">
      <alignment horizontal="center" vertical="center"/>
      <protection locked="0"/>
    </xf>
    <xf numFmtId="186" fontId="2" fillId="2" borderId="85" xfId="0" applyNumberFormat="1" applyFont="1" applyFill="1" applyBorder="1" applyAlignment="1" applyProtection="1">
      <alignment horizontal="center" vertical="center"/>
      <protection locked="0"/>
    </xf>
    <xf numFmtId="186" fontId="2" fillId="2" borderId="70" xfId="0" applyNumberFormat="1" applyFont="1" applyFill="1" applyBorder="1" applyAlignment="1" applyProtection="1">
      <alignment horizontal="center" vertical="center"/>
      <protection locked="0"/>
    </xf>
    <xf numFmtId="186" fontId="2" fillId="2" borderId="71" xfId="0" applyNumberFormat="1" applyFont="1" applyFill="1" applyBorder="1" applyAlignment="1" applyProtection="1">
      <alignment horizontal="center" vertical="center"/>
      <protection locked="0"/>
    </xf>
    <xf numFmtId="178" fontId="3" fillId="0" borderId="132" xfId="0" applyNumberFormat="1" applyFont="1" applyBorder="1" applyAlignment="1" applyProtection="1">
      <alignment horizontal="right" vertical="center"/>
    </xf>
    <xf numFmtId="178" fontId="3" fillId="0" borderId="133" xfId="0" applyNumberFormat="1" applyFont="1" applyBorder="1" applyAlignment="1" applyProtection="1">
      <alignment horizontal="right" vertical="center"/>
    </xf>
    <xf numFmtId="178" fontId="3" fillId="0" borderId="134" xfId="0" applyNumberFormat="1" applyFont="1" applyBorder="1" applyAlignment="1" applyProtection="1">
      <alignment horizontal="right" vertical="center"/>
    </xf>
    <xf numFmtId="178" fontId="3" fillId="0" borderId="84" xfId="0" applyNumberFormat="1" applyFont="1" applyBorder="1" applyAlignment="1" applyProtection="1">
      <alignment horizontal="right" vertical="center"/>
    </xf>
    <xf numFmtId="178" fontId="3" fillId="0" borderId="68" xfId="0" applyNumberFormat="1" applyFont="1" applyBorder="1" applyAlignment="1" applyProtection="1">
      <alignment horizontal="right" vertical="center"/>
    </xf>
    <xf numFmtId="178" fontId="3" fillId="0" borderId="137" xfId="0" applyNumberFormat="1" applyFont="1" applyBorder="1" applyAlignment="1" applyProtection="1">
      <alignment horizontal="right" vertical="center"/>
    </xf>
    <xf numFmtId="178" fontId="3" fillId="0" borderId="85" xfId="0" applyNumberFormat="1" applyFont="1" applyBorder="1" applyAlignment="1" applyProtection="1">
      <alignment horizontal="right" vertical="center"/>
    </xf>
    <xf numFmtId="178" fontId="3" fillId="0" borderId="70" xfId="0" applyNumberFormat="1" applyFont="1" applyBorder="1" applyAlignment="1" applyProtection="1">
      <alignment horizontal="right" vertical="center"/>
    </xf>
    <xf numFmtId="178" fontId="3" fillId="0" borderId="139" xfId="0" applyNumberFormat="1" applyFont="1" applyBorder="1" applyAlignment="1" applyProtection="1">
      <alignment horizontal="right" vertical="center"/>
    </xf>
    <xf numFmtId="0" fontId="2" fillId="2" borderId="132" xfId="0" applyFont="1" applyFill="1" applyBorder="1" applyAlignment="1" applyProtection="1">
      <alignment horizontal="center" vertical="center"/>
      <protection locked="0"/>
    </xf>
    <xf numFmtId="0" fontId="2" fillId="2" borderId="133" xfId="0" applyFont="1" applyFill="1" applyBorder="1" applyAlignment="1" applyProtection="1">
      <alignment horizontal="center" vertical="center"/>
      <protection locked="0"/>
    </xf>
    <xf numFmtId="0" fontId="2" fillId="2" borderId="135" xfId="0" applyFont="1" applyFill="1" applyBorder="1" applyAlignment="1" applyProtection="1">
      <alignment horizontal="center" vertical="center"/>
      <protection locked="0"/>
    </xf>
    <xf numFmtId="0" fontId="2" fillId="2" borderId="84" xfId="0" applyFont="1" applyFill="1" applyBorder="1" applyAlignment="1" applyProtection="1">
      <alignment horizontal="center" vertical="center"/>
      <protection locked="0"/>
    </xf>
    <xf numFmtId="0" fontId="2" fillId="2" borderId="68" xfId="0" applyFont="1" applyFill="1" applyBorder="1" applyAlignment="1" applyProtection="1">
      <alignment horizontal="center" vertical="center"/>
      <protection locked="0"/>
    </xf>
    <xf numFmtId="0" fontId="2" fillId="2" borderId="69" xfId="0" applyFont="1" applyFill="1" applyBorder="1" applyAlignment="1" applyProtection="1">
      <alignment horizontal="center" vertical="center"/>
      <protection locked="0"/>
    </xf>
    <xf numFmtId="0" fontId="2" fillId="2" borderId="85" xfId="0" applyFont="1" applyFill="1" applyBorder="1" applyAlignment="1" applyProtection="1">
      <alignment horizontal="center" vertical="center"/>
      <protection locked="0"/>
    </xf>
    <xf numFmtId="0" fontId="2" fillId="2" borderId="70" xfId="0" applyFont="1" applyFill="1" applyBorder="1" applyAlignment="1" applyProtection="1">
      <alignment horizontal="center" vertical="center"/>
      <protection locked="0"/>
    </xf>
    <xf numFmtId="0" fontId="2" fillId="2" borderId="71" xfId="0" applyFont="1" applyFill="1" applyBorder="1" applyAlignment="1" applyProtection="1">
      <alignment horizontal="center" vertical="center"/>
      <protection locked="0"/>
    </xf>
    <xf numFmtId="183" fontId="3" fillId="2" borderId="136" xfId="0" applyNumberFormat="1" applyFont="1" applyFill="1" applyBorder="1" applyAlignment="1" applyProtection="1">
      <alignment horizontal="center" vertical="center" wrapText="1"/>
      <protection locked="0"/>
    </xf>
    <xf numFmtId="183" fontId="3" fillId="2" borderId="133" xfId="0" applyNumberFormat="1" applyFont="1" applyFill="1" applyBorder="1" applyAlignment="1" applyProtection="1">
      <alignment horizontal="center" vertical="center" wrapText="1"/>
      <protection locked="0"/>
    </xf>
    <xf numFmtId="183" fontId="3" fillId="2" borderId="134" xfId="0" applyNumberFormat="1" applyFont="1" applyFill="1" applyBorder="1" applyAlignment="1" applyProtection="1">
      <alignment horizontal="center" vertical="center" wrapText="1"/>
      <protection locked="0"/>
    </xf>
    <xf numFmtId="183" fontId="3" fillId="2" borderId="138" xfId="0" applyNumberFormat="1" applyFont="1" applyFill="1" applyBorder="1" applyAlignment="1" applyProtection="1">
      <alignment horizontal="center" vertical="center" wrapText="1"/>
      <protection locked="0"/>
    </xf>
    <xf numFmtId="183" fontId="3" fillId="2" borderId="68" xfId="0" applyNumberFormat="1" applyFont="1" applyFill="1" applyBorder="1" applyAlignment="1" applyProtection="1">
      <alignment horizontal="center" vertical="center" wrapText="1"/>
      <protection locked="0"/>
    </xf>
    <xf numFmtId="183" fontId="3" fillId="2" borderId="137" xfId="0" applyNumberFormat="1" applyFont="1" applyFill="1" applyBorder="1" applyAlignment="1" applyProtection="1">
      <alignment horizontal="center" vertical="center" wrapText="1"/>
      <protection locked="0"/>
    </xf>
    <xf numFmtId="183" fontId="3" fillId="2" borderId="140" xfId="0" applyNumberFormat="1" applyFont="1" applyFill="1" applyBorder="1" applyAlignment="1" applyProtection="1">
      <alignment horizontal="center" vertical="center" wrapText="1"/>
      <protection locked="0"/>
    </xf>
    <xf numFmtId="183" fontId="3" fillId="2" borderId="70" xfId="0" applyNumberFormat="1" applyFont="1" applyFill="1" applyBorder="1" applyAlignment="1" applyProtection="1">
      <alignment horizontal="center" vertical="center" wrapText="1"/>
      <protection locked="0"/>
    </xf>
    <xf numFmtId="183" fontId="3" fillId="2" borderId="139" xfId="0" applyNumberFormat="1" applyFont="1" applyFill="1" applyBorder="1" applyAlignment="1" applyProtection="1">
      <alignment horizontal="center" vertical="center" wrapText="1"/>
      <protection locked="0"/>
    </xf>
    <xf numFmtId="186" fontId="2" fillId="2" borderId="132" xfId="0" applyNumberFormat="1" applyFont="1" applyFill="1" applyBorder="1" applyAlignment="1" applyProtection="1">
      <alignment horizontal="center" vertical="center"/>
      <protection locked="0"/>
    </xf>
    <xf numFmtId="186" fontId="2" fillId="2" borderId="133" xfId="0" applyNumberFormat="1" applyFont="1" applyFill="1" applyBorder="1" applyAlignment="1" applyProtection="1">
      <alignment horizontal="center" vertical="center"/>
      <protection locked="0"/>
    </xf>
    <xf numFmtId="186" fontId="2" fillId="2" borderId="135" xfId="0" applyNumberFormat="1" applyFont="1" applyFill="1" applyBorder="1" applyAlignment="1" applyProtection="1">
      <alignment horizontal="center" vertical="center"/>
      <protection locked="0"/>
    </xf>
    <xf numFmtId="186" fontId="2" fillId="2" borderId="150" xfId="0" applyNumberFormat="1" applyFont="1" applyFill="1" applyBorder="1" applyAlignment="1" applyProtection="1">
      <alignment horizontal="center" vertical="center"/>
      <protection locked="0"/>
    </xf>
    <xf numFmtId="186" fontId="2" fillId="2" borderId="151" xfId="0" applyNumberFormat="1" applyFont="1" applyFill="1" applyBorder="1" applyAlignment="1" applyProtection="1">
      <alignment horizontal="center" vertical="center"/>
      <protection locked="0"/>
    </xf>
    <xf numFmtId="186" fontId="2" fillId="2" borderId="152" xfId="0" applyNumberFormat="1" applyFont="1" applyFill="1" applyBorder="1" applyAlignment="1" applyProtection="1">
      <alignment horizontal="center" vertical="center"/>
      <protection locked="0"/>
    </xf>
    <xf numFmtId="0" fontId="3" fillId="7" borderId="6" xfId="0" applyFont="1" applyFill="1" applyBorder="1" applyAlignment="1" applyProtection="1">
      <alignment horizontal="center" vertical="center"/>
      <protection locked="0"/>
    </xf>
    <xf numFmtId="0" fontId="3" fillId="7" borderId="8"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shrinkToFit="1"/>
      <protection locked="0"/>
    </xf>
    <xf numFmtId="0" fontId="3" fillId="7" borderId="13" xfId="0" applyFont="1" applyFill="1" applyBorder="1" applyAlignment="1" applyProtection="1">
      <alignment horizontal="center" vertical="center" shrinkToFit="1"/>
      <protection locked="0"/>
    </xf>
    <xf numFmtId="0" fontId="3" fillId="7" borderId="0" xfId="0" applyFont="1" applyFill="1" applyBorder="1" applyAlignment="1" applyProtection="1">
      <alignment horizontal="center" vertical="center"/>
      <protection locked="0"/>
    </xf>
    <xf numFmtId="0" fontId="3" fillId="7" borderId="13" xfId="0" applyFont="1" applyFill="1" applyBorder="1" applyAlignment="1" applyProtection="1">
      <alignment horizontal="center" vertical="center"/>
      <protection locked="0"/>
    </xf>
    <xf numFmtId="0" fontId="3" fillId="7" borderId="7" xfId="0" applyFont="1" applyFill="1" applyBorder="1" applyAlignment="1" applyProtection="1">
      <alignment horizontal="center" vertical="center"/>
      <protection locked="0"/>
    </xf>
    <xf numFmtId="0" fontId="3" fillId="7" borderId="9" xfId="0" applyFont="1" applyFill="1" applyBorder="1" applyAlignment="1" applyProtection="1">
      <alignment horizontal="center" vertical="center"/>
      <protection locked="0"/>
    </xf>
    <xf numFmtId="0" fontId="3" fillId="7" borderId="79" xfId="0" applyFont="1" applyFill="1" applyBorder="1" applyAlignment="1" applyProtection="1">
      <alignment horizontal="center" vertical="center"/>
      <protection locked="0"/>
    </xf>
    <xf numFmtId="0" fontId="3" fillId="7" borderId="43" xfId="0" applyFont="1" applyFill="1" applyBorder="1" applyAlignment="1" applyProtection="1">
      <alignment horizontal="center" vertical="center"/>
      <protection locked="0"/>
    </xf>
    <xf numFmtId="0" fontId="3" fillId="2" borderId="132" xfId="0" applyFont="1" applyFill="1" applyBorder="1" applyAlignment="1" applyProtection="1">
      <alignment horizontal="center" vertical="center"/>
      <protection locked="0"/>
    </xf>
    <xf numFmtId="0" fontId="3" fillId="2" borderId="133" xfId="0" applyFont="1" applyFill="1" applyBorder="1" applyAlignment="1" applyProtection="1">
      <alignment horizontal="center" vertical="center"/>
      <protection locked="0"/>
    </xf>
    <xf numFmtId="0" fontId="3" fillId="2" borderId="134" xfId="0" applyFont="1" applyFill="1" applyBorder="1" applyAlignment="1" applyProtection="1">
      <alignment horizontal="center" vertical="center"/>
      <protection locked="0"/>
    </xf>
    <xf numFmtId="0" fontId="3" fillId="2" borderId="84" xfId="0" applyFont="1" applyFill="1" applyBorder="1" applyAlignment="1" applyProtection="1">
      <alignment horizontal="center" vertical="center"/>
      <protection locked="0"/>
    </xf>
    <xf numFmtId="0" fontId="3" fillId="2" borderId="68" xfId="0" applyFont="1" applyFill="1" applyBorder="1" applyAlignment="1" applyProtection="1">
      <alignment horizontal="center" vertical="center"/>
      <protection locked="0"/>
    </xf>
    <xf numFmtId="0" fontId="3" fillId="2" borderId="137" xfId="0" applyFont="1" applyFill="1" applyBorder="1" applyAlignment="1" applyProtection="1">
      <alignment horizontal="center" vertical="center"/>
      <protection locked="0"/>
    </xf>
    <xf numFmtId="0" fontId="3" fillId="2" borderId="85" xfId="0" applyFont="1" applyFill="1" applyBorder="1" applyAlignment="1" applyProtection="1">
      <alignment horizontal="center" vertical="center"/>
      <protection locked="0"/>
    </xf>
    <xf numFmtId="0" fontId="3" fillId="2" borderId="70" xfId="0" applyFont="1" applyFill="1" applyBorder="1" applyAlignment="1" applyProtection="1">
      <alignment horizontal="center" vertical="center"/>
      <protection locked="0"/>
    </xf>
    <xf numFmtId="0" fontId="3" fillId="2" borderId="139" xfId="0" applyFont="1" applyFill="1" applyBorder="1" applyAlignment="1" applyProtection="1">
      <alignment horizontal="center" vertical="center"/>
      <protection locked="0"/>
    </xf>
    <xf numFmtId="177" fontId="3" fillId="0" borderId="82" xfId="0" applyNumberFormat="1" applyFont="1" applyBorder="1" applyAlignment="1" applyProtection="1">
      <alignment horizontal="right" vertical="center"/>
    </xf>
    <xf numFmtId="177" fontId="3" fillId="0" borderId="66" xfId="0" applyNumberFormat="1" applyFont="1" applyBorder="1" applyAlignment="1" applyProtection="1">
      <alignment horizontal="right" vertical="center"/>
    </xf>
    <xf numFmtId="177" fontId="3" fillId="0" borderId="67" xfId="0" applyNumberFormat="1" applyFont="1" applyBorder="1" applyAlignment="1" applyProtection="1">
      <alignment horizontal="right" vertical="center"/>
    </xf>
    <xf numFmtId="177" fontId="3" fillId="0" borderId="140" xfId="0" applyNumberFormat="1" applyFont="1" applyBorder="1" applyAlignment="1" applyProtection="1">
      <alignment horizontal="right" vertical="center"/>
    </xf>
    <xf numFmtId="178" fontId="3" fillId="0" borderId="82" xfId="0" applyNumberFormat="1" applyFont="1" applyBorder="1" applyAlignment="1" applyProtection="1">
      <alignment horizontal="right" vertical="center"/>
    </xf>
    <xf numFmtId="178" fontId="3" fillId="0" borderId="66" xfId="0" applyNumberFormat="1" applyFont="1" applyBorder="1" applyAlignment="1" applyProtection="1">
      <alignment horizontal="right" vertical="center"/>
    </xf>
    <xf numFmtId="178" fontId="3" fillId="0" borderId="141" xfId="0" applyNumberFormat="1" applyFont="1" applyBorder="1" applyAlignment="1" applyProtection="1">
      <alignment horizontal="right" vertical="center"/>
    </xf>
    <xf numFmtId="0" fontId="2" fillId="2" borderId="82" xfId="0" applyFont="1" applyFill="1" applyBorder="1" applyAlignment="1" applyProtection="1">
      <alignment horizontal="center" vertical="center"/>
      <protection locked="0"/>
    </xf>
    <xf numFmtId="0" fontId="2" fillId="2" borderId="66" xfId="0" applyFont="1" applyFill="1" applyBorder="1" applyAlignment="1" applyProtection="1">
      <alignment horizontal="center" vertical="center"/>
      <protection locked="0"/>
    </xf>
    <xf numFmtId="0" fontId="2" fillId="2" borderId="67" xfId="0" applyFont="1" applyFill="1" applyBorder="1" applyAlignment="1" applyProtection="1">
      <alignment horizontal="center" vertical="center"/>
      <protection locked="0"/>
    </xf>
    <xf numFmtId="183" fontId="3" fillId="2" borderId="142" xfId="0" applyNumberFormat="1" applyFont="1" applyFill="1" applyBorder="1" applyAlignment="1" applyProtection="1">
      <alignment horizontal="center" vertical="center" wrapText="1"/>
      <protection locked="0"/>
    </xf>
    <xf numFmtId="183" fontId="3" fillId="2" borderId="66" xfId="0" applyNumberFormat="1" applyFont="1" applyFill="1" applyBorder="1" applyAlignment="1" applyProtection="1">
      <alignment horizontal="center" vertical="center" wrapText="1"/>
      <protection locked="0"/>
    </xf>
    <xf numFmtId="183" fontId="3" fillId="2" borderId="141" xfId="0" applyNumberFormat="1" applyFont="1" applyFill="1" applyBorder="1" applyAlignment="1" applyProtection="1">
      <alignment horizontal="center" vertical="center" wrapText="1"/>
      <protection locked="0"/>
    </xf>
    <xf numFmtId="186" fontId="2" fillId="2" borderId="82" xfId="0" applyNumberFormat="1" applyFont="1" applyFill="1" applyBorder="1" applyAlignment="1" applyProtection="1">
      <alignment horizontal="center" vertical="center"/>
      <protection locked="0"/>
    </xf>
    <xf numFmtId="186" fontId="2" fillId="2" borderId="66" xfId="0" applyNumberFormat="1" applyFont="1" applyFill="1" applyBorder="1" applyAlignment="1" applyProtection="1">
      <alignment horizontal="center" vertical="center"/>
      <protection locked="0"/>
    </xf>
    <xf numFmtId="186" fontId="2" fillId="2" borderId="67" xfId="0" applyNumberFormat="1" applyFont="1" applyFill="1" applyBorder="1" applyAlignment="1" applyProtection="1">
      <alignment horizontal="center" vertical="center"/>
      <protection locked="0"/>
    </xf>
    <xf numFmtId="0" fontId="3" fillId="7" borderId="4" xfId="0" applyFont="1" applyFill="1" applyBorder="1" applyAlignment="1" applyProtection="1">
      <alignment horizontal="center" vertical="center"/>
      <protection locked="0"/>
    </xf>
    <xf numFmtId="0" fontId="3" fillId="7" borderId="14" xfId="0" applyFont="1" applyFill="1" applyBorder="1" applyAlignment="1" applyProtection="1">
      <alignment horizontal="center" vertical="center" shrinkToFit="1"/>
      <protection locked="0"/>
    </xf>
    <xf numFmtId="0" fontId="3" fillId="7" borderId="14" xfId="0" applyFont="1" applyFill="1" applyBorder="1" applyAlignment="1" applyProtection="1">
      <alignment horizontal="center" vertical="center"/>
      <protection locked="0"/>
    </xf>
    <xf numFmtId="0" fontId="3" fillId="7" borderId="5" xfId="0" applyFont="1" applyFill="1" applyBorder="1" applyAlignment="1" applyProtection="1">
      <alignment horizontal="center" vertical="center"/>
      <protection locked="0"/>
    </xf>
    <xf numFmtId="0" fontId="3" fillId="7" borderId="81" xfId="0" applyFont="1" applyFill="1" applyBorder="1" applyAlignment="1" applyProtection="1">
      <alignment horizontal="center" vertical="center"/>
      <protection locked="0"/>
    </xf>
    <xf numFmtId="0" fontId="3" fillId="2" borderId="82" xfId="0" applyFont="1" applyFill="1" applyBorder="1" applyAlignment="1" applyProtection="1">
      <alignment horizontal="center" vertical="center"/>
      <protection locked="0"/>
    </xf>
    <xf numFmtId="0" fontId="3" fillId="2" borderId="66" xfId="0" applyFont="1" applyFill="1" applyBorder="1" applyAlignment="1" applyProtection="1">
      <alignment horizontal="center" vertical="center"/>
      <protection locked="0"/>
    </xf>
    <xf numFmtId="0" fontId="3" fillId="2" borderId="141" xfId="0" applyFont="1" applyFill="1" applyBorder="1" applyAlignment="1" applyProtection="1">
      <alignment horizontal="center" vertical="center"/>
      <protection locked="0"/>
    </xf>
    <xf numFmtId="178" fontId="2" fillId="0" borderId="65" xfId="0" applyNumberFormat="1" applyFont="1" applyBorder="1" applyAlignment="1" applyProtection="1">
      <alignment horizontal="right" vertical="center"/>
    </xf>
    <xf numFmtId="178" fontId="2" fillId="0" borderId="83" xfId="0" applyNumberFormat="1" applyFont="1" applyBorder="1" applyAlignment="1" applyProtection="1">
      <alignment horizontal="right" vertical="center"/>
    </xf>
    <xf numFmtId="177" fontId="3" fillId="0" borderId="100" xfId="0" applyNumberFormat="1" applyFont="1" applyBorder="1" applyAlignment="1" applyProtection="1">
      <alignment horizontal="right" vertical="center"/>
    </xf>
    <xf numFmtId="177" fontId="3" fillId="0" borderId="101" xfId="0" applyNumberFormat="1" applyFont="1" applyBorder="1" applyAlignment="1" applyProtection="1">
      <alignment horizontal="right" vertical="center"/>
    </xf>
    <xf numFmtId="177" fontId="3" fillId="0" borderId="102" xfId="0" applyNumberFormat="1" applyFont="1" applyBorder="1" applyAlignment="1" applyProtection="1">
      <alignment horizontal="right" vertical="center"/>
    </xf>
    <xf numFmtId="186" fontId="2" fillId="2" borderId="158" xfId="0" applyNumberFormat="1" applyFont="1" applyFill="1" applyBorder="1" applyAlignment="1" applyProtection="1">
      <alignment horizontal="center" vertical="center"/>
      <protection locked="0"/>
    </xf>
    <xf numFmtId="186" fontId="2" fillId="2" borderId="159" xfId="0" applyNumberFormat="1" applyFont="1" applyFill="1" applyBorder="1" applyAlignment="1" applyProtection="1">
      <alignment horizontal="center" vertical="center"/>
      <protection locked="0"/>
    </xf>
    <xf numFmtId="186" fontId="2" fillId="2" borderId="160" xfId="0" applyNumberFormat="1" applyFont="1" applyFill="1" applyBorder="1" applyAlignment="1" applyProtection="1">
      <alignment horizontal="center" vertical="center"/>
      <protection locked="0"/>
    </xf>
    <xf numFmtId="186" fontId="2" fillId="2" borderId="100" xfId="0" applyNumberFormat="1" applyFont="1" applyFill="1" applyBorder="1" applyAlignment="1" applyProtection="1">
      <alignment horizontal="center" vertical="center"/>
      <protection locked="0"/>
    </xf>
    <xf numFmtId="186" fontId="2" fillId="2" borderId="101" xfId="0" applyNumberFormat="1" applyFont="1" applyFill="1" applyBorder="1" applyAlignment="1" applyProtection="1">
      <alignment horizontal="center" vertical="center"/>
      <protection locked="0"/>
    </xf>
    <xf numFmtId="186" fontId="2" fillId="2" borderId="102" xfId="0" applyNumberFormat="1" applyFont="1" applyFill="1" applyBorder="1" applyAlignment="1" applyProtection="1">
      <alignment horizontal="center" vertical="center"/>
      <protection locked="0"/>
    </xf>
    <xf numFmtId="178" fontId="3" fillId="0" borderId="100" xfId="0" applyNumberFormat="1" applyFont="1" applyBorder="1" applyAlignment="1" applyProtection="1">
      <alignment horizontal="right" vertical="center"/>
    </xf>
    <xf numFmtId="178" fontId="3" fillId="0" borderId="101" xfId="0" applyNumberFormat="1" applyFont="1" applyBorder="1" applyAlignment="1" applyProtection="1">
      <alignment horizontal="right" vertical="center"/>
    </xf>
    <xf numFmtId="178" fontId="3" fillId="0" borderId="144" xfId="0" applyNumberFormat="1" applyFont="1" applyBorder="1" applyAlignment="1" applyProtection="1">
      <alignment horizontal="right" vertical="center"/>
    </xf>
    <xf numFmtId="0" fontId="2" fillId="2" borderId="100" xfId="0" applyFont="1" applyFill="1" applyBorder="1" applyAlignment="1" applyProtection="1">
      <alignment horizontal="center" vertical="center"/>
      <protection locked="0"/>
    </xf>
    <xf numFmtId="0" fontId="2" fillId="2" borderId="101" xfId="0" applyFont="1" applyFill="1" applyBorder="1" applyAlignment="1" applyProtection="1">
      <alignment horizontal="center" vertical="center"/>
      <protection locked="0"/>
    </xf>
    <xf numFmtId="0" fontId="2" fillId="2" borderId="102" xfId="0" applyFont="1" applyFill="1" applyBorder="1" applyAlignment="1" applyProtection="1">
      <alignment horizontal="center" vertical="center"/>
      <protection locked="0"/>
    </xf>
    <xf numFmtId="183" fontId="3" fillId="2" borderId="145" xfId="0" applyNumberFormat="1" applyFont="1" applyFill="1" applyBorder="1" applyAlignment="1" applyProtection="1">
      <alignment horizontal="center" vertical="center" wrapText="1"/>
      <protection locked="0"/>
    </xf>
    <xf numFmtId="183" fontId="3" fillId="2" borderId="101" xfId="0" applyNumberFormat="1" applyFont="1" applyFill="1" applyBorder="1" applyAlignment="1" applyProtection="1">
      <alignment horizontal="center" vertical="center" wrapText="1"/>
      <protection locked="0"/>
    </xf>
    <xf numFmtId="183" fontId="3" fillId="2" borderId="144" xfId="0" applyNumberFormat="1" applyFont="1" applyFill="1" applyBorder="1" applyAlignment="1" applyProtection="1">
      <alignment horizontal="center" vertical="center" wrapText="1"/>
      <protection locked="0"/>
    </xf>
    <xf numFmtId="178" fontId="2" fillId="0" borderId="143" xfId="0" applyNumberFormat="1" applyFont="1" applyBorder="1" applyAlignment="1" applyProtection="1">
      <alignment horizontal="right" vertical="center"/>
    </xf>
    <xf numFmtId="178" fontId="2" fillId="0" borderId="146" xfId="0" applyNumberFormat="1" applyFont="1" applyBorder="1" applyAlignment="1" applyProtection="1">
      <alignment horizontal="right" vertical="center"/>
    </xf>
    <xf numFmtId="178" fontId="2" fillId="0" borderId="103" xfId="0" applyNumberFormat="1" applyFont="1" applyBorder="1" applyAlignment="1" applyProtection="1">
      <alignment horizontal="right" vertical="center"/>
    </xf>
    <xf numFmtId="178" fontId="2" fillId="0" borderId="104" xfId="0" applyNumberFormat="1" applyFont="1" applyBorder="1" applyAlignment="1" applyProtection="1">
      <alignment horizontal="right" vertical="center"/>
    </xf>
    <xf numFmtId="0" fontId="3" fillId="7" borderId="54" xfId="0" applyFont="1" applyFill="1" applyBorder="1" applyAlignment="1" applyProtection="1">
      <alignment horizontal="center" vertical="center"/>
      <protection locked="0"/>
    </xf>
    <xf numFmtId="0" fontId="3" fillId="7" borderId="52" xfId="0" applyFont="1" applyFill="1" applyBorder="1" applyAlignment="1" applyProtection="1">
      <alignment horizontal="center" vertical="center" shrinkToFit="1"/>
      <protection locked="0"/>
    </xf>
    <xf numFmtId="0" fontId="3" fillId="7" borderId="52" xfId="0" applyFont="1" applyFill="1" applyBorder="1" applyAlignment="1" applyProtection="1">
      <alignment horizontal="center" vertical="center"/>
      <protection locked="0"/>
    </xf>
    <xf numFmtId="0" fontId="3" fillId="7" borderId="73" xfId="0" applyFont="1" applyFill="1" applyBorder="1" applyAlignment="1" applyProtection="1">
      <alignment horizontal="center" vertical="center"/>
      <protection locked="0"/>
    </xf>
    <xf numFmtId="0" fontId="3" fillId="7" borderId="88" xfId="0" applyFont="1" applyFill="1" applyBorder="1" applyAlignment="1" applyProtection="1">
      <alignment horizontal="center" vertical="center"/>
      <protection locked="0"/>
    </xf>
    <xf numFmtId="0" fontId="3" fillId="2" borderId="100" xfId="0" applyFont="1" applyFill="1" applyBorder="1" applyAlignment="1" applyProtection="1">
      <alignment horizontal="center" vertical="center"/>
      <protection locked="0"/>
    </xf>
    <xf numFmtId="0" fontId="3" fillId="2" borderId="101" xfId="0" applyFont="1" applyFill="1" applyBorder="1" applyAlignment="1" applyProtection="1">
      <alignment horizontal="center" vertical="center"/>
      <protection locked="0"/>
    </xf>
    <xf numFmtId="0" fontId="3" fillId="2" borderId="144" xfId="0" applyFont="1" applyFill="1" applyBorder="1" applyAlignment="1" applyProtection="1">
      <alignment horizontal="center" vertical="center"/>
      <protection locked="0"/>
    </xf>
    <xf numFmtId="0" fontId="14" fillId="0" borderId="0" xfId="0" applyFont="1" applyAlignment="1" applyProtection="1">
      <alignment horizontal="left" vertical="center" wrapText="1"/>
      <protection locked="0"/>
    </xf>
  </cellXfs>
  <cellStyles count="2">
    <cellStyle name="桁区切り" xfId="1" builtinId="6"/>
    <cellStyle name="標準" xfId="0" builtinId="0"/>
  </cellStyles>
  <dxfs count="1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99"/>
      <color rgb="FFFF7C80"/>
      <color rgb="FF0066FF"/>
      <color rgb="FFFF9900"/>
      <color rgb="FF0000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83344</xdr:colOff>
      <xdr:row>154</xdr:row>
      <xdr:rowOff>70510</xdr:rowOff>
    </xdr:from>
    <xdr:to>
      <xdr:col>22</xdr:col>
      <xdr:colOff>202407</xdr:colOff>
      <xdr:row>155</xdr:row>
      <xdr:rowOff>277091</xdr:rowOff>
    </xdr:to>
    <xdr:sp macro="" textlink="">
      <xdr:nvSpPr>
        <xdr:cNvPr id="9" name="下矢印 1">
          <a:extLst>
            <a:ext uri="{FF2B5EF4-FFF2-40B4-BE49-F238E27FC236}">
              <a16:creationId xmlns:a16="http://schemas.microsoft.com/office/drawing/2014/main" id="{00000000-0008-0000-0000-000009000000}"/>
            </a:ext>
          </a:extLst>
        </xdr:cNvPr>
        <xdr:cNvSpPr/>
      </xdr:nvSpPr>
      <xdr:spPr>
        <a:xfrm>
          <a:off x="5798344" y="55748465"/>
          <a:ext cx="378836" cy="5356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21980</xdr:colOff>
      <xdr:row>18</xdr:row>
      <xdr:rowOff>148698</xdr:rowOff>
    </xdr:from>
    <xdr:to>
      <xdr:col>32</xdr:col>
      <xdr:colOff>21313</xdr:colOff>
      <xdr:row>19</xdr:row>
      <xdr:rowOff>109654</xdr:rowOff>
    </xdr:to>
    <xdr:sp macro="" textlink="">
      <xdr:nvSpPr>
        <xdr:cNvPr id="25" name="矢印: 右 17">
          <a:extLst>
            <a:ext uri="{FF2B5EF4-FFF2-40B4-BE49-F238E27FC236}">
              <a16:creationId xmlns:a16="http://schemas.microsoft.com/office/drawing/2014/main" id="{00000000-0008-0000-0000-000019000000}"/>
            </a:ext>
          </a:extLst>
        </xdr:cNvPr>
        <xdr:cNvSpPr/>
      </xdr:nvSpPr>
      <xdr:spPr>
        <a:xfrm>
          <a:off x="4697889" y="51670289"/>
          <a:ext cx="4190333" cy="186092"/>
        </a:xfrm>
        <a:prstGeom prst="rightArrow">
          <a:avLst/>
        </a:prstGeom>
        <a:solidFill>
          <a:schemeClr val="tx1">
            <a:lumMod val="65000"/>
            <a:lumOff val="3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28</xdr:col>
      <xdr:colOff>8780</xdr:colOff>
      <xdr:row>24</xdr:row>
      <xdr:rowOff>62131</xdr:rowOff>
    </xdr:from>
    <xdr:to>
      <xdr:col>30</xdr:col>
      <xdr:colOff>77932</xdr:colOff>
      <xdr:row>24</xdr:row>
      <xdr:rowOff>182528</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7801962" y="52934540"/>
          <a:ext cx="588697" cy="120397"/>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29</xdr:col>
      <xdr:colOff>239179</xdr:colOff>
      <xdr:row>19</xdr:row>
      <xdr:rowOff>0</xdr:rowOff>
    </xdr:from>
    <xdr:to>
      <xdr:col>30</xdr:col>
      <xdr:colOff>89387</xdr:colOff>
      <xdr:row>24</xdr:row>
      <xdr:rowOff>177514</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rot="5400000">
          <a:off x="7695526" y="52343335"/>
          <a:ext cx="1303196" cy="10998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17</xdr:col>
      <xdr:colOff>238125</xdr:colOff>
      <xdr:row>21</xdr:row>
      <xdr:rowOff>35895</xdr:rowOff>
    </xdr:from>
    <xdr:to>
      <xdr:col>19</xdr:col>
      <xdr:colOff>248455</xdr:colOff>
      <xdr:row>22</xdr:row>
      <xdr:rowOff>12550</xdr:rowOff>
    </xdr:to>
    <xdr:sp macro="" textlink="">
      <xdr:nvSpPr>
        <xdr:cNvPr id="33" name="矢印: 右 16">
          <a:extLst>
            <a:ext uri="{FF2B5EF4-FFF2-40B4-BE49-F238E27FC236}">
              <a16:creationId xmlns:a16="http://schemas.microsoft.com/office/drawing/2014/main" id="{00000000-0008-0000-0000-000021000000}"/>
            </a:ext>
          </a:extLst>
        </xdr:cNvPr>
        <xdr:cNvSpPr/>
      </xdr:nvSpPr>
      <xdr:spPr>
        <a:xfrm>
          <a:off x="5173807" y="52232895"/>
          <a:ext cx="529875" cy="201791"/>
        </a:xfrm>
        <a:prstGeom prst="rightArrow">
          <a:avLst/>
        </a:prstGeom>
        <a:solidFill>
          <a:schemeClr val="tx1">
            <a:lumMod val="65000"/>
            <a:lumOff val="3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17</xdr:col>
      <xdr:colOff>230795</xdr:colOff>
      <xdr:row>21</xdr:row>
      <xdr:rowOff>92928</xdr:rowOff>
    </xdr:from>
    <xdr:to>
      <xdr:col>18</xdr:col>
      <xdr:colOff>87640</xdr:colOff>
      <xdr:row>27</xdr:row>
      <xdr:rowOff>129888</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rot="5400000">
          <a:off x="4530897" y="52925508"/>
          <a:ext cx="1387778" cy="116618"/>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5</xdr:col>
      <xdr:colOff>6783</xdr:colOff>
      <xdr:row>22</xdr:row>
      <xdr:rowOff>46458</xdr:rowOff>
    </xdr:from>
    <xdr:to>
      <xdr:col>7</xdr:col>
      <xdr:colOff>58615</xdr:colOff>
      <xdr:row>22</xdr:row>
      <xdr:rowOff>168606</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565419" y="6817867"/>
          <a:ext cx="571378" cy="122148"/>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6</xdr:col>
      <xdr:colOff>232797</xdr:colOff>
      <xdr:row>19</xdr:row>
      <xdr:rowOff>119844</xdr:rowOff>
    </xdr:from>
    <xdr:to>
      <xdr:col>8</xdr:col>
      <xdr:colOff>243127</xdr:colOff>
      <xdr:row>20</xdr:row>
      <xdr:rowOff>96500</xdr:rowOff>
    </xdr:to>
    <xdr:sp macro="" textlink="">
      <xdr:nvSpPr>
        <xdr:cNvPr id="37" name="矢印: 右 16">
          <a:extLst>
            <a:ext uri="{FF2B5EF4-FFF2-40B4-BE49-F238E27FC236}">
              <a16:creationId xmlns:a16="http://schemas.microsoft.com/office/drawing/2014/main" id="{00000000-0008-0000-0000-000025000000}"/>
            </a:ext>
          </a:extLst>
        </xdr:cNvPr>
        <xdr:cNvSpPr/>
      </xdr:nvSpPr>
      <xdr:spPr>
        <a:xfrm>
          <a:off x="2310979" y="51866571"/>
          <a:ext cx="529875" cy="201793"/>
        </a:xfrm>
        <a:prstGeom prst="rightArrow">
          <a:avLst/>
        </a:prstGeom>
        <a:solidFill>
          <a:schemeClr val="tx1">
            <a:lumMod val="65000"/>
            <a:lumOff val="3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15</xdr:col>
      <xdr:colOff>253709</xdr:colOff>
      <xdr:row>27</xdr:row>
      <xdr:rowOff>41033</xdr:rowOff>
    </xdr:from>
    <xdr:to>
      <xdr:col>18</xdr:col>
      <xdr:colOff>75952</xdr:colOff>
      <xdr:row>27</xdr:row>
      <xdr:rowOff>159069</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669845" y="53588851"/>
          <a:ext cx="601562" cy="118036"/>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6</xdr:col>
      <xdr:colOff>232797</xdr:colOff>
      <xdr:row>24</xdr:row>
      <xdr:rowOff>47241</xdr:rowOff>
    </xdr:from>
    <xdr:to>
      <xdr:col>8</xdr:col>
      <xdr:colOff>243127</xdr:colOff>
      <xdr:row>25</xdr:row>
      <xdr:rowOff>23897</xdr:rowOff>
    </xdr:to>
    <xdr:sp macro="" textlink="">
      <xdr:nvSpPr>
        <xdr:cNvPr id="39" name="矢印: 右 16">
          <a:extLst>
            <a:ext uri="{FF2B5EF4-FFF2-40B4-BE49-F238E27FC236}">
              <a16:creationId xmlns:a16="http://schemas.microsoft.com/office/drawing/2014/main" id="{00000000-0008-0000-0000-000027000000}"/>
            </a:ext>
          </a:extLst>
        </xdr:cNvPr>
        <xdr:cNvSpPr/>
      </xdr:nvSpPr>
      <xdr:spPr>
        <a:xfrm>
          <a:off x="2310979" y="52919650"/>
          <a:ext cx="529875" cy="201792"/>
        </a:xfrm>
        <a:prstGeom prst="rightArrow">
          <a:avLst/>
        </a:prstGeom>
        <a:solidFill>
          <a:schemeClr val="tx1">
            <a:lumMod val="65000"/>
            <a:lumOff val="3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6</xdr:col>
      <xdr:colOff>224493</xdr:colOff>
      <xdr:row>19</xdr:row>
      <xdr:rowOff>173183</xdr:rowOff>
    </xdr:from>
    <xdr:to>
      <xdr:col>7</xdr:col>
      <xdr:colOff>84669</xdr:colOff>
      <xdr:row>24</xdr:row>
      <xdr:rowOff>134747</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rot="5400000">
          <a:off x="1819027" y="52403558"/>
          <a:ext cx="1087246" cy="119949"/>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29</xdr:col>
      <xdr:colOff>239177</xdr:colOff>
      <xdr:row>27</xdr:row>
      <xdr:rowOff>73607</xdr:rowOff>
    </xdr:from>
    <xdr:to>
      <xdr:col>30</xdr:col>
      <xdr:colOff>89385</xdr:colOff>
      <xdr:row>30</xdr:row>
      <xdr:rowOff>173182</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rot="5400000">
          <a:off x="7959630" y="53953927"/>
          <a:ext cx="774984" cy="10998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16</xdr:col>
      <xdr:colOff>21980</xdr:colOff>
      <xdr:row>30</xdr:row>
      <xdr:rowOff>27471</xdr:rowOff>
    </xdr:from>
    <xdr:to>
      <xdr:col>32</xdr:col>
      <xdr:colOff>21313</xdr:colOff>
      <xdr:row>30</xdr:row>
      <xdr:rowOff>213563</xdr:rowOff>
    </xdr:to>
    <xdr:sp macro="" textlink="">
      <xdr:nvSpPr>
        <xdr:cNvPr id="42" name="矢印: 右 17">
          <a:extLst>
            <a:ext uri="{FF2B5EF4-FFF2-40B4-BE49-F238E27FC236}">
              <a16:creationId xmlns:a16="http://schemas.microsoft.com/office/drawing/2014/main" id="{00000000-0008-0000-0000-00002A000000}"/>
            </a:ext>
          </a:extLst>
        </xdr:cNvPr>
        <xdr:cNvSpPr/>
      </xdr:nvSpPr>
      <xdr:spPr>
        <a:xfrm>
          <a:off x="4697889" y="54250698"/>
          <a:ext cx="4190333" cy="186092"/>
        </a:xfrm>
        <a:prstGeom prst="rightArrow">
          <a:avLst/>
        </a:prstGeom>
        <a:solidFill>
          <a:schemeClr val="tx1">
            <a:lumMod val="65000"/>
            <a:lumOff val="3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28</xdr:col>
      <xdr:colOff>8780</xdr:colOff>
      <xdr:row>27</xdr:row>
      <xdr:rowOff>62132</xdr:rowOff>
    </xdr:from>
    <xdr:to>
      <xdr:col>30</xdr:col>
      <xdr:colOff>77932</xdr:colOff>
      <xdr:row>27</xdr:row>
      <xdr:rowOff>182529</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801962" y="53609950"/>
          <a:ext cx="588697" cy="120397"/>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21</xdr:col>
      <xdr:colOff>83344</xdr:colOff>
      <xdr:row>220</xdr:row>
      <xdr:rowOff>70510</xdr:rowOff>
    </xdr:from>
    <xdr:to>
      <xdr:col>22</xdr:col>
      <xdr:colOff>202407</xdr:colOff>
      <xdr:row>221</xdr:row>
      <xdr:rowOff>277091</xdr:rowOff>
    </xdr:to>
    <xdr:sp macro="" textlink="">
      <xdr:nvSpPr>
        <xdr:cNvPr id="27" name="下矢印 1">
          <a:extLst>
            <a:ext uri="{FF2B5EF4-FFF2-40B4-BE49-F238E27FC236}">
              <a16:creationId xmlns:a16="http://schemas.microsoft.com/office/drawing/2014/main" id="{00000000-0008-0000-0000-000009000000}"/>
            </a:ext>
          </a:extLst>
        </xdr:cNvPr>
        <xdr:cNvSpPr/>
      </xdr:nvSpPr>
      <xdr:spPr>
        <a:xfrm>
          <a:off x="5798344" y="55748465"/>
          <a:ext cx="378836" cy="5356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198</xdr:row>
      <xdr:rowOff>70510</xdr:rowOff>
    </xdr:from>
    <xdr:to>
      <xdr:col>22</xdr:col>
      <xdr:colOff>202407</xdr:colOff>
      <xdr:row>199</xdr:row>
      <xdr:rowOff>277091</xdr:rowOff>
    </xdr:to>
    <xdr:sp macro="" textlink="">
      <xdr:nvSpPr>
        <xdr:cNvPr id="29" name="下矢印 1">
          <a:extLst>
            <a:ext uri="{FF2B5EF4-FFF2-40B4-BE49-F238E27FC236}">
              <a16:creationId xmlns:a16="http://schemas.microsoft.com/office/drawing/2014/main" id="{00000000-0008-0000-0000-000009000000}"/>
            </a:ext>
          </a:extLst>
        </xdr:cNvPr>
        <xdr:cNvSpPr/>
      </xdr:nvSpPr>
      <xdr:spPr>
        <a:xfrm>
          <a:off x="5798344" y="68217555"/>
          <a:ext cx="378836" cy="53562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176</xdr:row>
      <xdr:rowOff>70510</xdr:rowOff>
    </xdr:from>
    <xdr:to>
      <xdr:col>22</xdr:col>
      <xdr:colOff>202407</xdr:colOff>
      <xdr:row>177</xdr:row>
      <xdr:rowOff>277091</xdr:rowOff>
    </xdr:to>
    <xdr:sp macro="" textlink="">
      <xdr:nvSpPr>
        <xdr:cNvPr id="30" name="下矢印 1">
          <a:extLst>
            <a:ext uri="{FF2B5EF4-FFF2-40B4-BE49-F238E27FC236}">
              <a16:creationId xmlns:a16="http://schemas.microsoft.com/office/drawing/2014/main" id="{00000000-0008-0000-0000-000009000000}"/>
            </a:ext>
          </a:extLst>
        </xdr:cNvPr>
        <xdr:cNvSpPr/>
      </xdr:nvSpPr>
      <xdr:spPr>
        <a:xfrm>
          <a:off x="5798344" y="68217555"/>
          <a:ext cx="378836" cy="53562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259773</xdr:colOff>
      <xdr:row>281</xdr:row>
      <xdr:rowOff>121228</xdr:rowOff>
    </xdr:from>
    <xdr:to>
      <xdr:col>43</xdr:col>
      <xdr:colOff>138546</xdr:colOff>
      <xdr:row>286</xdr:row>
      <xdr:rowOff>259773</xdr:rowOff>
    </xdr:to>
    <xdr:sp macro="" textlink="">
      <xdr:nvSpPr>
        <xdr:cNvPr id="32" name="角丸四角形 31">
          <a:extLst>
            <a:ext uri="{FF2B5EF4-FFF2-40B4-BE49-F238E27FC236}">
              <a16:creationId xmlns:a16="http://schemas.microsoft.com/office/drawing/2014/main" id="{00000000-0008-0000-0000-000003000000}"/>
            </a:ext>
          </a:extLst>
        </xdr:cNvPr>
        <xdr:cNvSpPr/>
      </xdr:nvSpPr>
      <xdr:spPr>
        <a:xfrm>
          <a:off x="571500" y="96929864"/>
          <a:ext cx="11204864" cy="1610591"/>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N774"/>
  <sheetViews>
    <sheetView showZeros="0" tabSelected="1" view="pageBreakPreview" topLeftCell="A28" zoomScale="70" zoomScaleNormal="100" zoomScaleSheetLayoutView="70" zoomScalePageLayoutView="25" workbookViewId="0">
      <selection activeCell="F36" sqref="F36"/>
    </sheetView>
  </sheetViews>
  <sheetFormatPr defaultRowHeight="18.75"/>
  <cols>
    <col min="1" max="3" width="4.125" style="1" customWidth="1"/>
    <col min="4" max="4" width="4.125" style="9" customWidth="1"/>
    <col min="5" max="5" width="4.125" style="1" customWidth="1"/>
    <col min="6" max="31" width="3.375" style="1" customWidth="1"/>
    <col min="32" max="43" width="3.625" style="1" customWidth="1"/>
    <col min="44" max="44" width="4" style="1" customWidth="1"/>
    <col min="45" max="45" width="2.375" style="1" customWidth="1"/>
    <col min="46" max="50" width="9" style="1"/>
    <col min="51" max="52" width="9" style="1" customWidth="1"/>
    <col min="53" max="16384" width="9" style="1"/>
  </cols>
  <sheetData>
    <row r="1" spans="1:58" ht="29.25" customHeight="1">
      <c r="D1" s="2"/>
    </row>
    <row r="2" spans="1:58" ht="35.1" customHeight="1">
      <c r="A2" s="550" t="s">
        <v>150</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3"/>
      <c r="AU2" s="3"/>
      <c r="AV2" s="3"/>
      <c r="AW2" s="3"/>
      <c r="AX2" s="3"/>
      <c r="AY2" s="3"/>
      <c r="AZ2" s="3"/>
      <c r="BA2" s="3"/>
      <c r="BB2" s="3"/>
      <c r="BC2" s="3"/>
      <c r="BD2" s="3"/>
      <c r="BE2" s="3"/>
    </row>
    <row r="3" spans="1:58" ht="35.1" customHeight="1">
      <c r="A3" s="551" t="s">
        <v>323</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0"/>
      <c r="AP3" s="550"/>
      <c r="AQ3" s="550"/>
      <c r="AR3" s="550"/>
      <c r="AS3" s="550"/>
      <c r="AT3" s="3"/>
      <c r="AU3" s="3"/>
      <c r="AV3" s="3"/>
      <c r="AW3" s="3"/>
      <c r="AX3" s="3"/>
      <c r="AY3" s="3"/>
      <c r="AZ3" s="3"/>
      <c r="BA3" s="3"/>
      <c r="BB3" s="3"/>
      <c r="BC3" s="3"/>
      <c r="BD3" s="3"/>
      <c r="BE3" s="3"/>
    </row>
    <row r="4" spans="1:58" ht="21.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T4" s="3"/>
      <c r="AU4" s="3"/>
      <c r="AV4" s="3"/>
      <c r="AW4" s="3"/>
      <c r="AX4" s="3"/>
      <c r="AY4" s="3"/>
      <c r="AZ4" s="3"/>
      <c r="BA4" s="3"/>
      <c r="BB4" s="3"/>
      <c r="BC4" s="3"/>
      <c r="BD4" s="3"/>
      <c r="BE4" s="3"/>
    </row>
    <row r="5" spans="1:58" s="6" customFormat="1" ht="34.5" customHeight="1">
      <c r="A5" s="5" t="s">
        <v>51</v>
      </c>
      <c r="D5" s="7"/>
      <c r="AT5" s="8"/>
      <c r="AU5" s="8"/>
      <c r="AV5" s="8"/>
      <c r="AW5" s="8"/>
      <c r="AX5" s="8"/>
      <c r="AY5" s="8"/>
      <c r="AZ5" s="8"/>
      <c r="BA5" s="8"/>
      <c r="BB5" s="8"/>
      <c r="BC5" s="8"/>
      <c r="BD5" s="8"/>
      <c r="BE5" s="8"/>
    </row>
    <row r="6" spans="1:58" ht="25.5" customHeight="1">
      <c r="O6" s="6"/>
      <c r="AT6" s="3"/>
      <c r="AU6" s="3"/>
      <c r="AV6" s="3"/>
      <c r="AW6" s="3"/>
      <c r="AX6" s="3"/>
      <c r="AY6" s="3"/>
      <c r="AZ6" s="3"/>
      <c r="BA6" s="3"/>
      <c r="BB6" s="3"/>
      <c r="BC6" s="3"/>
      <c r="BD6" s="3"/>
      <c r="BE6" s="3"/>
    </row>
    <row r="7" spans="1:58" s="6" customFormat="1" ht="29.25" customHeight="1">
      <c r="A7" s="10" t="s">
        <v>166</v>
      </c>
      <c r="B7" s="10"/>
      <c r="D7" s="7"/>
      <c r="AT7" s="8"/>
      <c r="AU7" s="8"/>
      <c r="AV7" s="8"/>
      <c r="AW7" s="8"/>
      <c r="AX7" s="8"/>
      <c r="AY7" s="8"/>
      <c r="AZ7" s="8"/>
      <c r="BA7" s="8"/>
      <c r="BB7" s="8"/>
      <c r="BC7" s="8"/>
      <c r="BD7" s="8"/>
      <c r="BE7" s="8"/>
    </row>
    <row r="8" spans="1:58" s="6" customFormat="1" ht="29.25" customHeight="1">
      <c r="A8" s="10" t="s">
        <v>52</v>
      </c>
      <c r="B8" s="10"/>
      <c r="D8" s="7"/>
      <c r="AT8" s="8"/>
      <c r="AU8" s="8"/>
      <c r="AV8" s="8"/>
      <c r="AW8" s="8"/>
      <c r="AX8" s="8"/>
      <c r="AY8" s="8"/>
      <c r="AZ8" s="8"/>
      <c r="BA8" s="8"/>
      <c r="BB8" s="8"/>
      <c r="BC8" s="8"/>
      <c r="BD8" s="8"/>
      <c r="BE8" s="8"/>
    </row>
    <row r="9" spans="1:58" ht="29.25" customHeight="1">
      <c r="G9" s="11"/>
      <c r="H9" s="11"/>
      <c r="I9" s="11"/>
      <c r="J9" s="11"/>
      <c r="K9" s="11"/>
      <c r="L9" s="11"/>
      <c r="M9" s="11"/>
      <c r="N9" s="11"/>
      <c r="O9" s="11"/>
      <c r="P9" s="11"/>
      <c r="Q9" s="11"/>
      <c r="AT9" s="3"/>
      <c r="AU9" s="3"/>
      <c r="AV9" s="3"/>
      <c r="AW9" s="3"/>
      <c r="AX9" s="3"/>
      <c r="AY9" s="3"/>
      <c r="AZ9" s="3"/>
      <c r="BA9" s="3"/>
      <c r="BB9" s="3"/>
      <c r="BC9" s="3"/>
      <c r="BD9" s="3"/>
      <c r="BE9" s="3"/>
    </row>
    <row r="10" spans="1:58" ht="27" customHeight="1">
      <c r="A10" s="552" t="s">
        <v>2</v>
      </c>
      <c r="B10" s="553"/>
      <c r="C10" s="553"/>
      <c r="D10" s="553"/>
      <c r="E10" s="554"/>
      <c r="F10" s="558" t="s">
        <v>3</v>
      </c>
      <c r="G10" s="465"/>
      <c r="H10" s="382"/>
      <c r="I10" s="382"/>
      <c r="J10" s="465" t="s">
        <v>4</v>
      </c>
      <c r="K10" s="382"/>
      <c r="L10" s="382"/>
      <c r="M10" s="465" t="s">
        <v>5</v>
      </c>
      <c r="N10" s="382"/>
      <c r="O10" s="382"/>
      <c r="P10" s="465" t="s">
        <v>6</v>
      </c>
      <c r="Q10" s="466"/>
      <c r="Z10" s="595" t="s">
        <v>53</v>
      </c>
      <c r="AA10" s="595"/>
      <c r="AB10" s="595"/>
      <c r="AC10" s="595"/>
      <c r="AD10" s="595"/>
      <c r="AE10" s="595"/>
      <c r="AF10" s="595"/>
      <c r="AG10" s="595"/>
      <c r="AH10" s="524"/>
      <c r="AI10" s="524"/>
      <c r="AJ10" s="524"/>
      <c r="AK10" s="524"/>
      <c r="AL10" s="524"/>
      <c r="AM10" s="524"/>
      <c r="AN10" s="524"/>
      <c r="AO10" s="524"/>
      <c r="AP10" s="524"/>
      <c r="AQ10" s="524"/>
      <c r="AR10" s="524"/>
      <c r="AT10" s="3"/>
      <c r="AU10" s="3"/>
      <c r="AV10" s="3"/>
      <c r="AW10" s="3"/>
      <c r="AX10" s="3"/>
      <c r="AY10" s="3"/>
      <c r="AZ10" s="3"/>
      <c r="BA10" s="3"/>
      <c r="BB10" s="3"/>
      <c r="BC10" s="3"/>
      <c r="BD10" s="3"/>
      <c r="BE10" s="3"/>
    </row>
    <row r="11" spans="1:58" ht="18.75" customHeight="1">
      <c r="A11" s="555"/>
      <c r="B11" s="556"/>
      <c r="C11" s="556"/>
      <c r="D11" s="556"/>
      <c r="E11" s="557"/>
      <c r="F11" s="374"/>
      <c r="G11" s="375"/>
      <c r="H11" s="559"/>
      <c r="I11" s="559"/>
      <c r="J11" s="375"/>
      <c r="K11" s="559"/>
      <c r="L11" s="559"/>
      <c r="M11" s="375"/>
      <c r="N11" s="559"/>
      <c r="O11" s="559"/>
      <c r="P11" s="375"/>
      <c r="Q11" s="376"/>
      <c r="Z11" s="595"/>
      <c r="AA11" s="595"/>
      <c r="AB11" s="595"/>
      <c r="AC11" s="595"/>
      <c r="AD11" s="595"/>
      <c r="AE11" s="595"/>
      <c r="AF11" s="595"/>
      <c r="AG11" s="595"/>
      <c r="AH11" s="524"/>
      <c r="AI11" s="524"/>
      <c r="AJ11" s="524"/>
      <c r="AK11" s="524"/>
      <c r="AL11" s="524"/>
      <c r="AM11" s="524"/>
      <c r="AN11" s="524"/>
      <c r="AO11" s="524"/>
      <c r="AP11" s="524"/>
      <c r="AQ11" s="524"/>
      <c r="AR11" s="524"/>
      <c r="AT11" s="3"/>
      <c r="AU11" s="3"/>
      <c r="AV11" s="3"/>
      <c r="AW11" s="3"/>
      <c r="AX11" s="3"/>
      <c r="AY11" s="3"/>
      <c r="AZ11" s="3"/>
      <c r="BA11" s="3"/>
      <c r="BB11" s="3"/>
      <c r="BC11" s="3"/>
      <c r="BD11" s="3"/>
      <c r="BE11" s="3"/>
    </row>
    <row r="12" spans="1:58" ht="27" customHeight="1">
      <c r="J12" s="12"/>
      <c r="K12" s="12"/>
      <c r="L12" s="12"/>
      <c r="M12" s="12"/>
      <c r="N12" s="12"/>
      <c r="O12" s="12"/>
      <c r="P12" s="12"/>
      <c r="AT12" s="3"/>
      <c r="AU12" s="3"/>
      <c r="AV12" s="3"/>
      <c r="AW12" s="3"/>
      <c r="AX12" s="3"/>
      <c r="AY12" s="3"/>
      <c r="AZ12" s="3"/>
      <c r="BA12" s="3"/>
      <c r="BB12" s="3"/>
      <c r="BC12" s="3"/>
      <c r="BD12" s="3"/>
      <c r="BE12" s="3"/>
    </row>
    <row r="13" spans="1:58" ht="29.25" customHeight="1" thickBot="1">
      <c r="G13" s="12"/>
      <c r="H13" s="12"/>
      <c r="I13" s="12"/>
      <c r="J13" s="12"/>
      <c r="K13" s="12"/>
      <c r="L13" s="12"/>
      <c r="M13" s="12"/>
      <c r="N13" s="12"/>
      <c r="O13" s="12"/>
      <c r="P13" s="12"/>
      <c r="Q13" s="12"/>
      <c r="AT13" s="3"/>
      <c r="AU13" s="3"/>
      <c r="AV13" s="3"/>
      <c r="AW13" s="3"/>
      <c r="AX13" s="3"/>
      <c r="AY13" s="3"/>
      <c r="AZ13" s="3"/>
      <c r="BA13" s="3"/>
      <c r="BB13" s="3"/>
      <c r="BC13" s="3"/>
      <c r="BD13" s="3"/>
      <c r="BE13" s="3"/>
      <c r="BF13" s="3"/>
    </row>
    <row r="14" spans="1:58" ht="18.75" customHeight="1">
      <c r="A14" s="272"/>
      <c r="B14" s="273"/>
      <c r="C14" s="273"/>
      <c r="D14" s="274"/>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5"/>
      <c r="AT14" s="3"/>
      <c r="AU14" s="3"/>
      <c r="AV14" s="3"/>
      <c r="AW14" s="3"/>
      <c r="AX14" s="3"/>
      <c r="AY14" s="3"/>
      <c r="AZ14" s="3"/>
      <c r="BA14" s="3"/>
      <c r="BB14" s="3"/>
      <c r="BC14" s="3"/>
      <c r="BD14" s="3"/>
      <c r="BE14" s="3"/>
      <c r="BF14" s="3"/>
    </row>
    <row r="15" spans="1:58" s="268" customFormat="1" ht="24">
      <c r="A15" s="276" t="s">
        <v>275</v>
      </c>
      <c r="B15" s="277"/>
      <c r="C15" s="277"/>
      <c r="D15" s="278"/>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9"/>
      <c r="AT15" s="280"/>
      <c r="AU15" s="280"/>
      <c r="AV15" s="280"/>
      <c r="AW15" s="280"/>
      <c r="AX15" s="280"/>
      <c r="AY15" s="280"/>
      <c r="AZ15" s="280"/>
      <c r="BA15" s="280"/>
      <c r="BB15" s="280"/>
      <c r="BC15" s="280"/>
      <c r="BD15" s="280"/>
      <c r="BE15" s="280"/>
      <c r="BF15" s="280"/>
    </row>
    <row r="16" spans="1:58" s="75" customFormat="1" ht="18.75" customHeight="1">
      <c r="A16" s="281"/>
      <c r="B16" s="282" t="s">
        <v>276</v>
      </c>
      <c r="C16" s="283"/>
      <c r="D16" s="56"/>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4"/>
      <c r="AT16" s="184"/>
      <c r="AU16" s="184"/>
      <c r="AV16" s="184"/>
      <c r="AW16" s="184"/>
      <c r="AX16" s="184"/>
      <c r="AY16" s="184"/>
      <c r="AZ16" s="184"/>
      <c r="BA16" s="184"/>
      <c r="BB16" s="184"/>
      <c r="BC16" s="184"/>
      <c r="BD16" s="184"/>
      <c r="BE16" s="184"/>
      <c r="BF16" s="184"/>
    </row>
    <row r="17" spans="1:45" s="289" customFormat="1" ht="15" customHeight="1">
      <c r="A17" s="285"/>
      <c r="B17" s="286"/>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8"/>
    </row>
    <row r="18" spans="1:45" s="77" customFormat="1" ht="18" customHeight="1" thickBot="1">
      <c r="A18" s="296"/>
      <c r="B18" s="192"/>
      <c r="C18" s="193"/>
      <c r="D18" s="193"/>
      <c r="E18" s="193"/>
      <c r="F18" s="194"/>
      <c r="G18" s="295"/>
      <c r="H18" s="216"/>
      <c r="I18" s="195"/>
      <c r="J18" s="196"/>
      <c r="K18" s="196"/>
      <c r="L18" s="197"/>
      <c r="M18" s="198"/>
      <c r="N18" s="197"/>
      <c r="O18" s="197"/>
      <c r="P18" s="198"/>
      <c r="Q18" s="199"/>
      <c r="R18" s="191"/>
      <c r="S18" s="191"/>
      <c r="T18" s="195"/>
      <c r="U18" s="197"/>
      <c r="V18" s="197"/>
      <c r="W18" s="196"/>
      <c r="X18" s="196"/>
      <c r="Y18" s="196"/>
      <c r="Z18" s="197"/>
      <c r="AA18" s="197"/>
      <c r="AB18" s="196"/>
      <c r="AC18" s="200"/>
      <c r="AD18" s="216"/>
      <c r="AE18" s="116"/>
      <c r="AF18" s="192"/>
      <c r="AG18" s="197"/>
      <c r="AH18" s="197"/>
      <c r="AI18" s="197"/>
      <c r="AJ18" s="197"/>
      <c r="AK18" s="197"/>
      <c r="AL18" s="193"/>
      <c r="AM18" s="193"/>
      <c r="AN18" s="193"/>
      <c r="AO18" s="193"/>
      <c r="AP18" s="193"/>
      <c r="AQ18" s="193"/>
      <c r="AR18" s="194"/>
      <c r="AS18" s="297"/>
    </row>
    <row r="19" spans="1:45" s="6" customFormat="1" ht="17.45" customHeight="1">
      <c r="A19" s="298"/>
      <c r="B19" s="201"/>
      <c r="C19" s="55"/>
      <c r="D19" s="100"/>
      <c r="E19" s="100"/>
      <c r="F19" s="188"/>
      <c r="G19" s="295"/>
      <c r="H19" s="299"/>
      <c r="I19" s="201"/>
      <c r="J19" s="562" t="s">
        <v>199</v>
      </c>
      <c r="K19" s="563"/>
      <c r="L19" s="563"/>
      <c r="M19" s="563"/>
      <c r="N19" s="563"/>
      <c r="O19" s="563"/>
      <c r="P19" s="564"/>
      <c r="Q19" s="202"/>
      <c r="R19" s="300"/>
      <c r="S19" s="191"/>
      <c r="T19" s="204"/>
      <c r="U19" s="55"/>
      <c r="V19" s="55"/>
      <c r="W19" s="55"/>
      <c r="X19" s="55"/>
      <c r="Y19" s="55"/>
      <c r="Z19" s="55"/>
      <c r="AA19" s="55"/>
      <c r="AB19" s="55"/>
      <c r="AC19" s="202"/>
      <c r="AD19" s="299"/>
      <c r="AE19" s="55"/>
      <c r="AF19" s="201"/>
      <c r="AG19" s="571" t="s">
        <v>66</v>
      </c>
      <c r="AH19" s="572"/>
      <c r="AI19" s="576" t="s">
        <v>200</v>
      </c>
      <c r="AJ19" s="577"/>
      <c r="AK19" s="577"/>
      <c r="AL19" s="577"/>
      <c r="AM19" s="577"/>
      <c r="AN19" s="577"/>
      <c r="AO19" s="577"/>
      <c r="AP19" s="577"/>
      <c r="AQ19" s="578"/>
      <c r="AR19" s="188"/>
      <c r="AS19" s="301"/>
    </row>
    <row r="20" spans="1:45" s="6" customFormat="1" ht="17.45" customHeight="1">
      <c r="A20" s="298"/>
      <c r="B20" s="201"/>
      <c r="C20" s="543" t="s">
        <v>278</v>
      </c>
      <c r="D20" s="543"/>
      <c r="E20" s="543"/>
      <c r="F20" s="188"/>
      <c r="G20" s="295"/>
      <c r="H20" s="299"/>
      <c r="I20" s="201"/>
      <c r="J20" s="565"/>
      <c r="K20" s="566"/>
      <c r="L20" s="566"/>
      <c r="M20" s="566"/>
      <c r="N20" s="566"/>
      <c r="O20" s="566"/>
      <c r="P20" s="567"/>
      <c r="Q20" s="188"/>
      <c r="R20" s="302"/>
      <c r="S20" s="295"/>
      <c r="T20" s="201"/>
      <c r="U20" s="55"/>
      <c r="V20" s="55"/>
      <c r="W20" s="55"/>
      <c r="X20" s="55"/>
      <c r="Y20" s="55"/>
      <c r="Z20" s="55"/>
      <c r="AA20" s="55"/>
      <c r="AB20" s="55"/>
      <c r="AC20" s="188"/>
      <c r="AD20" s="55"/>
      <c r="AE20" s="55"/>
      <c r="AF20" s="201"/>
      <c r="AG20" s="573"/>
      <c r="AH20" s="454"/>
      <c r="AI20" s="460"/>
      <c r="AJ20" s="461"/>
      <c r="AK20" s="461"/>
      <c r="AL20" s="461"/>
      <c r="AM20" s="461"/>
      <c r="AN20" s="461"/>
      <c r="AO20" s="461"/>
      <c r="AP20" s="461"/>
      <c r="AQ20" s="579"/>
      <c r="AR20" s="188"/>
      <c r="AS20" s="301"/>
    </row>
    <row r="21" spans="1:45" s="6" customFormat="1" ht="17.45" customHeight="1">
      <c r="A21" s="298"/>
      <c r="B21" s="201"/>
      <c r="C21" s="543"/>
      <c r="D21" s="543"/>
      <c r="E21" s="543"/>
      <c r="F21" s="188"/>
      <c r="G21" s="55"/>
      <c r="H21" s="55"/>
      <c r="I21" s="201"/>
      <c r="J21" s="565"/>
      <c r="K21" s="566"/>
      <c r="L21" s="566"/>
      <c r="M21" s="566"/>
      <c r="N21" s="566"/>
      <c r="O21" s="566"/>
      <c r="P21" s="567"/>
      <c r="Q21" s="188"/>
      <c r="R21" s="302"/>
      <c r="S21" s="295"/>
      <c r="T21" s="201"/>
      <c r="U21" s="580" t="s">
        <v>201</v>
      </c>
      <c r="V21" s="581"/>
      <c r="W21" s="581"/>
      <c r="X21" s="581"/>
      <c r="Y21" s="581"/>
      <c r="Z21" s="581"/>
      <c r="AA21" s="581"/>
      <c r="AB21" s="582"/>
      <c r="AC21" s="206"/>
      <c r="AD21" s="303"/>
      <c r="AE21" s="55"/>
      <c r="AF21" s="201"/>
      <c r="AG21" s="573"/>
      <c r="AH21" s="454"/>
      <c r="AI21" s="201"/>
      <c r="AJ21" s="588" t="s">
        <v>277</v>
      </c>
      <c r="AK21" s="588"/>
      <c r="AL21" s="588"/>
      <c r="AM21" s="588"/>
      <c r="AN21" s="588"/>
      <c r="AO21" s="588"/>
      <c r="AP21" s="588"/>
      <c r="AQ21" s="589"/>
      <c r="AR21" s="188"/>
      <c r="AS21" s="301"/>
    </row>
    <row r="22" spans="1:45" s="6" customFormat="1" ht="17.45" customHeight="1" thickBot="1">
      <c r="A22" s="298"/>
      <c r="B22" s="201"/>
      <c r="C22" s="543"/>
      <c r="D22" s="543"/>
      <c r="E22" s="543"/>
      <c r="F22" s="188"/>
      <c r="G22" s="55"/>
      <c r="H22" s="55"/>
      <c r="I22" s="201"/>
      <c r="J22" s="568"/>
      <c r="K22" s="569"/>
      <c r="L22" s="569"/>
      <c r="M22" s="569"/>
      <c r="N22" s="569"/>
      <c r="O22" s="569"/>
      <c r="P22" s="570"/>
      <c r="Q22" s="188"/>
      <c r="R22" s="302"/>
      <c r="S22" s="295"/>
      <c r="T22" s="201"/>
      <c r="U22" s="583"/>
      <c r="V22" s="584"/>
      <c r="W22" s="584"/>
      <c r="X22" s="584"/>
      <c r="Y22" s="584"/>
      <c r="Z22" s="584"/>
      <c r="AA22" s="584"/>
      <c r="AB22" s="585"/>
      <c r="AC22" s="188"/>
      <c r="AD22" s="55"/>
      <c r="AE22" s="55"/>
      <c r="AF22" s="201"/>
      <c r="AG22" s="574"/>
      <c r="AH22" s="575"/>
      <c r="AI22" s="354"/>
      <c r="AJ22" s="590"/>
      <c r="AK22" s="590"/>
      <c r="AL22" s="590"/>
      <c r="AM22" s="590"/>
      <c r="AN22" s="590"/>
      <c r="AO22" s="590"/>
      <c r="AP22" s="590"/>
      <c r="AQ22" s="591"/>
      <c r="AR22" s="188"/>
      <c r="AS22" s="301"/>
    </row>
    <row r="23" spans="1:45" s="6" customFormat="1" ht="17.45" customHeight="1">
      <c r="A23" s="298"/>
      <c r="B23" s="201"/>
      <c r="C23" s="543"/>
      <c r="D23" s="543"/>
      <c r="E23" s="543"/>
      <c r="F23" s="188"/>
      <c r="G23" s="55"/>
      <c r="H23" s="55"/>
      <c r="I23" s="201"/>
      <c r="J23" s="55"/>
      <c r="K23" s="55"/>
      <c r="L23" s="55"/>
      <c r="M23" s="55"/>
      <c r="N23" s="55"/>
      <c r="O23" s="55"/>
      <c r="P23" s="55"/>
      <c r="Q23" s="188"/>
      <c r="R23" s="302"/>
      <c r="S23" s="295"/>
      <c r="T23" s="201"/>
      <c r="U23" s="583"/>
      <c r="V23" s="586"/>
      <c r="W23" s="586"/>
      <c r="X23" s="586"/>
      <c r="Y23" s="586"/>
      <c r="Z23" s="586"/>
      <c r="AA23" s="586"/>
      <c r="AB23" s="587"/>
      <c r="AC23" s="188"/>
      <c r="AD23" s="55"/>
      <c r="AE23" s="55"/>
      <c r="AF23" s="201"/>
      <c r="AG23" s="207"/>
      <c r="AH23" s="207"/>
      <c r="AI23" s="55"/>
      <c r="AJ23" s="207"/>
      <c r="AK23" s="207"/>
      <c r="AL23" s="207"/>
      <c r="AM23" s="207"/>
      <c r="AN23" s="207"/>
      <c r="AO23" s="207"/>
      <c r="AP23" s="207"/>
      <c r="AQ23" s="207"/>
      <c r="AR23" s="188"/>
      <c r="AS23" s="301"/>
    </row>
    <row r="24" spans="1:45" s="6" customFormat="1" ht="17.45" customHeight="1">
      <c r="A24" s="298"/>
      <c r="B24" s="201"/>
      <c r="C24" s="543"/>
      <c r="D24" s="543"/>
      <c r="E24" s="543"/>
      <c r="F24" s="188"/>
      <c r="G24" s="55"/>
      <c r="H24" s="55"/>
      <c r="I24" s="201"/>
      <c r="J24" s="580" t="s">
        <v>202</v>
      </c>
      <c r="K24" s="581"/>
      <c r="L24" s="581"/>
      <c r="M24" s="581"/>
      <c r="N24" s="581"/>
      <c r="O24" s="581"/>
      <c r="P24" s="582"/>
      <c r="Q24" s="188"/>
      <c r="R24" s="302"/>
      <c r="S24" s="295"/>
      <c r="T24" s="201"/>
      <c r="U24" s="592"/>
      <c r="V24" s="596" t="s">
        <v>203</v>
      </c>
      <c r="W24" s="596"/>
      <c r="X24" s="596"/>
      <c r="Y24" s="596"/>
      <c r="Z24" s="596"/>
      <c r="AA24" s="596"/>
      <c r="AB24" s="596"/>
      <c r="AC24" s="188"/>
      <c r="AD24" s="55"/>
      <c r="AE24" s="55"/>
      <c r="AF24" s="201"/>
      <c r="AG24" s="207"/>
      <c r="AH24" s="207"/>
      <c r="AI24" s="55"/>
      <c r="AJ24" s="207"/>
      <c r="AK24" s="207"/>
      <c r="AL24" s="207"/>
      <c r="AM24" s="207"/>
      <c r="AN24" s="207"/>
      <c r="AO24" s="207"/>
      <c r="AP24" s="207"/>
      <c r="AQ24" s="207"/>
      <c r="AR24" s="188"/>
      <c r="AS24" s="301"/>
    </row>
    <row r="25" spans="1:45" s="6" customFormat="1" ht="17.45" customHeight="1">
      <c r="A25" s="298"/>
      <c r="B25" s="201"/>
      <c r="C25" s="543"/>
      <c r="D25" s="543"/>
      <c r="E25" s="543"/>
      <c r="F25" s="188"/>
      <c r="G25" s="55"/>
      <c r="H25" s="55"/>
      <c r="I25" s="201"/>
      <c r="J25" s="583"/>
      <c r="K25" s="584"/>
      <c r="L25" s="584"/>
      <c r="M25" s="584"/>
      <c r="N25" s="584"/>
      <c r="O25" s="584"/>
      <c r="P25" s="585"/>
      <c r="Q25" s="188"/>
      <c r="R25" s="302"/>
      <c r="S25" s="295"/>
      <c r="T25" s="201"/>
      <c r="U25" s="592"/>
      <c r="V25" s="596"/>
      <c r="W25" s="596"/>
      <c r="X25" s="596"/>
      <c r="Y25" s="596"/>
      <c r="Z25" s="596"/>
      <c r="AA25" s="596"/>
      <c r="AB25" s="596"/>
      <c r="AC25" s="188"/>
      <c r="AD25" s="55"/>
      <c r="AE25" s="55"/>
      <c r="AF25" s="201"/>
      <c r="AG25" s="55"/>
      <c r="AH25" s="55"/>
      <c r="AI25" s="55"/>
      <c r="AJ25" s="55"/>
      <c r="AK25" s="55"/>
      <c r="AL25" s="55"/>
      <c r="AM25" s="55"/>
      <c r="AN25" s="55"/>
      <c r="AO25" s="55"/>
      <c r="AP25" s="55"/>
      <c r="AQ25" s="55"/>
      <c r="AR25" s="188"/>
      <c r="AS25" s="301"/>
    </row>
    <row r="26" spans="1:45" s="6" customFormat="1" ht="17.45" customHeight="1">
      <c r="A26" s="298"/>
      <c r="B26" s="201"/>
      <c r="C26" s="543"/>
      <c r="D26" s="543"/>
      <c r="E26" s="543"/>
      <c r="F26" s="188"/>
      <c r="G26" s="55"/>
      <c r="H26" s="55"/>
      <c r="I26" s="201"/>
      <c r="J26" s="583"/>
      <c r="K26" s="584"/>
      <c r="L26" s="584"/>
      <c r="M26" s="584"/>
      <c r="N26" s="584"/>
      <c r="O26" s="584"/>
      <c r="P26" s="585"/>
      <c r="Q26" s="188"/>
      <c r="R26" s="302"/>
      <c r="S26" s="295"/>
      <c r="T26" s="201"/>
      <c r="U26" s="592"/>
      <c r="V26" s="596"/>
      <c r="W26" s="596"/>
      <c r="X26" s="596"/>
      <c r="Y26" s="596"/>
      <c r="Z26" s="596"/>
      <c r="AA26" s="596"/>
      <c r="AB26" s="596"/>
      <c r="AC26" s="188"/>
      <c r="AD26" s="55"/>
      <c r="AE26" s="55"/>
      <c r="AF26" s="201"/>
      <c r="AG26" s="55"/>
      <c r="AH26" s="55"/>
      <c r="AI26" s="55"/>
      <c r="AJ26" s="55"/>
      <c r="AK26" s="55"/>
      <c r="AL26" s="55"/>
      <c r="AM26" s="55"/>
      <c r="AN26" s="55"/>
      <c r="AO26" s="55"/>
      <c r="AP26" s="55"/>
      <c r="AQ26" s="55"/>
      <c r="AR26" s="188"/>
      <c r="AS26" s="301"/>
    </row>
    <row r="27" spans="1:45" s="6" customFormat="1" ht="17.45" customHeight="1">
      <c r="A27" s="298"/>
      <c r="B27" s="201"/>
      <c r="C27" s="55"/>
      <c r="D27" s="55"/>
      <c r="E27" s="55"/>
      <c r="F27" s="188"/>
      <c r="G27" s="55"/>
      <c r="H27" s="55"/>
      <c r="I27" s="201"/>
      <c r="J27" s="597"/>
      <c r="K27" s="580" t="s">
        <v>205</v>
      </c>
      <c r="L27" s="581"/>
      <c r="M27" s="581"/>
      <c r="N27" s="581"/>
      <c r="O27" s="581"/>
      <c r="P27" s="582"/>
      <c r="Q27" s="188"/>
      <c r="R27" s="302"/>
      <c r="S27" s="295"/>
      <c r="T27" s="201"/>
      <c r="U27" s="592"/>
      <c r="V27" s="596" t="s">
        <v>206</v>
      </c>
      <c r="W27" s="596"/>
      <c r="X27" s="596"/>
      <c r="Y27" s="596"/>
      <c r="Z27" s="596"/>
      <c r="AA27" s="596"/>
      <c r="AB27" s="596"/>
      <c r="AC27" s="188"/>
      <c r="AD27" s="55"/>
      <c r="AE27" s="55"/>
      <c r="AF27" s="201"/>
      <c r="AG27" s="55"/>
      <c r="AH27" s="55"/>
      <c r="AI27" s="55"/>
      <c r="AJ27" s="55"/>
      <c r="AK27" s="55"/>
      <c r="AL27" s="55"/>
      <c r="AM27" s="55"/>
      <c r="AN27" s="55"/>
      <c r="AO27" s="55"/>
      <c r="AP27" s="55"/>
      <c r="AQ27" s="55"/>
      <c r="AR27" s="188"/>
      <c r="AS27" s="301"/>
    </row>
    <row r="28" spans="1:45" s="6" customFormat="1" ht="17.45" customHeight="1">
      <c r="A28" s="298"/>
      <c r="B28" s="201"/>
      <c r="C28" s="55"/>
      <c r="D28" s="55"/>
      <c r="E28" s="55"/>
      <c r="F28" s="188"/>
      <c r="G28" s="55"/>
      <c r="H28" s="55"/>
      <c r="I28" s="201"/>
      <c r="J28" s="598"/>
      <c r="K28" s="583"/>
      <c r="L28" s="584"/>
      <c r="M28" s="584"/>
      <c r="N28" s="584"/>
      <c r="O28" s="584"/>
      <c r="P28" s="585"/>
      <c r="Q28" s="188"/>
      <c r="R28" s="302"/>
      <c r="S28" s="295"/>
      <c r="T28" s="201"/>
      <c r="U28" s="592"/>
      <c r="V28" s="596"/>
      <c r="W28" s="596"/>
      <c r="X28" s="596"/>
      <c r="Y28" s="596"/>
      <c r="Z28" s="596"/>
      <c r="AA28" s="596"/>
      <c r="AB28" s="596"/>
      <c r="AC28" s="188"/>
      <c r="AD28" s="55"/>
      <c r="AE28" s="55"/>
      <c r="AF28" s="201"/>
      <c r="AG28" s="55"/>
      <c r="AH28" s="55"/>
      <c r="AI28" s="55"/>
      <c r="AJ28" s="55"/>
      <c r="AK28" s="55"/>
      <c r="AL28" s="55"/>
      <c r="AM28" s="55"/>
      <c r="AN28" s="55"/>
      <c r="AO28" s="55"/>
      <c r="AP28" s="55"/>
      <c r="AQ28" s="55"/>
      <c r="AR28" s="188"/>
      <c r="AS28" s="301"/>
    </row>
    <row r="29" spans="1:45" s="6" customFormat="1" ht="17.45" customHeight="1">
      <c r="A29" s="298"/>
      <c r="B29" s="201"/>
      <c r="C29" s="55"/>
      <c r="D29" s="55"/>
      <c r="E29" s="55"/>
      <c r="F29" s="188"/>
      <c r="G29" s="55"/>
      <c r="H29" s="55"/>
      <c r="I29" s="201"/>
      <c r="J29" s="598"/>
      <c r="K29" s="594"/>
      <c r="L29" s="586"/>
      <c r="M29" s="586"/>
      <c r="N29" s="586"/>
      <c r="O29" s="586"/>
      <c r="P29" s="587"/>
      <c r="Q29" s="188"/>
      <c r="R29" s="302"/>
      <c r="S29" s="295"/>
      <c r="T29" s="201"/>
      <c r="U29" s="593"/>
      <c r="V29" s="596"/>
      <c r="W29" s="596"/>
      <c r="X29" s="596"/>
      <c r="Y29" s="596"/>
      <c r="Z29" s="596"/>
      <c r="AA29" s="596"/>
      <c r="AB29" s="596"/>
      <c r="AC29" s="188"/>
      <c r="AD29" s="55"/>
      <c r="AE29" s="55"/>
      <c r="AF29" s="201"/>
      <c r="AG29" s="451" t="s">
        <v>66</v>
      </c>
      <c r="AH29" s="452"/>
      <c r="AI29" s="457" t="s">
        <v>204</v>
      </c>
      <c r="AJ29" s="458"/>
      <c r="AK29" s="458"/>
      <c r="AL29" s="458"/>
      <c r="AM29" s="458"/>
      <c r="AN29" s="458"/>
      <c r="AO29" s="458"/>
      <c r="AP29" s="458"/>
      <c r="AQ29" s="459"/>
      <c r="AR29" s="188"/>
      <c r="AS29" s="301"/>
    </row>
    <row r="30" spans="1:45" s="6" customFormat="1" ht="17.45" customHeight="1">
      <c r="A30" s="298"/>
      <c r="B30" s="201"/>
      <c r="C30" s="55"/>
      <c r="D30" s="55"/>
      <c r="E30" s="55"/>
      <c r="F30" s="188"/>
      <c r="G30" s="55"/>
      <c r="H30" s="55"/>
      <c r="I30" s="201"/>
      <c r="J30" s="598"/>
      <c r="K30" s="580" t="s">
        <v>253</v>
      </c>
      <c r="L30" s="581"/>
      <c r="M30" s="581"/>
      <c r="N30" s="581"/>
      <c r="O30" s="581"/>
      <c r="P30" s="582"/>
      <c r="Q30" s="188"/>
      <c r="R30" s="302"/>
      <c r="S30" s="295"/>
      <c r="T30" s="201"/>
      <c r="U30" s="55"/>
      <c r="V30" s="55"/>
      <c r="W30" s="55"/>
      <c r="X30" s="55"/>
      <c r="Y30" s="55"/>
      <c r="Z30" s="55"/>
      <c r="AA30" s="55"/>
      <c r="AB30" s="55"/>
      <c r="AC30" s="188"/>
      <c r="AD30" s="55"/>
      <c r="AE30" s="55"/>
      <c r="AF30" s="201"/>
      <c r="AG30" s="453"/>
      <c r="AH30" s="454"/>
      <c r="AI30" s="460"/>
      <c r="AJ30" s="461"/>
      <c r="AK30" s="461"/>
      <c r="AL30" s="461"/>
      <c r="AM30" s="461"/>
      <c r="AN30" s="461"/>
      <c r="AO30" s="461"/>
      <c r="AP30" s="461"/>
      <c r="AQ30" s="462"/>
      <c r="AR30" s="188"/>
      <c r="AS30" s="301"/>
    </row>
    <row r="31" spans="1:45" s="6" customFormat="1" ht="17.45" customHeight="1">
      <c r="A31" s="298"/>
      <c r="B31" s="201"/>
      <c r="C31" s="55"/>
      <c r="D31" s="55"/>
      <c r="E31" s="55"/>
      <c r="F31" s="188"/>
      <c r="G31" s="55"/>
      <c r="H31" s="55"/>
      <c r="I31" s="201"/>
      <c r="J31" s="598"/>
      <c r="K31" s="583"/>
      <c r="L31" s="584"/>
      <c r="M31" s="584"/>
      <c r="N31" s="584"/>
      <c r="O31" s="584"/>
      <c r="P31" s="585"/>
      <c r="Q31" s="188"/>
      <c r="R31" s="302"/>
      <c r="S31" s="295"/>
      <c r="T31" s="201"/>
      <c r="U31" s="55"/>
      <c r="V31" s="55"/>
      <c r="W31" s="55"/>
      <c r="X31" s="55"/>
      <c r="Y31" s="55"/>
      <c r="Z31" s="55"/>
      <c r="AA31" s="55"/>
      <c r="AB31" s="55"/>
      <c r="AC31" s="188"/>
      <c r="AD31" s="55"/>
      <c r="AE31" s="55"/>
      <c r="AF31" s="201"/>
      <c r="AG31" s="453"/>
      <c r="AH31" s="454"/>
      <c r="AI31" s="201"/>
      <c r="AJ31" s="539" t="s">
        <v>279</v>
      </c>
      <c r="AK31" s="539"/>
      <c r="AL31" s="539"/>
      <c r="AM31" s="539"/>
      <c r="AN31" s="539"/>
      <c r="AO31" s="539"/>
      <c r="AP31" s="539"/>
      <c r="AQ31" s="540"/>
      <c r="AR31" s="188"/>
      <c r="AS31" s="301"/>
    </row>
    <row r="32" spans="1:45" s="6" customFormat="1" ht="17.45" customHeight="1">
      <c r="A32" s="298"/>
      <c r="B32" s="294"/>
      <c r="C32" s="55"/>
      <c r="D32" s="55"/>
      <c r="E32" s="55"/>
      <c r="F32" s="188"/>
      <c r="G32" s="55"/>
      <c r="H32" s="55"/>
      <c r="I32" s="201"/>
      <c r="J32" s="598"/>
      <c r="K32" s="594"/>
      <c r="L32" s="586"/>
      <c r="M32" s="586"/>
      <c r="N32" s="586"/>
      <c r="O32" s="586"/>
      <c r="P32" s="587"/>
      <c r="Q32" s="188"/>
      <c r="R32" s="302"/>
      <c r="S32" s="295"/>
      <c r="T32" s="201"/>
      <c r="U32" s="55"/>
      <c r="V32" s="55"/>
      <c r="W32" s="55"/>
      <c r="X32" s="55"/>
      <c r="Y32" s="55"/>
      <c r="Z32" s="55"/>
      <c r="AA32" s="55"/>
      <c r="AB32" s="55"/>
      <c r="AC32" s="188"/>
      <c r="AD32" s="55"/>
      <c r="AE32" s="55"/>
      <c r="AF32" s="208"/>
      <c r="AG32" s="455"/>
      <c r="AH32" s="456"/>
      <c r="AI32" s="189"/>
      <c r="AJ32" s="541"/>
      <c r="AK32" s="541"/>
      <c r="AL32" s="541"/>
      <c r="AM32" s="541"/>
      <c r="AN32" s="541"/>
      <c r="AO32" s="541"/>
      <c r="AP32" s="541"/>
      <c r="AQ32" s="542"/>
      <c r="AR32" s="206"/>
      <c r="AS32" s="301"/>
    </row>
    <row r="33" spans="1:58" s="6" customFormat="1" ht="17.45" customHeight="1">
      <c r="A33" s="304"/>
      <c r="B33" s="67"/>
      <c r="C33" s="57"/>
      <c r="D33" s="57"/>
      <c r="E33" s="209"/>
      <c r="F33" s="210"/>
      <c r="G33" s="55"/>
      <c r="H33" s="55"/>
      <c r="I33" s="67"/>
      <c r="J33" s="57"/>
      <c r="K33" s="57"/>
      <c r="L33" s="57"/>
      <c r="M33" s="57"/>
      <c r="N33" s="64"/>
      <c r="O33" s="64"/>
      <c r="P33" s="211"/>
      <c r="Q33" s="210"/>
      <c r="R33" s="302"/>
      <c r="S33" s="295"/>
      <c r="T33" s="67"/>
      <c r="U33" s="64"/>
      <c r="V33" s="64"/>
      <c r="W33" s="57"/>
      <c r="X33" s="57"/>
      <c r="Y33" s="57"/>
      <c r="Z33" s="64"/>
      <c r="AA33" s="64"/>
      <c r="AB33" s="57"/>
      <c r="AC33" s="210"/>
      <c r="AD33" s="55"/>
      <c r="AE33" s="55"/>
      <c r="AF33" s="67"/>
      <c r="AG33" s="64"/>
      <c r="AH33" s="64"/>
      <c r="AI33" s="64"/>
      <c r="AJ33" s="64"/>
      <c r="AK33" s="57"/>
      <c r="AL33" s="211"/>
      <c r="AM33" s="57"/>
      <c r="AN33" s="57"/>
      <c r="AO33" s="57"/>
      <c r="AP33" s="57"/>
      <c r="AQ33" s="57"/>
      <c r="AR33" s="210"/>
      <c r="AS33" s="301"/>
      <c r="AT33" s="76"/>
      <c r="AU33" s="77"/>
      <c r="BE33" s="76"/>
    </row>
    <row r="34" spans="1:58" ht="18.75" customHeight="1" thickBot="1">
      <c r="A34" s="290"/>
      <c r="B34" s="291"/>
      <c r="C34" s="291"/>
      <c r="D34" s="292"/>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3"/>
      <c r="AT34" s="3"/>
      <c r="AU34" s="3"/>
      <c r="AV34" s="3"/>
      <c r="AW34" s="3"/>
      <c r="AX34" s="3"/>
      <c r="AY34" s="3"/>
      <c r="AZ34" s="3"/>
      <c r="BA34" s="3"/>
      <c r="BB34" s="3"/>
      <c r="BC34" s="3"/>
      <c r="BD34" s="3"/>
      <c r="BE34" s="3"/>
      <c r="BF34" s="3"/>
    </row>
    <row r="35" spans="1:58" ht="27" customHeight="1">
      <c r="J35" s="12"/>
      <c r="K35" s="12"/>
      <c r="L35" s="12"/>
      <c r="M35" s="12"/>
      <c r="N35" s="12"/>
      <c r="O35" s="12"/>
      <c r="P35" s="12"/>
      <c r="AT35" s="3"/>
      <c r="AU35" s="3"/>
      <c r="AV35" s="3"/>
      <c r="AW35" s="3"/>
      <c r="AX35" s="3"/>
      <c r="AY35" s="3"/>
      <c r="AZ35" s="3"/>
      <c r="BA35" s="3"/>
      <c r="BB35" s="3"/>
      <c r="BC35" s="3"/>
      <c r="BD35" s="3"/>
      <c r="BE35" s="3"/>
      <c r="BF35" s="3"/>
    </row>
    <row r="36" spans="1:58" s="21" customFormat="1" ht="27" customHeight="1">
      <c r="A36" s="21" t="s">
        <v>334</v>
      </c>
      <c r="D36" s="85"/>
      <c r="AC36" s="86"/>
      <c r="AO36" s="86"/>
      <c r="AT36" s="20"/>
      <c r="AU36" s="3"/>
      <c r="AV36" s="3"/>
      <c r="AW36" s="3"/>
      <c r="AX36" s="3"/>
      <c r="AY36" s="3"/>
      <c r="AZ36" s="3"/>
      <c r="BA36" s="3"/>
      <c r="BB36" s="3"/>
      <c r="BC36" s="3"/>
      <c r="BD36" s="3"/>
      <c r="BE36" s="20"/>
      <c r="BF36" s="20"/>
    </row>
    <row r="37" spans="1:58" ht="42" hidden="1" customHeight="1">
      <c r="A37" s="13" t="s">
        <v>151</v>
      </c>
      <c r="B37" s="14"/>
      <c r="C37" s="14"/>
      <c r="D37" s="15"/>
      <c r="E37" s="14"/>
      <c r="F37" s="14"/>
      <c r="G37" s="14"/>
      <c r="H37" s="14"/>
      <c r="I37" s="14"/>
      <c r="J37" s="16"/>
      <c r="K37" s="16"/>
      <c r="L37" s="16"/>
      <c r="M37" s="16"/>
      <c r="N37" s="16"/>
      <c r="O37" s="16"/>
      <c r="P37" s="16"/>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3"/>
      <c r="AU37" s="3"/>
      <c r="AV37" s="3"/>
      <c r="AW37" s="3"/>
      <c r="AX37" s="3"/>
      <c r="AY37" s="3"/>
      <c r="AZ37" s="3"/>
      <c r="BA37" s="3"/>
      <c r="BB37" s="3"/>
      <c r="BC37" s="3"/>
      <c r="BD37" s="3"/>
      <c r="BE37" s="3"/>
    </row>
    <row r="38" spans="1:58" ht="13.5" hidden="1" customHeight="1">
      <c r="J38" s="12"/>
      <c r="K38" s="12"/>
      <c r="L38" s="12"/>
      <c r="M38" s="12"/>
      <c r="N38" s="12"/>
      <c r="O38" s="12"/>
      <c r="P38" s="12"/>
      <c r="AT38" s="3"/>
      <c r="AU38" s="3"/>
      <c r="AV38" s="3"/>
      <c r="AW38" s="3"/>
      <c r="AX38" s="3"/>
      <c r="AY38" s="3"/>
      <c r="AZ38" s="3"/>
      <c r="BA38" s="3"/>
      <c r="BB38" s="3"/>
      <c r="BC38" s="3"/>
      <c r="BD38" s="3"/>
      <c r="BE38" s="3"/>
    </row>
    <row r="39" spans="1:58" s="21" customFormat="1" ht="30" hidden="1" customHeight="1">
      <c r="A39" s="17" t="s">
        <v>7</v>
      </c>
      <c r="B39" s="18"/>
      <c r="C39" s="18"/>
      <c r="D39" s="19"/>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20"/>
      <c r="AU39" s="20"/>
      <c r="AV39" s="20"/>
      <c r="AW39" s="20"/>
      <c r="AX39" s="20"/>
      <c r="AY39" s="20"/>
      <c r="AZ39" s="20"/>
      <c r="BA39" s="20"/>
      <c r="BB39" s="20"/>
      <c r="BC39" s="20"/>
      <c r="BD39" s="20"/>
      <c r="BE39" s="20"/>
    </row>
    <row r="40" spans="1:58" ht="53.25" hidden="1" customHeight="1">
      <c r="A40" s="525" t="s">
        <v>81</v>
      </c>
      <c r="B40" s="526"/>
      <c r="C40" s="526"/>
      <c r="D40" s="526"/>
      <c r="E40" s="527"/>
      <c r="F40" s="22" t="s">
        <v>8</v>
      </c>
      <c r="G40" s="484"/>
      <c r="H40" s="362"/>
      <c r="I40" s="361"/>
      <c r="J40" s="362"/>
      <c r="K40" s="361"/>
      <c r="L40" s="362"/>
      <c r="M40" s="363" t="s">
        <v>174</v>
      </c>
      <c r="N40" s="364"/>
      <c r="O40" s="361"/>
      <c r="P40" s="362"/>
      <c r="Q40" s="361"/>
      <c r="R40" s="362"/>
      <c r="S40" s="361"/>
      <c r="T40" s="362"/>
      <c r="U40" s="361"/>
      <c r="V40" s="362"/>
      <c r="W40" s="23"/>
      <c r="X40" s="24"/>
      <c r="Y40" s="24"/>
      <c r="Z40" s="24"/>
      <c r="AA40" s="24"/>
      <c r="AB40" s="24"/>
      <c r="AC40" s="24"/>
      <c r="AD40" s="24"/>
      <c r="AE40" s="24"/>
      <c r="AF40" s="24"/>
      <c r="AG40" s="24"/>
      <c r="AH40" s="24"/>
      <c r="AI40" s="24"/>
      <c r="AJ40" s="24"/>
      <c r="AK40" s="24"/>
      <c r="AL40" s="24"/>
      <c r="AM40" s="24"/>
      <c r="AN40" s="24"/>
      <c r="AO40" s="24"/>
      <c r="AP40" s="24"/>
      <c r="AQ40" s="24"/>
      <c r="AR40" s="25"/>
      <c r="AT40" s="3"/>
      <c r="AU40" s="3"/>
      <c r="AV40" s="3"/>
      <c r="AW40" s="3"/>
      <c r="AX40" s="3"/>
      <c r="AY40" s="3"/>
      <c r="AZ40" s="3"/>
      <c r="BA40" s="3"/>
      <c r="BB40" s="3"/>
      <c r="BC40" s="3"/>
      <c r="BD40" s="3"/>
      <c r="BE40" s="3"/>
    </row>
    <row r="41" spans="1:58" ht="27" hidden="1" customHeight="1">
      <c r="A41" s="528"/>
      <c r="B41" s="529"/>
      <c r="C41" s="529"/>
      <c r="D41" s="529"/>
      <c r="E41" s="530"/>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6"/>
      <c r="AT41" s="3"/>
      <c r="AU41" s="3"/>
      <c r="AV41" s="3"/>
      <c r="AW41" s="3"/>
      <c r="AX41" s="3"/>
      <c r="AY41" s="3"/>
      <c r="AZ41" s="3"/>
      <c r="BA41" s="3"/>
      <c r="BB41" s="3"/>
      <c r="BC41" s="3"/>
      <c r="BD41" s="3"/>
      <c r="BE41" s="3"/>
    </row>
    <row r="42" spans="1:58" ht="53.25" hidden="1" customHeight="1">
      <c r="A42" s="531"/>
      <c r="B42" s="532"/>
      <c r="C42" s="532"/>
      <c r="D42" s="532"/>
      <c r="E42" s="533"/>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c r="AN42" s="388"/>
      <c r="AO42" s="388"/>
      <c r="AP42" s="388"/>
      <c r="AQ42" s="388"/>
      <c r="AR42" s="389"/>
      <c r="AT42" s="3"/>
      <c r="AU42" s="3"/>
      <c r="AV42" s="3"/>
      <c r="AW42" s="3"/>
      <c r="AX42" s="3"/>
      <c r="AY42" s="3"/>
      <c r="AZ42" s="3"/>
      <c r="BA42" s="3"/>
      <c r="BB42" s="3"/>
      <c r="BC42" s="3"/>
      <c r="BD42" s="3"/>
      <c r="BE42" s="3"/>
    </row>
    <row r="43" spans="1:58" ht="44.25" hidden="1" customHeight="1">
      <c r="A43" s="404" t="s">
        <v>175</v>
      </c>
      <c r="B43" s="405"/>
      <c r="C43" s="405"/>
      <c r="D43" s="405"/>
      <c r="E43" s="406"/>
      <c r="F43" s="470"/>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534"/>
      <c r="AF43" s="535" t="s">
        <v>89</v>
      </c>
      <c r="AG43" s="536"/>
      <c r="AH43" s="536"/>
      <c r="AI43" s="536"/>
      <c r="AJ43" s="536"/>
      <c r="AK43" s="536"/>
      <c r="AL43" s="536"/>
      <c r="AM43" s="536"/>
      <c r="AN43" s="536"/>
      <c r="AO43" s="536"/>
      <c r="AP43" s="536"/>
      <c r="AQ43" s="536"/>
      <c r="AR43" s="537"/>
      <c r="AS43" s="12"/>
      <c r="AT43" s="3"/>
      <c r="AU43" s="3"/>
      <c r="AV43" s="3"/>
      <c r="AW43" s="3"/>
      <c r="AX43" s="3"/>
      <c r="AY43" s="3"/>
      <c r="AZ43" s="3"/>
      <c r="BA43" s="3"/>
      <c r="BB43" s="3"/>
      <c r="BC43" s="3"/>
      <c r="BD43" s="3"/>
      <c r="BE43" s="3"/>
    </row>
    <row r="44" spans="1:58" ht="27" hidden="1" customHeight="1">
      <c r="A44" s="439" t="s">
        <v>164</v>
      </c>
      <c r="B44" s="372"/>
      <c r="C44" s="372"/>
      <c r="D44" s="372"/>
      <c r="E44" s="373"/>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6"/>
      <c r="AF44" s="560"/>
      <c r="AG44" s="431"/>
      <c r="AH44" s="431"/>
      <c r="AI44" s="431"/>
      <c r="AJ44" s="431"/>
      <c r="AK44" s="431"/>
      <c r="AL44" s="431"/>
      <c r="AM44" s="431"/>
      <c r="AN44" s="431"/>
      <c r="AO44" s="431"/>
      <c r="AP44" s="431"/>
      <c r="AQ44" s="431"/>
      <c r="AR44" s="463"/>
      <c r="AT44" s="3"/>
      <c r="AU44" s="3"/>
      <c r="AV44" s="3"/>
      <c r="AW44" s="3"/>
      <c r="AX44" s="3"/>
      <c r="AY44" s="3"/>
      <c r="AZ44" s="3"/>
      <c r="BA44" s="3"/>
      <c r="BB44" s="3"/>
      <c r="BC44" s="3"/>
      <c r="BD44" s="3"/>
      <c r="BE44" s="3"/>
    </row>
    <row r="45" spans="1:58" ht="52.5" hidden="1" customHeight="1">
      <c r="A45" s="374"/>
      <c r="B45" s="375"/>
      <c r="C45" s="375"/>
      <c r="D45" s="375"/>
      <c r="E45" s="376"/>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9"/>
      <c r="AF45" s="561"/>
      <c r="AG45" s="432"/>
      <c r="AH45" s="432"/>
      <c r="AI45" s="432"/>
      <c r="AJ45" s="432"/>
      <c r="AK45" s="432"/>
      <c r="AL45" s="432"/>
      <c r="AM45" s="432"/>
      <c r="AN45" s="432"/>
      <c r="AO45" s="432"/>
      <c r="AP45" s="432"/>
      <c r="AQ45" s="432"/>
      <c r="AR45" s="464"/>
      <c r="AT45" s="3"/>
      <c r="AU45" s="3"/>
      <c r="AV45" s="3"/>
      <c r="AW45" s="3"/>
      <c r="AX45" s="3"/>
      <c r="AY45" s="3"/>
      <c r="AZ45" s="3"/>
      <c r="BA45" s="3"/>
      <c r="BB45" s="3"/>
      <c r="BC45" s="3"/>
      <c r="BD45" s="3"/>
      <c r="BE45" s="3"/>
    </row>
    <row r="46" spans="1:58" ht="27" hidden="1" customHeight="1">
      <c r="A46" s="436" t="s">
        <v>140</v>
      </c>
      <c r="B46" s="465"/>
      <c r="C46" s="465"/>
      <c r="D46" s="465"/>
      <c r="E46" s="466"/>
      <c r="F46" s="467"/>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9"/>
      <c r="AT46" s="3"/>
      <c r="AU46" s="3"/>
      <c r="AV46" s="3"/>
      <c r="AW46" s="3"/>
      <c r="AX46" s="3"/>
      <c r="AY46" s="3"/>
      <c r="AZ46" s="3"/>
      <c r="BA46" s="3"/>
      <c r="BB46" s="3"/>
      <c r="BC46" s="3"/>
      <c r="BD46" s="3"/>
      <c r="BE46" s="3"/>
    </row>
    <row r="47" spans="1:58" ht="33.75" hidden="1" customHeight="1">
      <c r="A47" s="374"/>
      <c r="B47" s="375"/>
      <c r="C47" s="375"/>
      <c r="D47" s="375"/>
      <c r="E47" s="376"/>
      <c r="F47" s="387"/>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9"/>
      <c r="AT47" s="3"/>
      <c r="AU47" s="3"/>
      <c r="AV47" s="3"/>
      <c r="AW47" s="3"/>
      <c r="AX47" s="3"/>
      <c r="AY47" s="3"/>
      <c r="AZ47" s="3"/>
      <c r="BA47" s="3"/>
      <c r="BB47" s="3"/>
      <c r="BC47" s="3"/>
      <c r="BD47" s="3"/>
      <c r="BE47" s="3"/>
    </row>
    <row r="48" spans="1:58" ht="39.75" hidden="1" customHeight="1">
      <c r="A48" s="404" t="s">
        <v>176</v>
      </c>
      <c r="B48" s="405"/>
      <c r="C48" s="405"/>
      <c r="D48" s="405"/>
      <c r="E48" s="406"/>
      <c r="F48" s="470"/>
      <c r="G48" s="471"/>
      <c r="H48" s="471"/>
      <c r="I48" s="471"/>
      <c r="J48" s="471"/>
      <c r="K48" s="471"/>
      <c r="L48" s="471"/>
      <c r="M48" s="471"/>
      <c r="N48" s="471"/>
      <c r="O48" s="471"/>
      <c r="P48" s="471"/>
      <c r="Q48" s="471"/>
      <c r="R48" s="471"/>
      <c r="S48" s="471"/>
      <c r="T48" s="471"/>
      <c r="U48" s="471"/>
      <c r="V48" s="471"/>
      <c r="W48" s="471"/>
      <c r="X48" s="471"/>
      <c r="Y48" s="471"/>
      <c r="Z48" s="471"/>
      <c r="AA48" s="404" t="s">
        <v>177</v>
      </c>
      <c r="AB48" s="405"/>
      <c r="AC48" s="405"/>
      <c r="AD48" s="405"/>
      <c r="AE48" s="406"/>
      <c r="AF48" s="470"/>
      <c r="AG48" s="471"/>
      <c r="AH48" s="471"/>
      <c r="AI48" s="471"/>
      <c r="AJ48" s="471"/>
      <c r="AK48" s="471"/>
      <c r="AL48" s="471"/>
      <c r="AM48" s="471"/>
      <c r="AN48" s="471"/>
      <c r="AO48" s="471"/>
      <c r="AP48" s="471"/>
      <c r="AQ48" s="471"/>
      <c r="AR48" s="534"/>
      <c r="AT48" s="3"/>
      <c r="AU48" s="3"/>
      <c r="AV48" s="3"/>
      <c r="AW48" s="3"/>
      <c r="AX48" s="3"/>
      <c r="AY48" s="3"/>
      <c r="AZ48" s="3"/>
      <c r="BA48" s="3"/>
      <c r="BB48" s="3"/>
      <c r="BC48" s="3"/>
      <c r="BD48" s="3"/>
      <c r="BE48" s="3"/>
    </row>
    <row r="49" spans="1:57" ht="27" hidden="1" customHeight="1">
      <c r="A49" s="544" t="s">
        <v>82</v>
      </c>
      <c r="B49" s="545"/>
      <c r="C49" s="545"/>
      <c r="D49" s="545"/>
      <c r="E49" s="546"/>
      <c r="F49" s="384"/>
      <c r="G49" s="385"/>
      <c r="H49" s="385"/>
      <c r="I49" s="385"/>
      <c r="J49" s="385"/>
      <c r="K49" s="385"/>
      <c r="L49" s="385"/>
      <c r="M49" s="385"/>
      <c r="N49" s="385"/>
      <c r="O49" s="385"/>
      <c r="P49" s="385"/>
      <c r="Q49" s="385"/>
      <c r="R49" s="385"/>
      <c r="S49" s="385"/>
      <c r="T49" s="385"/>
      <c r="U49" s="385"/>
      <c r="V49" s="385"/>
      <c r="W49" s="385"/>
      <c r="X49" s="385"/>
      <c r="Y49" s="385"/>
      <c r="Z49" s="385"/>
      <c r="AA49" s="475" t="s">
        <v>44</v>
      </c>
      <c r="AB49" s="476"/>
      <c r="AC49" s="476"/>
      <c r="AD49" s="476"/>
      <c r="AE49" s="477"/>
      <c r="AF49" s="385"/>
      <c r="AG49" s="385"/>
      <c r="AH49" s="385"/>
      <c r="AI49" s="385"/>
      <c r="AJ49" s="385"/>
      <c r="AK49" s="385"/>
      <c r="AL49" s="385"/>
      <c r="AM49" s="385"/>
      <c r="AN49" s="385"/>
      <c r="AO49" s="385"/>
      <c r="AP49" s="385"/>
      <c r="AQ49" s="385"/>
      <c r="AR49" s="386"/>
      <c r="AT49" s="3"/>
      <c r="AU49" s="3"/>
      <c r="AV49" s="3"/>
      <c r="AW49" s="3"/>
      <c r="AX49" s="3"/>
      <c r="AY49" s="3"/>
      <c r="AZ49" s="3"/>
      <c r="BA49" s="3"/>
      <c r="BB49" s="3"/>
      <c r="BC49" s="3"/>
      <c r="BD49" s="3"/>
      <c r="BE49" s="3"/>
    </row>
    <row r="50" spans="1:57" ht="63" hidden="1" customHeight="1">
      <c r="A50" s="547"/>
      <c r="B50" s="548"/>
      <c r="C50" s="548"/>
      <c r="D50" s="548"/>
      <c r="E50" s="549"/>
      <c r="F50" s="387"/>
      <c r="G50" s="388"/>
      <c r="H50" s="388"/>
      <c r="I50" s="388"/>
      <c r="J50" s="388"/>
      <c r="K50" s="388"/>
      <c r="L50" s="388"/>
      <c r="M50" s="388"/>
      <c r="N50" s="388"/>
      <c r="O50" s="388"/>
      <c r="P50" s="388"/>
      <c r="Q50" s="388"/>
      <c r="R50" s="388"/>
      <c r="S50" s="388"/>
      <c r="T50" s="388"/>
      <c r="U50" s="388"/>
      <c r="V50" s="388"/>
      <c r="W50" s="388"/>
      <c r="X50" s="388"/>
      <c r="Y50" s="388"/>
      <c r="Z50" s="388"/>
      <c r="AA50" s="478"/>
      <c r="AB50" s="479"/>
      <c r="AC50" s="479"/>
      <c r="AD50" s="479"/>
      <c r="AE50" s="480"/>
      <c r="AF50" s="388"/>
      <c r="AG50" s="388"/>
      <c r="AH50" s="388"/>
      <c r="AI50" s="388"/>
      <c r="AJ50" s="388"/>
      <c r="AK50" s="388"/>
      <c r="AL50" s="388"/>
      <c r="AM50" s="388"/>
      <c r="AN50" s="388"/>
      <c r="AO50" s="388"/>
      <c r="AP50" s="388"/>
      <c r="AQ50" s="388"/>
      <c r="AR50" s="388"/>
      <c r="AS50" s="26"/>
      <c r="AT50" s="3"/>
      <c r="AU50" s="3"/>
      <c r="AV50" s="3"/>
      <c r="AW50" s="3"/>
      <c r="AX50" s="3"/>
      <c r="AY50" s="3"/>
      <c r="AZ50" s="3"/>
      <c r="BA50" s="3"/>
      <c r="BB50" s="3"/>
      <c r="BC50" s="3"/>
      <c r="BD50" s="3"/>
      <c r="BE50" s="3"/>
    </row>
    <row r="51" spans="1:57" ht="38.25" hidden="1" customHeight="1">
      <c r="A51" s="439" t="s">
        <v>90</v>
      </c>
      <c r="B51" s="372"/>
      <c r="C51" s="372"/>
      <c r="D51" s="372"/>
      <c r="E51" s="373"/>
      <c r="F51" s="27" t="s">
        <v>178</v>
      </c>
      <c r="G51" s="484"/>
      <c r="H51" s="362"/>
      <c r="I51" s="361"/>
      <c r="J51" s="362"/>
      <c r="K51" s="361"/>
      <c r="L51" s="362"/>
      <c r="M51" s="363" t="s">
        <v>174</v>
      </c>
      <c r="N51" s="364"/>
      <c r="O51" s="361"/>
      <c r="P51" s="362"/>
      <c r="Q51" s="361"/>
      <c r="R51" s="362"/>
      <c r="S51" s="361"/>
      <c r="T51" s="362"/>
      <c r="U51" s="361"/>
      <c r="V51" s="362"/>
      <c r="W51" s="433"/>
      <c r="X51" s="434"/>
      <c r="Y51" s="434"/>
      <c r="Z51" s="435"/>
      <c r="AA51" s="436" t="s">
        <v>11</v>
      </c>
      <c r="AB51" s="437"/>
      <c r="AC51" s="437"/>
      <c r="AD51" s="438"/>
      <c r="AE51" s="427" t="s">
        <v>59</v>
      </c>
      <c r="AF51" s="428"/>
      <c r="AG51" s="428"/>
      <c r="AH51" s="429"/>
      <c r="AI51" s="28"/>
      <c r="AJ51" s="380" t="s">
        <v>72</v>
      </c>
      <c r="AK51" s="381"/>
      <c r="AL51" s="381"/>
      <c r="AM51" s="381"/>
      <c r="AN51" s="381"/>
      <c r="AO51" s="381"/>
      <c r="AP51" s="382"/>
      <c r="AQ51" s="382"/>
      <c r="AR51" s="383"/>
      <c r="AS51" s="26"/>
      <c r="AT51" s="3"/>
      <c r="AU51" s="3"/>
      <c r="AV51" s="3"/>
      <c r="AW51" s="3"/>
      <c r="AX51" s="3"/>
      <c r="AY51" s="3"/>
      <c r="AZ51" s="3"/>
      <c r="BA51" s="3"/>
      <c r="BB51" s="3"/>
      <c r="BC51" s="3"/>
      <c r="BD51" s="3"/>
      <c r="BE51" s="3"/>
    </row>
    <row r="52" spans="1:57" ht="27" hidden="1" customHeight="1">
      <c r="A52" s="371"/>
      <c r="B52" s="372"/>
      <c r="C52" s="372"/>
      <c r="D52" s="372"/>
      <c r="E52" s="373"/>
      <c r="F52" s="384"/>
      <c r="G52" s="385"/>
      <c r="H52" s="385"/>
      <c r="I52" s="385"/>
      <c r="J52" s="385"/>
      <c r="K52" s="385"/>
      <c r="L52" s="385"/>
      <c r="M52" s="385"/>
      <c r="N52" s="385"/>
      <c r="O52" s="385"/>
      <c r="P52" s="385"/>
      <c r="Q52" s="385"/>
      <c r="R52" s="385"/>
      <c r="S52" s="385"/>
      <c r="T52" s="385"/>
      <c r="U52" s="385"/>
      <c r="V52" s="385"/>
      <c r="W52" s="385"/>
      <c r="X52" s="385"/>
      <c r="Y52" s="385"/>
      <c r="Z52" s="386"/>
      <c r="AA52" s="439"/>
      <c r="AB52" s="440"/>
      <c r="AC52" s="440"/>
      <c r="AD52" s="441"/>
      <c r="AE52" s="390"/>
      <c r="AF52" s="391"/>
      <c r="AG52" s="391"/>
      <c r="AH52" s="392"/>
      <c r="AI52" s="29"/>
      <c r="AJ52" s="396"/>
      <c r="AK52" s="396"/>
      <c r="AL52" s="419" t="s">
        <v>4</v>
      </c>
      <c r="AM52" s="396"/>
      <c r="AN52" s="396"/>
      <c r="AO52" s="419" t="s">
        <v>9</v>
      </c>
      <c r="AP52" s="396"/>
      <c r="AQ52" s="396"/>
      <c r="AR52" s="420" t="s">
        <v>10</v>
      </c>
      <c r="AS52" s="26"/>
      <c r="AT52" s="3"/>
      <c r="AU52" s="3"/>
      <c r="AV52" s="3"/>
      <c r="AW52" s="3"/>
      <c r="AX52" s="3"/>
      <c r="AY52" s="3"/>
      <c r="AZ52" s="3"/>
      <c r="BA52" s="3"/>
      <c r="BB52" s="3"/>
      <c r="BC52" s="3"/>
      <c r="BD52" s="3"/>
      <c r="BE52" s="3"/>
    </row>
    <row r="53" spans="1:57" ht="28.5" hidden="1" customHeight="1">
      <c r="A53" s="374"/>
      <c r="B53" s="375"/>
      <c r="C53" s="375"/>
      <c r="D53" s="375"/>
      <c r="E53" s="376"/>
      <c r="F53" s="387"/>
      <c r="G53" s="388"/>
      <c r="H53" s="388"/>
      <c r="I53" s="388"/>
      <c r="J53" s="388"/>
      <c r="K53" s="388"/>
      <c r="L53" s="388"/>
      <c r="M53" s="388"/>
      <c r="N53" s="388"/>
      <c r="O53" s="388"/>
      <c r="P53" s="388"/>
      <c r="Q53" s="388"/>
      <c r="R53" s="388"/>
      <c r="S53" s="388"/>
      <c r="T53" s="388"/>
      <c r="U53" s="388"/>
      <c r="V53" s="388"/>
      <c r="W53" s="388"/>
      <c r="X53" s="388"/>
      <c r="Y53" s="388"/>
      <c r="Z53" s="389"/>
      <c r="AA53" s="442"/>
      <c r="AB53" s="443"/>
      <c r="AC53" s="443"/>
      <c r="AD53" s="444"/>
      <c r="AE53" s="393"/>
      <c r="AF53" s="394"/>
      <c r="AG53" s="394"/>
      <c r="AH53" s="395"/>
      <c r="AI53" s="30"/>
      <c r="AJ53" s="394"/>
      <c r="AK53" s="394"/>
      <c r="AL53" s="422"/>
      <c r="AM53" s="394"/>
      <c r="AN53" s="394"/>
      <c r="AO53" s="422"/>
      <c r="AP53" s="394"/>
      <c r="AQ53" s="394"/>
      <c r="AR53" s="423"/>
      <c r="AS53" s="26"/>
      <c r="AT53" s="3"/>
      <c r="AU53" s="3"/>
      <c r="AV53" s="3"/>
      <c r="AW53" s="3"/>
      <c r="AX53" s="3"/>
      <c r="AY53" s="3"/>
      <c r="AZ53" s="3"/>
      <c r="BA53" s="3"/>
      <c r="BB53" s="3"/>
      <c r="BC53" s="3"/>
      <c r="BD53" s="3"/>
      <c r="BE53" s="3"/>
    </row>
    <row r="54" spans="1:57" ht="30" hidden="1" customHeight="1">
      <c r="AT54" s="3"/>
      <c r="AU54" s="3"/>
      <c r="AV54" s="3"/>
      <c r="AW54" s="3"/>
      <c r="AX54" s="3"/>
      <c r="AY54" s="3"/>
      <c r="AZ54" s="3"/>
      <c r="BA54" s="3"/>
      <c r="BB54" s="3"/>
      <c r="BC54" s="3"/>
      <c r="BD54" s="3"/>
      <c r="BE54" s="3"/>
    </row>
    <row r="55" spans="1:57" ht="15.75" hidden="1" customHeight="1">
      <c r="AT55" s="3"/>
      <c r="AU55" s="3"/>
      <c r="AV55" s="3"/>
      <c r="AW55" s="3"/>
      <c r="AX55" s="3"/>
      <c r="AY55" s="3"/>
      <c r="AZ55" s="3"/>
      <c r="BA55" s="3"/>
      <c r="BB55" s="3"/>
      <c r="BC55" s="3"/>
      <c r="BD55" s="3"/>
      <c r="BE55" s="3"/>
    </row>
    <row r="56" spans="1:57" s="34" customFormat="1" ht="27" hidden="1" customHeight="1">
      <c r="A56" s="31" t="s">
        <v>12</v>
      </c>
      <c r="B56" s="32"/>
      <c r="C56" s="32"/>
      <c r="D56" s="33"/>
      <c r="E56" s="32"/>
      <c r="F56" s="32"/>
      <c r="G56" s="32"/>
      <c r="H56" s="32"/>
      <c r="I56" s="8" t="s">
        <v>68</v>
      </c>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T56" s="32"/>
      <c r="AU56" s="32"/>
      <c r="AV56" s="32"/>
      <c r="AW56" s="32"/>
      <c r="AX56" s="32"/>
      <c r="AY56" s="32"/>
      <c r="AZ56" s="32"/>
      <c r="BA56" s="32"/>
      <c r="BB56" s="32"/>
      <c r="BC56" s="32"/>
      <c r="BD56" s="32"/>
      <c r="BE56" s="32"/>
    </row>
    <row r="57" spans="1:57" ht="27" hidden="1" customHeight="1">
      <c r="A57" s="398" t="s">
        <v>15</v>
      </c>
      <c r="B57" s="399"/>
      <c r="C57" s="399"/>
      <c r="D57" s="399"/>
      <c r="E57" s="400"/>
      <c r="F57" s="365"/>
      <c r="G57" s="366"/>
      <c r="H57" s="366"/>
      <c r="I57" s="366"/>
      <c r="J57" s="366"/>
      <c r="K57" s="366"/>
      <c r="L57" s="366"/>
      <c r="M57" s="366"/>
      <c r="N57" s="366"/>
      <c r="O57" s="366"/>
      <c r="P57" s="366"/>
      <c r="Q57" s="366"/>
      <c r="R57" s="366"/>
      <c r="S57" s="366"/>
      <c r="T57" s="366"/>
      <c r="U57" s="366"/>
      <c r="V57" s="367"/>
      <c r="W57" s="398" t="s">
        <v>16</v>
      </c>
      <c r="X57" s="399"/>
      <c r="Y57" s="399"/>
      <c r="Z57" s="399"/>
      <c r="AA57" s="399"/>
      <c r="AB57" s="399"/>
      <c r="AC57" s="399"/>
      <c r="AD57" s="399"/>
      <c r="AE57" s="400"/>
      <c r="AF57" s="365"/>
      <c r="AG57" s="366"/>
      <c r="AH57" s="366"/>
      <c r="AI57" s="366"/>
      <c r="AJ57" s="366"/>
      <c r="AK57" s="366"/>
      <c r="AL57" s="366"/>
      <c r="AM57" s="366"/>
      <c r="AN57" s="366"/>
      <c r="AO57" s="366"/>
      <c r="AP57" s="366"/>
      <c r="AQ57" s="366"/>
      <c r="AR57" s="367"/>
      <c r="AT57" s="3"/>
      <c r="AU57" s="3"/>
      <c r="AV57" s="3"/>
      <c r="AW57" s="3"/>
      <c r="AX57" s="3"/>
      <c r="AY57" s="3"/>
      <c r="AZ57" s="3"/>
      <c r="BA57" s="3"/>
      <c r="BB57" s="3"/>
      <c r="BC57" s="3"/>
      <c r="BD57" s="3"/>
      <c r="BE57" s="3"/>
    </row>
    <row r="58" spans="1:57" ht="27" hidden="1" customHeight="1">
      <c r="A58" s="401"/>
      <c r="B58" s="402"/>
      <c r="C58" s="402"/>
      <c r="D58" s="402"/>
      <c r="E58" s="403"/>
      <c r="F58" s="368"/>
      <c r="G58" s="369"/>
      <c r="H58" s="369"/>
      <c r="I58" s="369"/>
      <c r="J58" s="369"/>
      <c r="K58" s="369"/>
      <c r="L58" s="369"/>
      <c r="M58" s="369"/>
      <c r="N58" s="369"/>
      <c r="O58" s="369"/>
      <c r="P58" s="369"/>
      <c r="Q58" s="369"/>
      <c r="R58" s="369"/>
      <c r="S58" s="369"/>
      <c r="T58" s="369"/>
      <c r="U58" s="369"/>
      <c r="V58" s="370"/>
      <c r="W58" s="401"/>
      <c r="X58" s="402"/>
      <c r="Y58" s="402"/>
      <c r="Z58" s="402"/>
      <c r="AA58" s="402"/>
      <c r="AB58" s="402"/>
      <c r="AC58" s="402"/>
      <c r="AD58" s="402"/>
      <c r="AE58" s="403"/>
      <c r="AF58" s="368"/>
      <c r="AG58" s="369"/>
      <c r="AH58" s="369"/>
      <c r="AI58" s="369"/>
      <c r="AJ58" s="369"/>
      <c r="AK58" s="369"/>
      <c r="AL58" s="369"/>
      <c r="AM58" s="369"/>
      <c r="AN58" s="369"/>
      <c r="AO58" s="369"/>
      <c r="AP58" s="369"/>
      <c r="AQ58" s="369"/>
      <c r="AR58" s="370"/>
      <c r="AT58" s="3"/>
      <c r="AU58" s="3"/>
      <c r="AV58" s="3"/>
      <c r="AW58" s="3"/>
      <c r="AX58" s="3"/>
      <c r="AY58" s="3"/>
      <c r="AZ58" s="3"/>
      <c r="BA58" s="3"/>
      <c r="BB58" s="3"/>
      <c r="BC58" s="3"/>
      <c r="BD58" s="3"/>
      <c r="BE58" s="3"/>
    </row>
    <row r="59" spans="1:57" ht="37.5" hidden="1" customHeight="1">
      <c r="A59" s="404" t="s">
        <v>179</v>
      </c>
      <c r="B59" s="405"/>
      <c r="C59" s="405"/>
      <c r="D59" s="405"/>
      <c r="E59" s="406"/>
      <c r="F59" s="481"/>
      <c r="G59" s="482"/>
      <c r="H59" s="482"/>
      <c r="I59" s="482"/>
      <c r="J59" s="482"/>
      <c r="K59" s="482"/>
      <c r="L59" s="482"/>
      <c r="M59" s="482"/>
      <c r="N59" s="482"/>
      <c r="O59" s="482"/>
      <c r="P59" s="482"/>
      <c r="Q59" s="482"/>
      <c r="R59" s="482"/>
      <c r="S59" s="482"/>
      <c r="T59" s="482"/>
      <c r="U59" s="482"/>
      <c r="V59" s="483"/>
      <c r="W59" s="419" t="s">
        <v>14</v>
      </c>
      <c r="X59" s="419"/>
      <c r="Y59" s="419"/>
      <c r="Z59" s="419"/>
      <c r="AA59" s="419"/>
      <c r="AB59" s="419"/>
      <c r="AC59" s="419"/>
      <c r="AD59" s="419"/>
      <c r="AE59" s="420"/>
      <c r="AF59" s="365"/>
      <c r="AG59" s="366"/>
      <c r="AH59" s="366"/>
      <c r="AI59" s="366"/>
      <c r="AJ59" s="366"/>
      <c r="AK59" s="366"/>
      <c r="AL59" s="366"/>
      <c r="AM59" s="366"/>
      <c r="AN59" s="366"/>
      <c r="AO59" s="366"/>
      <c r="AP59" s="366"/>
      <c r="AQ59" s="366"/>
      <c r="AR59" s="367"/>
      <c r="AT59" s="3"/>
      <c r="AU59" s="3"/>
      <c r="AV59" s="3"/>
      <c r="AW59" s="3"/>
      <c r="AX59" s="3"/>
      <c r="AY59" s="3"/>
      <c r="AZ59" s="3"/>
      <c r="BA59" s="3"/>
      <c r="BB59" s="3"/>
      <c r="BC59" s="3"/>
      <c r="BD59" s="3"/>
      <c r="BE59" s="3"/>
    </row>
    <row r="60" spans="1:57" ht="21.75" hidden="1" customHeight="1">
      <c r="A60" s="371" t="s">
        <v>13</v>
      </c>
      <c r="B60" s="372"/>
      <c r="C60" s="372"/>
      <c r="D60" s="372"/>
      <c r="E60" s="373"/>
      <c r="F60" s="377"/>
      <c r="G60" s="378"/>
      <c r="H60" s="378"/>
      <c r="I60" s="378"/>
      <c r="J60" s="378"/>
      <c r="K60" s="378"/>
      <c r="L60" s="378"/>
      <c r="M60" s="378"/>
      <c r="N60" s="378"/>
      <c r="O60" s="378"/>
      <c r="P60" s="378"/>
      <c r="Q60" s="378"/>
      <c r="R60" s="378"/>
      <c r="S60" s="378"/>
      <c r="T60" s="378"/>
      <c r="U60" s="378"/>
      <c r="V60" s="379"/>
      <c r="W60" s="422"/>
      <c r="X60" s="422"/>
      <c r="Y60" s="422"/>
      <c r="Z60" s="422"/>
      <c r="AA60" s="422"/>
      <c r="AB60" s="422"/>
      <c r="AC60" s="422"/>
      <c r="AD60" s="422"/>
      <c r="AE60" s="423"/>
      <c r="AF60" s="368"/>
      <c r="AG60" s="369"/>
      <c r="AH60" s="369"/>
      <c r="AI60" s="369"/>
      <c r="AJ60" s="369"/>
      <c r="AK60" s="369"/>
      <c r="AL60" s="369"/>
      <c r="AM60" s="369"/>
      <c r="AN60" s="369"/>
      <c r="AO60" s="369"/>
      <c r="AP60" s="369"/>
      <c r="AQ60" s="369"/>
      <c r="AR60" s="370"/>
      <c r="AT60" s="3"/>
      <c r="AU60" s="3"/>
      <c r="AV60" s="3"/>
      <c r="AW60" s="3"/>
      <c r="AX60" s="3"/>
      <c r="AY60" s="3"/>
      <c r="AZ60" s="3"/>
      <c r="BA60" s="3"/>
      <c r="BB60" s="3"/>
      <c r="BC60" s="3"/>
      <c r="BD60" s="3"/>
      <c r="BE60" s="3"/>
    </row>
    <row r="61" spans="1:57" ht="27" hidden="1" customHeight="1">
      <c r="A61" s="371"/>
      <c r="B61" s="372"/>
      <c r="C61" s="372"/>
      <c r="D61" s="372"/>
      <c r="E61" s="373"/>
      <c r="F61" s="377"/>
      <c r="G61" s="378"/>
      <c r="H61" s="378"/>
      <c r="I61" s="378"/>
      <c r="J61" s="378"/>
      <c r="K61" s="378"/>
      <c r="L61" s="378"/>
      <c r="M61" s="378"/>
      <c r="N61" s="378"/>
      <c r="O61" s="378"/>
      <c r="P61" s="378"/>
      <c r="Q61" s="378"/>
      <c r="R61" s="378"/>
      <c r="S61" s="378"/>
      <c r="T61" s="378"/>
      <c r="U61" s="378"/>
      <c r="V61" s="379"/>
      <c r="W61" s="425" t="s">
        <v>180</v>
      </c>
      <c r="X61" s="425"/>
      <c r="Y61" s="425"/>
      <c r="Z61" s="425"/>
      <c r="AA61" s="425"/>
      <c r="AB61" s="425"/>
      <c r="AC61" s="425"/>
      <c r="AD61" s="425"/>
      <c r="AE61" s="425"/>
      <c r="AF61" s="426"/>
      <c r="AG61" s="426"/>
      <c r="AH61" s="426"/>
      <c r="AI61" s="426"/>
      <c r="AJ61" s="426"/>
      <c r="AK61" s="426"/>
      <c r="AL61" s="426"/>
      <c r="AM61" s="426"/>
      <c r="AN61" s="426"/>
      <c r="AO61" s="426"/>
      <c r="AP61" s="426"/>
      <c r="AQ61" s="426"/>
      <c r="AR61" s="426"/>
      <c r="AT61" s="3"/>
      <c r="AU61" s="3"/>
      <c r="AV61" s="3"/>
      <c r="AW61" s="3"/>
      <c r="AX61" s="3"/>
      <c r="AY61" s="3"/>
      <c r="AZ61" s="3"/>
      <c r="BA61" s="3"/>
      <c r="BB61" s="3"/>
      <c r="BC61" s="3"/>
      <c r="BD61" s="3"/>
      <c r="BE61" s="3"/>
    </row>
    <row r="62" spans="1:57" ht="27" hidden="1" customHeight="1">
      <c r="A62" s="374"/>
      <c r="B62" s="375"/>
      <c r="C62" s="375"/>
      <c r="D62" s="375"/>
      <c r="E62" s="376"/>
      <c r="F62" s="368"/>
      <c r="G62" s="369"/>
      <c r="H62" s="369"/>
      <c r="I62" s="369"/>
      <c r="J62" s="369"/>
      <c r="K62" s="369"/>
      <c r="L62" s="369"/>
      <c r="M62" s="369"/>
      <c r="N62" s="369"/>
      <c r="O62" s="369"/>
      <c r="P62" s="369"/>
      <c r="Q62" s="369"/>
      <c r="R62" s="369"/>
      <c r="S62" s="369"/>
      <c r="T62" s="369"/>
      <c r="U62" s="369"/>
      <c r="V62" s="370"/>
      <c r="W62" s="425"/>
      <c r="X62" s="425"/>
      <c r="Y62" s="425"/>
      <c r="Z62" s="425"/>
      <c r="AA62" s="425"/>
      <c r="AB62" s="425"/>
      <c r="AC62" s="425"/>
      <c r="AD62" s="425"/>
      <c r="AE62" s="425"/>
      <c r="AF62" s="426"/>
      <c r="AG62" s="426"/>
      <c r="AH62" s="426"/>
      <c r="AI62" s="426"/>
      <c r="AJ62" s="426"/>
      <c r="AK62" s="426"/>
      <c r="AL62" s="426"/>
      <c r="AM62" s="426"/>
      <c r="AN62" s="426"/>
      <c r="AO62" s="426"/>
      <c r="AP62" s="426"/>
      <c r="AQ62" s="426"/>
      <c r="AR62" s="426"/>
      <c r="AT62" s="3"/>
      <c r="AU62" s="3"/>
      <c r="AV62" s="3"/>
      <c r="AW62" s="3"/>
      <c r="AX62" s="3"/>
      <c r="AY62" s="3"/>
      <c r="AZ62" s="3"/>
      <c r="BA62" s="3"/>
      <c r="BB62" s="3"/>
      <c r="BC62" s="3"/>
      <c r="BD62" s="3"/>
      <c r="BE62" s="3"/>
    </row>
    <row r="63" spans="1:57" ht="31.5" hidden="1" customHeight="1">
      <c r="AT63" s="3"/>
      <c r="AU63" s="3"/>
      <c r="AV63" s="3"/>
      <c r="AW63" s="3"/>
      <c r="AX63" s="3"/>
      <c r="AY63" s="3"/>
      <c r="AZ63" s="3"/>
      <c r="BA63" s="3"/>
      <c r="BB63" s="3"/>
      <c r="BC63" s="3"/>
      <c r="BD63" s="3"/>
      <c r="BE63" s="3"/>
    </row>
    <row r="64" spans="1:57" s="21" customFormat="1" ht="30" hidden="1" customHeight="1">
      <c r="A64" s="17" t="s">
        <v>43</v>
      </c>
      <c r="B64" s="18"/>
      <c r="C64" s="18"/>
      <c r="D64" s="19"/>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20"/>
      <c r="AU64" s="20"/>
      <c r="AV64" s="20"/>
      <c r="AW64" s="20"/>
      <c r="AX64" s="20"/>
      <c r="AY64" s="20"/>
      <c r="AZ64" s="20"/>
      <c r="BA64" s="20"/>
      <c r="BB64" s="20"/>
      <c r="BC64" s="20"/>
      <c r="BD64" s="20"/>
      <c r="BE64" s="20"/>
    </row>
    <row r="65" spans="1:57" ht="25.5" hidden="1" customHeight="1">
      <c r="A65" s="538" t="s">
        <v>77</v>
      </c>
      <c r="B65" s="419"/>
      <c r="C65" s="419"/>
      <c r="D65" s="419"/>
      <c r="E65" s="419"/>
      <c r="F65" s="419"/>
      <c r="G65" s="420"/>
      <c r="H65" s="365"/>
      <c r="I65" s="366"/>
      <c r="J65" s="366"/>
      <c r="K65" s="366"/>
      <c r="L65" s="366"/>
      <c r="M65" s="366"/>
      <c r="N65" s="366"/>
      <c r="O65" s="366"/>
      <c r="P65" s="366"/>
      <c r="Q65" s="366"/>
      <c r="R65" s="366"/>
      <c r="S65" s="366"/>
      <c r="T65" s="366"/>
      <c r="U65" s="366"/>
      <c r="V65" s="367"/>
      <c r="W65" s="538" t="s">
        <v>76</v>
      </c>
      <c r="X65" s="419"/>
      <c r="Y65" s="419"/>
      <c r="Z65" s="419"/>
      <c r="AA65" s="419"/>
      <c r="AB65" s="420"/>
      <c r="AC65" s="365"/>
      <c r="AD65" s="366"/>
      <c r="AE65" s="366"/>
      <c r="AF65" s="366"/>
      <c r="AG65" s="366"/>
      <c r="AH65" s="366"/>
      <c r="AI65" s="366"/>
      <c r="AJ65" s="366"/>
      <c r="AK65" s="366"/>
      <c r="AL65" s="366"/>
      <c r="AM65" s="366"/>
      <c r="AN65" s="366"/>
      <c r="AO65" s="366"/>
      <c r="AP65" s="366"/>
      <c r="AQ65" s="366"/>
      <c r="AR65" s="367"/>
      <c r="AT65" s="3"/>
      <c r="AU65" s="3"/>
      <c r="AV65" s="3"/>
      <c r="AW65" s="3"/>
      <c r="AX65" s="3"/>
      <c r="AY65" s="3"/>
      <c r="AZ65" s="3"/>
      <c r="BA65" s="3"/>
      <c r="BB65" s="3"/>
      <c r="BC65" s="3"/>
      <c r="BD65" s="3"/>
      <c r="BE65" s="3"/>
    </row>
    <row r="66" spans="1:57" ht="36.75" hidden="1" customHeight="1">
      <c r="A66" s="421"/>
      <c r="B66" s="422"/>
      <c r="C66" s="422"/>
      <c r="D66" s="422"/>
      <c r="E66" s="422"/>
      <c r="F66" s="422"/>
      <c r="G66" s="423"/>
      <c r="H66" s="368"/>
      <c r="I66" s="369"/>
      <c r="J66" s="369"/>
      <c r="K66" s="369"/>
      <c r="L66" s="369"/>
      <c r="M66" s="369"/>
      <c r="N66" s="369"/>
      <c r="O66" s="369"/>
      <c r="P66" s="369"/>
      <c r="Q66" s="369"/>
      <c r="R66" s="369"/>
      <c r="S66" s="369"/>
      <c r="T66" s="369"/>
      <c r="U66" s="369"/>
      <c r="V66" s="370"/>
      <c r="W66" s="421"/>
      <c r="X66" s="422"/>
      <c r="Y66" s="422"/>
      <c r="Z66" s="422"/>
      <c r="AA66" s="422"/>
      <c r="AB66" s="423"/>
      <c r="AC66" s="368"/>
      <c r="AD66" s="369"/>
      <c r="AE66" s="369"/>
      <c r="AF66" s="369"/>
      <c r="AG66" s="369"/>
      <c r="AH66" s="369"/>
      <c r="AI66" s="369"/>
      <c r="AJ66" s="369"/>
      <c r="AK66" s="369"/>
      <c r="AL66" s="369"/>
      <c r="AM66" s="369"/>
      <c r="AN66" s="369"/>
      <c r="AO66" s="369"/>
      <c r="AP66" s="369"/>
      <c r="AQ66" s="369"/>
      <c r="AR66" s="370"/>
      <c r="AT66" s="3"/>
      <c r="AU66" s="3"/>
      <c r="AV66" s="3"/>
      <c r="AW66" s="3"/>
      <c r="AX66" s="3"/>
      <c r="AY66" s="3"/>
      <c r="AZ66" s="3"/>
      <c r="BA66" s="3"/>
      <c r="BB66" s="3"/>
      <c r="BC66" s="3"/>
      <c r="BD66" s="3"/>
      <c r="BE66" s="3"/>
    </row>
    <row r="67" spans="1:57" ht="25.5" hidden="1" customHeight="1">
      <c r="A67" s="538" t="s">
        <v>30</v>
      </c>
      <c r="B67" s="419"/>
      <c r="C67" s="419"/>
      <c r="D67" s="419"/>
      <c r="E67" s="419"/>
      <c r="F67" s="419"/>
      <c r="G67" s="420"/>
      <c r="H67" s="616"/>
      <c r="I67" s="617"/>
      <c r="J67" s="620"/>
      <c r="K67" s="617"/>
      <c r="L67" s="620"/>
      <c r="M67" s="617"/>
      <c r="N67" s="620"/>
      <c r="O67" s="617"/>
      <c r="P67" s="538" t="s">
        <v>31</v>
      </c>
      <c r="Q67" s="419"/>
      <c r="R67" s="419"/>
      <c r="S67" s="419"/>
      <c r="T67" s="420"/>
      <c r="U67" s="603"/>
      <c r="V67" s="604"/>
      <c r="W67" s="607"/>
      <c r="X67" s="604"/>
      <c r="Y67" s="609"/>
      <c r="Z67" s="609"/>
      <c r="AA67" s="610" t="s">
        <v>28</v>
      </c>
      <c r="AB67" s="611"/>
      <c r="AC67" s="419"/>
      <c r="AD67" s="419"/>
      <c r="AE67" s="420"/>
      <c r="AF67" s="35"/>
      <c r="AG67" s="612" t="s">
        <v>32</v>
      </c>
      <c r="AH67" s="612"/>
      <c r="AI67" s="612"/>
      <c r="AJ67" s="612"/>
      <c r="AK67" s="36"/>
      <c r="AL67" s="612" t="s">
        <v>33</v>
      </c>
      <c r="AM67" s="612"/>
      <c r="AN67" s="612"/>
      <c r="AO67" s="612"/>
      <c r="AP67" s="36"/>
      <c r="AQ67" s="36"/>
      <c r="AR67" s="37"/>
      <c r="AT67" s="3"/>
      <c r="AU67" s="3"/>
      <c r="AV67" s="3"/>
      <c r="AW67" s="3"/>
      <c r="AX67" s="3"/>
      <c r="AY67" s="3"/>
      <c r="AZ67" s="3"/>
      <c r="BA67" s="3"/>
      <c r="BB67" s="3"/>
      <c r="BC67" s="3"/>
      <c r="BD67" s="3"/>
      <c r="BE67" s="3"/>
    </row>
    <row r="68" spans="1:57" ht="36.75" hidden="1" customHeight="1">
      <c r="A68" s="421"/>
      <c r="B68" s="422"/>
      <c r="C68" s="422"/>
      <c r="D68" s="422"/>
      <c r="E68" s="422"/>
      <c r="F68" s="422"/>
      <c r="G68" s="423"/>
      <c r="H68" s="618"/>
      <c r="I68" s="619"/>
      <c r="J68" s="621"/>
      <c r="K68" s="619"/>
      <c r="L68" s="621"/>
      <c r="M68" s="619"/>
      <c r="N68" s="621"/>
      <c r="O68" s="619"/>
      <c r="P68" s="421"/>
      <c r="Q68" s="422"/>
      <c r="R68" s="422"/>
      <c r="S68" s="422"/>
      <c r="T68" s="423"/>
      <c r="U68" s="605"/>
      <c r="V68" s="606"/>
      <c r="W68" s="608"/>
      <c r="X68" s="606"/>
      <c r="Y68" s="609"/>
      <c r="Z68" s="609"/>
      <c r="AA68" s="421"/>
      <c r="AB68" s="422"/>
      <c r="AC68" s="422"/>
      <c r="AD68" s="422"/>
      <c r="AE68" s="423"/>
      <c r="AF68" s="613" t="s">
        <v>73</v>
      </c>
      <c r="AG68" s="614"/>
      <c r="AH68" s="614"/>
      <c r="AI68" s="614"/>
      <c r="AJ68" s="614"/>
      <c r="AK68" s="614"/>
      <c r="AL68" s="614"/>
      <c r="AM68" s="614"/>
      <c r="AN68" s="614"/>
      <c r="AO68" s="614"/>
      <c r="AP68" s="614"/>
      <c r="AQ68" s="614"/>
      <c r="AR68" s="615"/>
      <c r="AT68" s="3"/>
      <c r="AU68" s="3"/>
      <c r="AV68" s="3"/>
      <c r="AW68" s="3"/>
      <c r="AX68" s="3"/>
      <c r="AY68" s="3"/>
      <c r="AZ68" s="3"/>
      <c r="BA68" s="3"/>
      <c r="BB68" s="3"/>
      <c r="BC68" s="3"/>
      <c r="BD68" s="3"/>
      <c r="BE68" s="3"/>
    </row>
    <row r="69" spans="1:57" ht="25.5" hidden="1" customHeight="1">
      <c r="A69" s="418" t="s">
        <v>29</v>
      </c>
      <c r="B69" s="419"/>
      <c r="C69" s="419"/>
      <c r="D69" s="419"/>
      <c r="E69" s="419"/>
      <c r="F69" s="419"/>
      <c r="G69" s="420"/>
      <c r="H69" s="472"/>
      <c r="I69" s="473"/>
      <c r="J69" s="474"/>
      <c r="K69" s="473"/>
      <c r="L69" s="474"/>
      <c r="M69" s="473"/>
      <c r="N69" s="474"/>
      <c r="O69" s="473"/>
      <c r="P69" s="474"/>
      <c r="Q69" s="473"/>
      <c r="R69" s="474"/>
      <c r="S69" s="473"/>
      <c r="T69" s="622"/>
      <c r="U69" s="472"/>
      <c r="V69" s="445" t="s">
        <v>181</v>
      </c>
      <c r="W69" s="446"/>
      <c r="X69" s="446"/>
      <c r="Y69" s="446"/>
      <c r="Z69" s="446"/>
      <c r="AA69" s="446"/>
      <c r="AB69" s="446"/>
      <c r="AC69" s="446"/>
      <c r="AD69" s="446"/>
      <c r="AE69" s="446"/>
      <c r="AF69" s="446"/>
      <c r="AG69" s="446"/>
      <c r="AH69" s="446"/>
      <c r="AI69" s="446"/>
      <c r="AJ69" s="446"/>
      <c r="AK69" s="446"/>
      <c r="AL69" s="446"/>
      <c r="AM69" s="446"/>
      <c r="AN69" s="446"/>
      <c r="AO69" s="446"/>
      <c r="AP69" s="446"/>
      <c r="AQ69" s="446"/>
      <c r="AR69" s="447"/>
      <c r="AT69" s="3"/>
      <c r="AU69" s="3"/>
      <c r="AV69" s="3"/>
      <c r="AW69" s="3"/>
      <c r="AX69" s="3"/>
      <c r="AY69" s="3"/>
      <c r="AZ69" s="3"/>
      <c r="BA69" s="3"/>
      <c r="BB69" s="3"/>
      <c r="BC69" s="3"/>
      <c r="BD69" s="3"/>
      <c r="BE69" s="3"/>
    </row>
    <row r="70" spans="1:57" ht="36.75" hidden="1" customHeight="1">
      <c r="A70" s="421"/>
      <c r="B70" s="422"/>
      <c r="C70" s="422"/>
      <c r="D70" s="422"/>
      <c r="E70" s="422"/>
      <c r="F70" s="422"/>
      <c r="G70" s="423"/>
      <c r="H70" s="472"/>
      <c r="I70" s="473"/>
      <c r="J70" s="474"/>
      <c r="K70" s="473"/>
      <c r="L70" s="474"/>
      <c r="M70" s="473"/>
      <c r="N70" s="474"/>
      <c r="O70" s="473"/>
      <c r="P70" s="474"/>
      <c r="Q70" s="473"/>
      <c r="R70" s="474"/>
      <c r="S70" s="473"/>
      <c r="T70" s="622"/>
      <c r="U70" s="472"/>
      <c r="V70" s="448"/>
      <c r="W70" s="449"/>
      <c r="X70" s="449"/>
      <c r="Y70" s="449"/>
      <c r="Z70" s="449"/>
      <c r="AA70" s="449"/>
      <c r="AB70" s="449"/>
      <c r="AC70" s="449"/>
      <c r="AD70" s="449"/>
      <c r="AE70" s="449"/>
      <c r="AF70" s="449"/>
      <c r="AG70" s="449"/>
      <c r="AH70" s="449"/>
      <c r="AI70" s="449"/>
      <c r="AJ70" s="449"/>
      <c r="AK70" s="449"/>
      <c r="AL70" s="449"/>
      <c r="AM70" s="449"/>
      <c r="AN70" s="449"/>
      <c r="AO70" s="449"/>
      <c r="AP70" s="449"/>
      <c r="AQ70" s="449"/>
      <c r="AR70" s="450"/>
      <c r="AT70" s="3"/>
      <c r="AU70" s="3"/>
      <c r="AV70" s="3"/>
      <c r="AW70" s="3"/>
      <c r="AX70" s="3"/>
      <c r="AY70" s="3"/>
      <c r="AZ70" s="3"/>
      <c r="BA70" s="3"/>
      <c r="BB70" s="3"/>
      <c r="BC70" s="3"/>
      <c r="BD70" s="3"/>
      <c r="BE70" s="3"/>
    </row>
    <row r="71" spans="1:57" ht="25.5" hidden="1" customHeight="1">
      <c r="A71" s="418" t="s">
        <v>34</v>
      </c>
      <c r="B71" s="419"/>
      <c r="C71" s="419"/>
      <c r="D71" s="419"/>
      <c r="E71" s="419"/>
      <c r="F71" s="419"/>
      <c r="G71" s="420"/>
      <c r="H71" s="365"/>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c r="AK71" s="366"/>
      <c r="AL71" s="366"/>
      <c r="AM71" s="366"/>
      <c r="AN71" s="366"/>
      <c r="AO71" s="366"/>
      <c r="AP71" s="366"/>
      <c r="AQ71" s="366"/>
      <c r="AR71" s="367"/>
      <c r="AT71" s="3"/>
      <c r="AU71" s="3"/>
      <c r="AV71" s="3"/>
      <c r="AW71" s="3"/>
      <c r="AX71" s="3"/>
      <c r="AY71" s="3"/>
      <c r="AZ71" s="3"/>
      <c r="BA71" s="3"/>
      <c r="BB71" s="3"/>
      <c r="BC71" s="3"/>
      <c r="BD71" s="3"/>
      <c r="BE71" s="3"/>
    </row>
    <row r="72" spans="1:57" ht="32.25" hidden="1" customHeight="1">
      <c r="A72" s="421" t="s">
        <v>35</v>
      </c>
      <c r="B72" s="422"/>
      <c r="C72" s="422"/>
      <c r="D72" s="422"/>
      <c r="E72" s="422"/>
      <c r="F72" s="422"/>
      <c r="G72" s="423"/>
      <c r="H72" s="368"/>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O72" s="369"/>
      <c r="AP72" s="369"/>
      <c r="AQ72" s="369"/>
      <c r="AR72" s="370"/>
      <c r="AT72" s="3"/>
      <c r="AU72" s="3"/>
      <c r="AV72" s="3"/>
      <c r="AW72" s="3"/>
      <c r="AX72" s="3"/>
      <c r="AY72" s="3"/>
      <c r="AZ72" s="3"/>
      <c r="BA72" s="3"/>
      <c r="BB72" s="3"/>
      <c r="BC72" s="3"/>
      <c r="BD72" s="3"/>
      <c r="BE72" s="3"/>
    </row>
    <row r="73" spans="1:57" ht="28.5" hidden="1" customHeight="1">
      <c r="B73" s="1" t="s">
        <v>182</v>
      </c>
      <c r="C73" s="6" t="s">
        <v>36</v>
      </c>
      <c r="AT73" s="3"/>
      <c r="AU73" s="3"/>
      <c r="AV73" s="3"/>
      <c r="AW73" s="3"/>
      <c r="AX73" s="3"/>
      <c r="AY73" s="3"/>
      <c r="AZ73" s="3"/>
      <c r="BA73" s="3"/>
      <c r="BB73" s="3"/>
      <c r="BC73" s="3"/>
      <c r="BD73" s="3"/>
      <c r="BE73" s="3"/>
    </row>
    <row r="74" spans="1:57" ht="25.5" hidden="1" customHeight="1">
      <c r="C74" s="38" t="s">
        <v>173</v>
      </c>
      <c r="AT74" s="3"/>
      <c r="AU74" s="3"/>
      <c r="AV74" s="3"/>
      <c r="AW74" s="3"/>
      <c r="AX74" s="3"/>
      <c r="AY74" s="3"/>
      <c r="AZ74" s="3"/>
      <c r="BA74" s="3"/>
      <c r="BB74" s="3"/>
      <c r="BC74" s="3"/>
      <c r="BD74" s="3"/>
      <c r="BE74" s="3"/>
    </row>
    <row r="75" spans="1:57" ht="18.75" hidden="1" customHeight="1">
      <c r="AT75" s="3"/>
      <c r="AU75" s="3"/>
      <c r="AV75" s="3"/>
      <c r="AW75" s="3"/>
      <c r="AX75" s="3"/>
      <c r="AY75" s="3"/>
      <c r="AZ75" s="3"/>
      <c r="BA75" s="3"/>
      <c r="BB75" s="3"/>
      <c r="BC75" s="3"/>
      <c r="BD75" s="3"/>
      <c r="BE75" s="3"/>
    </row>
    <row r="76" spans="1:57" s="21" customFormat="1" ht="33" hidden="1" customHeight="1">
      <c r="A76" s="17" t="s">
        <v>57</v>
      </c>
      <c r="B76" s="18"/>
      <c r="C76" s="18"/>
      <c r="D76" s="19"/>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20"/>
      <c r="AU76" s="20"/>
      <c r="AV76" s="20"/>
      <c r="AW76" s="20"/>
      <c r="AX76" s="20"/>
      <c r="AY76" s="20"/>
      <c r="AZ76" s="20"/>
      <c r="BA76" s="20"/>
      <c r="BB76" s="20"/>
      <c r="BC76" s="20"/>
      <c r="BD76" s="20"/>
      <c r="BE76" s="20"/>
    </row>
    <row r="77" spans="1:57" ht="33" hidden="1" customHeight="1">
      <c r="A77" s="430" t="s">
        <v>155</v>
      </c>
      <c r="B77" s="430"/>
      <c r="C77" s="430"/>
      <c r="D77" s="430"/>
      <c r="E77" s="430"/>
      <c r="F77" s="430"/>
      <c r="G77" s="430"/>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0"/>
      <c r="AF77" s="430"/>
      <c r="AG77" s="430"/>
      <c r="AH77" s="430"/>
      <c r="AI77" s="430"/>
      <c r="AJ77" s="430"/>
      <c r="AK77" s="430"/>
      <c r="AL77" s="430"/>
      <c r="AM77" s="430"/>
      <c r="AN77" s="430"/>
      <c r="AO77" s="430"/>
      <c r="AP77" s="430"/>
      <c r="AQ77" s="430"/>
      <c r="AR77" s="430"/>
      <c r="AS77" s="430"/>
      <c r="AT77" s="3"/>
      <c r="AU77" s="3"/>
      <c r="AV77" s="3"/>
      <c r="AW77" s="3"/>
      <c r="AX77" s="3"/>
      <c r="AY77" s="3"/>
      <c r="AZ77" s="3"/>
      <c r="BA77" s="3"/>
      <c r="BB77" s="3"/>
      <c r="BC77" s="3"/>
      <c r="BD77" s="3"/>
      <c r="BE77" s="3"/>
    </row>
    <row r="78" spans="1:57" ht="33" hidden="1" customHeight="1">
      <c r="A78" s="38"/>
      <c r="B78" s="6" t="s">
        <v>255</v>
      </c>
      <c r="AT78" s="3"/>
      <c r="AU78" s="3"/>
      <c r="AV78" s="3"/>
      <c r="AW78" s="3"/>
      <c r="AX78" s="3"/>
      <c r="AY78" s="3"/>
      <c r="AZ78" s="3"/>
      <c r="BA78" s="3"/>
      <c r="BB78" s="3"/>
      <c r="BC78" s="3"/>
      <c r="BD78" s="3"/>
      <c r="BE78" s="3"/>
    </row>
    <row r="79" spans="1:57" ht="39.950000000000003" hidden="1" customHeight="1">
      <c r="A79" s="411" t="s">
        <v>66</v>
      </c>
      <c r="B79" s="412"/>
      <c r="C79" s="345" t="s">
        <v>183</v>
      </c>
      <c r="D79" s="39" t="s">
        <v>47</v>
      </c>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40"/>
      <c r="AT79" s="3"/>
      <c r="AU79" s="3"/>
      <c r="AV79" s="3"/>
      <c r="AW79" s="3"/>
      <c r="AX79" s="3"/>
      <c r="AY79" s="3"/>
      <c r="AZ79" s="3"/>
      <c r="BA79" s="3"/>
      <c r="BB79" s="3"/>
      <c r="BC79" s="3"/>
      <c r="BD79" s="3"/>
      <c r="BE79" s="3"/>
    </row>
    <row r="80" spans="1:57" ht="39.950000000000003" hidden="1" customHeight="1">
      <c r="A80" s="411" t="s">
        <v>66</v>
      </c>
      <c r="B80" s="412"/>
      <c r="C80" s="345" t="s">
        <v>184</v>
      </c>
      <c r="D80" s="599" t="s">
        <v>48</v>
      </c>
      <c r="E80" s="599"/>
      <c r="F80" s="599"/>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599"/>
      <c r="AF80" s="599"/>
      <c r="AG80" s="599"/>
      <c r="AH80" s="599"/>
      <c r="AI80" s="599"/>
      <c r="AJ80" s="599"/>
      <c r="AK80" s="599"/>
      <c r="AL80" s="599"/>
      <c r="AM80" s="599"/>
      <c r="AN80" s="599"/>
      <c r="AO80" s="599"/>
      <c r="AP80" s="599"/>
      <c r="AQ80" s="599"/>
      <c r="AR80" s="600"/>
      <c r="AT80" s="3"/>
      <c r="AU80" s="3"/>
      <c r="AV80" s="3"/>
      <c r="AW80" s="3"/>
      <c r="AX80" s="3"/>
      <c r="AY80" s="3"/>
      <c r="AZ80" s="3"/>
      <c r="BA80" s="3"/>
      <c r="BB80" s="3"/>
      <c r="BC80" s="3"/>
      <c r="BD80" s="3"/>
      <c r="BE80" s="3"/>
    </row>
    <row r="81" spans="1:57" ht="39.950000000000003" hidden="1" customHeight="1">
      <c r="A81" s="411" t="s">
        <v>66</v>
      </c>
      <c r="B81" s="412"/>
      <c r="C81" s="345" t="s">
        <v>185</v>
      </c>
      <c r="D81" s="601" t="s">
        <v>111</v>
      </c>
      <c r="E81" s="601"/>
      <c r="F81" s="601"/>
      <c r="G81" s="601"/>
      <c r="H81" s="601"/>
      <c r="I81" s="601"/>
      <c r="J81" s="601"/>
      <c r="K81" s="601"/>
      <c r="L81" s="601"/>
      <c r="M81" s="601"/>
      <c r="N81" s="601"/>
      <c r="O81" s="601"/>
      <c r="P81" s="601"/>
      <c r="Q81" s="601"/>
      <c r="R81" s="601"/>
      <c r="S81" s="601"/>
      <c r="T81" s="601"/>
      <c r="U81" s="601"/>
      <c r="V81" s="601"/>
      <c r="W81" s="601"/>
      <c r="X81" s="601"/>
      <c r="Y81" s="601"/>
      <c r="Z81" s="601"/>
      <c r="AA81" s="601"/>
      <c r="AB81" s="601"/>
      <c r="AC81" s="601"/>
      <c r="AD81" s="601"/>
      <c r="AE81" s="601"/>
      <c r="AF81" s="601"/>
      <c r="AG81" s="601"/>
      <c r="AH81" s="601"/>
      <c r="AI81" s="601"/>
      <c r="AJ81" s="601"/>
      <c r="AK81" s="601"/>
      <c r="AL81" s="601"/>
      <c r="AM81" s="601"/>
      <c r="AN81" s="601"/>
      <c r="AO81" s="601"/>
      <c r="AP81" s="601"/>
      <c r="AQ81" s="601"/>
      <c r="AR81" s="602"/>
      <c r="AT81" s="3"/>
      <c r="AU81" s="3"/>
      <c r="AV81" s="3"/>
      <c r="AW81" s="3"/>
      <c r="AX81" s="3"/>
      <c r="AY81" s="3"/>
      <c r="AZ81" s="3"/>
      <c r="BA81" s="3"/>
      <c r="BB81" s="3"/>
      <c r="BC81" s="3"/>
      <c r="BD81" s="3"/>
      <c r="BE81" s="3"/>
    </row>
    <row r="82" spans="1:57" ht="39.950000000000003" hidden="1" customHeight="1">
      <c r="A82" s="411" t="s">
        <v>66</v>
      </c>
      <c r="B82" s="412"/>
      <c r="C82" s="345" t="s">
        <v>186</v>
      </c>
      <c r="D82" s="41" t="s">
        <v>148</v>
      </c>
      <c r="E82" s="347"/>
      <c r="F82" s="347"/>
      <c r="G82" s="347"/>
      <c r="H82" s="347"/>
      <c r="I82" s="347"/>
      <c r="J82" s="347"/>
      <c r="K82" s="347"/>
      <c r="L82" s="347"/>
      <c r="M82" s="347"/>
      <c r="N82" s="347"/>
      <c r="O82" s="347"/>
      <c r="P82" s="347"/>
      <c r="Q82" s="347"/>
      <c r="R82" s="347"/>
      <c r="S82" s="347"/>
      <c r="T82" s="347"/>
      <c r="U82" s="347"/>
      <c r="V82" s="347"/>
      <c r="W82" s="347"/>
      <c r="X82" s="347"/>
      <c r="Y82" s="347"/>
      <c r="Z82" s="347"/>
      <c r="AA82" s="347"/>
      <c r="AB82" s="347"/>
      <c r="AC82" s="347"/>
      <c r="AD82" s="347"/>
      <c r="AE82" s="347"/>
      <c r="AF82" s="347"/>
      <c r="AG82" s="347"/>
      <c r="AH82" s="347"/>
      <c r="AI82" s="347"/>
      <c r="AJ82" s="347"/>
      <c r="AK82" s="347"/>
      <c r="AL82" s="347"/>
      <c r="AM82" s="347"/>
      <c r="AN82" s="347"/>
      <c r="AO82" s="347"/>
      <c r="AP82" s="347"/>
      <c r="AQ82" s="347"/>
      <c r="AR82" s="348"/>
      <c r="AT82" s="3"/>
      <c r="AU82" s="3"/>
      <c r="AV82" s="3"/>
      <c r="AW82" s="3"/>
      <c r="AX82" s="3"/>
      <c r="AY82" s="3"/>
      <c r="AZ82" s="3"/>
      <c r="BA82" s="3"/>
      <c r="BB82" s="3"/>
      <c r="BC82" s="3"/>
      <c r="BD82" s="3"/>
      <c r="BE82" s="3"/>
    </row>
    <row r="83" spans="1:57" ht="39.950000000000003" hidden="1" customHeight="1">
      <c r="A83" s="411" t="s">
        <v>66</v>
      </c>
      <c r="B83" s="412"/>
      <c r="C83" s="334" t="s">
        <v>187</v>
      </c>
      <c r="D83" s="42" t="s">
        <v>49</v>
      </c>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4"/>
      <c r="AT83" s="3"/>
      <c r="AU83" s="3"/>
      <c r="AV83" s="3"/>
      <c r="AW83" s="3"/>
      <c r="AX83" s="3"/>
      <c r="AY83" s="3"/>
      <c r="AZ83" s="3"/>
      <c r="BA83" s="3"/>
      <c r="BB83" s="3"/>
      <c r="BC83" s="3"/>
      <c r="BD83" s="3"/>
      <c r="BE83" s="3"/>
    </row>
    <row r="84" spans="1:57" ht="29.1" hidden="1" customHeight="1">
      <c r="A84" s="625" t="s">
        <v>66</v>
      </c>
      <c r="B84" s="626"/>
      <c r="C84" s="334" t="s">
        <v>188</v>
      </c>
      <c r="D84" s="45" t="s">
        <v>172</v>
      </c>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7"/>
      <c r="AS84" s="48"/>
      <c r="AT84" s="49"/>
      <c r="AU84" s="49"/>
      <c r="AV84" s="3"/>
      <c r="AW84" s="3"/>
      <c r="AX84" s="3"/>
      <c r="AY84" s="3"/>
      <c r="AZ84" s="3"/>
      <c r="BA84" s="3"/>
      <c r="BB84" s="3"/>
      <c r="BC84" s="3"/>
      <c r="BD84" s="3"/>
      <c r="BE84" s="3"/>
    </row>
    <row r="85" spans="1:57" ht="29.1" hidden="1" customHeight="1">
      <c r="A85" s="629"/>
      <c r="B85" s="630"/>
      <c r="C85" s="335"/>
      <c r="D85" s="407" t="s">
        <v>170</v>
      </c>
      <c r="E85" s="407"/>
      <c r="F85" s="407"/>
      <c r="G85" s="407"/>
      <c r="H85" s="407"/>
      <c r="I85" s="407"/>
      <c r="J85" s="407"/>
      <c r="K85" s="407"/>
      <c r="L85" s="407"/>
      <c r="M85" s="407"/>
      <c r="N85" s="407"/>
      <c r="O85" s="407"/>
      <c r="P85" s="407"/>
      <c r="Q85" s="407"/>
      <c r="R85" s="407"/>
      <c r="S85" s="407"/>
      <c r="T85" s="407"/>
      <c r="U85" s="407"/>
      <c r="V85" s="407"/>
      <c r="W85" s="407"/>
      <c r="X85" s="407"/>
      <c r="Y85" s="407"/>
      <c r="Z85" s="407"/>
      <c r="AA85" s="407"/>
      <c r="AB85" s="407"/>
      <c r="AC85" s="407"/>
      <c r="AD85" s="407"/>
      <c r="AE85" s="407"/>
      <c r="AF85" s="407"/>
      <c r="AG85" s="407"/>
      <c r="AH85" s="407"/>
      <c r="AI85" s="407"/>
      <c r="AJ85" s="407"/>
      <c r="AK85" s="407"/>
      <c r="AL85" s="407"/>
      <c r="AM85" s="407"/>
      <c r="AN85" s="407"/>
      <c r="AO85" s="407"/>
      <c r="AP85" s="407"/>
      <c r="AQ85" s="407"/>
      <c r="AR85" s="408"/>
      <c r="AS85" s="48"/>
      <c r="AT85" s="49"/>
      <c r="AU85" s="49"/>
      <c r="AV85" s="3"/>
      <c r="AW85" s="3"/>
      <c r="AX85" s="3"/>
      <c r="AY85" s="3"/>
      <c r="AZ85" s="3"/>
      <c r="BA85" s="3"/>
      <c r="BB85" s="3"/>
      <c r="BC85" s="3"/>
      <c r="BD85" s="3"/>
      <c r="BE85" s="3"/>
    </row>
    <row r="86" spans="1:57" ht="29.1" hidden="1" customHeight="1">
      <c r="A86" s="627"/>
      <c r="B86" s="628"/>
      <c r="C86" s="335"/>
      <c r="D86" s="409" t="s">
        <v>171</v>
      </c>
      <c r="E86" s="409"/>
      <c r="F86" s="409"/>
      <c r="G86" s="409"/>
      <c r="H86" s="409"/>
      <c r="I86" s="409"/>
      <c r="J86" s="409"/>
      <c r="K86" s="409"/>
      <c r="L86" s="409"/>
      <c r="M86" s="409"/>
      <c r="N86" s="409"/>
      <c r="O86" s="409"/>
      <c r="P86" s="409"/>
      <c r="Q86" s="409"/>
      <c r="R86" s="409"/>
      <c r="S86" s="409"/>
      <c r="T86" s="409"/>
      <c r="U86" s="409"/>
      <c r="V86" s="409"/>
      <c r="W86" s="409"/>
      <c r="X86" s="409"/>
      <c r="Y86" s="409"/>
      <c r="Z86" s="409"/>
      <c r="AA86" s="409"/>
      <c r="AB86" s="409"/>
      <c r="AC86" s="409"/>
      <c r="AD86" s="409"/>
      <c r="AE86" s="409"/>
      <c r="AF86" s="409"/>
      <c r="AG86" s="409"/>
      <c r="AH86" s="409"/>
      <c r="AI86" s="409"/>
      <c r="AJ86" s="409"/>
      <c r="AK86" s="409"/>
      <c r="AL86" s="409"/>
      <c r="AM86" s="409"/>
      <c r="AN86" s="409"/>
      <c r="AO86" s="409"/>
      <c r="AP86" s="409"/>
      <c r="AQ86" s="409"/>
      <c r="AR86" s="410"/>
      <c r="AS86" s="48"/>
      <c r="AT86" s="49"/>
      <c r="AU86" s="49"/>
      <c r="AV86" s="3"/>
      <c r="AW86" s="3"/>
      <c r="AX86" s="3"/>
      <c r="AY86" s="3"/>
      <c r="AZ86" s="3"/>
      <c r="BA86" s="3"/>
      <c r="BB86" s="3"/>
      <c r="BC86" s="3"/>
      <c r="BD86" s="3"/>
      <c r="BE86" s="3"/>
    </row>
    <row r="87" spans="1:57" ht="39.950000000000003" hidden="1" customHeight="1">
      <c r="A87" s="411" t="s">
        <v>66</v>
      </c>
      <c r="B87" s="412"/>
      <c r="C87" s="344" t="s">
        <v>189</v>
      </c>
      <c r="D87" s="50" t="s">
        <v>83</v>
      </c>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40"/>
      <c r="AT87" s="3"/>
      <c r="AU87" s="3"/>
      <c r="AV87" s="3"/>
      <c r="AW87" s="3"/>
      <c r="AX87" s="3"/>
      <c r="AY87" s="3"/>
      <c r="AZ87" s="3"/>
      <c r="BA87" s="3"/>
      <c r="BB87" s="3"/>
      <c r="BC87" s="3"/>
      <c r="BD87" s="3"/>
      <c r="BE87" s="3"/>
    </row>
    <row r="88" spans="1:57" ht="29.1" hidden="1" customHeight="1">
      <c r="A88" s="625" t="s">
        <v>66</v>
      </c>
      <c r="B88" s="626"/>
      <c r="C88" s="334" t="s">
        <v>190</v>
      </c>
      <c r="D88" s="45" t="s">
        <v>61</v>
      </c>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7"/>
      <c r="AS88" s="48"/>
      <c r="AT88" s="3"/>
      <c r="AU88" s="3"/>
      <c r="AV88" s="3"/>
      <c r="AW88" s="3"/>
      <c r="AX88" s="3"/>
      <c r="AY88" s="3"/>
      <c r="AZ88" s="3"/>
      <c r="BA88" s="3"/>
      <c r="BB88" s="3"/>
      <c r="BC88" s="3"/>
      <c r="BD88" s="3"/>
      <c r="BE88" s="3"/>
    </row>
    <row r="89" spans="1:57" ht="29.1" hidden="1" customHeight="1">
      <c r="A89" s="627"/>
      <c r="B89" s="628"/>
      <c r="C89" s="337"/>
      <c r="D89" s="51" t="s">
        <v>62</v>
      </c>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3"/>
      <c r="AS89" s="48"/>
      <c r="AT89" s="3"/>
      <c r="AU89" s="3"/>
      <c r="AV89" s="3"/>
      <c r="AW89" s="3"/>
      <c r="AX89" s="3"/>
      <c r="AY89" s="3"/>
      <c r="AZ89" s="3"/>
      <c r="BA89" s="3"/>
      <c r="BB89" s="3"/>
      <c r="BC89" s="3"/>
      <c r="BD89" s="3"/>
      <c r="BE89" s="3"/>
    </row>
    <row r="90" spans="1:57" ht="29.1" hidden="1" customHeight="1">
      <c r="A90" s="625" t="s">
        <v>66</v>
      </c>
      <c r="B90" s="626"/>
      <c r="C90" s="344" t="s">
        <v>50</v>
      </c>
      <c r="D90" s="46" t="s">
        <v>65</v>
      </c>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7"/>
      <c r="AS90" s="48"/>
      <c r="AT90" s="3"/>
      <c r="AU90" s="3"/>
      <c r="AV90" s="3"/>
      <c r="AW90" s="3"/>
      <c r="AX90" s="3"/>
      <c r="AY90" s="3"/>
      <c r="AZ90" s="3"/>
      <c r="BA90" s="3"/>
      <c r="BB90" s="3"/>
      <c r="BC90" s="3"/>
      <c r="BD90" s="3"/>
      <c r="BE90" s="3"/>
    </row>
    <row r="91" spans="1:57" ht="29.1" hidden="1" customHeight="1">
      <c r="A91" s="629"/>
      <c r="B91" s="630"/>
      <c r="C91" s="336"/>
      <c r="D91" s="43" t="s">
        <v>63</v>
      </c>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4"/>
      <c r="AS91" s="48"/>
      <c r="AT91" s="3"/>
      <c r="AU91" s="3"/>
      <c r="AV91" s="3"/>
      <c r="AW91" s="3"/>
      <c r="AX91" s="3"/>
      <c r="AY91" s="3"/>
      <c r="AZ91" s="3"/>
      <c r="BA91" s="3"/>
      <c r="BB91" s="3"/>
      <c r="BC91" s="3"/>
      <c r="BD91" s="3"/>
      <c r="BE91" s="3"/>
    </row>
    <row r="92" spans="1:57" ht="29.1" hidden="1" customHeight="1">
      <c r="A92" s="627"/>
      <c r="B92" s="628"/>
      <c r="C92" s="338"/>
      <c r="D92" s="52" t="s">
        <v>64</v>
      </c>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3"/>
      <c r="AS92" s="48"/>
      <c r="AT92" s="3"/>
      <c r="AU92" s="3"/>
      <c r="AV92" s="3"/>
      <c r="AW92" s="3"/>
      <c r="AX92" s="3"/>
      <c r="AY92" s="3"/>
      <c r="AZ92" s="3"/>
      <c r="BA92" s="3"/>
      <c r="BB92" s="3"/>
      <c r="BC92" s="3"/>
      <c r="BD92" s="3"/>
      <c r="BE92" s="3"/>
    </row>
    <row r="93" spans="1:57" ht="30" hidden="1" customHeight="1">
      <c r="C93" s="54"/>
      <c r="D93" s="1"/>
      <c r="AT93" s="3"/>
      <c r="AU93" s="3"/>
      <c r="AV93" s="3"/>
      <c r="AW93" s="3"/>
      <c r="AX93" s="3"/>
      <c r="AY93" s="3"/>
      <c r="AZ93" s="3"/>
      <c r="BA93" s="3"/>
      <c r="BB93" s="3"/>
      <c r="BC93" s="3"/>
      <c r="BD93" s="3"/>
      <c r="BE93" s="3"/>
    </row>
    <row r="94" spans="1:57" s="21" customFormat="1" ht="33" hidden="1" customHeight="1">
      <c r="A94" s="17" t="s">
        <v>58</v>
      </c>
      <c r="B94" s="18"/>
      <c r="C94" s="18"/>
      <c r="D94" s="19"/>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20"/>
      <c r="AU94" s="20"/>
      <c r="AV94" s="20"/>
      <c r="AW94" s="20"/>
      <c r="AX94" s="20"/>
      <c r="AY94" s="20"/>
      <c r="AZ94" s="20"/>
      <c r="BA94" s="20"/>
      <c r="BB94" s="20"/>
      <c r="BC94" s="20"/>
      <c r="BD94" s="20"/>
      <c r="BE94" s="20"/>
    </row>
    <row r="95" spans="1:57" ht="33" hidden="1" customHeight="1">
      <c r="A95" s="12"/>
      <c r="B95" s="55" t="s">
        <v>37</v>
      </c>
      <c r="C95" s="12"/>
      <c r="D95" s="56"/>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T95" s="3"/>
      <c r="AU95" s="3"/>
      <c r="AV95" s="3"/>
      <c r="AW95" s="3"/>
      <c r="AX95" s="3"/>
      <c r="AY95" s="3"/>
      <c r="AZ95" s="3"/>
      <c r="BA95" s="3"/>
      <c r="BB95" s="3"/>
      <c r="BC95" s="3"/>
      <c r="BD95" s="3"/>
      <c r="BE95" s="3"/>
    </row>
    <row r="96" spans="1:57" ht="33" hidden="1" customHeight="1">
      <c r="A96" s="11"/>
      <c r="B96" s="57" t="s">
        <v>60</v>
      </c>
      <c r="C96" s="11"/>
      <c r="D96" s="58"/>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T96" s="3"/>
      <c r="AU96" s="3"/>
      <c r="AV96" s="3"/>
      <c r="AW96" s="3"/>
      <c r="AX96" s="3"/>
      <c r="AY96" s="3"/>
      <c r="AZ96" s="3"/>
      <c r="BA96" s="3"/>
      <c r="BB96" s="3"/>
      <c r="BC96" s="3"/>
      <c r="BD96" s="3"/>
      <c r="BE96" s="3"/>
    </row>
    <row r="97" spans="1:57" ht="39.950000000000003" hidden="1" customHeight="1">
      <c r="A97" s="411" t="s">
        <v>66</v>
      </c>
      <c r="B97" s="412"/>
      <c r="C97" s="346" t="s">
        <v>192</v>
      </c>
      <c r="D97" s="59" t="s">
        <v>38</v>
      </c>
      <c r="E97" s="59"/>
      <c r="F97" s="59"/>
      <c r="G97" s="59"/>
      <c r="H97" s="59"/>
      <c r="I97" s="59"/>
      <c r="J97" s="59"/>
      <c r="K97" s="59"/>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1"/>
      <c r="AT97" s="3"/>
      <c r="AU97" s="3"/>
      <c r="AV97" s="3"/>
      <c r="AW97" s="3"/>
      <c r="AX97" s="3"/>
      <c r="AY97" s="3"/>
      <c r="AZ97" s="3"/>
      <c r="BA97" s="3"/>
      <c r="BB97" s="3"/>
      <c r="BC97" s="3"/>
      <c r="BD97" s="3"/>
      <c r="BE97" s="3"/>
    </row>
    <row r="98" spans="1:57" ht="39.950000000000003" hidden="1" customHeight="1">
      <c r="A98" s="411" t="s">
        <v>66</v>
      </c>
      <c r="B98" s="412"/>
      <c r="C98" s="346" t="s">
        <v>193</v>
      </c>
      <c r="D98" s="62" t="s">
        <v>67</v>
      </c>
      <c r="E98" s="62"/>
      <c r="F98" s="59"/>
      <c r="G98" s="59"/>
      <c r="H98" s="59"/>
      <c r="I98" s="59"/>
      <c r="J98" s="59"/>
      <c r="K98" s="59"/>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1"/>
      <c r="AT98" s="3"/>
      <c r="AU98" s="3"/>
      <c r="AV98" s="3"/>
      <c r="AW98" s="3"/>
      <c r="AX98" s="3"/>
      <c r="AY98" s="3"/>
      <c r="AZ98" s="3"/>
      <c r="BA98" s="3"/>
      <c r="BB98" s="3"/>
      <c r="BC98" s="3"/>
      <c r="BD98" s="3"/>
      <c r="BE98" s="3"/>
    </row>
    <row r="99" spans="1:57" ht="39.950000000000003" hidden="1" customHeight="1">
      <c r="A99" s="411" t="s">
        <v>66</v>
      </c>
      <c r="B99" s="412"/>
      <c r="C99" s="346" t="s">
        <v>185</v>
      </c>
      <c r="D99" s="62" t="s">
        <v>91</v>
      </c>
      <c r="E99" s="62"/>
      <c r="F99" s="59"/>
      <c r="G99" s="59"/>
      <c r="H99" s="59"/>
      <c r="I99" s="59"/>
      <c r="J99" s="59"/>
      <c r="K99" s="59"/>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1"/>
      <c r="AT99" s="3"/>
      <c r="AU99" s="3"/>
      <c r="AV99" s="3"/>
      <c r="AW99" s="3"/>
      <c r="AX99" s="3"/>
      <c r="AY99" s="3"/>
      <c r="AZ99" s="3"/>
      <c r="BA99" s="3"/>
      <c r="BB99" s="3"/>
      <c r="BC99" s="3"/>
      <c r="BD99" s="3"/>
      <c r="BE99" s="3"/>
    </row>
    <row r="100" spans="1:57" ht="39.950000000000003" hidden="1" customHeight="1">
      <c r="A100" s="623"/>
      <c r="B100" s="624"/>
      <c r="C100" s="339" t="s">
        <v>194</v>
      </c>
      <c r="D100" s="63" t="s">
        <v>78</v>
      </c>
      <c r="E100" s="63"/>
      <c r="F100" s="64"/>
      <c r="G100" s="64"/>
      <c r="H100" s="64"/>
      <c r="I100" s="64"/>
      <c r="J100" s="64"/>
      <c r="K100" s="64"/>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65"/>
      <c r="AT100" s="3"/>
      <c r="AU100" s="3"/>
      <c r="AV100" s="3"/>
      <c r="AW100" s="3"/>
      <c r="AX100" s="3"/>
      <c r="AY100" s="3"/>
      <c r="AZ100" s="3"/>
      <c r="BA100" s="3"/>
      <c r="BB100" s="3"/>
      <c r="BC100" s="3"/>
      <c r="BD100" s="3"/>
      <c r="BE100" s="3"/>
    </row>
    <row r="101" spans="1:57" ht="38.25" hidden="1" customHeight="1">
      <c r="A101" s="411" t="s">
        <v>66</v>
      </c>
      <c r="B101" s="412"/>
      <c r="C101" s="66"/>
      <c r="D101" s="246" t="s">
        <v>238</v>
      </c>
      <c r="E101" s="327"/>
      <c r="F101" s="328"/>
      <c r="G101" s="60"/>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231"/>
      <c r="AT101" s="3"/>
      <c r="AU101" s="3"/>
      <c r="AV101" s="3"/>
      <c r="AW101" s="3"/>
      <c r="AX101" s="3"/>
      <c r="AY101" s="3"/>
      <c r="AZ101" s="3"/>
      <c r="BA101" s="3"/>
      <c r="BB101" s="3"/>
      <c r="BC101" s="3"/>
      <c r="BD101" s="3"/>
      <c r="BE101" s="3"/>
    </row>
    <row r="102" spans="1:57" ht="38.25" hidden="1" customHeight="1">
      <c r="A102" s="411" t="s">
        <v>66</v>
      </c>
      <c r="B102" s="412"/>
      <c r="C102" s="66"/>
      <c r="D102" s="247" t="s">
        <v>239</v>
      </c>
      <c r="E102" s="327"/>
      <c r="F102" s="328"/>
      <c r="G102" s="60"/>
      <c r="H102" s="59"/>
      <c r="I102" s="59"/>
      <c r="J102" s="59"/>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190"/>
      <c r="AT102" s="3"/>
      <c r="AU102" s="3"/>
      <c r="AV102" s="3"/>
      <c r="AW102" s="3"/>
      <c r="AX102" s="3"/>
      <c r="AY102" s="3"/>
      <c r="AZ102" s="3"/>
      <c r="BA102" s="3"/>
      <c r="BB102" s="3"/>
      <c r="BC102" s="3"/>
      <c r="BD102" s="3"/>
      <c r="BE102" s="3"/>
    </row>
    <row r="103" spans="1:57" ht="38.25" hidden="1" customHeight="1">
      <c r="A103" s="411" t="s">
        <v>66</v>
      </c>
      <c r="B103" s="412"/>
      <c r="C103" s="68"/>
      <c r="D103" s="1050" t="s">
        <v>327</v>
      </c>
      <c r="E103" s="1051"/>
      <c r="F103" s="1051"/>
      <c r="G103" s="1051"/>
      <c r="H103" s="1051"/>
      <c r="I103" s="1051"/>
      <c r="J103" s="1051"/>
      <c r="K103" s="1051"/>
      <c r="L103" s="1051"/>
      <c r="M103" s="1051"/>
      <c r="N103" s="1051"/>
      <c r="O103" s="1051"/>
      <c r="P103" s="1051"/>
      <c r="Q103" s="1051"/>
      <c r="R103" s="1051"/>
      <c r="S103" s="1051"/>
      <c r="T103" s="1051"/>
      <c r="U103" s="1051"/>
      <c r="V103" s="1051"/>
      <c r="W103" s="1051"/>
      <c r="X103" s="1051"/>
      <c r="Y103" s="1051"/>
      <c r="Z103" s="1051"/>
      <c r="AA103" s="1051"/>
      <c r="AB103" s="1051"/>
      <c r="AC103" s="1051"/>
      <c r="AD103" s="1051"/>
      <c r="AE103" s="1051"/>
      <c r="AF103" s="1051"/>
      <c r="AG103" s="1051"/>
      <c r="AH103" s="1051"/>
      <c r="AI103" s="1051"/>
      <c r="AJ103" s="1051"/>
      <c r="AK103" s="1051"/>
      <c r="AL103" s="1051"/>
      <c r="AM103" s="1051"/>
      <c r="AN103" s="1051"/>
      <c r="AO103" s="1051"/>
      <c r="AP103" s="1051"/>
      <c r="AQ103" s="1051"/>
      <c r="AR103" s="1052"/>
      <c r="AT103" s="3"/>
      <c r="AU103" s="3"/>
      <c r="AV103" s="3"/>
      <c r="AW103" s="3"/>
      <c r="AX103" s="3"/>
      <c r="AY103" s="3"/>
      <c r="AZ103" s="3"/>
      <c r="BA103" s="3"/>
      <c r="BB103" s="3"/>
      <c r="BC103" s="3"/>
      <c r="BD103" s="3"/>
      <c r="BE103" s="3"/>
    </row>
    <row r="104" spans="1:57" ht="39.950000000000003" hidden="1" customHeight="1">
      <c r="A104" s="411" t="s">
        <v>66</v>
      </c>
      <c r="B104" s="412"/>
      <c r="C104" s="340" t="s">
        <v>109</v>
      </c>
      <c r="D104" s="63" t="s">
        <v>69</v>
      </c>
      <c r="E104" s="63"/>
      <c r="F104" s="64"/>
      <c r="G104" s="64"/>
      <c r="H104" s="64"/>
      <c r="I104" s="64"/>
      <c r="J104" s="64"/>
      <c r="K104" s="64"/>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65"/>
      <c r="AT104" s="3"/>
      <c r="AU104" s="3"/>
      <c r="AV104" s="3"/>
      <c r="AW104" s="3"/>
      <c r="AX104" s="3"/>
      <c r="AY104" s="3"/>
      <c r="AZ104" s="3"/>
      <c r="BA104" s="3"/>
      <c r="BB104" s="3"/>
      <c r="BC104" s="3"/>
      <c r="BD104" s="3"/>
      <c r="BE104" s="3"/>
    </row>
    <row r="105" spans="1:57" ht="39.950000000000003" hidden="1" customHeight="1">
      <c r="A105" s="411" t="s">
        <v>66</v>
      </c>
      <c r="B105" s="412"/>
      <c r="C105" s="340" t="s">
        <v>195</v>
      </c>
      <c r="D105" s="69" t="s">
        <v>86</v>
      </c>
      <c r="E105" s="69"/>
      <c r="F105" s="70"/>
      <c r="G105" s="70"/>
      <c r="H105" s="70"/>
      <c r="I105" s="70"/>
      <c r="J105" s="70"/>
      <c r="K105" s="70"/>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2"/>
      <c r="AT105" s="3"/>
      <c r="AU105" s="3"/>
      <c r="AV105" s="3"/>
      <c r="AW105" s="3"/>
      <c r="AX105" s="3"/>
      <c r="AY105" s="3"/>
      <c r="AZ105" s="3"/>
      <c r="BA105" s="3"/>
      <c r="BB105" s="3"/>
      <c r="BC105" s="3"/>
      <c r="BD105" s="3"/>
      <c r="BE105" s="3"/>
    </row>
    <row r="106" spans="1:57" ht="39.950000000000003" hidden="1" customHeight="1">
      <c r="A106" s="411" t="s">
        <v>66</v>
      </c>
      <c r="B106" s="412"/>
      <c r="C106" s="340" t="s">
        <v>196</v>
      </c>
      <c r="D106" s="63" t="s">
        <v>70</v>
      </c>
      <c r="E106" s="63"/>
      <c r="F106" s="64"/>
      <c r="G106" s="64"/>
      <c r="H106" s="64"/>
      <c r="I106" s="64"/>
      <c r="J106" s="64"/>
      <c r="K106" s="64"/>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65"/>
      <c r="AT106" s="3"/>
      <c r="AU106" s="3"/>
      <c r="AV106" s="3"/>
      <c r="AW106" s="3"/>
      <c r="AX106" s="3"/>
      <c r="AY106" s="3"/>
      <c r="AZ106" s="3"/>
      <c r="BA106" s="3"/>
      <c r="BB106" s="3"/>
      <c r="BC106" s="3"/>
      <c r="BD106" s="3"/>
      <c r="BE106" s="3"/>
    </row>
    <row r="107" spans="1:57" ht="39.950000000000003" hidden="1" customHeight="1">
      <c r="A107" s="411" t="s">
        <v>66</v>
      </c>
      <c r="B107" s="412"/>
      <c r="C107" s="340" t="s">
        <v>197</v>
      </c>
      <c r="D107" s="63" t="s">
        <v>79</v>
      </c>
      <c r="E107" s="63"/>
      <c r="F107" s="64"/>
      <c r="G107" s="64"/>
      <c r="H107" s="64"/>
      <c r="I107" s="64"/>
      <c r="J107" s="64"/>
      <c r="K107" s="64"/>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65"/>
      <c r="AT107" s="3"/>
      <c r="AU107" s="3"/>
      <c r="AV107" s="3"/>
      <c r="AW107" s="3"/>
      <c r="AX107" s="3"/>
      <c r="AY107" s="3"/>
      <c r="AZ107" s="3"/>
      <c r="BA107" s="3"/>
      <c r="BB107" s="3"/>
      <c r="BC107" s="3"/>
      <c r="BD107" s="3"/>
      <c r="BE107" s="3"/>
    </row>
    <row r="108" spans="1:57" ht="39.950000000000003" hidden="1" customHeight="1">
      <c r="A108" s="411" t="s">
        <v>66</v>
      </c>
      <c r="B108" s="412"/>
      <c r="C108" s="340" t="s">
        <v>198</v>
      </c>
      <c r="D108" s="63" t="s">
        <v>71</v>
      </c>
      <c r="E108" s="63"/>
      <c r="F108" s="64"/>
      <c r="G108" s="64"/>
      <c r="H108" s="64"/>
      <c r="I108" s="64"/>
      <c r="J108" s="64"/>
      <c r="K108" s="64"/>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65"/>
      <c r="AT108" s="3"/>
      <c r="AU108" s="3"/>
      <c r="AV108" s="3"/>
      <c r="AW108" s="3"/>
      <c r="AX108" s="3"/>
      <c r="AY108" s="3"/>
      <c r="AZ108" s="3"/>
      <c r="BA108" s="3"/>
      <c r="BB108" s="3"/>
      <c r="BC108" s="3"/>
      <c r="BD108" s="3"/>
      <c r="BE108" s="3"/>
    </row>
    <row r="109" spans="1:57" ht="39.950000000000003" hidden="1" customHeight="1">
      <c r="A109" s="411" t="s">
        <v>66</v>
      </c>
      <c r="B109" s="412"/>
      <c r="C109" s="340" t="s">
        <v>191</v>
      </c>
      <c r="D109" s="63" t="s">
        <v>147</v>
      </c>
      <c r="E109" s="63"/>
      <c r="F109" s="64"/>
      <c r="G109" s="64"/>
      <c r="H109" s="64"/>
      <c r="I109" s="64"/>
      <c r="J109" s="64"/>
      <c r="K109" s="64"/>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65"/>
      <c r="AT109" s="3"/>
      <c r="AU109" s="3"/>
      <c r="AV109" s="3"/>
      <c r="AW109" s="3"/>
      <c r="AX109" s="3"/>
      <c r="AY109" s="3"/>
      <c r="AZ109" s="3"/>
      <c r="BA109" s="3"/>
      <c r="BB109" s="3"/>
      <c r="BC109" s="3"/>
      <c r="BD109" s="3"/>
      <c r="BE109" s="3"/>
    </row>
    <row r="110" spans="1:57" s="73" customFormat="1" ht="30.75" hidden="1" customHeight="1">
      <c r="A110" s="634" t="s">
        <v>167</v>
      </c>
      <c r="B110" s="634"/>
      <c r="C110" s="634"/>
      <c r="D110" s="634"/>
      <c r="E110" s="634"/>
      <c r="F110" s="634"/>
      <c r="G110" s="634"/>
      <c r="H110" s="634"/>
      <c r="I110" s="634"/>
      <c r="J110" s="634"/>
      <c r="K110" s="634"/>
      <c r="L110" s="634"/>
      <c r="M110" s="634"/>
      <c r="N110" s="634"/>
      <c r="O110" s="634"/>
      <c r="P110" s="634"/>
      <c r="Q110" s="634"/>
      <c r="R110" s="634"/>
      <c r="S110" s="634"/>
      <c r="T110" s="634"/>
      <c r="U110" s="634"/>
      <c r="V110" s="634"/>
      <c r="W110" s="634"/>
      <c r="X110" s="634"/>
      <c r="Y110" s="634"/>
      <c r="Z110" s="634"/>
      <c r="AA110" s="634"/>
      <c r="AB110" s="634"/>
      <c r="AC110" s="634"/>
      <c r="AD110" s="634"/>
      <c r="AE110" s="634"/>
      <c r="AF110" s="634"/>
      <c r="AG110" s="634"/>
      <c r="AH110" s="634"/>
      <c r="AI110" s="634"/>
      <c r="AJ110" s="634"/>
      <c r="AK110" s="634"/>
      <c r="AL110" s="634"/>
      <c r="AM110" s="634"/>
      <c r="AN110" s="634"/>
      <c r="AO110" s="634"/>
      <c r="AP110" s="634"/>
      <c r="AQ110" s="634"/>
      <c r="AR110" s="634"/>
      <c r="AT110" s="74"/>
      <c r="AU110" s="74"/>
      <c r="AV110" s="74"/>
      <c r="BD110" s="74"/>
      <c r="BE110" s="74"/>
    </row>
    <row r="111" spans="1:57" ht="18.75" hidden="1" customHeight="1">
      <c r="D111" s="1"/>
      <c r="J111" s="75"/>
    </row>
    <row r="112" spans="1:57" s="38" customFormat="1" ht="11.25" hidden="1" customHeight="1">
      <c r="A112" s="635" t="s">
        <v>283</v>
      </c>
      <c r="B112" s="636"/>
      <c r="C112" s="636"/>
      <c r="D112" s="636"/>
      <c r="E112" s="636"/>
      <c r="F112" s="636"/>
      <c r="G112" s="636"/>
      <c r="H112" s="636"/>
      <c r="I112" s="636"/>
      <c r="J112" s="636"/>
      <c r="K112" s="636"/>
      <c r="L112" s="636"/>
      <c r="M112" s="636"/>
      <c r="N112" s="636"/>
      <c r="O112" s="636"/>
      <c r="P112" s="636"/>
      <c r="Q112" s="636"/>
      <c r="R112" s="636"/>
      <c r="S112" s="636"/>
      <c r="T112" s="636"/>
      <c r="U112" s="636"/>
      <c r="V112" s="636"/>
      <c r="W112" s="636"/>
      <c r="X112" s="636"/>
      <c r="Y112" s="636"/>
      <c r="Z112" s="636"/>
      <c r="AA112" s="636"/>
      <c r="AB112" s="636"/>
      <c r="AC112" s="636"/>
      <c r="AD112" s="636"/>
      <c r="AE112" s="636"/>
      <c r="AF112" s="636"/>
      <c r="AG112" s="636"/>
      <c r="AH112" s="636"/>
      <c r="AI112" s="636"/>
      <c r="AJ112" s="636"/>
      <c r="AK112" s="636"/>
      <c r="AL112" s="636"/>
      <c r="AM112" s="636"/>
      <c r="AN112" s="636"/>
      <c r="AO112" s="636"/>
      <c r="AP112" s="636"/>
      <c r="AQ112" s="636"/>
      <c r="AR112" s="636"/>
      <c r="AS112" s="636"/>
      <c r="AT112" s="76"/>
      <c r="AU112" s="76"/>
      <c r="AV112" s="76"/>
      <c r="BD112" s="76"/>
      <c r="BE112" s="76"/>
    </row>
    <row r="113" spans="1:66" s="77" customFormat="1" ht="25.5" hidden="1" customHeight="1">
      <c r="A113" s="636"/>
      <c r="B113" s="636"/>
      <c r="C113" s="636"/>
      <c r="D113" s="636"/>
      <c r="E113" s="636"/>
      <c r="F113" s="636"/>
      <c r="G113" s="636"/>
      <c r="H113" s="636"/>
      <c r="I113" s="636"/>
      <c r="J113" s="636"/>
      <c r="K113" s="636"/>
      <c r="L113" s="636"/>
      <c r="M113" s="636"/>
      <c r="N113" s="636"/>
      <c r="O113" s="636"/>
      <c r="P113" s="636"/>
      <c r="Q113" s="636"/>
      <c r="R113" s="636"/>
      <c r="S113" s="636"/>
      <c r="T113" s="636"/>
      <c r="U113" s="636"/>
      <c r="V113" s="636"/>
      <c r="W113" s="636"/>
      <c r="X113" s="636"/>
      <c r="Y113" s="636"/>
      <c r="Z113" s="636"/>
      <c r="AA113" s="636"/>
      <c r="AB113" s="636"/>
      <c r="AC113" s="636"/>
      <c r="AD113" s="636"/>
      <c r="AE113" s="636"/>
      <c r="AF113" s="636"/>
      <c r="AG113" s="636"/>
      <c r="AH113" s="636"/>
      <c r="AI113" s="636"/>
      <c r="AJ113" s="636"/>
      <c r="AK113" s="636"/>
      <c r="AL113" s="636"/>
      <c r="AM113" s="636"/>
      <c r="AN113" s="636"/>
      <c r="AO113" s="636"/>
      <c r="AP113" s="636"/>
      <c r="AQ113" s="636"/>
      <c r="AR113" s="636"/>
      <c r="AS113" s="636"/>
      <c r="AT113" s="8"/>
      <c r="AU113" s="8"/>
      <c r="AV113" s="8"/>
      <c r="BD113" s="8"/>
      <c r="BE113" s="8"/>
    </row>
    <row r="114" spans="1:66" s="77" customFormat="1" ht="9.75" hidden="1" customHeight="1">
      <c r="A114" s="636"/>
      <c r="B114" s="636"/>
      <c r="C114" s="636"/>
      <c r="D114" s="636"/>
      <c r="E114" s="636"/>
      <c r="F114" s="636"/>
      <c r="G114" s="636"/>
      <c r="H114" s="636"/>
      <c r="I114" s="636"/>
      <c r="J114" s="636"/>
      <c r="K114" s="636"/>
      <c r="L114" s="636"/>
      <c r="M114" s="636"/>
      <c r="N114" s="636"/>
      <c r="O114" s="636"/>
      <c r="P114" s="636"/>
      <c r="Q114" s="636"/>
      <c r="R114" s="636"/>
      <c r="S114" s="636"/>
      <c r="T114" s="636"/>
      <c r="U114" s="636"/>
      <c r="V114" s="636"/>
      <c r="W114" s="636"/>
      <c r="X114" s="636"/>
      <c r="Y114" s="636"/>
      <c r="Z114" s="636"/>
      <c r="AA114" s="636"/>
      <c r="AB114" s="636"/>
      <c r="AC114" s="636"/>
      <c r="AD114" s="636"/>
      <c r="AE114" s="636"/>
      <c r="AF114" s="636"/>
      <c r="AG114" s="636"/>
      <c r="AH114" s="636"/>
      <c r="AI114" s="636"/>
      <c r="AJ114" s="636"/>
      <c r="AK114" s="636"/>
      <c r="AL114" s="636"/>
      <c r="AM114" s="636"/>
      <c r="AN114" s="636"/>
      <c r="AO114" s="636"/>
      <c r="AP114" s="636"/>
      <c r="AQ114" s="636"/>
      <c r="AR114" s="636"/>
      <c r="AS114" s="636"/>
      <c r="AT114" s="8"/>
      <c r="BD114" s="8"/>
      <c r="BE114" s="8"/>
    </row>
    <row r="115" spans="1:66" ht="27" hidden="1" customHeight="1">
      <c r="A115" s="78" t="s">
        <v>114</v>
      </c>
      <c r="B115" s="79"/>
      <c r="C115" s="79"/>
      <c r="D115" s="80"/>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3"/>
      <c r="BD115" s="3"/>
      <c r="BE115" s="3"/>
    </row>
    <row r="116" spans="1:66" ht="11.25" hidden="1" customHeight="1">
      <c r="A116" s="343"/>
      <c r="B116" s="343"/>
      <c r="C116" s="343"/>
      <c r="D116" s="343"/>
      <c r="E116" s="343"/>
      <c r="F116" s="269"/>
      <c r="G116" s="269"/>
      <c r="H116" s="269"/>
      <c r="I116" s="269"/>
      <c r="J116" s="269"/>
      <c r="K116" s="269"/>
      <c r="L116" s="269"/>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3"/>
      <c r="BD116" s="3"/>
      <c r="BE116" s="3"/>
    </row>
    <row r="117" spans="1:66" s="77" customFormat="1" ht="25.5" hidden="1" customHeight="1">
      <c r="A117" s="639" t="s">
        <v>207</v>
      </c>
      <c r="B117" s="639"/>
      <c r="C117" s="639"/>
      <c r="D117" s="639"/>
      <c r="E117" s="639"/>
      <c r="F117" s="639"/>
      <c r="G117" s="639"/>
      <c r="H117" s="639"/>
      <c r="I117" s="639"/>
      <c r="J117" s="639"/>
      <c r="K117" s="639"/>
      <c r="L117" s="639"/>
      <c r="M117" s="639"/>
      <c r="N117" s="639"/>
      <c r="O117" s="639"/>
      <c r="P117" s="639"/>
      <c r="Q117" s="639"/>
      <c r="R117" s="639"/>
      <c r="S117" s="639"/>
      <c r="T117" s="639"/>
      <c r="U117" s="639"/>
      <c r="V117" s="639"/>
      <c r="W117" s="639"/>
      <c r="X117" s="639"/>
      <c r="Y117" s="639"/>
      <c r="Z117" s="639"/>
      <c r="AA117" s="639"/>
      <c r="AB117" s="639"/>
      <c r="AC117" s="639"/>
      <c r="AD117" s="639"/>
      <c r="AE117" s="639"/>
      <c r="AF117" s="639"/>
      <c r="AG117" s="639"/>
      <c r="AH117" s="639"/>
      <c r="AI117" s="639"/>
      <c r="AJ117" s="639"/>
      <c r="AK117" s="639"/>
      <c r="AL117" s="639"/>
      <c r="AM117" s="639"/>
      <c r="AN117" s="639"/>
      <c r="AO117" s="639"/>
      <c r="AP117" s="639"/>
      <c r="AQ117" s="639"/>
      <c r="AR117" s="639"/>
      <c r="AS117" s="639"/>
      <c r="AT117" s="8"/>
      <c r="AV117" s="8"/>
      <c r="AW117" s="8"/>
      <c r="AX117" s="8"/>
      <c r="AY117" s="8"/>
      <c r="AZ117" s="8"/>
      <c r="BA117" s="8"/>
      <c r="BB117" s="8"/>
      <c r="BC117" s="8"/>
      <c r="BD117" s="6"/>
      <c r="BE117" s="76"/>
      <c r="BF117" s="6"/>
      <c r="BG117" s="6"/>
      <c r="BH117" s="6"/>
      <c r="BI117" s="6"/>
      <c r="BJ117" s="6"/>
      <c r="BK117" s="6"/>
      <c r="BL117" s="6"/>
      <c r="BM117" s="6"/>
      <c r="BN117" s="6"/>
    </row>
    <row r="118" spans="1:66" ht="37.5" hidden="1" customHeight="1">
      <c r="A118" s="640" t="s">
        <v>0</v>
      </c>
      <c r="B118" s="640"/>
      <c r="C118" s="640"/>
      <c r="D118" s="640"/>
      <c r="E118" s="640"/>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418" t="s">
        <v>75</v>
      </c>
      <c r="AB118" s="465"/>
      <c r="AC118" s="465"/>
      <c r="AD118" s="465"/>
      <c r="AE118" s="466"/>
      <c r="AF118" s="642" t="s">
        <v>54</v>
      </c>
      <c r="AG118" s="643"/>
      <c r="AH118" s="644"/>
      <c r="AI118" s="645" t="s">
        <v>333</v>
      </c>
      <c r="AJ118" s="646"/>
      <c r="AK118" s="646"/>
      <c r="AL118" s="646"/>
      <c r="AM118" s="646"/>
      <c r="AN118" s="646"/>
      <c r="AO118" s="646"/>
      <c r="AP118" s="646"/>
      <c r="AQ118" s="646"/>
      <c r="AR118" s="647"/>
      <c r="AT118" s="3"/>
      <c r="AU118" s="3"/>
      <c r="AV118" s="3"/>
      <c r="AW118" s="3"/>
      <c r="AX118" s="3"/>
      <c r="AY118" s="3"/>
      <c r="AZ118" s="3"/>
      <c r="BA118" s="3"/>
      <c r="BB118" s="3"/>
      <c r="BC118" s="3"/>
      <c r="BD118" s="3"/>
      <c r="BE118" s="3"/>
    </row>
    <row r="119" spans="1:66" ht="22.5" hidden="1" customHeight="1">
      <c r="A119" s="637" t="s">
        <v>74</v>
      </c>
      <c r="B119" s="637"/>
      <c r="C119" s="637"/>
      <c r="D119" s="637"/>
      <c r="E119" s="637"/>
      <c r="F119" s="638"/>
      <c r="G119" s="638"/>
      <c r="H119" s="638"/>
      <c r="I119" s="638"/>
      <c r="J119" s="638"/>
      <c r="K119" s="638"/>
      <c r="L119" s="638"/>
      <c r="M119" s="638"/>
      <c r="N119" s="638"/>
      <c r="O119" s="638"/>
      <c r="P119" s="638"/>
      <c r="Q119" s="638"/>
      <c r="R119" s="638"/>
      <c r="S119" s="638"/>
      <c r="T119" s="638"/>
      <c r="U119" s="638"/>
      <c r="V119" s="638"/>
      <c r="W119" s="638"/>
      <c r="X119" s="638"/>
      <c r="Y119" s="638"/>
      <c r="Z119" s="638"/>
      <c r="AA119" s="371"/>
      <c r="AB119" s="372"/>
      <c r="AC119" s="372"/>
      <c r="AD119" s="372"/>
      <c r="AE119" s="373"/>
      <c r="AF119" s="82" t="s">
        <v>139</v>
      </c>
      <c r="AG119" s="83"/>
      <c r="AH119" s="83"/>
      <c r="AI119" s="83"/>
      <c r="AJ119" s="83"/>
      <c r="AK119" s="83"/>
      <c r="AL119" s="83"/>
      <c r="AM119" s="83"/>
      <c r="AN119" s="83"/>
      <c r="AO119" s="83"/>
      <c r="AP119" s="83"/>
      <c r="AQ119" s="83"/>
      <c r="AR119" s="84"/>
      <c r="AT119" s="3"/>
      <c r="AU119" s="3"/>
      <c r="AV119" s="3"/>
      <c r="AW119" s="3"/>
      <c r="AX119" s="3"/>
      <c r="AY119" s="3"/>
      <c r="AZ119" s="3"/>
      <c r="BA119" s="3"/>
      <c r="BB119" s="3"/>
      <c r="BC119" s="3"/>
      <c r="BD119" s="3"/>
      <c r="BE119" s="3"/>
    </row>
    <row r="120" spans="1:66" ht="37.5" hidden="1" customHeight="1">
      <c r="A120" s="595"/>
      <c r="B120" s="595"/>
      <c r="C120" s="595"/>
      <c r="D120" s="595"/>
      <c r="E120" s="595"/>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374"/>
      <c r="AB120" s="375"/>
      <c r="AC120" s="375"/>
      <c r="AD120" s="375"/>
      <c r="AE120" s="376"/>
      <c r="AF120" s="387"/>
      <c r="AG120" s="388"/>
      <c r="AH120" s="388"/>
      <c r="AI120" s="388"/>
      <c r="AJ120" s="388"/>
      <c r="AK120" s="388"/>
      <c r="AL120" s="388"/>
      <c r="AM120" s="388"/>
      <c r="AN120" s="388"/>
      <c r="AO120" s="388"/>
      <c r="AP120" s="388"/>
      <c r="AQ120" s="388"/>
      <c r="AR120" s="389"/>
      <c r="AT120" s="3"/>
      <c r="AU120" s="3"/>
      <c r="AV120" s="3"/>
      <c r="AW120" s="3"/>
      <c r="AX120" s="3"/>
      <c r="AY120" s="3"/>
      <c r="AZ120" s="3"/>
      <c r="BA120" s="3"/>
      <c r="BB120" s="3"/>
      <c r="BC120" s="3"/>
      <c r="BD120" s="3"/>
      <c r="BE120" s="3"/>
    </row>
    <row r="121" spans="1:66" ht="37.5" hidden="1" customHeight="1">
      <c r="A121" s="371" t="s">
        <v>1</v>
      </c>
      <c r="B121" s="372"/>
      <c r="C121" s="372"/>
      <c r="D121" s="372"/>
      <c r="E121" s="373"/>
      <c r="F121" s="22" t="s">
        <v>208</v>
      </c>
      <c r="G121" s="484"/>
      <c r="H121" s="362"/>
      <c r="I121" s="361"/>
      <c r="J121" s="362"/>
      <c r="K121" s="361"/>
      <c r="L121" s="362"/>
      <c r="M121" s="363" t="s">
        <v>209</v>
      </c>
      <c r="N121" s="364"/>
      <c r="O121" s="632"/>
      <c r="P121" s="633"/>
      <c r="Q121" s="632"/>
      <c r="R121" s="633"/>
      <c r="S121" s="632"/>
      <c r="T121" s="633"/>
      <c r="U121" s="413"/>
      <c r="V121" s="414"/>
      <c r="W121" s="415"/>
      <c r="X121" s="416"/>
      <c r="Y121" s="416"/>
      <c r="Z121" s="417"/>
      <c r="AA121" s="418" t="s">
        <v>17</v>
      </c>
      <c r="AB121" s="419"/>
      <c r="AC121" s="419"/>
      <c r="AD121" s="419"/>
      <c r="AE121" s="420"/>
      <c r="AF121" s="424"/>
      <c r="AG121" s="366"/>
      <c r="AH121" s="366"/>
      <c r="AI121" s="366"/>
      <c r="AJ121" s="366"/>
      <c r="AK121" s="366"/>
      <c r="AL121" s="366"/>
      <c r="AM121" s="366"/>
      <c r="AN121" s="366"/>
      <c r="AO121" s="366"/>
      <c r="AP121" s="366"/>
      <c r="AQ121" s="366"/>
      <c r="AR121" s="367"/>
      <c r="AT121" s="3"/>
      <c r="AU121" s="3"/>
      <c r="AV121" s="3"/>
      <c r="AW121" s="3"/>
      <c r="AX121" s="3"/>
      <c r="AY121" s="3"/>
      <c r="AZ121" s="3"/>
      <c r="BA121" s="3"/>
      <c r="BB121" s="3"/>
      <c r="BC121" s="3"/>
      <c r="BD121" s="3"/>
      <c r="BE121" s="3"/>
    </row>
    <row r="122" spans="1:66" ht="12" hidden="1" customHeight="1">
      <c r="A122" s="371"/>
      <c r="B122" s="372"/>
      <c r="C122" s="372"/>
      <c r="D122" s="372"/>
      <c r="E122" s="373"/>
      <c r="F122" s="384"/>
      <c r="G122" s="385"/>
      <c r="H122" s="385"/>
      <c r="I122" s="385"/>
      <c r="J122" s="385"/>
      <c r="K122" s="385"/>
      <c r="L122" s="385"/>
      <c r="M122" s="385"/>
      <c r="N122" s="385"/>
      <c r="O122" s="385"/>
      <c r="P122" s="385"/>
      <c r="Q122" s="385"/>
      <c r="R122" s="385"/>
      <c r="S122" s="385"/>
      <c r="T122" s="385"/>
      <c r="U122" s="385"/>
      <c r="V122" s="385"/>
      <c r="W122" s="385"/>
      <c r="X122" s="385"/>
      <c r="Y122" s="385"/>
      <c r="Z122" s="386"/>
      <c r="AA122" s="421"/>
      <c r="AB122" s="422"/>
      <c r="AC122" s="422"/>
      <c r="AD122" s="422"/>
      <c r="AE122" s="423"/>
      <c r="AF122" s="368"/>
      <c r="AG122" s="369"/>
      <c r="AH122" s="369"/>
      <c r="AI122" s="369"/>
      <c r="AJ122" s="369"/>
      <c r="AK122" s="369"/>
      <c r="AL122" s="369"/>
      <c r="AM122" s="369"/>
      <c r="AN122" s="369"/>
      <c r="AO122" s="369"/>
      <c r="AP122" s="369"/>
      <c r="AQ122" s="369"/>
      <c r="AR122" s="370"/>
      <c r="AT122" s="3"/>
      <c r="AU122" s="3"/>
      <c r="AV122" s="3"/>
      <c r="AW122" s="3"/>
      <c r="AX122" s="3"/>
      <c r="AY122" s="3"/>
      <c r="AZ122" s="3"/>
      <c r="BA122" s="3"/>
      <c r="BB122" s="3"/>
      <c r="BC122" s="3"/>
      <c r="BD122" s="3"/>
      <c r="BE122" s="3"/>
    </row>
    <row r="123" spans="1:66" ht="27" hidden="1" customHeight="1">
      <c r="A123" s="371"/>
      <c r="B123" s="372"/>
      <c r="C123" s="372"/>
      <c r="D123" s="372"/>
      <c r="E123" s="373"/>
      <c r="F123" s="384"/>
      <c r="G123" s="385"/>
      <c r="H123" s="385"/>
      <c r="I123" s="385"/>
      <c r="J123" s="385"/>
      <c r="K123" s="385"/>
      <c r="L123" s="385"/>
      <c r="M123" s="385"/>
      <c r="N123" s="385"/>
      <c r="O123" s="385"/>
      <c r="P123" s="385"/>
      <c r="Q123" s="385"/>
      <c r="R123" s="385"/>
      <c r="S123" s="385"/>
      <c r="T123" s="385"/>
      <c r="U123" s="385"/>
      <c r="V123" s="385"/>
      <c r="W123" s="385"/>
      <c r="X123" s="385"/>
      <c r="Y123" s="385"/>
      <c r="Z123" s="386"/>
      <c r="AA123" s="425" t="s">
        <v>14</v>
      </c>
      <c r="AB123" s="425"/>
      <c r="AC123" s="425"/>
      <c r="AD123" s="425"/>
      <c r="AE123" s="425"/>
      <c r="AF123" s="426"/>
      <c r="AG123" s="426"/>
      <c r="AH123" s="426"/>
      <c r="AI123" s="426"/>
      <c r="AJ123" s="426"/>
      <c r="AK123" s="426"/>
      <c r="AL123" s="426"/>
      <c r="AM123" s="426"/>
      <c r="AN123" s="426"/>
      <c r="AO123" s="426"/>
      <c r="AP123" s="426"/>
      <c r="AQ123" s="426"/>
      <c r="AR123" s="426"/>
      <c r="AT123" s="3"/>
      <c r="AU123" s="3"/>
      <c r="AV123" s="3"/>
      <c r="AW123" s="3"/>
      <c r="AX123" s="3"/>
      <c r="AY123" s="3"/>
      <c r="AZ123" s="3"/>
      <c r="BA123" s="3"/>
      <c r="BB123" s="3"/>
      <c r="BC123" s="3"/>
      <c r="BD123" s="3"/>
      <c r="BE123" s="3"/>
    </row>
    <row r="124" spans="1:66" ht="18.75" hidden="1" customHeight="1">
      <c r="A124" s="374"/>
      <c r="B124" s="375"/>
      <c r="C124" s="375"/>
      <c r="D124" s="375"/>
      <c r="E124" s="376"/>
      <c r="F124" s="387"/>
      <c r="G124" s="388"/>
      <c r="H124" s="388"/>
      <c r="I124" s="388"/>
      <c r="J124" s="388"/>
      <c r="K124" s="388"/>
      <c r="L124" s="388"/>
      <c r="M124" s="388"/>
      <c r="N124" s="388"/>
      <c r="O124" s="388"/>
      <c r="P124" s="388"/>
      <c r="Q124" s="388"/>
      <c r="R124" s="388"/>
      <c r="S124" s="388"/>
      <c r="T124" s="388"/>
      <c r="U124" s="388"/>
      <c r="V124" s="388"/>
      <c r="W124" s="388"/>
      <c r="X124" s="388"/>
      <c r="Y124" s="388"/>
      <c r="Z124" s="389"/>
      <c r="AA124" s="425"/>
      <c r="AB124" s="425"/>
      <c r="AC124" s="425"/>
      <c r="AD124" s="425"/>
      <c r="AE124" s="425"/>
      <c r="AF124" s="426"/>
      <c r="AG124" s="426"/>
      <c r="AH124" s="426"/>
      <c r="AI124" s="426"/>
      <c r="AJ124" s="426"/>
      <c r="AK124" s="426"/>
      <c r="AL124" s="426"/>
      <c r="AM124" s="426"/>
      <c r="AN124" s="426"/>
      <c r="AO124" s="426"/>
      <c r="AP124" s="426"/>
      <c r="AQ124" s="426"/>
      <c r="AR124" s="426"/>
      <c r="AT124" s="3"/>
      <c r="AU124" s="3"/>
      <c r="AV124" s="3"/>
      <c r="AW124" s="3"/>
      <c r="AX124" s="3"/>
      <c r="AY124" s="3"/>
      <c r="AZ124" s="3"/>
      <c r="BA124" s="3"/>
      <c r="BB124" s="3"/>
      <c r="BC124" s="3"/>
      <c r="BD124" s="3"/>
      <c r="BE124" s="3"/>
    </row>
    <row r="125" spans="1:66" ht="27" hidden="1" customHeight="1">
      <c r="A125" s="436" t="s">
        <v>210</v>
      </c>
      <c r="B125" s="465"/>
      <c r="C125" s="465"/>
      <c r="D125" s="465"/>
      <c r="E125" s="466"/>
      <c r="F125" s="648"/>
      <c r="G125" s="649"/>
      <c r="H125" s="649"/>
      <c r="I125" s="649"/>
      <c r="J125" s="649"/>
      <c r="K125" s="649"/>
      <c r="L125" s="649"/>
      <c r="M125" s="649"/>
      <c r="N125" s="649"/>
      <c r="O125" s="649"/>
      <c r="P125" s="649"/>
      <c r="Q125" s="649"/>
      <c r="R125" s="649"/>
      <c r="S125" s="649"/>
      <c r="T125" s="649"/>
      <c r="U125" s="649"/>
      <c r="V125" s="649"/>
      <c r="W125" s="649"/>
      <c r="X125" s="649"/>
      <c r="Y125" s="649"/>
      <c r="Z125" s="649"/>
      <c r="AA125" s="649"/>
      <c r="AB125" s="649"/>
      <c r="AC125" s="649"/>
      <c r="AD125" s="649"/>
      <c r="AE125" s="649"/>
      <c r="AF125" s="649"/>
      <c r="AG125" s="649"/>
      <c r="AH125" s="649"/>
      <c r="AI125" s="649"/>
      <c r="AJ125" s="649"/>
      <c r="AK125" s="649"/>
      <c r="AL125" s="649"/>
      <c r="AM125" s="649"/>
      <c r="AN125" s="649"/>
      <c r="AO125" s="649"/>
      <c r="AP125" s="649"/>
      <c r="AQ125" s="649"/>
      <c r="AR125" s="650"/>
      <c r="AT125" s="3"/>
      <c r="AU125" s="3"/>
      <c r="AV125" s="3"/>
      <c r="AW125" s="3"/>
      <c r="AX125" s="3"/>
      <c r="AY125" s="3"/>
      <c r="AZ125" s="3"/>
      <c r="BA125" s="3"/>
      <c r="BB125" s="3"/>
      <c r="BC125" s="3"/>
      <c r="BD125" s="3"/>
      <c r="BE125" s="3"/>
    </row>
    <row r="126" spans="1:66" ht="18.75" hidden="1" customHeight="1">
      <c r="A126" s="374"/>
      <c r="B126" s="375"/>
      <c r="C126" s="375"/>
      <c r="D126" s="375"/>
      <c r="E126" s="376"/>
      <c r="F126" s="651"/>
      <c r="G126" s="652"/>
      <c r="H126" s="652"/>
      <c r="I126" s="652"/>
      <c r="J126" s="652"/>
      <c r="K126" s="652"/>
      <c r="L126" s="652"/>
      <c r="M126" s="652"/>
      <c r="N126" s="652"/>
      <c r="O126" s="652"/>
      <c r="P126" s="652"/>
      <c r="Q126" s="652"/>
      <c r="R126" s="652"/>
      <c r="S126" s="652"/>
      <c r="T126" s="652"/>
      <c r="U126" s="652"/>
      <c r="V126" s="652"/>
      <c r="W126" s="652"/>
      <c r="X126" s="652"/>
      <c r="Y126" s="652"/>
      <c r="Z126" s="652"/>
      <c r="AA126" s="652"/>
      <c r="AB126" s="652"/>
      <c r="AC126" s="652"/>
      <c r="AD126" s="652"/>
      <c r="AE126" s="652"/>
      <c r="AF126" s="652"/>
      <c r="AG126" s="652"/>
      <c r="AH126" s="652"/>
      <c r="AI126" s="652"/>
      <c r="AJ126" s="652"/>
      <c r="AK126" s="652"/>
      <c r="AL126" s="652"/>
      <c r="AM126" s="652"/>
      <c r="AN126" s="652"/>
      <c r="AO126" s="652"/>
      <c r="AP126" s="652"/>
      <c r="AQ126" s="652"/>
      <c r="AR126" s="653"/>
      <c r="AT126" s="3"/>
      <c r="AU126" s="3"/>
      <c r="AV126" s="3"/>
      <c r="AW126" s="3"/>
      <c r="AX126" s="3"/>
      <c r="AY126" s="3"/>
      <c r="AZ126" s="3"/>
      <c r="BA126" s="3"/>
      <c r="BB126" s="3"/>
      <c r="BC126" s="3"/>
      <c r="BD126" s="3"/>
      <c r="BE126" s="3"/>
    </row>
    <row r="127" spans="1:66" ht="27" hidden="1" customHeight="1">
      <c r="A127" s="436" t="s">
        <v>236</v>
      </c>
      <c r="B127" s="465"/>
      <c r="C127" s="465"/>
      <c r="D127" s="465"/>
      <c r="E127" s="466"/>
      <c r="F127" s="467"/>
      <c r="G127" s="468"/>
      <c r="H127" s="468"/>
      <c r="I127" s="468"/>
      <c r="J127" s="468"/>
      <c r="K127" s="468"/>
      <c r="L127" s="468"/>
      <c r="M127" s="468"/>
      <c r="N127" s="468"/>
      <c r="O127" s="468"/>
      <c r="P127" s="468"/>
      <c r="Q127" s="468"/>
      <c r="R127" s="468"/>
      <c r="S127" s="468"/>
      <c r="T127" s="468"/>
      <c r="U127" s="468"/>
      <c r="V127" s="468"/>
      <c r="W127" s="468"/>
      <c r="X127" s="468"/>
      <c r="Y127" s="468"/>
      <c r="Z127" s="469"/>
      <c r="AA127" s="631" t="s">
        <v>237</v>
      </c>
      <c r="AB127" s="397"/>
      <c r="AC127" s="397"/>
      <c r="AD127" s="397"/>
      <c r="AE127" s="397"/>
      <c r="AF127" s="467"/>
      <c r="AG127" s="468"/>
      <c r="AH127" s="468"/>
      <c r="AI127" s="468"/>
      <c r="AJ127" s="468"/>
      <c r="AK127" s="468"/>
      <c r="AL127" s="468"/>
      <c r="AM127" s="468"/>
      <c r="AN127" s="468"/>
      <c r="AO127" s="468"/>
      <c r="AP127" s="468"/>
      <c r="AQ127" s="468"/>
      <c r="AR127" s="469"/>
      <c r="AT127" s="3"/>
      <c r="AU127" s="3"/>
      <c r="AV127" s="3"/>
      <c r="AW127" s="3"/>
      <c r="AX127" s="3"/>
      <c r="AY127" s="3"/>
      <c r="AZ127" s="3"/>
      <c r="BA127" s="3"/>
      <c r="BB127" s="3"/>
      <c r="BC127" s="3"/>
      <c r="BD127" s="3"/>
      <c r="BE127" s="3"/>
    </row>
    <row r="128" spans="1:66" ht="27" hidden="1" customHeight="1">
      <c r="A128" s="439"/>
      <c r="B128" s="372"/>
      <c r="C128" s="372"/>
      <c r="D128" s="372"/>
      <c r="E128" s="373"/>
      <c r="F128" s="384"/>
      <c r="G128" s="385"/>
      <c r="H128" s="385"/>
      <c r="I128" s="385"/>
      <c r="J128" s="385"/>
      <c r="K128" s="385"/>
      <c r="L128" s="385"/>
      <c r="M128" s="385"/>
      <c r="N128" s="385"/>
      <c r="O128" s="385"/>
      <c r="P128" s="385"/>
      <c r="Q128" s="385"/>
      <c r="R128" s="385"/>
      <c r="S128" s="385"/>
      <c r="T128" s="385"/>
      <c r="U128" s="385"/>
      <c r="V128" s="385"/>
      <c r="W128" s="385"/>
      <c r="X128" s="385"/>
      <c r="Y128" s="385"/>
      <c r="Z128" s="386"/>
      <c r="AA128" s="631"/>
      <c r="AB128" s="397"/>
      <c r="AC128" s="397"/>
      <c r="AD128" s="397"/>
      <c r="AE128" s="397"/>
      <c r="AF128" s="384"/>
      <c r="AG128" s="385"/>
      <c r="AH128" s="385"/>
      <c r="AI128" s="385"/>
      <c r="AJ128" s="385"/>
      <c r="AK128" s="385"/>
      <c r="AL128" s="385"/>
      <c r="AM128" s="385"/>
      <c r="AN128" s="385"/>
      <c r="AO128" s="385"/>
      <c r="AP128" s="385"/>
      <c r="AQ128" s="385"/>
      <c r="AR128" s="386"/>
      <c r="AT128" s="3"/>
      <c r="AU128" s="3"/>
      <c r="AV128" s="3"/>
      <c r="AW128" s="3"/>
      <c r="AX128" s="3"/>
      <c r="AY128" s="3"/>
      <c r="AZ128" s="3"/>
      <c r="BA128" s="3"/>
      <c r="BB128" s="3"/>
      <c r="BC128" s="3"/>
      <c r="BD128" s="3"/>
      <c r="BE128" s="3"/>
    </row>
    <row r="129" spans="1:57" ht="18.75" hidden="1" customHeight="1">
      <c r="A129" s="374"/>
      <c r="B129" s="375"/>
      <c r="C129" s="375"/>
      <c r="D129" s="375"/>
      <c r="E129" s="376"/>
      <c r="F129" s="387"/>
      <c r="G129" s="388"/>
      <c r="H129" s="388"/>
      <c r="I129" s="388"/>
      <c r="J129" s="388"/>
      <c r="K129" s="388"/>
      <c r="L129" s="388"/>
      <c r="M129" s="388"/>
      <c r="N129" s="388"/>
      <c r="O129" s="388"/>
      <c r="P129" s="388"/>
      <c r="Q129" s="388"/>
      <c r="R129" s="388"/>
      <c r="S129" s="388"/>
      <c r="T129" s="388"/>
      <c r="U129" s="388"/>
      <c r="V129" s="388"/>
      <c r="W129" s="388"/>
      <c r="X129" s="388"/>
      <c r="Y129" s="388"/>
      <c r="Z129" s="389"/>
      <c r="AA129" s="397"/>
      <c r="AB129" s="397"/>
      <c r="AC129" s="397"/>
      <c r="AD129" s="397"/>
      <c r="AE129" s="397"/>
      <c r="AF129" s="387"/>
      <c r="AG129" s="388"/>
      <c r="AH129" s="388"/>
      <c r="AI129" s="388"/>
      <c r="AJ129" s="388"/>
      <c r="AK129" s="388"/>
      <c r="AL129" s="388"/>
      <c r="AM129" s="388"/>
      <c r="AN129" s="388"/>
      <c r="AO129" s="388"/>
      <c r="AP129" s="388"/>
      <c r="AQ129" s="388"/>
      <c r="AR129" s="389"/>
      <c r="AT129" s="3"/>
      <c r="AU129" s="3"/>
      <c r="AV129" s="3"/>
      <c r="AW129" s="3"/>
      <c r="AX129" s="3"/>
      <c r="AY129" s="3"/>
      <c r="AZ129" s="3"/>
      <c r="BA129" s="3"/>
      <c r="BB129" s="3"/>
      <c r="BC129" s="3"/>
      <c r="BD129" s="3"/>
      <c r="BE129" s="3"/>
    </row>
    <row r="130" spans="1:57" ht="29.1" hidden="1" customHeight="1">
      <c r="A130" s="657" t="s">
        <v>80</v>
      </c>
      <c r="B130" s="658"/>
      <c r="C130" s="658"/>
      <c r="D130" s="658"/>
      <c r="E130" s="659"/>
      <c r="F130" s="666" t="s">
        <v>66</v>
      </c>
      <c r="G130" s="667"/>
      <c r="H130" s="668" t="s">
        <v>240</v>
      </c>
      <c r="I130" s="668"/>
      <c r="J130" s="668"/>
      <c r="K130" s="668"/>
      <c r="L130" s="668"/>
      <c r="M130" s="668"/>
      <c r="N130" s="668"/>
      <c r="O130" s="668"/>
      <c r="P130" s="668"/>
      <c r="Q130" s="668"/>
      <c r="R130" s="668"/>
      <c r="S130" s="668"/>
      <c r="T130" s="668"/>
      <c r="U130" s="668"/>
      <c r="V130" s="668"/>
      <c r="W130" s="668"/>
      <c r="X130" s="668"/>
      <c r="Y130" s="668"/>
      <c r="Z130" s="668"/>
      <c r="AA130" s="668"/>
      <c r="AB130" s="668"/>
      <c r="AC130" s="668"/>
      <c r="AD130" s="668"/>
      <c r="AE130" s="668"/>
      <c r="AF130" s="668"/>
      <c r="AG130" s="668"/>
      <c r="AH130" s="668"/>
      <c r="AI130" s="668"/>
      <c r="AJ130" s="668"/>
      <c r="AK130" s="668"/>
      <c r="AL130" s="668"/>
      <c r="AM130" s="668"/>
      <c r="AN130" s="668"/>
      <c r="AO130" s="668"/>
      <c r="AP130" s="668"/>
      <c r="AQ130" s="668"/>
      <c r="AR130" s="669"/>
      <c r="AT130" s="3"/>
      <c r="AU130" s="3"/>
      <c r="AV130" s="3"/>
      <c r="AW130" s="3"/>
      <c r="AX130" s="3"/>
      <c r="AY130" s="3"/>
      <c r="AZ130" s="3"/>
      <c r="BA130" s="3"/>
      <c r="BB130" s="3"/>
      <c r="BC130" s="3"/>
      <c r="BD130" s="3"/>
      <c r="BE130" s="3"/>
    </row>
    <row r="131" spans="1:57" ht="29.1" hidden="1" customHeight="1">
      <c r="A131" s="660"/>
      <c r="B131" s="661"/>
      <c r="C131" s="661"/>
      <c r="D131" s="661"/>
      <c r="E131" s="662"/>
      <c r="F131" s="670" t="s">
        <v>66</v>
      </c>
      <c r="G131" s="671"/>
      <c r="H131" s="672" t="s">
        <v>55</v>
      </c>
      <c r="I131" s="672"/>
      <c r="J131" s="672"/>
      <c r="K131" s="672"/>
      <c r="L131" s="672"/>
      <c r="M131" s="672"/>
      <c r="N131" s="672"/>
      <c r="O131" s="672"/>
      <c r="P131" s="672"/>
      <c r="Q131" s="672"/>
      <c r="R131" s="672"/>
      <c r="S131" s="672"/>
      <c r="T131" s="672"/>
      <c r="U131" s="672"/>
      <c r="V131" s="672"/>
      <c r="W131" s="672"/>
      <c r="X131" s="672"/>
      <c r="Y131" s="672"/>
      <c r="Z131" s="672"/>
      <c r="AA131" s="672"/>
      <c r="AB131" s="672"/>
      <c r="AC131" s="672"/>
      <c r="AD131" s="672"/>
      <c r="AE131" s="672"/>
      <c r="AF131" s="672"/>
      <c r="AG131" s="672"/>
      <c r="AH131" s="672"/>
      <c r="AI131" s="672"/>
      <c r="AJ131" s="672"/>
      <c r="AK131" s="672"/>
      <c r="AL131" s="672"/>
      <c r="AM131" s="672"/>
      <c r="AN131" s="672"/>
      <c r="AO131" s="672"/>
      <c r="AP131" s="672"/>
      <c r="AQ131" s="672"/>
      <c r="AR131" s="673"/>
      <c r="AT131" s="3"/>
      <c r="AU131" s="3"/>
      <c r="AV131" s="3"/>
      <c r="AW131" s="3"/>
      <c r="AX131" s="3"/>
      <c r="AY131" s="3"/>
      <c r="AZ131" s="3"/>
      <c r="BA131" s="3"/>
      <c r="BB131" s="3"/>
      <c r="BC131" s="3"/>
      <c r="BD131" s="3"/>
      <c r="BE131" s="3"/>
    </row>
    <row r="132" spans="1:57" ht="29.1" hidden="1" customHeight="1">
      <c r="A132" s="660"/>
      <c r="B132" s="661"/>
      <c r="C132" s="661"/>
      <c r="D132" s="661"/>
      <c r="E132" s="662"/>
      <c r="F132" s="674" t="s">
        <v>66</v>
      </c>
      <c r="G132" s="675"/>
      <c r="H132" s="676" t="s">
        <v>56</v>
      </c>
      <c r="I132" s="676"/>
      <c r="J132" s="676"/>
      <c r="K132" s="676"/>
      <c r="L132" s="676"/>
      <c r="M132" s="676"/>
      <c r="N132" s="676"/>
      <c r="O132" s="676"/>
      <c r="P132" s="676"/>
      <c r="Q132" s="676"/>
      <c r="R132" s="676"/>
      <c r="S132" s="676"/>
      <c r="T132" s="676"/>
      <c r="U132" s="676"/>
      <c r="V132" s="676"/>
      <c r="W132" s="676"/>
      <c r="X132" s="676"/>
      <c r="Y132" s="676"/>
      <c r="Z132" s="676"/>
      <c r="AA132" s="676"/>
      <c r="AB132" s="676"/>
      <c r="AC132" s="676"/>
      <c r="AD132" s="676"/>
      <c r="AE132" s="676"/>
      <c r="AF132" s="676"/>
      <c r="AG132" s="676"/>
      <c r="AH132" s="676"/>
      <c r="AI132" s="676"/>
      <c r="AJ132" s="676"/>
      <c r="AK132" s="676"/>
      <c r="AL132" s="676"/>
      <c r="AM132" s="676"/>
      <c r="AN132" s="676"/>
      <c r="AO132" s="676"/>
      <c r="AP132" s="676"/>
      <c r="AQ132" s="676"/>
      <c r="AR132" s="677"/>
      <c r="AT132" s="3"/>
      <c r="AU132" s="3"/>
      <c r="AV132" s="3"/>
      <c r="AW132" s="3"/>
      <c r="AX132" s="3"/>
      <c r="AY132" s="3"/>
      <c r="AZ132" s="3"/>
      <c r="BA132" s="3"/>
      <c r="BB132" s="3"/>
      <c r="BC132" s="3"/>
      <c r="BD132" s="3"/>
      <c r="BE132" s="3"/>
    </row>
    <row r="133" spans="1:57" ht="29.1" hidden="1" customHeight="1">
      <c r="A133" s="663"/>
      <c r="B133" s="664"/>
      <c r="C133" s="664"/>
      <c r="D133" s="664"/>
      <c r="E133" s="665"/>
      <c r="F133" s="683" t="s">
        <v>66</v>
      </c>
      <c r="G133" s="684"/>
      <c r="H133" s="685" t="s">
        <v>332</v>
      </c>
      <c r="I133" s="685"/>
      <c r="J133" s="685"/>
      <c r="K133" s="685"/>
      <c r="L133" s="685"/>
      <c r="M133" s="685"/>
      <c r="N133" s="685"/>
      <c r="O133" s="685"/>
      <c r="P133" s="685"/>
      <c r="Q133" s="685"/>
      <c r="R133" s="685"/>
      <c r="S133" s="685"/>
      <c r="T133" s="685"/>
      <c r="U133" s="685"/>
      <c r="V133" s="685"/>
      <c r="W133" s="685"/>
      <c r="X133" s="685"/>
      <c r="Y133" s="685"/>
      <c r="Z133" s="685"/>
      <c r="AA133" s="685"/>
      <c r="AB133" s="685"/>
      <c r="AC133" s="685"/>
      <c r="AD133" s="685"/>
      <c r="AE133" s="685"/>
      <c r="AF133" s="685"/>
      <c r="AG133" s="685"/>
      <c r="AH133" s="685"/>
      <c r="AI133" s="685"/>
      <c r="AJ133" s="685"/>
      <c r="AK133" s="685"/>
      <c r="AL133" s="685"/>
      <c r="AM133" s="685"/>
      <c r="AN133" s="685"/>
      <c r="AO133" s="685"/>
      <c r="AP133" s="685"/>
      <c r="AQ133" s="685"/>
      <c r="AR133" s="686"/>
      <c r="AT133" s="3"/>
      <c r="AU133" s="3"/>
      <c r="AV133" s="3"/>
      <c r="AW133" s="3"/>
      <c r="AX133" s="3"/>
      <c r="AY133" s="3"/>
      <c r="AZ133" s="3"/>
      <c r="BA133" s="3"/>
      <c r="BB133" s="3"/>
      <c r="BC133" s="3"/>
      <c r="BD133" s="3"/>
      <c r="BE133" s="3"/>
    </row>
    <row r="134" spans="1:57" ht="30" hidden="1" customHeight="1">
      <c r="A134" s="343"/>
      <c r="B134" s="343"/>
      <c r="C134" s="343"/>
      <c r="D134" s="343"/>
      <c r="E134" s="343"/>
      <c r="F134" s="269"/>
      <c r="G134" s="269"/>
      <c r="H134" s="269"/>
      <c r="I134" s="269"/>
      <c r="J134" s="269"/>
      <c r="K134" s="269"/>
      <c r="L134" s="269"/>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3"/>
      <c r="AU134" s="3"/>
      <c r="AV134" s="3"/>
      <c r="AW134" s="3"/>
      <c r="AX134" s="3"/>
      <c r="AY134" s="3"/>
      <c r="AZ134" s="3"/>
      <c r="BA134" s="3"/>
      <c r="BB134" s="3"/>
      <c r="BC134" s="3"/>
      <c r="BD134" s="3"/>
      <c r="BE134" s="3"/>
    </row>
    <row r="135" spans="1:57" s="21" customFormat="1" ht="9" hidden="1" customHeight="1">
      <c r="D135" s="85"/>
      <c r="AC135" s="86"/>
      <c r="AO135" s="86"/>
      <c r="AT135" s="20"/>
      <c r="AU135" s="20"/>
    </row>
    <row r="136" spans="1:57" s="92" customFormat="1" ht="28.5" customHeight="1">
      <c r="A136" s="87" t="s">
        <v>296</v>
      </c>
      <c r="B136" s="88"/>
      <c r="C136" s="88"/>
      <c r="D136" s="89"/>
      <c r="E136" s="88"/>
      <c r="F136" s="88"/>
      <c r="G136" s="88"/>
      <c r="H136" s="88"/>
      <c r="I136" s="88"/>
      <c r="J136" s="88"/>
      <c r="K136" s="88"/>
      <c r="L136" s="88"/>
      <c r="M136" s="88"/>
      <c r="N136" s="88"/>
      <c r="O136" s="88"/>
      <c r="P136" s="88"/>
      <c r="Q136" s="88"/>
      <c r="R136" s="88"/>
      <c r="S136" s="88"/>
      <c r="T136" s="88"/>
      <c r="U136" s="88"/>
      <c r="V136" s="88"/>
      <c r="W136" s="88"/>
      <c r="X136" s="90"/>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91"/>
      <c r="AU136" s="91"/>
    </row>
    <row r="137" spans="1:57" ht="11.25" customHeight="1">
      <c r="A137" s="343"/>
      <c r="B137" s="343"/>
      <c r="C137" s="343"/>
      <c r="D137" s="343"/>
      <c r="E137" s="343"/>
      <c r="F137" s="269"/>
      <c r="G137" s="269"/>
      <c r="H137" s="269"/>
      <c r="I137" s="269"/>
      <c r="J137" s="269"/>
      <c r="K137" s="269"/>
      <c r="L137" s="269"/>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3"/>
      <c r="AU137" s="3"/>
    </row>
    <row r="138" spans="1:57" s="96" customFormat="1" ht="4.5" customHeight="1">
      <c r="A138" s="94"/>
      <c r="B138" s="94"/>
      <c r="C138" s="95"/>
      <c r="F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row>
    <row r="139" spans="1:57" ht="25.5" customHeight="1">
      <c r="A139" s="639" t="s">
        <v>248</v>
      </c>
      <c r="B139" s="639"/>
      <c r="C139" s="639"/>
      <c r="D139" s="639"/>
      <c r="E139" s="639"/>
      <c r="F139" s="639"/>
      <c r="G139" s="639"/>
      <c r="H139" s="639"/>
      <c r="I139" s="639"/>
      <c r="J139" s="639"/>
      <c r="K139" s="639"/>
      <c r="L139" s="639"/>
      <c r="M139" s="639"/>
      <c r="N139" s="639"/>
      <c r="O139" s="639"/>
      <c r="P139" s="639"/>
      <c r="Q139" s="639"/>
      <c r="R139" s="639"/>
      <c r="S139" s="639"/>
      <c r="T139" s="639"/>
      <c r="U139" s="639"/>
      <c r="V139" s="639"/>
      <c r="W139" s="639"/>
      <c r="X139" s="639"/>
      <c r="Y139" s="639"/>
      <c r="Z139" s="639"/>
      <c r="AA139" s="639"/>
      <c r="AB139" s="639"/>
      <c r="AC139" s="639"/>
      <c r="AD139" s="639"/>
      <c r="AE139" s="639"/>
      <c r="AF139" s="639"/>
      <c r="AG139" s="639"/>
      <c r="AH139" s="639"/>
      <c r="AI139" s="639"/>
      <c r="AJ139" s="639"/>
      <c r="AK139" s="639"/>
      <c r="AL139" s="639"/>
      <c r="AM139" s="639"/>
      <c r="AN139" s="639"/>
      <c r="AO139" s="639"/>
      <c r="AP139" s="639"/>
      <c r="AQ139" s="639"/>
      <c r="AR139" s="639"/>
      <c r="AS139" s="639"/>
      <c r="AT139" s="3"/>
    </row>
    <row r="140" spans="1:57" s="205" customFormat="1" ht="28.5" customHeight="1">
      <c r="A140" s="212"/>
      <c r="B140" s="98" t="s">
        <v>168</v>
      </c>
      <c r="D140" s="213"/>
      <c r="X140" s="93"/>
      <c r="AS140" s="38"/>
      <c r="AT140" s="203"/>
    </row>
    <row r="141" spans="1:57" s="205" customFormat="1" ht="28.5" customHeight="1">
      <c r="A141" s="212"/>
      <c r="B141" s="98" t="s">
        <v>169</v>
      </c>
      <c r="D141" s="213"/>
      <c r="X141" s="93"/>
      <c r="AS141" s="38"/>
    </row>
    <row r="142" spans="1:57" s="92" customFormat="1" ht="28.5" customHeight="1">
      <c r="A142" s="97"/>
      <c r="B142" s="98" t="s">
        <v>335</v>
      </c>
      <c r="D142" s="99"/>
      <c r="X142" s="93"/>
      <c r="AU142" s="3"/>
      <c r="AV142" s="3"/>
      <c r="AW142" s="3"/>
      <c r="AX142" s="3"/>
      <c r="AY142" s="3"/>
      <c r="AZ142" s="3"/>
      <c r="BA142" s="3"/>
      <c r="BB142" s="3"/>
      <c r="BC142" s="3"/>
      <c r="BD142" s="3"/>
    </row>
    <row r="143" spans="1:57" s="205" customFormat="1" ht="28.5" customHeight="1">
      <c r="A143" s="212"/>
      <c r="B143" s="98" t="s">
        <v>131</v>
      </c>
      <c r="D143" s="213"/>
      <c r="X143" s="93"/>
      <c r="AS143" s="38"/>
    </row>
    <row r="144" spans="1:57" s="75" customFormat="1" ht="28.5" customHeight="1">
      <c r="B144" s="98"/>
      <c r="C144" s="75" t="s">
        <v>321</v>
      </c>
      <c r="D144" s="9"/>
      <c r="X144" s="98"/>
      <c r="AC144" s="96"/>
      <c r="AD144" s="96"/>
      <c r="AE144" s="96"/>
      <c r="AF144" s="96"/>
      <c r="AG144" s="96"/>
      <c r="AH144" s="96"/>
      <c r="AI144" s="96"/>
      <c r="AJ144" s="96"/>
      <c r="AK144" s="96"/>
      <c r="AL144" s="96"/>
      <c r="AM144" s="96"/>
      <c r="AN144" s="96"/>
      <c r="AO144" s="96"/>
      <c r="AP144" s="96"/>
      <c r="AQ144" s="96"/>
      <c r="AR144" s="96"/>
      <c r="AT144" s="184"/>
    </row>
    <row r="145" spans="1:59" s="75" customFormat="1" ht="28.5" customHeight="1">
      <c r="B145" s="98"/>
      <c r="C145" s="535" t="s">
        <v>261</v>
      </c>
      <c r="D145" s="536"/>
      <c r="E145" s="536"/>
      <c r="F145" s="536"/>
      <c r="G145" s="536"/>
      <c r="H145" s="536"/>
      <c r="I145" s="536"/>
      <c r="J145" s="537"/>
      <c r="K145" s="535" t="s">
        <v>264</v>
      </c>
      <c r="L145" s="536"/>
      <c r="M145" s="536"/>
      <c r="N145" s="536"/>
      <c r="O145" s="536"/>
      <c r="P145" s="536"/>
      <c r="Q145" s="536"/>
      <c r="R145" s="537"/>
      <c r="S145" s="535" t="s">
        <v>268</v>
      </c>
      <c r="T145" s="536"/>
      <c r="U145" s="536"/>
      <c r="V145" s="536"/>
      <c r="W145" s="536"/>
      <c r="X145" s="536"/>
      <c r="Y145" s="536"/>
      <c r="Z145" s="537"/>
      <c r="AA145" s="397" t="s">
        <v>269</v>
      </c>
      <c r="AB145" s="397"/>
      <c r="AC145" s="397"/>
      <c r="AD145" s="397"/>
      <c r="AE145" s="397"/>
      <c r="AF145" s="397"/>
      <c r="AG145" s="397"/>
      <c r="AH145" s="397"/>
      <c r="AI145" s="397" t="s">
        <v>271</v>
      </c>
      <c r="AJ145" s="397"/>
      <c r="AK145" s="397"/>
      <c r="AL145" s="397"/>
      <c r="AM145" s="397"/>
      <c r="AN145" s="397"/>
      <c r="AO145" s="397"/>
      <c r="AP145" s="397"/>
    </row>
    <row r="146" spans="1:59" s="75" customFormat="1" ht="28.5" customHeight="1">
      <c r="B146" s="98"/>
      <c r="C146" s="436" t="s">
        <v>270</v>
      </c>
      <c r="D146" s="465"/>
      <c r="E146" s="465"/>
      <c r="F146" s="465"/>
      <c r="G146" s="466"/>
      <c r="H146" s="535" t="s">
        <v>262</v>
      </c>
      <c r="I146" s="536"/>
      <c r="J146" s="537"/>
      <c r="K146" s="558" t="s">
        <v>265</v>
      </c>
      <c r="L146" s="465"/>
      <c r="M146" s="465"/>
      <c r="N146" s="465"/>
      <c r="O146" s="465"/>
      <c r="P146" s="465"/>
      <c r="Q146" s="465"/>
      <c r="R146" s="466"/>
      <c r="S146" s="535" t="s">
        <v>265</v>
      </c>
      <c r="T146" s="536"/>
      <c r="U146" s="536"/>
      <c r="V146" s="536"/>
      <c r="W146" s="536"/>
      <c r="X146" s="536"/>
      <c r="Y146" s="536"/>
      <c r="Z146" s="537"/>
      <c r="AA146" s="687" t="s">
        <v>267</v>
      </c>
      <c r="AB146" s="687"/>
      <c r="AC146" s="687"/>
      <c r="AD146" s="687"/>
      <c r="AE146" s="687"/>
      <c r="AF146" s="687"/>
      <c r="AG146" s="687"/>
      <c r="AH146" s="687"/>
      <c r="AI146" s="687"/>
      <c r="AJ146" s="687"/>
      <c r="AK146" s="687"/>
      <c r="AL146" s="687"/>
      <c r="AM146" s="687"/>
      <c r="AN146" s="687"/>
      <c r="AO146" s="687"/>
      <c r="AP146" s="687"/>
    </row>
    <row r="147" spans="1:59" s="75" customFormat="1" ht="28.5" customHeight="1">
      <c r="B147" s="98"/>
      <c r="C147" s="374"/>
      <c r="D147" s="375"/>
      <c r="E147" s="375"/>
      <c r="F147" s="375"/>
      <c r="G147" s="376"/>
      <c r="H147" s="535" t="s">
        <v>263</v>
      </c>
      <c r="I147" s="536"/>
      <c r="J147" s="537"/>
      <c r="K147" s="374"/>
      <c r="L147" s="375"/>
      <c r="M147" s="375"/>
      <c r="N147" s="375"/>
      <c r="O147" s="375"/>
      <c r="P147" s="375"/>
      <c r="Q147" s="375"/>
      <c r="R147" s="376"/>
      <c r="S147" s="654" t="s">
        <v>266</v>
      </c>
      <c r="T147" s="655"/>
      <c r="U147" s="655"/>
      <c r="V147" s="655"/>
      <c r="W147" s="655"/>
      <c r="X147" s="655"/>
      <c r="Y147" s="655"/>
      <c r="Z147" s="656"/>
      <c r="AA147" s="687"/>
      <c r="AB147" s="687"/>
      <c r="AC147" s="687"/>
      <c r="AD147" s="687"/>
      <c r="AE147" s="687"/>
      <c r="AF147" s="687"/>
      <c r="AG147" s="687"/>
      <c r="AH147" s="687"/>
      <c r="AI147" s="687"/>
      <c r="AJ147" s="687"/>
      <c r="AK147" s="687"/>
      <c r="AL147" s="687"/>
      <c r="AM147" s="687"/>
      <c r="AN147" s="687"/>
      <c r="AO147" s="687"/>
      <c r="AP147" s="687"/>
    </row>
    <row r="148" spans="1:59" s="38" customFormat="1" ht="28.5" customHeight="1">
      <c r="A148" s="270"/>
      <c r="D148" s="7"/>
      <c r="X148" s="98"/>
    </row>
    <row r="149" spans="1:59" s="96" customFormat="1" ht="4.5" customHeight="1">
      <c r="A149" s="94"/>
      <c r="B149" s="94"/>
      <c r="C149" s="95"/>
      <c r="F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row>
    <row r="150" spans="1:59" ht="25.5" customHeight="1">
      <c r="A150" s="552" t="s">
        <v>211</v>
      </c>
      <c r="B150" s="553"/>
      <c r="C150" s="553"/>
      <c r="D150" s="553"/>
      <c r="E150" s="553"/>
      <c r="F150" s="553"/>
      <c r="G150" s="553"/>
      <c r="H150" s="553"/>
      <c r="I150" s="554"/>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row>
    <row r="151" spans="1:59" ht="17.25" customHeight="1">
      <c r="A151" s="555"/>
      <c r="B151" s="556"/>
      <c r="C151" s="556"/>
      <c r="D151" s="556"/>
      <c r="E151" s="556"/>
      <c r="F151" s="556"/>
      <c r="G151" s="556"/>
      <c r="H151" s="556"/>
      <c r="I151" s="557"/>
      <c r="J151" s="103"/>
      <c r="K151" s="103"/>
      <c r="L151" s="103"/>
      <c r="M151" s="103"/>
      <c r="N151" s="103"/>
      <c r="O151" s="103"/>
      <c r="P151" s="103"/>
      <c r="Q151" s="103"/>
      <c r="R151" s="103"/>
      <c r="S151" s="103"/>
      <c r="T151" s="103"/>
      <c r="U151" s="103"/>
      <c r="V151" s="103"/>
      <c r="W151" s="103"/>
      <c r="X151" s="104"/>
      <c r="Y151" s="104"/>
      <c r="Z151" s="104"/>
      <c r="AA151" s="104"/>
      <c r="AB151" s="104"/>
      <c r="AC151" s="104"/>
      <c r="AD151" s="104"/>
      <c r="AE151" s="105"/>
      <c r="AF151" s="104"/>
      <c r="AG151" s="104"/>
      <c r="AH151" s="104"/>
      <c r="AI151" s="104"/>
      <c r="AJ151" s="104"/>
      <c r="AK151" s="104"/>
      <c r="AL151" s="104"/>
      <c r="AM151" s="104"/>
      <c r="AN151" s="104"/>
      <c r="AO151" s="104"/>
      <c r="AP151" s="106"/>
      <c r="AQ151" s="106"/>
      <c r="AR151" s="106"/>
      <c r="AS151" s="107"/>
      <c r="AU151" s="173" t="s">
        <v>110</v>
      </c>
      <c r="AV151" s="174"/>
      <c r="AW151" s="174"/>
      <c r="AX151" s="174"/>
      <c r="AY151" s="174"/>
      <c r="AZ151" s="175"/>
      <c r="BA151" s="174"/>
      <c r="BB151" s="174"/>
      <c r="BC151" s="175"/>
      <c r="BD151" s="174"/>
      <c r="BE151" s="174"/>
      <c r="BF151" s="175"/>
      <c r="BG151" s="176"/>
    </row>
    <row r="152" spans="1:59" ht="28.5" customHeight="1">
      <c r="A152" s="109"/>
      <c r="B152" s="110" t="s">
        <v>94</v>
      </c>
      <c r="C152" s="343"/>
      <c r="D152" s="343"/>
      <c r="E152" s="343"/>
      <c r="F152" s="12"/>
      <c r="G152" s="269"/>
      <c r="H152" s="12"/>
      <c r="I152" s="269"/>
      <c r="J152" s="269"/>
      <c r="K152" s="269"/>
      <c r="L152" s="269"/>
      <c r="M152" s="269"/>
      <c r="N152" s="269"/>
      <c r="O152" s="269"/>
      <c r="P152" s="269"/>
      <c r="Q152" s="269"/>
      <c r="R152" s="269"/>
      <c r="S152" s="269"/>
      <c r="T152" s="269"/>
      <c r="U152" s="269"/>
      <c r="V152" s="269"/>
      <c r="W152" s="269"/>
      <c r="X152" s="269"/>
      <c r="Y152" s="269"/>
      <c r="Z152" s="269"/>
      <c r="AA152" s="341"/>
      <c r="AB152" s="111"/>
      <c r="AC152" s="111"/>
      <c r="AD152" s="111"/>
      <c r="AE152" s="110" t="s">
        <v>100</v>
      </c>
      <c r="AF152" s="111"/>
      <c r="AG152" s="111"/>
      <c r="AH152" s="111"/>
      <c r="AI152" s="111"/>
      <c r="AJ152" s="111"/>
      <c r="AK152" s="111"/>
      <c r="AL152" s="111"/>
      <c r="AM152" s="111"/>
      <c r="AN152" s="111"/>
      <c r="AO152" s="111"/>
      <c r="AP152" s="111"/>
      <c r="AQ152" s="111"/>
      <c r="AR152" s="111"/>
      <c r="AS152" s="112"/>
      <c r="AT152" s="12"/>
      <c r="AU152" s="177"/>
      <c r="AV152" s="178"/>
      <c r="AW152" s="178"/>
      <c r="AX152" s="178"/>
      <c r="AY152" s="178"/>
      <c r="AZ152" s="178"/>
      <c r="BA152" s="178"/>
      <c r="BB152" s="178"/>
      <c r="BC152" s="178"/>
      <c r="BD152" s="178"/>
      <c r="BE152" s="178"/>
      <c r="BF152" s="178"/>
      <c r="BG152" s="179"/>
    </row>
    <row r="153" spans="1:59" ht="25.5" customHeight="1">
      <c r="A153" s="109"/>
      <c r="B153" s="510" t="s">
        <v>98</v>
      </c>
      <c r="C153" s="511"/>
      <c r="D153" s="511"/>
      <c r="E153" s="512"/>
      <c r="F153" s="678" t="s">
        <v>96</v>
      </c>
      <c r="G153" s="678"/>
      <c r="H153" s="680"/>
      <c r="I153" s="680"/>
      <c r="J153" s="399" t="s">
        <v>40</v>
      </c>
      <c r="K153" s="399"/>
      <c r="L153" s="680"/>
      <c r="M153" s="680"/>
      <c r="N153" s="399" t="s">
        <v>41</v>
      </c>
      <c r="O153" s="400"/>
      <c r="P153" s="398" t="s">
        <v>212</v>
      </c>
      <c r="Q153" s="400"/>
      <c r="R153" s="693" t="s">
        <v>97</v>
      </c>
      <c r="S153" s="693"/>
      <c r="T153" s="680"/>
      <c r="U153" s="680"/>
      <c r="V153" s="399" t="s">
        <v>40</v>
      </c>
      <c r="W153" s="399"/>
      <c r="X153" s="680"/>
      <c r="Y153" s="680"/>
      <c r="Z153" s="399" t="s">
        <v>41</v>
      </c>
      <c r="AA153" s="400"/>
      <c r="AB153" s="12"/>
      <c r="AC153" s="12"/>
      <c r="AD153" s="12"/>
      <c r="AE153" s="510" t="s">
        <v>158</v>
      </c>
      <c r="AF153" s="695"/>
      <c r="AG153" s="695"/>
      <c r="AH153" s="695"/>
      <c r="AI153" s="696"/>
      <c r="AJ153" s="688">
        <f>ROUNDDOWN(AY154/60,0)</f>
        <v>0</v>
      </c>
      <c r="AK153" s="688"/>
      <c r="AL153" s="690" t="s">
        <v>87</v>
      </c>
      <c r="AM153" s="690"/>
      <c r="AN153" s="688">
        <f>AY154-AJ153*60</f>
        <v>0</v>
      </c>
      <c r="AO153" s="688"/>
      <c r="AP153" s="399" t="s">
        <v>41</v>
      </c>
      <c r="AQ153" s="400"/>
      <c r="AR153" s="111"/>
      <c r="AS153" s="113"/>
      <c r="AT153" s="692"/>
      <c r="AU153" s="177"/>
      <c r="AV153" s="178" t="s">
        <v>112</v>
      </c>
      <c r="AW153" s="178"/>
      <c r="AX153" s="178"/>
      <c r="AY153" s="178" t="s">
        <v>18</v>
      </c>
      <c r="AZ153" s="178"/>
      <c r="BA153" s="178"/>
      <c r="BB153" s="178"/>
      <c r="BC153" s="178"/>
      <c r="BD153" s="178"/>
      <c r="BE153" s="178"/>
      <c r="BF153" s="178"/>
      <c r="BG153" s="179"/>
    </row>
    <row r="154" spans="1:59" ht="25.5" customHeight="1">
      <c r="A154" s="109"/>
      <c r="B154" s="513"/>
      <c r="C154" s="514"/>
      <c r="D154" s="514"/>
      <c r="E154" s="515"/>
      <c r="F154" s="678"/>
      <c r="G154" s="678"/>
      <c r="H154" s="682"/>
      <c r="I154" s="682"/>
      <c r="J154" s="402"/>
      <c r="K154" s="402"/>
      <c r="L154" s="682"/>
      <c r="M154" s="682"/>
      <c r="N154" s="402"/>
      <c r="O154" s="403"/>
      <c r="P154" s="401"/>
      <c r="Q154" s="403"/>
      <c r="R154" s="694"/>
      <c r="S154" s="694"/>
      <c r="T154" s="682"/>
      <c r="U154" s="682"/>
      <c r="V154" s="402"/>
      <c r="W154" s="402"/>
      <c r="X154" s="682"/>
      <c r="Y154" s="682"/>
      <c r="Z154" s="402"/>
      <c r="AA154" s="403"/>
      <c r="AB154" s="12"/>
      <c r="AC154" s="12"/>
      <c r="AD154" s="12"/>
      <c r="AE154" s="697"/>
      <c r="AF154" s="698"/>
      <c r="AG154" s="698"/>
      <c r="AH154" s="698"/>
      <c r="AI154" s="699"/>
      <c r="AJ154" s="689"/>
      <c r="AK154" s="689"/>
      <c r="AL154" s="691"/>
      <c r="AM154" s="691"/>
      <c r="AN154" s="689"/>
      <c r="AO154" s="689"/>
      <c r="AP154" s="402"/>
      <c r="AQ154" s="403"/>
      <c r="AR154" s="111"/>
      <c r="AS154" s="113"/>
      <c r="AT154" s="692"/>
      <c r="AU154" s="502" t="s">
        <v>213</v>
      </c>
      <c r="AV154" s="493">
        <f>T153*60+X153</f>
        <v>0</v>
      </c>
      <c r="AW154" s="178"/>
      <c r="AX154" s="505" t="s">
        <v>244</v>
      </c>
      <c r="AY154" s="493">
        <f>(T153*60+X153)-(H153*60+L153)</f>
        <v>0</v>
      </c>
      <c r="AZ154" s="178"/>
      <c r="BA154" s="178"/>
      <c r="BB154" s="178"/>
      <c r="BC154" s="178"/>
      <c r="BD154" s="178"/>
      <c r="BE154" s="178"/>
      <c r="BF154" s="178"/>
      <c r="BG154" s="179"/>
    </row>
    <row r="155" spans="1:59" ht="25.5" customHeight="1">
      <c r="A155" s="109"/>
      <c r="B155" s="114"/>
      <c r="C155" s="114"/>
      <c r="D155" s="114"/>
      <c r="E155" s="114"/>
      <c r="F155" s="115"/>
      <c r="G155" s="115"/>
      <c r="H155" s="349"/>
      <c r="I155" s="115"/>
      <c r="J155" s="115"/>
      <c r="K155" s="115"/>
      <c r="L155" s="115"/>
      <c r="M155" s="115"/>
      <c r="N155" s="115"/>
      <c r="O155" s="115"/>
      <c r="P155" s="115"/>
      <c r="Q155" s="115"/>
      <c r="R155" s="115"/>
      <c r="S155" s="115"/>
      <c r="T155" s="115"/>
      <c r="U155" s="115"/>
      <c r="V155" s="115"/>
      <c r="W155" s="115"/>
      <c r="X155" s="111"/>
      <c r="Y155" s="111"/>
      <c r="Z155" s="269"/>
      <c r="AA155" s="341"/>
      <c r="AB155" s="111"/>
      <c r="AC155" s="111"/>
      <c r="AD155" s="111"/>
      <c r="AE155" s="111"/>
      <c r="AF155" s="111"/>
      <c r="AG155" s="111"/>
      <c r="AH155" s="111"/>
      <c r="AI155" s="111"/>
      <c r="AJ155" s="233"/>
      <c r="AK155" s="111"/>
      <c r="AL155" s="111"/>
      <c r="AM155" s="111"/>
      <c r="AN155" s="111"/>
      <c r="AO155" s="111"/>
      <c r="AP155" s="111"/>
      <c r="AQ155" s="111"/>
      <c r="AR155" s="111"/>
      <c r="AS155" s="113"/>
      <c r="AU155" s="502"/>
      <c r="AV155" s="494"/>
      <c r="AW155" s="178"/>
      <c r="AX155" s="505"/>
      <c r="AY155" s="494"/>
      <c r="AZ155" s="178"/>
      <c r="BA155" s="178"/>
      <c r="BB155" s="178"/>
      <c r="BC155" s="178"/>
      <c r="BD155" s="178"/>
      <c r="BE155" s="178"/>
      <c r="BF155" s="178"/>
      <c r="BG155" s="179"/>
    </row>
    <row r="156" spans="1:59" s="12" customFormat="1" ht="25.5" customHeight="1" thickBot="1">
      <c r="A156" s="109"/>
      <c r="B156" s="118" t="s">
        <v>242</v>
      </c>
      <c r="C156" s="343"/>
      <c r="D156" s="343"/>
      <c r="E156" s="343"/>
      <c r="F156" s="269"/>
      <c r="G156" s="269"/>
      <c r="H156" s="269"/>
      <c r="I156" s="214" t="s">
        <v>250</v>
      </c>
      <c r="J156" s="269"/>
      <c r="K156" s="269"/>
      <c r="L156" s="269"/>
      <c r="M156" s="269"/>
      <c r="N156" s="269"/>
      <c r="O156" s="269"/>
      <c r="P156" s="269"/>
      <c r="Q156" s="269"/>
      <c r="R156" s="269"/>
      <c r="S156" s="269"/>
      <c r="T156" s="269"/>
      <c r="U156" s="269"/>
      <c r="V156" s="269"/>
      <c r="W156" s="341"/>
      <c r="X156" s="111"/>
      <c r="Y156" s="111"/>
      <c r="Z156" s="269"/>
      <c r="AA156" s="341"/>
      <c r="AB156" s="111"/>
      <c r="AC156" s="111"/>
      <c r="AD156" s="111"/>
      <c r="AE156" s="110" t="s">
        <v>99</v>
      </c>
      <c r="AF156" s="111"/>
      <c r="AG156" s="111"/>
      <c r="AH156" s="111"/>
      <c r="AI156" s="111"/>
      <c r="AJ156" s="111"/>
      <c r="AK156" s="111"/>
      <c r="AL156" s="214" t="s">
        <v>250</v>
      </c>
      <c r="AN156" s="111"/>
      <c r="AO156" s="111"/>
      <c r="AP156" s="111"/>
      <c r="AQ156" s="111"/>
      <c r="AR156" s="111"/>
      <c r="AS156" s="113"/>
      <c r="AU156" s="177"/>
      <c r="AV156" s="182"/>
      <c r="AW156" s="182"/>
      <c r="AX156" s="182"/>
      <c r="AY156" s="182"/>
      <c r="AZ156" s="182"/>
      <c r="BA156" s="182"/>
      <c r="BB156" s="182"/>
      <c r="BC156" s="182"/>
      <c r="BD156" s="182"/>
      <c r="BE156" s="182"/>
      <c r="BF156" s="182"/>
      <c r="BG156" s="183"/>
    </row>
    <row r="157" spans="1:59" ht="25.5" customHeight="1">
      <c r="A157" s="109"/>
      <c r="B157" s="510" t="s">
        <v>108</v>
      </c>
      <c r="C157" s="511"/>
      <c r="D157" s="511"/>
      <c r="E157" s="512"/>
      <c r="F157" s="678" t="s">
        <v>96</v>
      </c>
      <c r="G157" s="678"/>
      <c r="H157" s="679"/>
      <c r="I157" s="680"/>
      <c r="J157" s="399" t="s">
        <v>40</v>
      </c>
      <c r="K157" s="399"/>
      <c r="L157" s="680"/>
      <c r="M157" s="680"/>
      <c r="N157" s="399" t="s">
        <v>41</v>
      </c>
      <c r="O157" s="400"/>
      <c r="P157" s="398" t="s">
        <v>216</v>
      </c>
      <c r="Q157" s="400"/>
      <c r="R157" s="693" t="s">
        <v>97</v>
      </c>
      <c r="S157" s="693"/>
      <c r="T157" s="679"/>
      <c r="U157" s="680"/>
      <c r="V157" s="399" t="s">
        <v>40</v>
      </c>
      <c r="W157" s="399"/>
      <c r="X157" s="680"/>
      <c r="Y157" s="680"/>
      <c r="Z157" s="399" t="s">
        <v>41</v>
      </c>
      <c r="AA157" s="400"/>
      <c r="AB157" s="111"/>
      <c r="AC157" s="111"/>
      <c r="AD157" s="111"/>
      <c r="AE157" s="703" t="s">
        <v>159</v>
      </c>
      <c r="AF157" s="399"/>
      <c r="AG157" s="399"/>
      <c r="AH157" s="399"/>
      <c r="AI157" s="400"/>
      <c r="AJ157" s="701">
        <f>ROUNDDOWN(BE159/60,0)</f>
        <v>0</v>
      </c>
      <c r="AK157" s="688"/>
      <c r="AL157" s="399" t="s">
        <v>40</v>
      </c>
      <c r="AM157" s="399"/>
      <c r="AN157" s="688">
        <f>BE159-AJ157*60</f>
        <v>0</v>
      </c>
      <c r="AO157" s="688"/>
      <c r="AP157" s="399" t="s">
        <v>41</v>
      </c>
      <c r="AQ157" s="400"/>
      <c r="AR157" s="111"/>
      <c r="AS157" s="119"/>
      <c r="AU157" s="522" t="s">
        <v>272</v>
      </c>
      <c r="AV157" s="175" t="s">
        <v>214</v>
      </c>
      <c r="AW157" s="175"/>
      <c r="AX157" s="175"/>
      <c r="AY157" s="175" t="s">
        <v>280</v>
      </c>
      <c r="AZ157" s="175"/>
      <c r="BA157" s="173"/>
      <c r="BB157" s="240" t="s">
        <v>135</v>
      </c>
      <c r="BC157" s="175"/>
      <c r="BD157" s="175"/>
      <c r="BE157" s="175"/>
      <c r="BF157" s="175"/>
      <c r="BG157" s="181"/>
    </row>
    <row r="158" spans="1:59" ht="25.5" customHeight="1" thickBot="1">
      <c r="A158" s="109"/>
      <c r="B158" s="513"/>
      <c r="C158" s="514"/>
      <c r="D158" s="514"/>
      <c r="E158" s="515"/>
      <c r="F158" s="678"/>
      <c r="G158" s="678"/>
      <c r="H158" s="681"/>
      <c r="I158" s="682"/>
      <c r="J158" s="402"/>
      <c r="K158" s="402"/>
      <c r="L158" s="682"/>
      <c r="M158" s="682"/>
      <c r="N158" s="402"/>
      <c r="O158" s="403"/>
      <c r="P158" s="401"/>
      <c r="Q158" s="403"/>
      <c r="R158" s="694"/>
      <c r="S158" s="694"/>
      <c r="T158" s="681"/>
      <c r="U158" s="682"/>
      <c r="V158" s="402"/>
      <c r="W158" s="402"/>
      <c r="X158" s="682"/>
      <c r="Y158" s="682"/>
      <c r="Z158" s="402"/>
      <c r="AA158" s="403"/>
      <c r="AB158" s="12"/>
      <c r="AC158" s="12"/>
      <c r="AD158" s="12"/>
      <c r="AE158" s="401"/>
      <c r="AF158" s="402"/>
      <c r="AG158" s="402"/>
      <c r="AH158" s="402"/>
      <c r="AI158" s="403"/>
      <c r="AJ158" s="702"/>
      <c r="AK158" s="689"/>
      <c r="AL158" s="402"/>
      <c r="AM158" s="402"/>
      <c r="AN158" s="689"/>
      <c r="AO158" s="689"/>
      <c r="AP158" s="402"/>
      <c r="AQ158" s="403"/>
      <c r="AR158" s="111"/>
      <c r="AS158" s="119"/>
      <c r="AU158" s="523"/>
      <c r="AV158" s="178" t="s">
        <v>136</v>
      </c>
      <c r="AW158" s="180"/>
      <c r="AX158" s="178"/>
      <c r="AY158" s="243" t="s">
        <v>246</v>
      </c>
      <c r="AZ158" s="180"/>
      <c r="BA158" s="260"/>
      <c r="BB158" s="241" t="s">
        <v>215</v>
      </c>
      <c r="BC158" s="180"/>
      <c r="BD158" s="178"/>
      <c r="BE158" s="178" t="s">
        <v>95</v>
      </c>
      <c r="BF158" s="178"/>
      <c r="BG158" s="179"/>
    </row>
    <row r="159" spans="1:59" s="8" customFormat="1" ht="25.5" customHeight="1">
      <c r="A159" s="236"/>
      <c r="C159" s="214"/>
      <c r="D159" s="214"/>
      <c r="E159" s="214"/>
      <c r="F159" s="214"/>
      <c r="G159" s="214"/>
      <c r="H159" s="214"/>
      <c r="I159" s="214" t="s">
        <v>282</v>
      </c>
      <c r="J159" s="214"/>
      <c r="K159" s="214"/>
      <c r="L159" s="214"/>
      <c r="M159" s="214"/>
      <c r="N159" s="214"/>
      <c r="O159" s="216"/>
      <c r="P159" s="214"/>
      <c r="Q159" s="214"/>
      <c r="R159" s="214"/>
      <c r="S159" s="214"/>
      <c r="T159" s="214"/>
      <c r="U159" s="237"/>
      <c r="V159" s="214"/>
      <c r="W159" s="214"/>
      <c r="X159" s="238"/>
      <c r="Y159" s="238"/>
      <c r="Z159" s="269"/>
      <c r="AA159" s="341"/>
      <c r="AB159" s="238"/>
      <c r="AC159" s="238"/>
      <c r="AD159" s="238"/>
      <c r="AF159" s="216"/>
      <c r="AG159" s="215"/>
      <c r="AH159" s="215"/>
      <c r="AI159" s="215"/>
      <c r="AJ159" s="215"/>
      <c r="AK159" s="215"/>
      <c r="AL159" s="214" t="s">
        <v>282</v>
      </c>
      <c r="AM159" s="215"/>
      <c r="AN159" s="238"/>
      <c r="AO159" s="238"/>
      <c r="AP159" s="238"/>
      <c r="AQ159" s="139"/>
      <c r="AR159" s="238"/>
      <c r="AS159" s="239"/>
      <c r="AU159" s="502" t="s">
        <v>217</v>
      </c>
      <c r="AV159" s="493">
        <f>T157*60+X157</f>
        <v>0</v>
      </c>
      <c r="AW159" s="700"/>
      <c r="AX159" s="505" t="s">
        <v>218</v>
      </c>
      <c r="AY159" s="493">
        <f>20*60</f>
        <v>1200</v>
      </c>
      <c r="AZ159" s="178"/>
      <c r="BA159" s="502" t="s">
        <v>46</v>
      </c>
      <c r="BB159" s="493">
        <f>IF(AV159&lt;=AY159,AY159,AV154)</f>
        <v>1200</v>
      </c>
      <c r="BC159" s="501"/>
      <c r="BD159" s="505" t="s">
        <v>245</v>
      </c>
      <c r="BE159" s="499">
        <f>IF(AV154-BB159&gt;0,AV154-BB159,0)</f>
        <v>0</v>
      </c>
      <c r="BF159" s="485" t="s">
        <v>221</v>
      </c>
      <c r="BG159" s="486"/>
    </row>
    <row r="160" spans="1:59" ht="25.5" customHeight="1">
      <c r="A160" s="109"/>
      <c r="B160" s="510" t="s">
        <v>108</v>
      </c>
      <c r="C160" s="511"/>
      <c r="D160" s="511"/>
      <c r="E160" s="512"/>
      <c r="F160" s="678" t="s">
        <v>96</v>
      </c>
      <c r="G160" s="678"/>
      <c r="H160" s="679"/>
      <c r="I160" s="680"/>
      <c r="J160" s="399" t="s">
        <v>40</v>
      </c>
      <c r="K160" s="399"/>
      <c r="L160" s="680"/>
      <c r="M160" s="680"/>
      <c r="N160" s="399" t="s">
        <v>41</v>
      </c>
      <c r="O160" s="400"/>
      <c r="P160" s="398" t="s">
        <v>42</v>
      </c>
      <c r="Q160" s="400"/>
      <c r="R160" s="693" t="s">
        <v>97</v>
      </c>
      <c r="S160" s="693"/>
      <c r="T160" s="679"/>
      <c r="U160" s="680"/>
      <c r="V160" s="399" t="s">
        <v>40</v>
      </c>
      <c r="W160" s="399"/>
      <c r="X160" s="680"/>
      <c r="Y160" s="680"/>
      <c r="Z160" s="399" t="s">
        <v>41</v>
      </c>
      <c r="AA160" s="400"/>
      <c r="AB160" s="111"/>
      <c r="AC160" s="111"/>
      <c r="AD160" s="111"/>
      <c r="AE160" s="703" t="s">
        <v>159</v>
      </c>
      <c r="AF160" s="399"/>
      <c r="AG160" s="399"/>
      <c r="AH160" s="399"/>
      <c r="AI160" s="400"/>
      <c r="AJ160" s="701">
        <f>ROUNDDOWN(BE165/60,0)</f>
        <v>0</v>
      </c>
      <c r="AK160" s="688"/>
      <c r="AL160" s="399" t="s">
        <v>40</v>
      </c>
      <c r="AM160" s="399"/>
      <c r="AN160" s="688">
        <f>BE165-AJ160*60</f>
        <v>0</v>
      </c>
      <c r="AO160" s="688"/>
      <c r="AP160" s="399" t="s">
        <v>41</v>
      </c>
      <c r="AQ160" s="400"/>
      <c r="AR160" s="111"/>
      <c r="AS160" s="119"/>
      <c r="AU160" s="502"/>
      <c r="AV160" s="494"/>
      <c r="AW160" s="700"/>
      <c r="AX160" s="505"/>
      <c r="AY160" s="494"/>
      <c r="AZ160" s="178"/>
      <c r="BA160" s="502"/>
      <c r="BB160" s="494"/>
      <c r="BC160" s="501"/>
      <c r="BD160" s="505"/>
      <c r="BE160" s="500"/>
      <c r="BF160" s="485"/>
      <c r="BG160" s="486"/>
    </row>
    <row r="161" spans="1:59" ht="25.5" customHeight="1">
      <c r="A161" s="109"/>
      <c r="B161" s="513"/>
      <c r="C161" s="514"/>
      <c r="D161" s="514"/>
      <c r="E161" s="515"/>
      <c r="F161" s="678"/>
      <c r="G161" s="678"/>
      <c r="H161" s="681"/>
      <c r="I161" s="682"/>
      <c r="J161" s="402"/>
      <c r="K161" s="402"/>
      <c r="L161" s="682"/>
      <c r="M161" s="682"/>
      <c r="N161" s="402"/>
      <c r="O161" s="403"/>
      <c r="P161" s="401"/>
      <c r="Q161" s="403"/>
      <c r="R161" s="694"/>
      <c r="S161" s="694"/>
      <c r="T161" s="681"/>
      <c r="U161" s="682"/>
      <c r="V161" s="402"/>
      <c r="W161" s="402"/>
      <c r="X161" s="682"/>
      <c r="Y161" s="682"/>
      <c r="Z161" s="402"/>
      <c r="AA161" s="403"/>
      <c r="AB161" s="12"/>
      <c r="AC161" s="12"/>
      <c r="AD161" s="12"/>
      <c r="AE161" s="401"/>
      <c r="AF161" s="402"/>
      <c r="AG161" s="402"/>
      <c r="AH161" s="402"/>
      <c r="AI161" s="403"/>
      <c r="AJ161" s="702"/>
      <c r="AK161" s="689"/>
      <c r="AL161" s="402"/>
      <c r="AM161" s="402"/>
      <c r="AN161" s="689"/>
      <c r="AO161" s="689"/>
      <c r="AP161" s="402"/>
      <c r="AQ161" s="403"/>
      <c r="AR161" s="111"/>
      <c r="AS161" s="119"/>
      <c r="AU161" s="259"/>
      <c r="AV161" s="178"/>
      <c r="AW161" s="178"/>
      <c r="AX161" s="178"/>
      <c r="AY161" s="178"/>
      <c r="AZ161" s="178"/>
      <c r="BA161" s="234" t="s">
        <v>137</v>
      </c>
      <c r="BB161" s="178"/>
      <c r="BC161" s="178"/>
      <c r="BD161" s="178"/>
      <c r="BE161" s="178"/>
      <c r="BF161" s="178"/>
      <c r="BG161" s="179"/>
    </row>
    <row r="162" spans="1:59" ht="25.5" customHeight="1" thickBot="1">
      <c r="A162" s="120"/>
      <c r="B162" s="114"/>
      <c r="C162" s="114"/>
      <c r="D162" s="114"/>
      <c r="E162" s="114"/>
      <c r="F162" s="12"/>
      <c r="G162" s="114"/>
      <c r="H162" s="349"/>
      <c r="I162" s="114"/>
      <c r="J162" s="114"/>
      <c r="K162" s="114"/>
      <c r="L162" s="114"/>
      <c r="M162" s="114"/>
      <c r="N162" s="114"/>
      <c r="O162" s="114"/>
      <c r="P162" s="121"/>
      <c r="Q162" s="114"/>
      <c r="R162" s="114"/>
      <c r="S162" s="114"/>
      <c r="T162" s="114"/>
      <c r="U162" s="114"/>
      <c r="V162" s="114"/>
      <c r="W162" s="114"/>
      <c r="X162" s="111"/>
      <c r="Y162" s="111"/>
      <c r="Z162" s="269"/>
      <c r="AA162" s="12"/>
      <c r="AB162" s="12"/>
      <c r="AC162" s="12"/>
      <c r="AD162" s="12"/>
      <c r="AE162" s="12"/>
      <c r="AF162" s="12"/>
      <c r="AG162" s="12"/>
      <c r="AH162" s="12"/>
      <c r="AI162" s="12"/>
      <c r="AJ162" s="233"/>
      <c r="AK162" s="12"/>
      <c r="AL162" s="12"/>
      <c r="AM162" s="12"/>
      <c r="AN162" s="12"/>
      <c r="AO162" s="12"/>
      <c r="AP162" s="12"/>
      <c r="AQ162" s="12"/>
      <c r="AR162" s="12"/>
      <c r="AS162" s="113"/>
      <c r="AU162" s="177"/>
      <c r="AV162" s="261"/>
      <c r="AW162" s="182"/>
      <c r="AX162" s="182"/>
      <c r="AY162" s="182"/>
      <c r="AZ162" s="182"/>
      <c r="BA162" s="235" t="s">
        <v>254</v>
      </c>
      <c r="BB162" s="261"/>
      <c r="BC162" s="261"/>
      <c r="BD162" s="261"/>
      <c r="BE162" s="261"/>
      <c r="BF162" s="261"/>
      <c r="BG162" s="183"/>
    </row>
    <row r="163" spans="1:59" ht="25.5" customHeight="1">
      <c r="A163" s="120"/>
      <c r="B163" s="12"/>
      <c r="C163" s="123" t="s">
        <v>257</v>
      </c>
      <c r="D163" s="124"/>
      <c r="E163" s="124"/>
      <c r="F163" s="125"/>
      <c r="G163" s="124"/>
      <c r="H163" s="124"/>
      <c r="I163" s="124"/>
      <c r="J163" s="124"/>
      <c r="K163" s="124"/>
      <c r="L163" s="124"/>
      <c r="M163" s="124"/>
      <c r="N163" s="124"/>
      <c r="O163" s="124"/>
      <c r="P163" s="126"/>
      <c r="Q163" s="124"/>
      <c r="R163" s="124"/>
      <c r="S163" s="124"/>
      <c r="T163" s="124"/>
      <c r="U163" s="124"/>
      <c r="V163" s="124"/>
      <c r="W163" s="124"/>
      <c r="X163" s="127"/>
      <c r="Y163" s="127"/>
      <c r="Z163" s="127"/>
      <c r="AA163" s="125"/>
      <c r="AB163" s="128"/>
      <c r="AD163" s="12"/>
      <c r="AE163" s="110" t="s">
        <v>101</v>
      </c>
      <c r="AF163" s="12"/>
      <c r="AG163" s="12"/>
      <c r="AH163" s="12"/>
      <c r="AI163" s="12"/>
      <c r="AJ163" s="12"/>
      <c r="AK163" s="12"/>
      <c r="AL163" s="214" t="s">
        <v>250</v>
      </c>
      <c r="AM163" s="12"/>
      <c r="AN163" s="12"/>
      <c r="AO163" s="12"/>
      <c r="AP163" s="12"/>
      <c r="AQ163" s="12"/>
      <c r="AR163" s="12"/>
      <c r="AS163" s="113"/>
      <c r="AU163" s="522" t="s">
        <v>273</v>
      </c>
      <c r="AV163" s="249" t="s">
        <v>214</v>
      </c>
      <c r="AW163" s="249"/>
      <c r="AX163" s="249"/>
      <c r="AY163" s="175" t="s">
        <v>280</v>
      </c>
      <c r="AZ163" s="249"/>
      <c r="BA163" s="263"/>
      <c r="BB163" s="250" t="s">
        <v>135</v>
      </c>
      <c r="BC163" s="249"/>
      <c r="BD163" s="249"/>
      <c r="BE163" s="249"/>
      <c r="BF163" s="249"/>
      <c r="BG163" s="251"/>
    </row>
    <row r="164" spans="1:59" s="77" customFormat="1" ht="25.5" customHeight="1" thickBot="1">
      <c r="A164" s="120"/>
      <c r="B164" s="12"/>
      <c r="C164" s="129" t="s">
        <v>219</v>
      </c>
      <c r="D164" s="506" t="s">
        <v>146</v>
      </c>
      <c r="E164" s="506"/>
      <c r="F164" s="506"/>
      <c r="G164" s="506"/>
      <c r="H164" s="506"/>
      <c r="I164" s="506"/>
      <c r="J164" s="506"/>
      <c r="K164" s="506"/>
      <c r="L164" s="506"/>
      <c r="M164" s="506"/>
      <c r="N164" s="506"/>
      <c r="O164" s="506"/>
      <c r="P164" s="506"/>
      <c r="Q164" s="506"/>
      <c r="R164" s="506"/>
      <c r="S164" s="506"/>
      <c r="T164" s="506"/>
      <c r="U164" s="506"/>
      <c r="V164" s="506"/>
      <c r="W164" s="506"/>
      <c r="X164" s="506"/>
      <c r="Y164" s="506"/>
      <c r="Z164" s="506"/>
      <c r="AA164" s="506"/>
      <c r="AB164" s="507"/>
      <c r="AC164" s="1"/>
      <c r="AD164" s="12"/>
      <c r="AE164" s="510" t="s">
        <v>160</v>
      </c>
      <c r="AF164" s="511"/>
      <c r="AG164" s="511"/>
      <c r="AH164" s="511"/>
      <c r="AI164" s="511"/>
      <c r="AJ164" s="511"/>
      <c r="AK164" s="512"/>
      <c r="AL164" s="516">
        <f>IF(AY154=0,0,ROUNDUP(BE159/AY154,3))</f>
        <v>0</v>
      </c>
      <c r="AM164" s="517"/>
      <c r="AN164" s="517"/>
      <c r="AO164" s="517"/>
      <c r="AP164" s="517"/>
      <c r="AQ164" s="518"/>
      <c r="AR164" s="12"/>
      <c r="AS164" s="113"/>
      <c r="AU164" s="523"/>
      <c r="AV164" s="243" t="s">
        <v>136</v>
      </c>
      <c r="AW164" s="252"/>
      <c r="AX164" s="243"/>
      <c r="AY164" s="243" t="s">
        <v>274</v>
      </c>
      <c r="AZ164" s="252"/>
      <c r="BA164" s="263"/>
      <c r="BB164" s="241" t="s">
        <v>215</v>
      </c>
      <c r="BC164" s="252"/>
      <c r="BD164" s="243"/>
      <c r="BE164" s="243" t="s">
        <v>95</v>
      </c>
      <c r="BF164" s="243"/>
      <c r="BG164" s="253"/>
    </row>
    <row r="165" spans="1:59" ht="25.5" customHeight="1">
      <c r="A165" s="120"/>
      <c r="B165" s="12"/>
      <c r="C165" s="130" t="s">
        <v>220</v>
      </c>
      <c r="D165" s="508" t="s">
        <v>243</v>
      </c>
      <c r="E165" s="508"/>
      <c r="F165" s="508"/>
      <c r="G165" s="508"/>
      <c r="H165" s="508"/>
      <c r="I165" s="508"/>
      <c r="J165" s="508"/>
      <c r="K165" s="508"/>
      <c r="L165" s="508"/>
      <c r="M165" s="508"/>
      <c r="N165" s="508"/>
      <c r="O165" s="508"/>
      <c r="P165" s="508"/>
      <c r="Q165" s="508"/>
      <c r="R165" s="508"/>
      <c r="S165" s="508"/>
      <c r="T165" s="508"/>
      <c r="U165" s="508"/>
      <c r="V165" s="508"/>
      <c r="W165" s="508"/>
      <c r="X165" s="508"/>
      <c r="Y165" s="508"/>
      <c r="Z165" s="508"/>
      <c r="AA165" s="508"/>
      <c r="AB165" s="509"/>
      <c r="AD165" s="12"/>
      <c r="AE165" s="513"/>
      <c r="AF165" s="514"/>
      <c r="AG165" s="514"/>
      <c r="AH165" s="514"/>
      <c r="AI165" s="514"/>
      <c r="AJ165" s="514"/>
      <c r="AK165" s="515"/>
      <c r="AL165" s="519"/>
      <c r="AM165" s="520"/>
      <c r="AN165" s="520"/>
      <c r="AO165" s="520"/>
      <c r="AP165" s="520"/>
      <c r="AQ165" s="521"/>
      <c r="AR165" s="12"/>
      <c r="AS165" s="113"/>
      <c r="AT165" s="333"/>
      <c r="AU165" s="487" t="s">
        <v>133</v>
      </c>
      <c r="AV165" s="488">
        <f>T160*60+X160</f>
        <v>0</v>
      </c>
      <c r="AW165" s="491"/>
      <c r="AX165" s="492" t="s">
        <v>134</v>
      </c>
      <c r="AY165" s="493">
        <f>21*60</f>
        <v>1260</v>
      </c>
      <c r="AZ165" s="243"/>
      <c r="BA165" s="487" t="s">
        <v>46</v>
      </c>
      <c r="BB165" s="488">
        <f>IF(AV165&lt;=AY165,AY165,AV154)</f>
        <v>1260</v>
      </c>
      <c r="BC165" s="490"/>
      <c r="BD165" s="492" t="s">
        <v>245</v>
      </c>
      <c r="BE165" s="495">
        <f>IF(AV154-BB165&gt;0,AV154-BB165,0)</f>
        <v>0</v>
      </c>
      <c r="BF165" s="497" t="s">
        <v>132</v>
      </c>
      <c r="BG165" s="498"/>
    </row>
    <row r="166" spans="1:59" ht="25.5" customHeight="1">
      <c r="A166" s="120"/>
      <c r="B166" s="12"/>
      <c r="C166" s="131"/>
      <c r="D166" s="503" t="s">
        <v>281</v>
      </c>
      <c r="E166" s="503"/>
      <c r="F166" s="503"/>
      <c r="G166" s="503"/>
      <c r="H166" s="503"/>
      <c r="I166" s="503"/>
      <c r="J166" s="503"/>
      <c r="K166" s="503"/>
      <c r="L166" s="503"/>
      <c r="M166" s="503"/>
      <c r="N166" s="503"/>
      <c r="O166" s="503"/>
      <c r="P166" s="503"/>
      <c r="Q166" s="503"/>
      <c r="R166" s="503"/>
      <c r="S166" s="503"/>
      <c r="T166" s="503"/>
      <c r="U166" s="503"/>
      <c r="V166" s="503"/>
      <c r="W166" s="503"/>
      <c r="X166" s="503"/>
      <c r="Y166" s="503"/>
      <c r="Z166" s="503"/>
      <c r="AA166" s="503"/>
      <c r="AB166" s="504"/>
      <c r="AD166" s="12"/>
      <c r="AF166" s="12"/>
      <c r="AG166" s="12"/>
      <c r="AH166" s="12"/>
      <c r="AI166" s="12"/>
      <c r="AJ166" s="12"/>
      <c r="AK166" s="12"/>
      <c r="AL166" s="214" t="s">
        <v>282</v>
      </c>
      <c r="AM166" s="12"/>
      <c r="AN166" s="12"/>
      <c r="AO166" s="12"/>
      <c r="AP166" s="12"/>
      <c r="AQ166" s="12"/>
      <c r="AR166" s="12"/>
      <c r="AS166" s="113"/>
      <c r="AT166" s="333"/>
      <c r="AU166" s="487"/>
      <c r="AV166" s="489"/>
      <c r="AW166" s="491"/>
      <c r="AX166" s="492"/>
      <c r="AY166" s="494"/>
      <c r="AZ166" s="243"/>
      <c r="BA166" s="487"/>
      <c r="BB166" s="489"/>
      <c r="BC166" s="490"/>
      <c r="BD166" s="492"/>
      <c r="BE166" s="496"/>
      <c r="BF166" s="497"/>
      <c r="BG166" s="498"/>
    </row>
    <row r="167" spans="1:59" ht="25.5" customHeight="1">
      <c r="A167" s="120"/>
      <c r="B167" s="12"/>
      <c r="C167" s="131"/>
      <c r="D167" s="704" t="s">
        <v>322</v>
      </c>
      <c r="E167" s="704"/>
      <c r="F167" s="704"/>
      <c r="G167" s="704"/>
      <c r="H167" s="704"/>
      <c r="I167" s="704"/>
      <c r="J167" s="704"/>
      <c r="K167" s="704"/>
      <c r="L167" s="704"/>
      <c r="M167" s="704"/>
      <c r="N167" s="704"/>
      <c r="O167" s="704"/>
      <c r="P167" s="704"/>
      <c r="Q167" s="704"/>
      <c r="R167" s="704"/>
      <c r="S167" s="704"/>
      <c r="T167" s="704"/>
      <c r="U167" s="704"/>
      <c r="V167" s="704"/>
      <c r="W167" s="704"/>
      <c r="X167" s="704"/>
      <c r="Y167" s="704"/>
      <c r="Z167" s="704"/>
      <c r="AA167" s="704"/>
      <c r="AB167" s="705"/>
      <c r="AD167" s="12"/>
      <c r="AE167" s="510" t="s">
        <v>160</v>
      </c>
      <c r="AF167" s="511"/>
      <c r="AG167" s="511"/>
      <c r="AH167" s="511"/>
      <c r="AI167" s="511"/>
      <c r="AJ167" s="511"/>
      <c r="AK167" s="512"/>
      <c r="AL167" s="516">
        <f>IF(AY154=0,0,ROUNDUP(BE165/AY154,3))</f>
        <v>0</v>
      </c>
      <c r="AM167" s="517"/>
      <c r="AN167" s="517"/>
      <c r="AO167" s="517"/>
      <c r="AP167" s="517"/>
      <c r="AQ167" s="518"/>
      <c r="AR167" s="12"/>
      <c r="AS167" s="113"/>
      <c r="AT167" s="333"/>
      <c r="AU167" s="260"/>
      <c r="AV167" s="243"/>
      <c r="AW167" s="243"/>
      <c r="AX167" s="243"/>
      <c r="AY167" s="243"/>
      <c r="AZ167" s="243"/>
      <c r="BA167" s="254" t="s">
        <v>137</v>
      </c>
      <c r="BB167" s="243"/>
      <c r="BC167" s="243"/>
      <c r="BD167" s="243"/>
      <c r="BE167" s="243"/>
      <c r="BF167" s="243"/>
      <c r="BG167" s="253"/>
    </row>
    <row r="168" spans="1:59" ht="25.5" customHeight="1">
      <c r="A168" s="120"/>
      <c r="B168" s="12"/>
      <c r="C168" s="350"/>
      <c r="D168" s="706"/>
      <c r="E168" s="706"/>
      <c r="F168" s="706"/>
      <c r="G168" s="706"/>
      <c r="H168" s="706"/>
      <c r="I168" s="706"/>
      <c r="J168" s="706"/>
      <c r="K168" s="706"/>
      <c r="L168" s="706"/>
      <c r="M168" s="706"/>
      <c r="N168" s="706"/>
      <c r="O168" s="706"/>
      <c r="P168" s="706"/>
      <c r="Q168" s="706"/>
      <c r="R168" s="706"/>
      <c r="S168" s="706"/>
      <c r="T168" s="706"/>
      <c r="U168" s="706"/>
      <c r="V168" s="706"/>
      <c r="W168" s="706"/>
      <c r="X168" s="706"/>
      <c r="Y168" s="706"/>
      <c r="Z168" s="706"/>
      <c r="AA168" s="706"/>
      <c r="AB168" s="707"/>
      <c r="AD168" s="12"/>
      <c r="AE168" s="513"/>
      <c r="AF168" s="514"/>
      <c r="AG168" s="514"/>
      <c r="AH168" s="514"/>
      <c r="AI168" s="514"/>
      <c r="AJ168" s="514"/>
      <c r="AK168" s="515"/>
      <c r="AL168" s="519"/>
      <c r="AM168" s="520"/>
      <c r="AN168" s="520"/>
      <c r="AO168" s="520"/>
      <c r="AP168" s="520"/>
      <c r="AQ168" s="521"/>
      <c r="AR168" s="12"/>
      <c r="AS168" s="113"/>
      <c r="AT168" s="333"/>
      <c r="AU168" s="264"/>
      <c r="AV168" s="265"/>
      <c r="AW168" s="255"/>
      <c r="AX168" s="255"/>
      <c r="AY168" s="255"/>
      <c r="AZ168" s="255"/>
      <c r="BA168" s="256" t="s">
        <v>247</v>
      </c>
      <c r="BB168" s="265"/>
      <c r="BC168" s="265"/>
      <c r="BD168" s="265"/>
      <c r="BE168" s="265"/>
      <c r="BF168" s="265"/>
      <c r="BG168" s="257"/>
    </row>
    <row r="169" spans="1:59" ht="25.5" customHeight="1">
      <c r="A169" s="133"/>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5" t="s">
        <v>152</v>
      </c>
      <c r="AL169" s="134"/>
      <c r="AM169" s="136"/>
      <c r="AN169" s="136"/>
      <c r="AO169" s="136"/>
      <c r="AP169" s="134"/>
      <c r="AQ169" s="134"/>
      <c r="AR169" s="134"/>
      <c r="AS169" s="137"/>
    </row>
    <row r="170" spans="1:59" ht="17.25" customHeight="1">
      <c r="A170" s="115"/>
      <c r="B170" s="115"/>
      <c r="C170" s="115"/>
      <c r="D170" s="115"/>
      <c r="E170" s="115"/>
      <c r="F170" s="122"/>
      <c r="G170" s="115"/>
      <c r="H170" s="115"/>
      <c r="I170" s="115"/>
      <c r="J170" s="115"/>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32"/>
      <c r="AL170" s="12"/>
      <c r="AM170" s="111"/>
      <c r="AN170" s="111"/>
      <c r="AO170" s="111"/>
      <c r="AP170" s="12"/>
      <c r="AQ170" s="12"/>
      <c r="AR170" s="12"/>
      <c r="AS170" s="12"/>
    </row>
    <row r="171" spans="1:59" ht="17.25" customHeight="1">
      <c r="A171" s="115"/>
      <c r="B171" s="115"/>
      <c r="C171" s="115"/>
      <c r="D171" s="115"/>
      <c r="E171" s="115"/>
      <c r="F171" s="122"/>
      <c r="G171" s="115"/>
      <c r="H171" s="115"/>
      <c r="I171" s="115"/>
      <c r="J171" s="115"/>
      <c r="AK171" s="138"/>
      <c r="AM171" s="92"/>
      <c r="AN171" s="92"/>
      <c r="AO171" s="92"/>
      <c r="AU171" s="12"/>
    </row>
    <row r="172" spans="1:59" ht="25.5" customHeight="1">
      <c r="A172" s="552" t="s">
        <v>222</v>
      </c>
      <c r="B172" s="553"/>
      <c r="C172" s="553"/>
      <c r="D172" s="553"/>
      <c r="E172" s="553"/>
      <c r="F172" s="553"/>
      <c r="G172" s="553"/>
      <c r="H172" s="553"/>
      <c r="I172" s="554"/>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row>
    <row r="173" spans="1:59" ht="17.25" customHeight="1">
      <c r="A173" s="555"/>
      <c r="B173" s="556"/>
      <c r="C173" s="556"/>
      <c r="D173" s="556"/>
      <c r="E173" s="556"/>
      <c r="F173" s="556"/>
      <c r="G173" s="556"/>
      <c r="H173" s="556"/>
      <c r="I173" s="557"/>
      <c r="J173" s="103"/>
      <c r="K173" s="103"/>
      <c r="L173" s="103"/>
      <c r="M173" s="103"/>
      <c r="N173" s="103"/>
      <c r="O173" s="103"/>
      <c r="P173" s="103"/>
      <c r="Q173" s="103"/>
      <c r="R173" s="103"/>
      <c r="S173" s="103"/>
      <c r="T173" s="103"/>
      <c r="U173" s="103"/>
      <c r="V173" s="103"/>
      <c r="W173" s="103"/>
      <c r="X173" s="104"/>
      <c r="Y173" s="104"/>
      <c r="Z173" s="104"/>
      <c r="AA173" s="104"/>
      <c r="AB173" s="104"/>
      <c r="AC173" s="104"/>
      <c r="AD173" s="104"/>
      <c r="AE173" s="105"/>
      <c r="AF173" s="104"/>
      <c r="AG173" s="104"/>
      <c r="AH173" s="104"/>
      <c r="AI173" s="104"/>
      <c r="AJ173" s="104"/>
      <c r="AK173" s="104"/>
      <c r="AL173" s="104"/>
      <c r="AM173" s="104"/>
      <c r="AN173" s="104"/>
      <c r="AO173" s="104"/>
      <c r="AP173" s="106"/>
      <c r="AQ173" s="106"/>
      <c r="AR173" s="106"/>
      <c r="AS173" s="107"/>
      <c r="AU173" s="173" t="s">
        <v>110</v>
      </c>
      <c r="AV173" s="174"/>
      <c r="AW173" s="174"/>
      <c r="AX173" s="174"/>
      <c r="AY173" s="174"/>
      <c r="AZ173" s="175"/>
      <c r="BA173" s="174"/>
      <c r="BB173" s="174"/>
      <c r="BC173" s="175"/>
      <c r="BD173" s="174"/>
      <c r="BE173" s="174"/>
      <c r="BF173" s="175"/>
      <c r="BG173" s="176"/>
    </row>
    <row r="174" spans="1:59" ht="28.5" customHeight="1">
      <c r="A174" s="109"/>
      <c r="B174" s="110" t="s">
        <v>94</v>
      </c>
      <c r="C174" s="343"/>
      <c r="D174" s="343"/>
      <c r="E174" s="343"/>
      <c r="F174" s="12"/>
      <c r="G174" s="269"/>
      <c r="H174" s="12"/>
      <c r="I174" s="269"/>
      <c r="J174" s="269"/>
      <c r="K174" s="269"/>
      <c r="L174" s="269"/>
      <c r="M174" s="269"/>
      <c r="N174" s="269"/>
      <c r="O174" s="269"/>
      <c r="P174" s="269"/>
      <c r="Q174" s="269"/>
      <c r="R174" s="269"/>
      <c r="S174" s="269"/>
      <c r="T174" s="269"/>
      <c r="U174" s="269"/>
      <c r="V174" s="269"/>
      <c r="W174" s="269"/>
      <c r="X174" s="269"/>
      <c r="Y174" s="269"/>
      <c r="Z174" s="269"/>
      <c r="AA174" s="341"/>
      <c r="AB174" s="111"/>
      <c r="AC174" s="111"/>
      <c r="AD174" s="111"/>
      <c r="AE174" s="110" t="s">
        <v>100</v>
      </c>
      <c r="AF174" s="111"/>
      <c r="AG174" s="111"/>
      <c r="AH174" s="111"/>
      <c r="AI174" s="111"/>
      <c r="AJ174" s="111"/>
      <c r="AK174" s="111"/>
      <c r="AL174" s="111"/>
      <c r="AM174" s="111"/>
      <c r="AN174" s="111"/>
      <c r="AO174" s="111"/>
      <c r="AP174" s="111"/>
      <c r="AQ174" s="111"/>
      <c r="AR174" s="111"/>
      <c r="AS174" s="112"/>
      <c r="AT174" s="12"/>
      <c r="AU174" s="177"/>
      <c r="AV174" s="178"/>
      <c r="AW174" s="178"/>
      <c r="AX174" s="178"/>
      <c r="AY174" s="178"/>
      <c r="AZ174" s="178"/>
      <c r="BA174" s="178"/>
      <c r="BB174" s="178"/>
      <c r="BC174" s="178"/>
      <c r="BD174" s="178"/>
      <c r="BE174" s="178"/>
      <c r="BF174" s="178"/>
      <c r="BG174" s="179"/>
    </row>
    <row r="175" spans="1:59" ht="25.5" customHeight="1">
      <c r="A175" s="109"/>
      <c r="B175" s="510" t="s">
        <v>98</v>
      </c>
      <c r="C175" s="511"/>
      <c r="D175" s="511"/>
      <c r="E175" s="512"/>
      <c r="F175" s="678" t="s">
        <v>96</v>
      </c>
      <c r="G175" s="678"/>
      <c r="H175" s="680"/>
      <c r="I175" s="680"/>
      <c r="J175" s="399" t="s">
        <v>40</v>
      </c>
      <c r="K175" s="399"/>
      <c r="L175" s="680"/>
      <c r="M175" s="680"/>
      <c r="N175" s="399" t="s">
        <v>41</v>
      </c>
      <c r="O175" s="400"/>
      <c r="P175" s="398" t="s">
        <v>42</v>
      </c>
      <c r="Q175" s="400"/>
      <c r="R175" s="693" t="s">
        <v>97</v>
      </c>
      <c r="S175" s="693"/>
      <c r="T175" s="680"/>
      <c r="U175" s="680"/>
      <c r="V175" s="399" t="s">
        <v>40</v>
      </c>
      <c r="W175" s="399"/>
      <c r="X175" s="680"/>
      <c r="Y175" s="680"/>
      <c r="Z175" s="399" t="s">
        <v>41</v>
      </c>
      <c r="AA175" s="400"/>
      <c r="AB175" s="12"/>
      <c r="AC175" s="12"/>
      <c r="AD175" s="12"/>
      <c r="AE175" s="510" t="s">
        <v>158</v>
      </c>
      <c r="AF175" s="695"/>
      <c r="AG175" s="695"/>
      <c r="AH175" s="695"/>
      <c r="AI175" s="696"/>
      <c r="AJ175" s="688">
        <f>ROUNDDOWN(AY176/60,0)</f>
        <v>0</v>
      </c>
      <c r="AK175" s="688"/>
      <c r="AL175" s="690" t="s">
        <v>87</v>
      </c>
      <c r="AM175" s="690"/>
      <c r="AN175" s="688">
        <f>AY176-AJ175*60</f>
        <v>0</v>
      </c>
      <c r="AO175" s="688"/>
      <c r="AP175" s="399" t="s">
        <v>41</v>
      </c>
      <c r="AQ175" s="400"/>
      <c r="AR175" s="111"/>
      <c r="AS175" s="113"/>
      <c r="AT175" s="692"/>
      <c r="AU175" s="177"/>
      <c r="AV175" s="178" t="s">
        <v>112</v>
      </c>
      <c r="AW175" s="178"/>
      <c r="AX175" s="178"/>
      <c r="AY175" s="178" t="s">
        <v>18</v>
      </c>
      <c r="AZ175" s="178"/>
      <c r="BA175" s="178"/>
      <c r="BB175" s="178"/>
      <c r="BC175" s="178"/>
      <c r="BD175" s="178"/>
      <c r="BE175" s="178"/>
      <c r="BF175" s="178"/>
      <c r="BG175" s="179"/>
    </row>
    <row r="176" spans="1:59" ht="25.5" customHeight="1">
      <c r="A176" s="109"/>
      <c r="B176" s="513"/>
      <c r="C176" s="514"/>
      <c r="D176" s="514"/>
      <c r="E176" s="515"/>
      <c r="F176" s="678"/>
      <c r="G176" s="678"/>
      <c r="H176" s="682"/>
      <c r="I176" s="682"/>
      <c r="J176" s="402"/>
      <c r="K176" s="402"/>
      <c r="L176" s="682"/>
      <c r="M176" s="682"/>
      <c r="N176" s="402"/>
      <c r="O176" s="403"/>
      <c r="P176" s="401"/>
      <c r="Q176" s="403"/>
      <c r="R176" s="694"/>
      <c r="S176" s="694"/>
      <c r="T176" s="682"/>
      <c r="U176" s="682"/>
      <c r="V176" s="402"/>
      <c r="W176" s="402"/>
      <c r="X176" s="682"/>
      <c r="Y176" s="682"/>
      <c r="Z176" s="402"/>
      <c r="AA176" s="403"/>
      <c r="AB176" s="12"/>
      <c r="AC176" s="12"/>
      <c r="AD176" s="12"/>
      <c r="AE176" s="697"/>
      <c r="AF176" s="698"/>
      <c r="AG176" s="698"/>
      <c r="AH176" s="698"/>
      <c r="AI176" s="699"/>
      <c r="AJ176" s="689"/>
      <c r="AK176" s="689"/>
      <c r="AL176" s="691"/>
      <c r="AM176" s="691"/>
      <c r="AN176" s="689"/>
      <c r="AO176" s="689"/>
      <c r="AP176" s="402"/>
      <c r="AQ176" s="403"/>
      <c r="AR176" s="111"/>
      <c r="AS176" s="113"/>
      <c r="AT176" s="692"/>
      <c r="AU176" s="502" t="s">
        <v>45</v>
      </c>
      <c r="AV176" s="493">
        <f>T175*60+X175</f>
        <v>0</v>
      </c>
      <c r="AW176" s="178"/>
      <c r="AX176" s="505" t="s">
        <v>244</v>
      </c>
      <c r="AY176" s="493">
        <f>(T175*60+X175)-(H175*60+L175)</f>
        <v>0</v>
      </c>
      <c r="AZ176" s="178"/>
      <c r="BA176" s="178"/>
      <c r="BB176" s="178"/>
      <c r="BC176" s="178"/>
      <c r="BD176" s="178"/>
      <c r="BE176" s="178"/>
      <c r="BF176" s="178"/>
      <c r="BG176" s="179"/>
    </row>
    <row r="177" spans="1:59" ht="25.5" customHeight="1">
      <c r="A177" s="109"/>
      <c r="B177" s="114"/>
      <c r="C177" s="114"/>
      <c r="D177" s="114"/>
      <c r="E177" s="114"/>
      <c r="F177" s="115"/>
      <c r="G177" s="115"/>
      <c r="H177" s="349"/>
      <c r="I177" s="115"/>
      <c r="J177" s="115"/>
      <c r="K177" s="115"/>
      <c r="L177" s="115"/>
      <c r="M177" s="115"/>
      <c r="N177" s="115"/>
      <c r="O177" s="115"/>
      <c r="P177" s="115"/>
      <c r="Q177" s="115"/>
      <c r="R177" s="115"/>
      <c r="S177" s="115"/>
      <c r="T177" s="115"/>
      <c r="U177" s="115"/>
      <c r="V177" s="115"/>
      <c r="W177" s="115"/>
      <c r="X177" s="111"/>
      <c r="Y177" s="111"/>
      <c r="Z177" s="269"/>
      <c r="AA177" s="341"/>
      <c r="AB177" s="111"/>
      <c r="AC177" s="111"/>
      <c r="AD177" s="111"/>
      <c r="AE177" s="111"/>
      <c r="AF177" s="111"/>
      <c r="AG177" s="111"/>
      <c r="AH177" s="111"/>
      <c r="AI177" s="111"/>
      <c r="AJ177" s="233"/>
      <c r="AK177" s="111"/>
      <c r="AL177" s="111"/>
      <c r="AM177" s="111"/>
      <c r="AN177" s="111"/>
      <c r="AO177" s="111"/>
      <c r="AP177" s="111"/>
      <c r="AQ177" s="111"/>
      <c r="AR177" s="111"/>
      <c r="AS177" s="113"/>
      <c r="AU177" s="502"/>
      <c r="AV177" s="494"/>
      <c r="AW177" s="178"/>
      <c r="AX177" s="505"/>
      <c r="AY177" s="494"/>
      <c r="AZ177" s="178"/>
      <c r="BA177" s="178"/>
      <c r="BB177" s="178"/>
      <c r="BC177" s="178"/>
      <c r="BD177" s="178"/>
      <c r="BE177" s="178"/>
      <c r="BF177" s="178"/>
      <c r="BG177" s="179"/>
    </row>
    <row r="178" spans="1:59" s="12" customFormat="1" ht="25.5" customHeight="1" thickBot="1">
      <c r="A178" s="109"/>
      <c r="B178" s="118" t="s">
        <v>242</v>
      </c>
      <c r="C178" s="343"/>
      <c r="D178" s="343"/>
      <c r="E178" s="343"/>
      <c r="F178" s="269"/>
      <c r="G178" s="269"/>
      <c r="H178" s="269"/>
      <c r="I178" s="214" t="s">
        <v>250</v>
      </c>
      <c r="J178" s="269"/>
      <c r="K178" s="269"/>
      <c r="L178" s="269"/>
      <c r="M178" s="269"/>
      <c r="N178" s="269"/>
      <c r="O178" s="269"/>
      <c r="P178" s="269"/>
      <c r="Q178" s="269"/>
      <c r="R178" s="269"/>
      <c r="S178" s="269"/>
      <c r="T178" s="269"/>
      <c r="U178" s="269"/>
      <c r="V178" s="269"/>
      <c r="W178" s="341"/>
      <c r="X178" s="111"/>
      <c r="Y178" s="111"/>
      <c r="Z178" s="269"/>
      <c r="AA178" s="341"/>
      <c r="AB178" s="111"/>
      <c r="AC178" s="111"/>
      <c r="AD178" s="111"/>
      <c r="AE178" s="110" t="s">
        <v>99</v>
      </c>
      <c r="AF178" s="111"/>
      <c r="AG178" s="111"/>
      <c r="AH178" s="111"/>
      <c r="AI178" s="111"/>
      <c r="AJ178" s="111"/>
      <c r="AK178" s="111"/>
      <c r="AL178" s="214" t="s">
        <v>250</v>
      </c>
      <c r="AN178" s="111"/>
      <c r="AO178" s="111"/>
      <c r="AP178" s="111"/>
      <c r="AQ178" s="111"/>
      <c r="AR178" s="111"/>
      <c r="AS178" s="113"/>
      <c r="AU178" s="177"/>
      <c r="AV178" s="182"/>
      <c r="AW178" s="182"/>
      <c r="AX178" s="182"/>
      <c r="AY178" s="182"/>
      <c r="AZ178" s="182"/>
      <c r="BA178" s="182"/>
      <c r="BB178" s="182"/>
      <c r="BC178" s="182"/>
      <c r="BD178" s="182"/>
      <c r="BE178" s="182"/>
      <c r="BF178" s="182"/>
      <c r="BG178" s="183"/>
    </row>
    <row r="179" spans="1:59" ht="25.5" customHeight="1">
      <c r="A179" s="109"/>
      <c r="B179" s="510" t="s">
        <v>108</v>
      </c>
      <c r="C179" s="511"/>
      <c r="D179" s="511"/>
      <c r="E179" s="512"/>
      <c r="F179" s="678" t="s">
        <v>96</v>
      </c>
      <c r="G179" s="678"/>
      <c r="H179" s="679"/>
      <c r="I179" s="680"/>
      <c r="J179" s="399" t="s">
        <v>40</v>
      </c>
      <c r="K179" s="399"/>
      <c r="L179" s="680"/>
      <c r="M179" s="680"/>
      <c r="N179" s="399" t="s">
        <v>41</v>
      </c>
      <c r="O179" s="400"/>
      <c r="P179" s="398" t="s">
        <v>42</v>
      </c>
      <c r="Q179" s="400"/>
      <c r="R179" s="693" t="s">
        <v>97</v>
      </c>
      <c r="S179" s="693"/>
      <c r="T179" s="679"/>
      <c r="U179" s="680"/>
      <c r="V179" s="399" t="s">
        <v>40</v>
      </c>
      <c r="W179" s="399"/>
      <c r="X179" s="680"/>
      <c r="Y179" s="680"/>
      <c r="Z179" s="399" t="s">
        <v>41</v>
      </c>
      <c r="AA179" s="400"/>
      <c r="AB179" s="111"/>
      <c r="AC179" s="111"/>
      <c r="AD179" s="111"/>
      <c r="AE179" s="703" t="s">
        <v>159</v>
      </c>
      <c r="AF179" s="399"/>
      <c r="AG179" s="399"/>
      <c r="AH179" s="399"/>
      <c r="AI179" s="400"/>
      <c r="AJ179" s="701">
        <f>ROUNDDOWN(BE181/60,0)</f>
        <v>0</v>
      </c>
      <c r="AK179" s="688"/>
      <c r="AL179" s="399" t="s">
        <v>40</v>
      </c>
      <c r="AM179" s="399"/>
      <c r="AN179" s="688">
        <f>BE181-AJ179*60</f>
        <v>0</v>
      </c>
      <c r="AO179" s="688"/>
      <c r="AP179" s="399" t="s">
        <v>41</v>
      </c>
      <c r="AQ179" s="400"/>
      <c r="AR179" s="111"/>
      <c r="AS179" s="119"/>
      <c r="AU179" s="522" t="s">
        <v>272</v>
      </c>
      <c r="AV179" s="175" t="s">
        <v>214</v>
      </c>
      <c r="AW179" s="175"/>
      <c r="AX179" s="175"/>
      <c r="AY179" s="175" t="s">
        <v>280</v>
      </c>
      <c r="AZ179" s="175"/>
      <c r="BA179" s="173"/>
      <c r="BB179" s="240" t="s">
        <v>135</v>
      </c>
      <c r="BC179" s="175"/>
      <c r="BD179" s="175"/>
      <c r="BE179" s="175"/>
      <c r="BF179" s="175"/>
      <c r="BG179" s="181"/>
    </row>
    <row r="180" spans="1:59" ht="25.5" customHeight="1" thickBot="1">
      <c r="A180" s="109"/>
      <c r="B180" s="513"/>
      <c r="C180" s="514"/>
      <c r="D180" s="514"/>
      <c r="E180" s="515"/>
      <c r="F180" s="678"/>
      <c r="G180" s="678"/>
      <c r="H180" s="681"/>
      <c r="I180" s="682"/>
      <c r="J180" s="402"/>
      <c r="K180" s="402"/>
      <c r="L180" s="682"/>
      <c r="M180" s="682"/>
      <c r="N180" s="402"/>
      <c r="O180" s="403"/>
      <c r="P180" s="401"/>
      <c r="Q180" s="403"/>
      <c r="R180" s="694"/>
      <c r="S180" s="694"/>
      <c r="T180" s="681"/>
      <c r="U180" s="682"/>
      <c r="V180" s="402"/>
      <c r="W180" s="402"/>
      <c r="X180" s="682"/>
      <c r="Y180" s="682"/>
      <c r="Z180" s="402"/>
      <c r="AA180" s="403"/>
      <c r="AB180" s="12"/>
      <c r="AC180" s="12"/>
      <c r="AD180" s="12"/>
      <c r="AE180" s="401"/>
      <c r="AF180" s="402"/>
      <c r="AG180" s="402"/>
      <c r="AH180" s="402"/>
      <c r="AI180" s="403"/>
      <c r="AJ180" s="702"/>
      <c r="AK180" s="689"/>
      <c r="AL180" s="402"/>
      <c r="AM180" s="402"/>
      <c r="AN180" s="689"/>
      <c r="AO180" s="689"/>
      <c r="AP180" s="402"/>
      <c r="AQ180" s="403"/>
      <c r="AR180" s="111"/>
      <c r="AS180" s="119"/>
      <c r="AU180" s="523"/>
      <c r="AV180" s="178" t="s">
        <v>136</v>
      </c>
      <c r="AW180" s="180"/>
      <c r="AX180" s="178"/>
      <c r="AY180" s="243" t="s">
        <v>246</v>
      </c>
      <c r="AZ180" s="180"/>
      <c r="BA180" s="260"/>
      <c r="BB180" s="241" t="s">
        <v>215</v>
      </c>
      <c r="BC180" s="180"/>
      <c r="BD180" s="178"/>
      <c r="BE180" s="178" t="s">
        <v>95</v>
      </c>
      <c r="BF180" s="178"/>
      <c r="BG180" s="179"/>
    </row>
    <row r="181" spans="1:59" s="8" customFormat="1" ht="25.5" customHeight="1">
      <c r="A181" s="236"/>
      <c r="C181" s="214"/>
      <c r="D181" s="214"/>
      <c r="E181" s="214"/>
      <c r="F181" s="214"/>
      <c r="G181" s="214"/>
      <c r="H181" s="214"/>
      <c r="I181" s="214" t="s">
        <v>282</v>
      </c>
      <c r="J181" s="214"/>
      <c r="K181" s="214"/>
      <c r="L181" s="214"/>
      <c r="M181" s="214"/>
      <c r="N181" s="214"/>
      <c r="O181" s="216"/>
      <c r="P181" s="214"/>
      <c r="Q181" s="214"/>
      <c r="R181" s="214"/>
      <c r="S181" s="214"/>
      <c r="T181" s="214"/>
      <c r="U181" s="237"/>
      <c r="V181" s="214"/>
      <c r="W181" s="214"/>
      <c r="X181" s="238"/>
      <c r="Y181" s="238"/>
      <c r="Z181" s="269"/>
      <c r="AA181" s="341"/>
      <c r="AB181" s="238"/>
      <c r="AC181" s="238"/>
      <c r="AD181" s="238"/>
      <c r="AF181" s="216"/>
      <c r="AG181" s="215"/>
      <c r="AH181" s="215"/>
      <c r="AI181" s="215"/>
      <c r="AJ181" s="215"/>
      <c r="AK181" s="215"/>
      <c r="AL181" s="214" t="s">
        <v>282</v>
      </c>
      <c r="AM181" s="215"/>
      <c r="AN181" s="238"/>
      <c r="AO181" s="238"/>
      <c r="AP181" s="238"/>
      <c r="AQ181" s="139"/>
      <c r="AR181" s="238"/>
      <c r="AS181" s="239"/>
      <c r="AU181" s="502" t="s">
        <v>133</v>
      </c>
      <c r="AV181" s="493">
        <f>T179*60+X179</f>
        <v>0</v>
      </c>
      <c r="AW181" s="700"/>
      <c r="AX181" s="505" t="s">
        <v>134</v>
      </c>
      <c r="AY181" s="493">
        <f>20*60</f>
        <v>1200</v>
      </c>
      <c r="AZ181" s="178"/>
      <c r="BA181" s="502" t="s">
        <v>46</v>
      </c>
      <c r="BB181" s="493">
        <f>IF(AV181&lt;=AY181,AY181,AV176)</f>
        <v>1200</v>
      </c>
      <c r="BC181" s="501"/>
      <c r="BD181" s="505" t="s">
        <v>245</v>
      </c>
      <c r="BE181" s="499">
        <f>IF(AV176-BB181&gt;0,AV176-BB181,0)</f>
        <v>0</v>
      </c>
      <c r="BF181" s="485" t="s">
        <v>132</v>
      </c>
      <c r="BG181" s="486"/>
    </row>
    <row r="182" spans="1:59" ht="25.5" customHeight="1">
      <c r="A182" s="109"/>
      <c r="B182" s="510" t="s">
        <v>108</v>
      </c>
      <c r="C182" s="511"/>
      <c r="D182" s="511"/>
      <c r="E182" s="512"/>
      <c r="F182" s="678" t="s">
        <v>96</v>
      </c>
      <c r="G182" s="678"/>
      <c r="H182" s="679"/>
      <c r="I182" s="680"/>
      <c r="J182" s="399" t="s">
        <v>40</v>
      </c>
      <c r="K182" s="399"/>
      <c r="L182" s="680"/>
      <c r="M182" s="680"/>
      <c r="N182" s="399" t="s">
        <v>41</v>
      </c>
      <c r="O182" s="400"/>
      <c r="P182" s="398" t="s">
        <v>42</v>
      </c>
      <c r="Q182" s="400"/>
      <c r="R182" s="693" t="s">
        <v>97</v>
      </c>
      <c r="S182" s="693"/>
      <c r="T182" s="679"/>
      <c r="U182" s="680"/>
      <c r="V182" s="399" t="s">
        <v>40</v>
      </c>
      <c r="W182" s="399"/>
      <c r="X182" s="680"/>
      <c r="Y182" s="680"/>
      <c r="Z182" s="399" t="s">
        <v>41</v>
      </c>
      <c r="AA182" s="400"/>
      <c r="AB182" s="111"/>
      <c r="AC182" s="111"/>
      <c r="AD182" s="111"/>
      <c r="AE182" s="703" t="s">
        <v>159</v>
      </c>
      <c r="AF182" s="399"/>
      <c r="AG182" s="399"/>
      <c r="AH182" s="399"/>
      <c r="AI182" s="400"/>
      <c r="AJ182" s="701">
        <f>ROUNDDOWN(BE187/60,0)</f>
        <v>0</v>
      </c>
      <c r="AK182" s="688"/>
      <c r="AL182" s="399" t="s">
        <v>40</v>
      </c>
      <c r="AM182" s="399"/>
      <c r="AN182" s="688">
        <f>BE187-AJ182*60</f>
        <v>0</v>
      </c>
      <c r="AO182" s="688"/>
      <c r="AP182" s="399" t="s">
        <v>41</v>
      </c>
      <c r="AQ182" s="400"/>
      <c r="AR182" s="111"/>
      <c r="AS182" s="119"/>
      <c r="AU182" s="502"/>
      <c r="AV182" s="494"/>
      <c r="AW182" s="700"/>
      <c r="AX182" s="505"/>
      <c r="AY182" s="494"/>
      <c r="AZ182" s="178"/>
      <c r="BA182" s="502"/>
      <c r="BB182" s="494"/>
      <c r="BC182" s="501"/>
      <c r="BD182" s="505"/>
      <c r="BE182" s="500"/>
      <c r="BF182" s="485"/>
      <c r="BG182" s="486"/>
    </row>
    <row r="183" spans="1:59" ht="25.5" customHeight="1">
      <c r="A183" s="109"/>
      <c r="B183" s="513"/>
      <c r="C183" s="514"/>
      <c r="D183" s="514"/>
      <c r="E183" s="515"/>
      <c r="F183" s="678"/>
      <c r="G183" s="678"/>
      <c r="H183" s="681"/>
      <c r="I183" s="682"/>
      <c r="J183" s="402"/>
      <c r="K183" s="402"/>
      <c r="L183" s="682"/>
      <c r="M183" s="682"/>
      <c r="N183" s="402"/>
      <c r="O183" s="403"/>
      <c r="P183" s="401"/>
      <c r="Q183" s="403"/>
      <c r="R183" s="694"/>
      <c r="S183" s="694"/>
      <c r="T183" s="681"/>
      <c r="U183" s="682"/>
      <c r="V183" s="402"/>
      <c r="W183" s="402"/>
      <c r="X183" s="682"/>
      <c r="Y183" s="682"/>
      <c r="Z183" s="402"/>
      <c r="AA183" s="403"/>
      <c r="AB183" s="12"/>
      <c r="AC183" s="12"/>
      <c r="AD183" s="12"/>
      <c r="AE183" s="401"/>
      <c r="AF183" s="402"/>
      <c r="AG183" s="402"/>
      <c r="AH183" s="402"/>
      <c r="AI183" s="403"/>
      <c r="AJ183" s="702"/>
      <c r="AK183" s="689"/>
      <c r="AL183" s="402"/>
      <c r="AM183" s="402"/>
      <c r="AN183" s="689"/>
      <c r="AO183" s="689"/>
      <c r="AP183" s="402"/>
      <c r="AQ183" s="403"/>
      <c r="AR183" s="111"/>
      <c r="AS183" s="119"/>
      <c r="AU183" s="259"/>
      <c r="AV183" s="178"/>
      <c r="AW183" s="178"/>
      <c r="AX183" s="178"/>
      <c r="AY183" s="178"/>
      <c r="AZ183" s="178"/>
      <c r="BA183" s="234" t="s">
        <v>137</v>
      </c>
      <c r="BB183" s="178"/>
      <c r="BC183" s="178"/>
      <c r="BD183" s="178"/>
      <c r="BE183" s="178"/>
      <c r="BF183" s="178"/>
      <c r="BG183" s="179"/>
    </row>
    <row r="184" spans="1:59" ht="25.5" customHeight="1" thickBot="1">
      <c r="A184" s="120"/>
      <c r="B184" s="114"/>
      <c r="C184" s="114"/>
      <c r="D184" s="114"/>
      <c r="E184" s="114"/>
      <c r="F184" s="12"/>
      <c r="G184" s="114"/>
      <c r="H184" s="349"/>
      <c r="I184" s="114"/>
      <c r="J184" s="114"/>
      <c r="K184" s="114"/>
      <c r="L184" s="114"/>
      <c r="M184" s="114"/>
      <c r="N184" s="114"/>
      <c r="O184" s="114"/>
      <c r="P184" s="121"/>
      <c r="Q184" s="114"/>
      <c r="R184" s="114"/>
      <c r="S184" s="114"/>
      <c r="T184" s="114"/>
      <c r="U184" s="114"/>
      <c r="V184" s="114"/>
      <c r="W184" s="114"/>
      <c r="X184" s="111"/>
      <c r="Y184" s="111"/>
      <c r="Z184" s="269"/>
      <c r="AA184" s="12"/>
      <c r="AB184" s="12"/>
      <c r="AC184" s="12"/>
      <c r="AD184" s="12"/>
      <c r="AE184" s="12"/>
      <c r="AF184" s="12"/>
      <c r="AG184" s="12"/>
      <c r="AH184" s="12"/>
      <c r="AI184" s="12"/>
      <c r="AJ184" s="233"/>
      <c r="AK184" s="12"/>
      <c r="AL184" s="12"/>
      <c r="AM184" s="12"/>
      <c r="AN184" s="12"/>
      <c r="AO184" s="12"/>
      <c r="AP184" s="12"/>
      <c r="AQ184" s="12"/>
      <c r="AR184" s="12"/>
      <c r="AS184" s="113"/>
      <c r="AU184" s="177"/>
      <c r="AV184" s="261"/>
      <c r="AW184" s="182"/>
      <c r="AX184" s="182"/>
      <c r="AY184" s="182"/>
      <c r="AZ184" s="182"/>
      <c r="BA184" s="235" t="s">
        <v>254</v>
      </c>
      <c r="BB184" s="261"/>
      <c r="BC184" s="261"/>
      <c r="BD184" s="261"/>
      <c r="BE184" s="261"/>
      <c r="BF184" s="261"/>
      <c r="BG184" s="183"/>
    </row>
    <row r="185" spans="1:59" ht="25.5" customHeight="1">
      <c r="A185" s="120"/>
      <c r="B185" s="12"/>
      <c r="C185" s="123" t="s">
        <v>257</v>
      </c>
      <c r="D185" s="124"/>
      <c r="E185" s="124"/>
      <c r="F185" s="125"/>
      <c r="G185" s="124"/>
      <c r="H185" s="124"/>
      <c r="I185" s="124"/>
      <c r="J185" s="124"/>
      <c r="K185" s="124"/>
      <c r="L185" s="124"/>
      <c r="M185" s="124"/>
      <c r="N185" s="124"/>
      <c r="O185" s="124"/>
      <c r="P185" s="126"/>
      <c r="Q185" s="124"/>
      <c r="R185" s="124"/>
      <c r="S185" s="124"/>
      <c r="T185" s="124"/>
      <c r="U185" s="124"/>
      <c r="V185" s="124"/>
      <c r="W185" s="124"/>
      <c r="X185" s="127"/>
      <c r="Y185" s="127"/>
      <c r="Z185" s="127"/>
      <c r="AA185" s="125"/>
      <c r="AB185" s="128"/>
      <c r="AD185" s="12"/>
      <c r="AE185" s="110" t="s">
        <v>101</v>
      </c>
      <c r="AF185" s="12"/>
      <c r="AG185" s="12"/>
      <c r="AH185" s="12"/>
      <c r="AI185" s="12"/>
      <c r="AJ185" s="12"/>
      <c r="AK185" s="12"/>
      <c r="AL185" s="214" t="s">
        <v>250</v>
      </c>
      <c r="AM185" s="12"/>
      <c r="AN185" s="12"/>
      <c r="AO185" s="12"/>
      <c r="AP185" s="12"/>
      <c r="AQ185" s="12"/>
      <c r="AR185" s="12"/>
      <c r="AS185" s="113"/>
      <c r="AU185" s="522" t="s">
        <v>273</v>
      </c>
      <c r="AV185" s="249" t="s">
        <v>214</v>
      </c>
      <c r="AW185" s="249"/>
      <c r="AX185" s="249"/>
      <c r="AY185" s="175" t="s">
        <v>280</v>
      </c>
      <c r="AZ185" s="249"/>
      <c r="BA185" s="263"/>
      <c r="BB185" s="250" t="s">
        <v>135</v>
      </c>
      <c r="BC185" s="249"/>
      <c r="BD185" s="249"/>
      <c r="BE185" s="249"/>
      <c r="BF185" s="249"/>
      <c r="BG185" s="251"/>
    </row>
    <row r="186" spans="1:59" s="77" customFormat="1" ht="25.5" customHeight="1" thickBot="1">
      <c r="A186" s="120"/>
      <c r="B186" s="12"/>
      <c r="C186" s="129" t="s">
        <v>219</v>
      </c>
      <c r="D186" s="506" t="s">
        <v>146</v>
      </c>
      <c r="E186" s="506"/>
      <c r="F186" s="506"/>
      <c r="G186" s="506"/>
      <c r="H186" s="506"/>
      <c r="I186" s="506"/>
      <c r="J186" s="506"/>
      <c r="K186" s="506"/>
      <c r="L186" s="506"/>
      <c r="M186" s="506"/>
      <c r="N186" s="506"/>
      <c r="O186" s="506"/>
      <c r="P186" s="506"/>
      <c r="Q186" s="506"/>
      <c r="R186" s="506"/>
      <c r="S186" s="506"/>
      <c r="T186" s="506"/>
      <c r="U186" s="506"/>
      <c r="V186" s="506"/>
      <c r="W186" s="506"/>
      <c r="X186" s="506"/>
      <c r="Y186" s="506"/>
      <c r="Z186" s="506"/>
      <c r="AA186" s="506"/>
      <c r="AB186" s="507"/>
      <c r="AC186" s="1"/>
      <c r="AD186" s="12"/>
      <c r="AE186" s="510" t="s">
        <v>160</v>
      </c>
      <c r="AF186" s="511"/>
      <c r="AG186" s="511"/>
      <c r="AH186" s="511"/>
      <c r="AI186" s="511"/>
      <c r="AJ186" s="511"/>
      <c r="AK186" s="512"/>
      <c r="AL186" s="516">
        <f>IF(AY176=0,0,ROUNDUP(BE181/AY176,3))</f>
        <v>0</v>
      </c>
      <c r="AM186" s="517"/>
      <c r="AN186" s="517"/>
      <c r="AO186" s="517"/>
      <c r="AP186" s="517"/>
      <c r="AQ186" s="518"/>
      <c r="AR186" s="12"/>
      <c r="AS186" s="113"/>
      <c r="AU186" s="523"/>
      <c r="AV186" s="243" t="s">
        <v>136</v>
      </c>
      <c r="AW186" s="252"/>
      <c r="AX186" s="243"/>
      <c r="AY186" s="243" t="s">
        <v>274</v>
      </c>
      <c r="AZ186" s="252"/>
      <c r="BA186" s="263"/>
      <c r="BB186" s="241" t="s">
        <v>215</v>
      </c>
      <c r="BC186" s="252"/>
      <c r="BD186" s="243"/>
      <c r="BE186" s="243" t="s">
        <v>95</v>
      </c>
      <c r="BF186" s="243"/>
      <c r="BG186" s="253"/>
    </row>
    <row r="187" spans="1:59" ht="25.5" customHeight="1">
      <c r="A187" s="120"/>
      <c r="B187" s="12"/>
      <c r="C187" s="130" t="s">
        <v>220</v>
      </c>
      <c r="D187" s="508" t="s">
        <v>243</v>
      </c>
      <c r="E187" s="508"/>
      <c r="F187" s="508"/>
      <c r="G187" s="508"/>
      <c r="H187" s="508"/>
      <c r="I187" s="508"/>
      <c r="J187" s="508"/>
      <c r="K187" s="508"/>
      <c r="L187" s="508"/>
      <c r="M187" s="508"/>
      <c r="N187" s="508"/>
      <c r="O187" s="508"/>
      <c r="P187" s="508"/>
      <c r="Q187" s="508"/>
      <c r="R187" s="508"/>
      <c r="S187" s="508"/>
      <c r="T187" s="508"/>
      <c r="U187" s="508"/>
      <c r="V187" s="508"/>
      <c r="W187" s="508"/>
      <c r="X187" s="508"/>
      <c r="Y187" s="508"/>
      <c r="Z187" s="508"/>
      <c r="AA187" s="508"/>
      <c r="AB187" s="509"/>
      <c r="AD187" s="12"/>
      <c r="AE187" s="513"/>
      <c r="AF187" s="514"/>
      <c r="AG187" s="514"/>
      <c r="AH187" s="514"/>
      <c r="AI187" s="514"/>
      <c r="AJ187" s="514"/>
      <c r="AK187" s="515"/>
      <c r="AL187" s="519"/>
      <c r="AM187" s="520"/>
      <c r="AN187" s="520"/>
      <c r="AO187" s="520"/>
      <c r="AP187" s="520"/>
      <c r="AQ187" s="521"/>
      <c r="AR187" s="12"/>
      <c r="AS187" s="113"/>
      <c r="AT187" s="333"/>
      <c r="AU187" s="487" t="s">
        <v>133</v>
      </c>
      <c r="AV187" s="488">
        <f>T182*60+X182</f>
        <v>0</v>
      </c>
      <c r="AW187" s="491"/>
      <c r="AX187" s="492" t="s">
        <v>134</v>
      </c>
      <c r="AY187" s="493">
        <f>21*60</f>
        <v>1260</v>
      </c>
      <c r="AZ187" s="243"/>
      <c r="BA187" s="487" t="s">
        <v>46</v>
      </c>
      <c r="BB187" s="488">
        <f>IF(AV187&lt;=AY187,AY187,AV176)</f>
        <v>1260</v>
      </c>
      <c r="BC187" s="490"/>
      <c r="BD187" s="492" t="s">
        <v>245</v>
      </c>
      <c r="BE187" s="495">
        <f>IF(AV176-BB187&gt;0,AV176-BB187,0)</f>
        <v>0</v>
      </c>
      <c r="BF187" s="497" t="s">
        <v>132</v>
      </c>
      <c r="BG187" s="498"/>
    </row>
    <row r="188" spans="1:59" ht="25.5" customHeight="1">
      <c r="A188" s="120"/>
      <c r="B188" s="12"/>
      <c r="C188" s="131"/>
      <c r="D188" s="503" t="s">
        <v>281</v>
      </c>
      <c r="E188" s="503"/>
      <c r="F188" s="503"/>
      <c r="G188" s="503"/>
      <c r="H188" s="503"/>
      <c r="I188" s="503"/>
      <c r="J188" s="503"/>
      <c r="K188" s="503"/>
      <c r="L188" s="503"/>
      <c r="M188" s="503"/>
      <c r="N188" s="503"/>
      <c r="O188" s="503"/>
      <c r="P188" s="503"/>
      <c r="Q188" s="503"/>
      <c r="R188" s="503"/>
      <c r="S188" s="503"/>
      <c r="T188" s="503"/>
      <c r="U188" s="503"/>
      <c r="V188" s="503"/>
      <c r="W188" s="503"/>
      <c r="X188" s="503"/>
      <c r="Y188" s="503"/>
      <c r="Z188" s="503"/>
      <c r="AA188" s="503"/>
      <c r="AB188" s="504"/>
      <c r="AD188" s="12"/>
      <c r="AF188" s="12"/>
      <c r="AG188" s="12"/>
      <c r="AH188" s="12"/>
      <c r="AI188" s="12"/>
      <c r="AJ188" s="12"/>
      <c r="AK188" s="12"/>
      <c r="AL188" s="214" t="s">
        <v>282</v>
      </c>
      <c r="AM188" s="12"/>
      <c r="AN188" s="12"/>
      <c r="AO188" s="12"/>
      <c r="AP188" s="12"/>
      <c r="AQ188" s="12"/>
      <c r="AR188" s="12"/>
      <c r="AS188" s="113"/>
      <c r="AT188" s="333"/>
      <c r="AU188" s="487"/>
      <c r="AV188" s="489"/>
      <c r="AW188" s="491"/>
      <c r="AX188" s="492"/>
      <c r="AY188" s="494"/>
      <c r="AZ188" s="243"/>
      <c r="BA188" s="487"/>
      <c r="BB188" s="489"/>
      <c r="BC188" s="490"/>
      <c r="BD188" s="492"/>
      <c r="BE188" s="496"/>
      <c r="BF188" s="497"/>
      <c r="BG188" s="498"/>
    </row>
    <row r="189" spans="1:59" ht="25.5" customHeight="1">
      <c r="A189" s="120"/>
      <c r="B189" s="12"/>
      <c r="C189" s="131"/>
      <c r="D189" s="704" t="s">
        <v>322</v>
      </c>
      <c r="E189" s="704"/>
      <c r="F189" s="704"/>
      <c r="G189" s="704"/>
      <c r="H189" s="704"/>
      <c r="I189" s="704"/>
      <c r="J189" s="704"/>
      <c r="K189" s="704"/>
      <c r="L189" s="704"/>
      <c r="M189" s="704"/>
      <c r="N189" s="704"/>
      <c r="O189" s="704"/>
      <c r="P189" s="704"/>
      <c r="Q189" s="704"/>
      <c r="R189" s="704"/>
      <c r="S189" s="704"/>
      <c r="T189" s="704"/>
      <c r="U189" s="704"/>
      <c r="V189" s="704"/>
      <c r="W189" s="704"/>
      <c r="X189" s="704"/>
      <c r="Y189" s="704"/>
      <c r="Z189" s="704"/>
      <c r="AA189" s="704"/>
      <c r="AB189" s="705"/>
      <c r="AD189" s="12"/>
      <c r="AE189" s="510" t="s">
        <v>160</v>
      </c>
      <c r="AF189" s="511"/>
      <c r="AG189" s="511"/>
      <c r="AH189" s="511"/>
      <c r="AI189" s="511"/>
      <c r="AJ189" s="511"/>
      <c r="AK189" s="512"/>
      <c r="AL189" s="516">
        <f>IF(AY176=0,0,ROUNDUP(BE187/AY176,3))</f>
        <v>0</v>
      </c>
      <c r="AM189" s="517"/>
      <c r="AN189" s="517"/>
      <c r="AO189" s="517"/>
      <c r="AP189" s="517"/>
      <c r="AQ189" s="518"/>
      <c r="AR189" s="12"/>
      <c r="AS189" s="113"/>
      <c r="AT189" s="333"/>
      <c r="AU189" s="260"/>
      <c r="AV189" s="243"/>
      <c r="AW189" s="243"/>
      <c r="AX189" s="243"/>
      <c r="AY189" s="243"/>
      <c r="AZ189" s="243"/>
      <c r="BA189" s="254" t="s">
        <v>137</v>
      </c>
      <c r="BB189" s="243"/>
      <c r="BC189" s="243"/>
      <c r="BD189" s="243"/>
      <c r="BE189" s="243"/>
      <c r="BF189" s="243"/>
      <c r="BG189" s="253"/>
    </row>
    <row r="190" spans="1:59" ht="25.5" customHeight="1">
      <c r="A190" s="120"/>
      <c r="B190" s="12"/>
      <c r="C190" s="350"/>
      <c r="D190" s="706"/>
      <c r="E190" s="706"/>
      <c r="F190" s="706"/>
      <c r="G190" s="706"/>
      <c r="H190" s="706"/>
      <c r="I190" s="706"/>
      <c r="J190" s="706"/>
      <c r="K190" s="706"/>
      <c r="L190" s="706"/>
      <c r="M190" s="706"/>
      <c r="N190" s="706"/>
      <c r="O190" s="706"/>
      <c r="P190" s="706"/>
      <c r="Q190" s="706"/>
      <c r="R190" s="706"/>
      <c r="S190" s="706"/>
      <c r="T190" s="706"/>
      <c r="U190" s="706"/>
      <c r="V190" s="706"/>
      <c r="W190" s="706"/>
      <c r="X190" s="706"/>
      <c r="Y190" s="706"/>
      <c r="Z190" s="706"/>
      <c r="AA190" s="706"/>
      <c r="AB190" s="707"/>
      <c r="AD190" s="12"/>
      <c r="AE190" s="513"/>
      <c r="AF190" s="514"/>
      <c r="AG190" s="514"/>
      <c r="AH190" s="514"/>
      <c r="AI190" s="514"/>
      <c r="AJ190" s="514"/>
      <c r="AK190" s="515"/>
      <c r="AL190" s="519"/>
      <c r="AM190" s="520"/>
      <c r="AN190" s="520"/>
      <c r="AO190" s="520"/>
      <c r="AP190" s="520"/>
      <c r="AQ190" s="521"/>
      <c r="AR190" s="12"/>
      <c r="AS190" s="113"/>
      <c r="AT190" s="333"/>
      <c r="AU190" s="264"/>
      <c r="AV190" s="265"/>
      <c r="AW190" s="255"/>
      <c r="AX190" s="255"/>
      <c r="AY190" s="255"/>
      <c r="AZ190" s="255"/>
      <c r="BA190" s="256" t="s">
        <v>247</v>
      </c>
      <c r="BB190" s="265"/>
      <c r="BC190" s="265"/>
      <c r="BD190" s="265"/>
      <c r="BE190" s="265"/>
      <c r="BF190" s="265"/>
      <c r="BG190" s="257"/>
    </row>
    <row r="191" spans="1:59" ht="25.5" customHeight="1">
      <c r="A191" s="133"/>
      <c r="B191" s="134"/>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5" t="s">
        <v>152</v>
      </c>
      <c r="AL191" s="134"/>
      <c r="AM191" s="136"/>
      <c r="AN191" s="136"/>
      <c r="AO191" s="136"/>
      <c r="AP191" s="134"/>
      <c r="AQ191" s="134"/>
      <c r="AR191" s="134"/>
      <c r="AS191" s="137"/>
    </row>
    <row r="192" spans="1:59" ht="17.25" customHeight="1">
      <c r="A192" s="115"/>
      <c r="B192" s="115"/>
      <c r="C192" s="115"/>
      <c r="D192" s="115"/>
      <c r="E192" s="115"/>
      <c r="F192" s="122"/>
      <c r="G192" s="115"/>
      <c r="H192" s="115"/>
      <c r="I192" s="115"/>
      <c r="J192" s="115"/>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32"/>
      <c r="AL192" s="12"/>
      <c r="AM192" s="111"/>
      <c r="AN192" s="111"/>
      <c r="AO192" s="111"/>
      <c r="AP192" s="12"/>
      <c r="AQ192" s="12"/>
      <c r="AR192" s="12"/>
      <c r="AS192" s="12"/>
    </row>
    <row r="193" spans="1:59" ht="17.25" customHeight="1">
      <c r="A193" s="115"/>
      <c r="B193" s="115"/>
      <c r="C193" s="115"/>
      <c r="D193" s="115"/>
      <c r="E193" s="115"/>
      <c r="F193" s="122"/>
      <c r="G193" s="115"/>
      <c r="H193" s="115"/>
      <c r="I193" s="115"/>
      <c r="J193" s="115"/>
      <c r="AK193" s="138"/>
      <c r="AM193" s="92"/>
      <c r="AN193" s="92"/>
      <c r="AO193" s="92"/>
      <c r="AU193" s="12"/>
    </row>
    <row r="194" spans="1:59" ht="25.5" customHeight="1">
      <c r="A194" s="552" t="s">
        <v>303</v>
      </c>
      <c r="B194" s="553"/>
      <c r="C194" s="553"/>
      <c r="D194" s="553"/>
      <c r="E194" s="553"/>
      <c r="F194" s="553"/>
      <c r="G194" s="553"/>
      <c r="H194" s="553"/>
      <c r="I194" s="554"/>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c r="AN194" s="100"/>
      <c r="AO194" s="100"/>
      <c r="AP194" s="100"/>
      <c r="AQ194" s="100"/>
      <c r="AR194" s="100"/>
      <c r="AS194" s="100"/>
    </row>
    <row r="195" spans="1:59" ht="17.25" customHeight="1">
      <c r="A195" s="555"/>
      <c r="B195" s="556"/>
      <c r="C195" s="556"/>
      <c r="D195" s="556"/>
      <c r="E195" s="556"/>
      <c r="F195" s="556"/>
      <c r="G195" s="556"/>
      <c r="H195" s="556"/>
      <c r="I195" s="557"/>
      <c r="J195" s="103"/>
      <c r="K195" s="103"/>
      <c r="L195" s="103"/>
      <c r="M195" s="103"/>
      <c r="N195" s="103"/>
      <c r="O195" s="103"/>
      <c r="P195" s="103"/>
      <c r="Q195" s="103"/>
      <c r="R195" s="103"/>
      <c r="S195" s="103"/>
      <c r="T195" s="103"/>
      <c r="U195" s="103"/>
      <c r="V195" s="103"/>
      <c r="W195" s="103"/>
      <c r="X195" s="104"/>
      <c r="Y195" s="104"/>
      <c r="Z195" s="104"/>
      <c r="AA195" s="104"/>
      <c r="AB195" s="104"/>
      <c r="AC195" s="104"/>
      <c r="AD195" s="104"/>
      <c r="AE195" s="105"/>
      <c r="AF195" s="104"/>
      <c r="AG195" s="104"/>
      <c r="AH195" s="104"/>
      <c r="AI195" s="104"/>
      <c r="AJ195" s="104"/>
      <c r="AK195" s="104"/>
      <c r="AL195" s="104"/>
      <c r="AM195" s="104"/>
      <c r="AN195" s="104"/>
      <c r="AO195" s="104"/>
      <c r="AP195" s="106"/>
      <c r="AQ195" s="106"/>
      <c r="AR195" s="106"/>
      <c r="AS195" s="107"/>
      <c r="AU195" s="173" t="s">
        <v>110</v>
      </c>
      <c r="AV195" s="174"/>
      <c r="AW195" s="174"/>
      <c r="AX195" s="174"/>
      <c r="AY195" s="174"/>
      <c r="AZ195" s="175"/>
      <c r="BA195" s="174"/>
      <c r="BB195" s="174"/>
      <c r="BC195" s="175"/>
      <c r="BD195" s="174"/>
      <c r="BE195" s="174"/>
      <c r="BF195" s="175"/>
      <c r="BG195" s="176"/>
    </row>
    <row r="196" spans="1:59" ht="28.5" customHeight="1">
      <c r="A196" s="109"/>
      <c r="B196" s="110" t="s">
        <v>94</v>
      </c>
      <c r="C196" s="343"/>
      <c r="D196" s="343"/>
      <c r="E196" s="343"/>
      <c r="F196" s="12"/>
      <c r="G196" s="269"/>
      <c r="H196" s="12"/>
      <c r="I196" s="269"/>
      <c r="J196" s="269"/>
      <c r="K196" s="269"/>
      <c r="L196" s="269"/>
      <c r="M196" s="269"/>
      <c r="N196" s="269"/>
      <c r="O196" s="269"/>
      <c r="P196" s="269"/>
      <c r="Q196" s="269"/>
      <c r="R196" s="269"/>
      <c r="S196" s="269"/>
      <c r="T196" s="269"/>
      <c r="U196" s="269"/>
      <c r="V196" s="269"/>
      <c r="W196" s="269"/>
      <c r="X196" s="269"/>
      <c r="Y196" s="269"/>
      <c r="Z196" s="269"/>
      <c r="AA196" s="341"/>
      <c r="AB196" s="111"/>
      <c r="AC196" s="111"/>
      <c r="AD196" s="111"/>
      <c r="AE196" s="110" t="s">
        <v>100</v>
      </c>
      <c r="AF196" s="111"/>
      <c r="AG196" s="111"/>
      <c r="AH196" s="111"/>
      <c r="AI196" s="111"/>
      <c r="AJ196" s="111"/>
      <c r="AK196" s="111"/>
      <c r="AL196" s="111"/>
      <c r="AM196" s="111"/>
      <c r="AN196" s="111"/>
      <c r="AO196" s="111"/>
      <c r="AP196" s="111"/>
      <c r="AQ196" s="111"/>
      <c r="AR196" s="111"/>
      <c r="AS196" s="112"/>
      <c r="AT196" s="12"/>
      <c r="AU196" s="177"/>
      <c r="AV196" s="178"/>
      <c r="AW196" s="178"/>
      <c r="AX196" s="178"/>
      <c r="AY196" s="178"/>
      <c r="AZ196" s="178"/>
      <c r="BA196" s="178"/>
      <c r="BB196" s="178"/>
      <c r="BC196" s="178"/>
      <c r="BD196" s="178"/>
      <c r="BE196" s="178"/>
      <c r="BF196" s="178"/>
      <c r="BG196" s="179"/>
    </row>
    <row r="197" spans="1:59" ht="25.5" customHeight="1">
      <c r="A197" s="109"/>
      <c r="B197" s="510" t="s">
        <v>98</v>
      </c>
      <c r="C197" s="511"/>
      <c r="D197" s="511"/>
      <c r="E197" s="512"/>
      <c r="F197" s="678" t="s">
        <v>96</v>
      </c>
      <c r="G197" s="678"/>
      <c r="H197" s="680"/>
      <c r="I197" s="680"/>
      <c r="J197" s="399" t="s">
        <v>40</v>
      </c>
      <c r="K197" s="399"/>
      <c r="L197" s="680"/>
      <c r="M197" s="680"/>
      <c r="N197" s="399" t="s">
        <v>41</v>
      </c>
      <c r="O197" s="400"/>
      <c r="P197" s="398" t="s">
        <v>42</v>
      </c>
      <c r="Q197" s="400"/>
      <c r="R197" s="693" t="s">
        <v>97</v>
      </c>
      <c r="S197" s="693"/>
      <c r="T197" s="680"/>
      <c r="U197" s="680"/>
      <c r="V197" s="399" t="s">
        <v>40</v>
      </c>
      <c r="W197" s="399"/>
      <c r="X197" s="680"/>
      <c r="Y197" s="680"/>
      <c r="Z197" s="399" t="s">
        <v>41</v>
      </c>
      <c r="AA197" s="400"/>
      <c r="AB197" s="12"/>
      <c r="AC197" s="12"/>
      <c r="AD197" s="12"/>
      <c r="AE197" s="510" t="s">
        <v>158</v>
      </c>
      <c r="AF197" s="695"/>
      <c r="AG197" s="695"/>
      <c r="AH197" s="695"/>
      <c r="AI197" s="696"/>
      <c r="AJ197" s="688">
        <f>ROUNDDOWN(AY198/60,0)</f>
        <v>0</v>
      </c>
      <c r="AK197" s="688"/>
      <c r="AL197" s="690" t="s">
        <v>87</v>
      </c>
      <c r="AM197" s="690"/>
      <c r="AN197" s="688">
        <f>AY198-AJ197*60</f>
        <v>0</v>
      </c>
      <c r="AO197" s="688"/>
      <c r="AP197" s="399" t="s">
        <v>41</v>
      </c>
      <c r="AQ197" s="400"/>
      <c r="AR197" s="111"/>
      <c r="AS197" s="113"/>
      <c r="AT197" s="692"/>
      <c r="AU197" s="177"/>
      <c r="AV197" s="178" t="s">
        <v>112</v>
      </c>
      <c r="AW197" s="178"/>
      <c r="AX197" s="178"/>
      <c r="AY197" s="178" t="s">
        <v>18</v>
      </c>
      <c r="AZ197" s="178"/>
      <c r="BA197" s="178"/>
      <c r="BB197" s="178"/>
      <c r="BC197" s="178"/>
      <c r="BD197" s="178"/>
      <c r="BE197" s="178"/>
      <c r="BF197" s="178"/>
      <c r="BG197" s="179"/>
    </row>
    <row r="198" spans="1:59" ht="25.5" customHeight="1">
      <c r="A198" s="109"/>
      <c r="B198" s="513"/>
      <c r="C198" s="514"/>
      <c r="D198" s="514"/>
      <c r="E198" s="515"/>
      <c r="F198" s="678"/>
      <c r="G198" s="678"/>
      <c r="H198" s="682"/>
      <c r="I198" s="682"/>
      <c r="J198" s="402"/>
      <c r="K198" s="402"/>
      <c r="L198" s="682"/>
      <c r="M198" s="682"/>
      <c r="N198" s="402"/>
      <c r="O198" s="403"/>
      <c r="P198" s="401"/>
      <c r="Q198" s="403"/>
      <c r="R198" s="694"/>
      <c r="S198" s="694"/>
      <c r="T198" s="682"/>
      <c r="U198" s="682"/>
      <c r="V198" s="402"/>
      <c r="W198" s="402"/>
      <c r="X198" s="682"/>
      <c r="Y198" s="682"/>
      <c r="Z198" s="402"/>
      <c r="AA198" s="403"/>
      <c r="AB198" s="12"/>
      <c r="AC198" s="12"/>
      <c r="AD198" s="12"/>
      <c r="AE198" s="697"/>
      <c r="AF198" s="698"/>
      <c r="AG198" s="698"/>
      <c r="AH198" s="698"/>
      <c r="AI198" s="699"/>
      <c r="AJ198" s="689"/>
      <c r="AK198" s="689"/>
      <c r="AL198" s="691"/>
      <c r="AM198" s="691"/>
      <c r="AN198" s="689"/>
      <c r="AO198" s="689"/>
      <c r="AP198" s="402"/>
      <c r="AQ198" s="403"/>
      <c r="AR198" s="111"/>
      <c r="AS198" s="113"/>
      <c r="AT198" s="692"/>
      <c r="AU198" s="502" t="s">
        <v>45</v>
      </c>
      <c r="AV198" s="493">
        <f>T197*60+X197</f>
        <v>0</v>
      </c>
      <c r="AW198" s="178"/>
      <c r="AX198" s="505" t="s">
        <v>244</v>
      </c>
      <c r="AY198" s="493">
        <f>(T197*60+X197)-(H197*60+L197)</f>
        <v>0</v>
      </c>
      <c r="AZ198" s="178"/>
      <c r="BA198" s="178"/>
      <c r="BB198" s="178"/>
      <c r="BC198" s="178"/>
      <c r="BD198" s="178"/>
      <c r="BE198" s="178"/>
      <c r="BF198" s="178"/>
      <c r="BG198" s="179"/>
    </row>
    <row r="199" spans="1:59" ht="25.5" customHeight="1">
      <c r="A199" s="109"/>
      <c r="B199" s="114"/>
      <c r="C199" s="114"/>
      <c r="D199" s="114"/>
      <c r="E199" s="114"/>
      <c r="F199" s="115"/>
      <c r="G199" s="115"/>
      <c r="H199" s="349"/>
      <c r="I199" s="115"/>
      <c r="J199" s="115"/>
      <c r="K199" s="115"/>
      <c r="L199" s="115"/>
      <c r="M199" s="115"/>
      <c r="N199" s="115"/>
      <c r="O199" s="115"/>
      <c r="P199" s="115"/>
      <c r="Q199" s="115"/>
      <c r="R199" s="115"/>
      <c r="S199" s="115"/>
      <c r="T199" s="115"/>
      <c r="U199" s="115"/>
      <c r="V199" s="115"/>
      <c r="W199" s="115"/>
      <c r="X199" s="111"/>
      <c r="Y199" s="111"/>
      <c r="Z199" s="269"/>
      <c r="AA199" s="341"/>
      <c r="AB199" s="111"/>
      <c r="AC199" s="111"/>
      <c r="AD199" s="111"/>
      <c r="AE199" s="111"/>
      <c r="AF199" s="111"/>
      <c r="AG199" s="111"/>
      <c r="AH199" s="111"/>
      <c r="AI199" s="111"/>
      <c r="AJ199" s="233"/>
      <c r="AK199" s="111"/>
      <c r="AL199" s="111"/>
      <c r="AM199" s="111"/>
      <c r="AN199" s="111"/>
      <c r="AO199" s="111"/>
      <c r="AP199" s="111"/>
      <c r="AQ199" s="111"/>
      <c r="AR199" s="111"/>
      <c r="AS199" s="113"/>
      <c r="AU199" s="502"/>
      <c r="AV199" s="494"/>
      <c r="AW199" s="178"/>
      <c r="AX199" s="505"/>
      <c r="AY199" s="494"/>
      <c r="AZ199" s="178"/>
      <c r="BA199" s="178"/>
      <c r="BB199" s="178"/>
      <c r="BC199" s="178"/>
      <c r="BD199" s="178"/>
      <c r="BE199" s="178"/>
      <c r="BF199" s="178"/>
      <c r="BG199" s="179"/>
    </row>
    <row r="200" spans="1:59" s="12" customFormat="1" ht="25.5" customHeight="1" thickBot="1">
      <c r="A200" s="109"/>
      <c r="B200" s="118" t="s">
        <v>242</v>
      </c>
      <c r="C200" s="343"/>
      <c r="D200" s="343"/>
      <c r="E200" s="343"/>
      <c r="F200" s="269"/>
      <c r="G200" s="269"/>
      <c r="H200" s="269"/>
      <c r="I200" s="214" t="s">
        <v>250</v>
      </c>
      <c r="J200" s="269"/>
      <c r="K200" s="269"/>
      <c r="L200" s="269"/>
      <c r="M200" s="269"/>
      <c r="N200" s="269"/>
      <c r="O200" s="269"/>
      <c r="P200" s="269"/>
      <c r="Q200" s="269"/>
      <c r="R200" s="269"/>
      <c r="S200" s="269"/>
      <c r="T200" s="269"/>
      <c r="U200" s="269"/>
      <c r="V200" s="269"/>
      <c r="W200" s="341"/>
      <c r="X200" s="111"/>
      <c r="Y200" s="111"/>
      <c r="Z200" s="269"/>
      <c r="AA200" s="341"/>
      <c r="AB200" s="111"/>
      <c r="AC200" s="111"/>
      <c r="AD200" s="111"/>
      <c r="AE200" s="110" t="s">
        <v>99</v>
      </c>
      <c r="AF200" s="111"/>
      <c r="AG200" s="111"/>
      <c r="AH200" s="111"/>
      <c r="AI200" s="111"/>
      <c r="AJ200" s="111"/>
      <c r="AK200" s="111"/>
      <c r="AL200" s="214" t="s">
        <v>250</v>
      </c>
      <c r="AN200" s="111"/>
      <c r="AO200" s="111"/>
      <c r="AP200" s="111"/>
      <c r="AQ200" s="111"/>
      <c r="AR200" s="111"/>
      <c r="AS200" s="113"/>
      <c r="AU200" s="177"/>
      <c r="AV200" s="182"/>
      <c r="AW200" s="182"/>
      <c r="AX200" s="182"/>
      <c r="AY200" s="182"/>
      <c r="AZ200" s="182"/>
      <c r="BA200" s="182"/>
      <c r="BB200" s="182"/>
      <c r="BC200" s="182"/>
      <c r="BD200" s="182"/>
      <c r="BE200" s="182"/>
      <c r="BF200" s="182"/>
      <c r="BG200" s="183"/>
    </row>
    <row r="201" spans="1:59" ht="25.5" customHeight="1">
      <c r="A201" s="109"/>
      <c r="B201" s="510" t="s">
        <v>108</v>
      </c>
      <c r="C201" s="511"/>
      <c r="D201" s="511"/>
      <c r="E201" s="512"/>
      <c r="F201" s="678" t="s">
        <v>96</v>
      </c>
      <c r="G201" s="678"/>
      <c r="H201" s="679"/>
      <c r="I201" s="680"/>
      <c r="J201" s="399" t="s">
        <v>40</v>
      </c>
      <c r="K201" s="399"/>
      <c r="L201" s="680"/>
      <c r="M201" s="680"/>
      <c r="N201" s="399" t="s">
        <v>41</v>
      </c>
      <c r="O201" s="400"/>
      <c r="P201" s="398" t="s">
        <v>42</v>
      </c>
      <c r="Q201" s="400"/>
      <c r="R201" s="693" t="s">
        <v>97</v>
      </c>
      <c r="S201" s="693"/>
      <c r="T201" s="679"/>
      <c r="U201" s="680"/>
      <c r="V201" s="399" t="s">
        <v>40</v>
      </c>
      <c r="W201" s="399"/>
      <c r="X201" s="680"/>
      <c r="Y201" s="680"/>
      <c r="Z201" s="399" t="s">
        <v>41</v>
      </c>
      <c r="AA201" s="400"/>
      <c r="AB201" s="111"/>
      <c r="AC201" s="111"/>
      <c r="AD201" s="111"/>
      <c r="AE201" s="703" t="s">
        <v>159</v>
      </c>
      <c r="AF201" s="399"/>
      <c r="AG201" s="399"/>
      <c r="AH201" s="399"/>
      <c r="AI201" s="400"/>
      <c r="AJ201" s="701">
        <f>ROUNDDOWN(BE203/60,0)</f>
        <v>0</v>
      </c>
      <c r="AK201" s="688"/>
      <c r="AL201" s="399" t="s">
        <v>40</v>
      </c>
      <c r="AM201" s="399"/>
      <c r="AN201" s="688">
        <f>BE203-AJ201*60</f>
        <v>0</v>
      </c>
      <c r="AO201" s="688"/>
      <c r="AP201" s="399" t="s">
        <v>41</v>
      </c>
      <c r="AQ201" s="400"/>
      <c r="AR201" s="111"/>
      <c r="AS201" s="119"/>
      <c r="AU201" s="522" t="s">
        <v>272</v>
      </c>
      <c r="AV201" s="175" t="s">
        <v>214</v>
      </c>
      <c r="AW201" s="175"/>
      <c r="AX201" s="175"/>
      <c r="AY201" s="175" t="s">
        <v>280</v>
      </c>
      <c r="AZ201" s="175"/>
      <c r="BA201" s="173"/>
      <c r="BB201" s="240" t="s">
        <v>135</v>
      </c>
      <c r="BC201" s="175"/>
      <c r="BD201" s="175"/>
      <c r="BE201" s="175"/>
      <c r="BF201" s="175"/>
      <c r="BG201" s="181"/>
    </row>
    <row r="202" spans="1:59" ht="25.5" customHeight="1" thickBot="1">
      <c r="A202" s="109"/>
      <c r="B202" s="513"/>
      <c r="C202" s="514"/>
      <c r="D202" s="514"/>
      <c r="E202" s="515"/>
      <c r="F202" s="678"/>
      <c r="G202" s="678"/>
      <c r="H202" s="681"/>
      <c r="I202" s="682"/>
      <c r="J202" s="402"/>
      <c r="K202" s="402"/>
      <c r="L202" s="682"/>
      <c r="M202" s="682"/>
      <c r="N202" s="402"/>
      <c r="O202" s="403"/>
      <c r="P202" s="401"/>
      <c r="Q202" s="403"/>
      <c r="R202" s="694"/>
      <c r="S202" s="694"/>
      <c r="T202" s="681"/>
      <c r="U202" s="682"/>
      <c r="V202" s="402"/>
      <c r="W202" s="402"/>
      <c r="X202" s="682"/>
      <c r="Y202" s="682"/>
      <c r="Z202" s="402"/>
      <c r="AA202" s="403"/>
      <c r="AB202" s="12"/>
      <c r="AC202" s="12"/>
      <c r="AD202" s="12"/>
      <c r="AE202" s="401"/>
      <c r="AF202" s="402"/>
      <c r="AG202" s="402"/>
      <c r="AH202" s="402"/>
      <c r="AI202" s="403"/>
      <c r="AJ202" s="702"/>
      <c r="AK202" s="689"/>
      <c r="AL202" s="402"/>
      <c r="AM202" s="402"/>
      <c r="AN202" s="689"/>
      <c r="AO202" s="689"/>
      <c r="AP202" s="402"/>
      <c r="AQ202" s="403"/>
      <c r="AR202" s="111"/>
      <c r="AS202" s="119"/>
      <c r="AU202" s="523"/>
      <c r="AV202" s="178" t="s">
        <v>136</v>
      </c>
      <c r="AW202" s="180"/>
      <c r="AX202" s="178"/>
      <c r="AY202" s="243" t="s">
        <v>246</v>
      </c>
      <c r="AZ202" s="180"/>
      <c r="BA202" s="260"/>
      <c r="BB202" s="241" t="s">
        <v>215</v>
      </c>
      <c r="BC202" s="180"/>
      <c r="BD202" s="178"/>
      <c r="BE202" s="178" t="s">
        <v>95</v>
      </c>
      <c r="BF202" s="178"/>
      <c r="BG202" s="179"/>
    </row>
    <row r="203" spans="1:59" s="8" customFormat="1" ht="25.5" customHeight="1">
      <c r="A203" s="236"/>
      <c r="C203" s="214"/>
      <c r="D203" s="214"/>
      <c r="E203" s="214"/>
      <c r="F203" s="214"/>
      <c r="G203" s="214"/>
      <c r="H203" s="214"/>
      <c r="I203" s="214" t="s">
        <v>282</v>
      </c>
      <c r="J203" s="214"/>
      <c r="K203" s="214"/>
      <c r="L203" s="214"/>
      <c r="M203" s="214"/>
      <c r="N203" s="214"/>
      <c r="O203" s="216"/>
      <c r="P203" s="214"/>
      <c r="Q203" s="214"/>
      <c r="R203" s="214"/>
      <c r="S203" s="214"/>
      <c r="T203" s="214"/>
      <c r="U203" s="237"/>
      <c r="V203" s="214"/>
      <c r="W203" s="214"/>
      <c r="X203" s="238"/>
      <c r="Y203" s="238"/>
      <c r="Z203" s="269"/>
      <c r="AA203" s="341"/>
      <c r="AB203" s="238"/>
      <c r="AC203" s="238"/>
      <c r="AD203" s="238"/>
      <c r="AF203" s="216"/>
      <c r="AG203" s="215"/>
      <c r="AH203" s="215"/>
      <c r="AI203" s="215"/>
      <c r="AJ203" s="215"/>
      <c r="AK203" s="215"/>
      <c r="AL203" s="214" t="s">
        <v>282</v>
      </c>
      <c r="AM203" s="215"/>
      <c r="AN203" s="238"/>
      <c r="AO203" s="238"/>
      <c r="AP203" s="238"/>
      <c r="AQ203" s="139"/>
      <c r="AR203" s="238"/>
      <c r="AS203" s="239"/>
      <c r="AU203" s="502" t="s">
        <v>133</v>
      </c>
      <c r="AV203" s="493">
        <f>T201*60+X201</f>
        <v>0</v>
      </c>
      <c r="AW203" s="700"/>
      <c r="AX203" s="505" t="s">
        <v>134</v>
      </c>
      <c r="AY203" s="493">
        <f>20*60</f>
        <v>1200</v>
      </c>
      <c r="AZ203" s="178"/>
      <c r="BA203" s="502" t="s">
        <v>46</v>
      </c>
      <c r="BB203" s="493">
        <f>IF(AV203&lt;=AY203,AY203,AV198)</f>
        <v>1200</v>
      </c>
      <c r="BC203" s="501"/>
      <c r="BD203" s="505" t="s">
        <v>245</v>
      </c>
      <c r="BE203" s="499">
        <f>IF(AV198-BB203&gt;0,AV198-BB203,0)</f>
        <v>0</v>
      </c>
      <c r="BF203" s="485" t="s">
        <v>132</v>
      </c>
      <c r="BG203" s="486"/>
    </row>
    <row r="204" spans="1:59" ht="25.5" customHeight="1">
      <c r="A204" s="109"/>
      <c r="B204" s="510" t="s">
        <v>108</v>
      </c>
      <c r="C204" s="511"/>
      <c r="D204" s="511"/>
      <c r="E204" s="512"/>
      <c r="F204" s="678" t="s">
        <v>96</v>
      </c>
      <c r="G204" s="678"/>
      <c r="H204" s="679"/>
      <c r="I204" s="680"/>
      <c r="J204" s="399" t="s">
        <v>40</v>
      </c>
      <c r="K204" s="399"/>
      <c r="L204" s="680"/>
      <c r="M204" s="680"/>
      <c r="N204" s="399" t="s">
        <v>41</v>
      </c>
      <c r="O204" s="400"/>
      <c r="P204" s="398" t="s">
        <v>42</v>
      </c>
      <c r="Q204" s="400"/>
      <c r="R204" s="693" t="s">
        <v>97</v>
      </c>
      <c r="S204" s="693"/>
      <c r="T204" s="679"/>
      <c r="U204" s="680"/>
      <c r="V204" s="399" t="s">
        <v>40</v>
      </c>
      <c r="W204" s="399"/>
      <c r="X204" s="680"/>
      <c r="Y204" s="680"/>
      <c r="Z204" s="399" t="s">
        <v>41</v>
      </c>
      <c r="AA204" s="400"/>
      <c r="AB204" s="111"/>
      <c r="AC204" s="111"/>
      <c r="AD204" s="111"/>
      <c r="AE204" s="703" t="s">
        <v>159</v>
      </c>
      <c r="AF204" s="399"/>
      <c r="AG204" s="399"/>
      <c r="AH204" s="399"/>
      <c r="AI204" s="400"/>
      <c r="AJ204" s="701">
        <f>ROUNDDOWN(BE209/60,0)</f>
        <v>0</v>
      </c>
      <c r="AK204" s="688"/>
      <c r="AL204" s="399" t="s">
        <v>40</v>
      </c>
      <c r="AM204" s="399"/>
      <c r="AN204" s="688">
        <f>BE209-AJ204*60</f>
        <v>0</v>
      </c>
      <c r="AO204" s="688"/>
      <c r="AP204" s="399" t="s">
        <v>41</v>
      </c>
      <c r="AQ204" s="400"/>
      <c r="AR204" s="111"/>
      <c r="AS204" s="119"/>
      <c r="AU204" s="502"/>
      <c r="AV204" s="494"/>
      <c r="AW204" s="700"/>
      <c r="AX204" s="505"/>
      <c r="AY204" s="494"/>
      <c r="AZ204" s="178"/>
      <c r="BA204" s="502"/>
      <c r="BB204" s="494"/>
      <c r="BC204" s="501"/>
      <c r="BD204" s="505"/>
      <c r="BE204" s="500"/>
      <c r="BF204" s="485"/>
      <c r="BG204" s="486"/>
    </row>
    <row r="205" spans="1:59" ht="25.5" customHeight="1">
      <c r="A205" s="109"/>
      <c r="B205" s="513"/>
      <c r="C205" s="514"/>
      <c r="D205" s="514"/>
      <c r="E205" s="515"/>
      <c r="F205" s="678"/>
      <c r="G205" s="678"/>
      <c r="H205" s="681"/>
      <c r="I205" s="682"/>
      <c r="J205" s="402"/>
      <c r="K205" s="402"/>
      <c r="L205" s="682"/>
      <c r="M205" s="682"/>
      <c r="N205" s="402"/>
      <c r="O205" s="403"/>
      <c r="P205" s="401"/>
      <c r="Q205" s="403"/>
      <c r="R205" s="694"/>
      <c r="S205" s="694"/>
      <c r="T205" s="681"/>
      <c r="U205" s="682"/>
      <c r="V205" s="402"/>
      <c r="W205" s="402"/>
      <c r="X205" s="682"/>
      <c r="Y205" s="682"/>
      <c r="Z205" s="402"/>
      <c r="AA205" s="403"/>
      <c r="AB205" s="12"/>
      <c r="AC205" s="12"/>
      <c r="AD205" s="12"/>
      <c r="AE205" s="401"/>
      <c r="AF205" s="402"/>
      <c r="AG205" s="402"/>
      <c r="AH205" s="402"/>
      <c r="AI205" s="403"/>
      <c r="AJ205" s="702"/>
      <c r="AK205" s="689"/>
      <c r="AL205" s="402"/>
      <c r="AM205" s="402"/>
      <c r="AN205" s="689"/>
      <c r="AO205" s="689"/>
      <c r="AP205" s="402"/>
      <c r="AQ205" s="403"/>
      <c r="AR205" s="111"/>
      <c r="AS205" s="119"/>
      <c r="AU205" s="259"/>
      <c r="AV205" s="178"/>
      <c r="AW205" s="178"/>
      <c r="AX205" s="178"/>
      <c r="AY205" s="178"/>
      <c r="AZ205" s="178"/>
      <c r="BA205" s="234" t="s">
        <v>137</v>
      </c>
      <c r="BB205" s="178"/>
      <c r="BC205" s="178"/>
      <c r="BD205" s="178"/>
      <c r="BE205" s="178"/>
      <c r="BF205" s="178"/>
      <c r="BG205" s="179"/>
    </row>
    <row r="206" spans="1:59" ht="25.5" customHeight="1" thickBot="1">
      <c r="A206" s="120"/>
      <c r="B206" s="114"/>
      <c r="C206" s="114"/>
      <c r="D206" s="114"/>
      <c r="E206" s="114"/>
      <c r="F206" s="12"/>
      <c r="G206" s="114"/>
      <c r="H206" s="349"/>
      <c r="I206" s="114"/>
      <c r="J206" s="114"/>
      <c r="K206" s="114"/>
      <c r="L206" s="114"/>
      <c r="M206" s="114"/>
      <c r="N206" s="114"/>
      <c r="O206" s="114"/>
      <c r="P206" s="121"/>
      <c r="Q206" s="114"/>
      <c r="R206" s="114"/>
      <c r="S206" s="114"/>
      <c r="T206" s="114"/>
      <c r="U206" s="114"/>
      <c r="V206" s="114"/>
      <c r="W206" s="114"/>
      <c r="X206" s="111"/>
      <c r="Y206" s="111"/>
      <c r="Z206" s="269"/>
      <c r="AA206" s="12"/>
      <c r="AB206" s="12"/>
      <c r="AC206" s="12"/>
      <c r="AD206" s="12"/>
      <c r="AE206" s="12"/>
      <c r="AF206" s="12"/>
      <c r="AG206" s="12"/>
      <c r="AH206" s="12"/>
      <c r="AI206" s="12"/>
      <c r="AJ206" s="233"/>
      <c r="AK206" s="12"/>
      <c r="AL206" s="12"/>
      <c r="AM206" s="12"/>
      <c r="AN206" s="12"/>
      <c r="AO206" s="12"/>
      <c r="AP206" s="12"/>
      <c r="AQ206" s="12"/>
      <c r="AR206" s="12"/>
      <c r="AS206" s="113"/>
      <c r="AU206" s="177"/>
      <c r="AV206" s="261"/>
      <c r="AW206" s="182"/>
      <c r="AX206" s="182"/>
      <c r="AY206" s="182"/>
      <c r="AZ206" s="182"/>
      <c r="BA206" s="235" t="s">
        <v>254</v>
      </c>
      <c r="BB206" s="261"/>
      <c r="BC206" s="261"/>
      <c r="BD206" s="261"/>
      <c r="BE206" s="261"/>
      <c r="BF206" s="261"/>
      <c r="BG206" s="183"/>
    </row>
    <row r="207" spans="1:59" ht="25.5" customHeight="1">
      <c r="A207" s="120"/>
      <c r="B207" s="12"/>
      <c r="C207" s="123" t="s">
        <v>257</v>
      </c>
      <c r="D207" s="124"/>
      <c r="E207" s="124"/>
      <c r="F207" s="125"/>
      <c r="G207" s="124"/>
      <c r="H207" s="124"/>
      <c r="I207" s="124"/>
      <c r="J207" s="124"/>
      <c r="K207" s="124"/>
      <c r="L207" s="124"/>
      <c r="M207" s="124"/>
      <c r="N207" s="124"/>
      <c r="O207" s="124"/>
      <c r="P207" s="126"/>
      <c r="Q207" s="124"/>
      <c r="R207" s="124"/>
      <c r="S207" s="124"/>
      <c r="T207" s="124"/>
      <c r="U207" s="124"/>
      <c r="V207" s="124"/>
      <c r="W207" s="124"/>
      <c r="X207" s="127"/>
      <c r="Y207" s="127"/>
      <c r="Z207" s="127"/>
      <c r="AA207" s="125"/>
      <c r="AB207" s="128"/>
      <c r="AD207" s="12"/>
      <c r="AE207" s="110" t="s">
        <v>101</v>
      </c>
      <c r="AF207" s="12"/>
      <c r="AG207" s="12"/>
      <c r="AH207" s="12"/>
      <c r="AI207" s="12"/>
      <c r="AJ207" s="12"/>
      <c r="AK207" s="12"/>
      <c r="AL207" s="214" t="s">
        <v>250</v>
      </c>
      <c r="AM207" s="12"/>
      <c r="AN207" s="12"/>
      <c r="AO207" s="12"/>
      <c r="AP207" s="12"/>
      <c r="AQ207" s="12"/>
      <c r="AR207" s="12"/>
      <c r="AS207" s="113"/>
      <c r="AU207" s="522" t="s">
        <v>273</v>
      </c>
      <c r="AV207" s="249" t="s">
        <v>214</v>
      </c>
      <c r="AW207" s="249"/>
      <c r="AX207" s="249"/>
      <c r="AY207" s="175" t="s">
        <v>280</v>
      </c>
      <c r="AZ207" s="249"/>
      <c r="BA207" s="263"/>
      <c r="BB207" s="250" t="s">
        <v>135</v>
      </c>
      <c r="BC207" s="249"/>
      <c r="BD207" s="249"/>
      <c r="BE207" s="249"/>
      <c r="BF207" s="249"/>
      <c r="BG207" s="251"/>
    </row>
    <row r="208" spans="1:59" s="77" customFormat="1" ht="25.5" customHeight="1" thickBot="1">
      <c r="A208" s="120"/>
      <c r="B208" s="12"/>
      <c r="C208" s="129" t="s">
        <v>219</v>
      </c>
      <c r="D208" s="506" t="s">
        <v>146</v>
      </c>
      <c r="E208" s="506"/>
      <c r="F208" s="506"/>
      <c r="G208" s="506"/>
      <c r="H208" s="506"/>
      <c r="I208" s="506"/>
      <c r="J208" s="506"/>
      <c r="K208" s="506"/>
      <c r="L208" s="506"/>
      <c r="M208" s="506"/>
      <c r="N208" s="506"/>
      <c r="O208" s="506"/>
      <c r="P208" s="506"/>
      <c r="Q208" s="506"/>
      <c r="R208" s="506"/>
      <c r="S208" s="506"/>
      <c r="T208" s="506"/>
      <c r="U208" s="506"/>
      <c r="V208" s="506"/>
      <c r="W208" s="506"/>
      <c r="X208" s="506"/>
      <c r="Y208" s="506"/>
      <c r="Z208" s="506"/>
      <c r="AA208" s="506"/>
      <c r="AB208" s="507"/>
      <c r="AC208" s="1"/>
      <c r="AD208" s="12"/>
      <c r="AE208" s="510" t="s">
        <v>160</v>
      </c>
      <c r="AF208" s="511"/>
      <c r="AG208" s="511"/>
      <c r="AH208" s="511"/>
      <c r="AI208" s="511"/>
      <c r="AJ208" s="511"/>
      <c r="AK208" s="512"/>
      <c r="AL208" s="516">
        <f>IF(AY198=0,0,ROUNDUP(BE203/AY198,3))</f>
        <v>0</v>
      </c>
      <c r="AM208" s="517"/>
      <c r="AN208" s="517"/>
      <c r="AO208" s="517"/>
      <c r="AP208" s="517"/>
      <c r="AQ208" s="518"/>
      <c r="AR208" s="12"/>
      <c r="AS208" s="113"/>
      <c r="AU208" s="523"/>
      <c r="AV208" s="243" t="s">
        <v>136</v>
      </c>
      <c r="AW208" s="252"/>
      <c r="AX208" s="243"/>
      <c r="AY208" s="243" t="s">
        <v>274</v>
      </c>
      <c r="AZ208" s="252"/>
      <c r="BA208" s="263"/>
      <c r="BB208" s="241" t="s">
        <v>215</v>
      </c>
      <c r="BC208" s="252"/>
      <c r="BD208" s="243"/>
      <c r="BE208" s="243" t="s">
        <v>95</v>
      </c>
      <c r="BF208" s="243"/>
      <c r="BG208" s="253"/>
    </row>
    <row r="209" spans="1:59" ht="25.5" customHeight="1">
      <c r="A209" s="120"/>
      <c r="B209" s="12"/>
      <c r="C209" s="130" t="s">
        <v>220</v>
      </c>
      <c r="D209" s="508" t="s">
        <v>243</v>
      </c>
      <c r="E209" s="508"/>
      <c r="F209" s="508"/>
      <c r="G209" s="508"/>
      <c r="H209" s="508"/>
      <c r="I209" s="508"/>
      <c r="J209" s="508"/>
      <c r="K209" s="508"/>
      <c r="L209" s="508"/>
      <c r="M209" s="508"/>
      <c r="N209" s="508"/>
      <c r="O209" s="508"/>
      <c r="P209" s="508"/>
      <c r="Q209" s="508"/>
      <c r="R209" s="508"/>
      <c r="S209" s="508"/>
      <c r="T209" s="508"/>
      <c r="U209" s="508"/>
      <c r="V209" s="508"/>
      <c r="W209" s="508"/>
      <c r="X209" s="508"/>
      <c r="Y209" s="508"/>
      <c r="Z209" s="508"/>
      <c r="AA209" s="508"/>
      <c r="AB209" s="509"/>
      <c r="AD209" s="12"/>
      <c r="AE209" s="513"/>
      <c r="AF209" s="514"/>
      <c r="AG209" s="514"/>
      <c r="AH209" s="514"/>
      <c r="AI209" s="514"/>
      <c r="AJ209" s="514"/>
      <c r="AK209" s="515"/>
      <c r="AL209" s="519"/>
      <c r="AM209" s="520"/>
      <c r="AN209" s="520"/>
      <c r="AO209" s="520"/>
      <c r="AP209" s="520"/>
      <c r="AQ209" s="521"/>
      <c r="AR209" s="12"/>
      <c r="AS209" s="113"/>
      <c r="AT209" s="333"/>
      <c r="AU209" s="487" t="s">
        <v>133</v>
      </c>
      <c r="AV209" s="488">
        <f>T204*60+X204</f>
        <v>0</v>
      </c>
      <c r="AW209" s="491"/>
      <c r="AX209" s="492" t="s">
        <v>134</v>
      </c>
      <c r="AY209" s="493">
        <f>21*60</f>
        <v>1260</v>
      </c>
      <c r="AZ209" s="243"/>
      <c r="BA209" s="487" t="s">
        <v>46</v>
      </c>
      <c r="BB209" s="488">
        <f>IF(AV209&lt;=AY209,AY209,AV198)</f>
        <v>1260</v>
      </c>
      <c r="BC209" s="490"/>
      <c r="BD209" s="492" t="s">
        <v>245</v>
      </c>
      <c r="BE209" s="495">
        <f>IF(AV198-BB209&gt;0,AV198-BB209,0)</f>
        <v>0</v>
      </c>
      <c r="BF209" s="497" t="s">
        <v>132</v>
      </c>
      <c r="BG209" s="498"/>
    </row>
    <row r="210" spans="1:59" ht="25.5" customHeight="1">
      <c r="A210" s="120"/>
      <c r="B210" s="12"/>
      <c r="C210" s="131"/>
      <c r="D210" s="503" t="s">
        <v>281</v>
      </c>
      <c r="E210" s="503"/>
      <c r="F210" s="503"/>
      <c r="G210" s="503"/>
      <c r="H210" s="503"/>
      <c r="I210" s="503"/>
      <c r="J210" s="503"/>
      <c r="K210" s="503"/>
      <c r="L210" s="503"/>
      <c r="M210" s="503"/>
      <c r="N210" s="503"/>
      <c r="O210" s="503"/>
      <c r="P210" s="503"/>
      <c r="Q210" s="503"/>
      <c r="R210" s="503"/>
      <c r="S210" s="503"/>
      <c r="T210" s="503"/>
      <c r="U210" s="503"/>
      <c r="V210" s="503"/>
      <c r="W210" s="503"/>
      <c r="X210" s="503"/>
      <c r="Y210" s="503"/>
      <c r="Z210" s="503"/>
      <c r="AA210" s="503"/>
      <c r="AB210" s="504"/>
      <c r="AD210" s="12"/>
      <c r="AF210" s="12"/>
      <c r="AG210" s="12"/>
      <c r="AH210" s="12"/>
      <c r="AI210" s="12"/>
      <c r="AJ210" s="12"/>
      <c r="AK210" s="12"/>
      <c r="AL210" s="214" t="s">
        <v>282</v>
      </c>
      <c r="AM210" s="12"/>
      <c r="AN210" s="12"/>
      <c r="AO210" s="12"/>
      <c r="AP210" s="12"/>
      <c r="AQ210" s="12"/>
      <c r="AR210" s="12"/>
      <c r="AS210" s="113"/>
      <c r="AT210" s="333"/>
      <c r="AU210" s="487"/>
      <c r="AV210" s="489"/>
      <c r="AW210" s="491"/>
      <c r="AX210" s="492"/>
      <c r="AY210" s="494"/>
      <c r="AZ210" s="243"/>
      <c r="BA210" s="487"/>
      <c r="BB210" s="489"/>
      <c r="BC210" s="490"/>
      <c r="BD210" s="492"/>
      <c r="BE210" s="496"/>
      <c r="BF210" s="497"/>
      <c r="BG210" s="498"/>
    </row>
    <row r="211" spans="1:59" ht="25.5" customHeight="1">
      <c r="A211" s="120"/>
      <c r="B211" s="12"/>
      <c r="C211" s="131"/>
      <c r="D211" s="704" t="s">
        <v>322</v>
      </c>
      <c r="E211" s="704"/>
      <c r="F211" s="704"/>
      <c r="G211" s="704"/>
      <c r="H211" s="704"/>
      <c r="I211" s="704"/>
      <c r="J211" s="704"/>
      <c r="K211" s="704"/>
      <c r="L211" s="704"/>
      <c r="M211" s="704"/>
      <c r="N211" s="704"/>
      <c r="O211" s="704"/>
      <c r="P211" s="704"/>
      <c r="Q211" s="704"/>
      <c r="R211" s="704"/>
      <c r="S211" s="704"/>
      <c r="T211" s="704"/>
      <c r="U211" s="704"/>
      <c r="V211" s="704"/>
      <c r="W211" s="704"/>
      <c r="X211" s="704"/>
      <c r="Y211" s="704"/>
      <c r="Z211" s="704"/>
      <c r="AA211" s="704"/>
      <c r="AB211" s="705"/>
      <c r="AD211" s="12"/>
      <c r="AE211" s="510" t="s">
        <v>160</v>
      </c>
      <c r="AF211" s="511"/>
      <c r="AG211" s="511"/>
      <c r="AH211" s="511"/>
      <c r="AI211" s="511"/>
      <c r="AJ211" s="511"/>
      <c r="AK211" s="512"/>
      <c r="AL211" s="516">
        <f>IF(AY198=0,0,ROUNDUP(BE209/AY198,3))</f>
        <v>0</v>
      </c>
      <c r="AM211" s="517"/>
      <c r="AN211" s="517"/>
      <c r="AO211" s="517"/>
      <c r="AP211" s="517"/>
      <c r="AQ211" s="518"/>
      <c r="AR211" s="12"/>
      <c r="AS211" s="113"/>
      <c r="AT211" s="333"/>
      <c r="AU211" s="260"/>
      <c r="AV211" s="243"/>
      <c r="AW211" s="243"/>
      <c r="AX211" s="243"/>
      <c r="AY211" s="243"/>
      <c r="AZ211" s="243"/>
      <c r="BA211" s="254" t="s">
        <v>137</v>
      </c>
      <c r="BB211" s="243"/>
      <c r="BC211" s="243"/>
      <c r="BD211" s="243"/>
      <c r="BE211" s="243"/>
      <c r="BF211" s="243"/>
      <c r="BG211" s="253"/>
    </row>
    <row r="212" spans="1:59" ht="25.5" customHeight="1">
      <c r="A212" s="120"/>
      <c r="B212" s="12"/>
      <c r="C212" s="350"/>
      <c r="D212" s="706"/>
      <c r="E212" s="706"/>
      <c r="F212" s="706"/>
      <c r="G212" s="706"/>
      <c r="H212" s="706"/>
      <c r="I212" s="706"/>
      <c r="J212" s="706"/>
      <c r="K212" s="706"/>
      <c r="L212" s="706"/>
      <c r="M212" s="706"/>
      <c r="N212" s="706"/>
      <c r="O212" s="706"/>
      <c r="P212" s="706"/>
      <c r="Q212" s="706"/>
      <c r="R212" s="706"/>
      <c r="S212" s="706"/>
      <c r="T212" s="706"/>
      <c r="U212" s="706"/>
      <c r="V212" s="706"/>
      <c r="W212" s="706"/>
      <c r="X212" s="706"/>
      <c r="Y212" s="706"/>
      <c r="Z212" s="706"/>
      <c r="AA212" s="706"/>
      <c r="AB212" s="707"/>
      <c r="AD212" s="12"/>
      <c r="AE212" s="513"/>
      <c r="AF212" s="514"/>
      <c r="AG212" s="514"/>
      <c r="AH212" s="514"/>
      <c r="AI212" s="514"/>
      <c r="AJ212" s="514"/>
      <c r="AK212" s="515"/>
      <c r="AL212" s="519"/>
      <c r="AM212" s="520"/>
      <c r="AN212" s="520"/>
      <c r="AO212" s="520"/>
      <c r="AP212" s="520"/>
      <c r="AQ212" s="521"/>
      <c r="AR212" s="12"/>
      <c r="AS212" s="113"/>
      <c r="AT212" s="333"/>
      <c r="AU212" s="264"/>
      <c r="AV212" s="265"/>
      <c r="AW212" s="255"/>
      <c r="AX212" s="255"/>
      <c r="AY212" s="255"/>
      <c r="AZ212" s="255"/>
      <c r="BA212" s="256" t="s">
        <v>247</v>
      </c>
      <c r="BB212" s="265"/>
      <c r="BC212" s="265"/>
      <c r="BD212" s="265"/>
      <c r="BE212" s="265"/>
      <c r="BF212" s="265"/>
      <c r="BG212" s="257"/>
    </row>
    <row r="213" spans="1:59" ht="25.5" customHeight="1">
      <c r="A213" s="133"/>
      <c r="B213" s="134"/>
      <c r="C213" s="134"/>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c r="AJ213" s="134"/>
      <c r="AK213" s="135" t="s">
        <v>152</v>
      </c>
      <c r="AL213" s="134"/>
      <c r="AM213" s="136"/>
      <c r="AN213" s="136"/>
      <c r="AO213" s="136"/>
      <c r="AP213" s="134"/>
      <c r="AQ213" s="134"/>
      <c r="AR213" s="134"/>
      <c r="AS213" s="137"/>
    </row>
    <row r="214" spans="1:59" ht="17.25" customHeight="1">
      <c r="A214" s="115"/>
      <c r="B214" s="115"/>
      <c r="C214" s="115"/>
      <c r="D214" s="115"/>
      <c r="E214" s="115"/>
      <c r="F214" s="122"/>
      <c r="G214" s="115"/>
      <c r="H214" s="115"/>
      <c r="I214" s="115"/>
      <c r="J214" s="115"/>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32"/>
      <c r="AL214" s="12"/>
      <c r="AM214" s="111"/>
      <c r="AN214" s="111"/>
      <c r="AO214" s="111"/>
      <c r="AP214" s="12"/>
      <c r="AQ214" s="12"/>
      <c r="AR214" s="12"/>
      <c r="AS214" s="12"/>
    </row>
    <row r="215" spans="1:59" ht="17.25" customHeight="1">
      <c r="A215" s="115"/>
      <c r="B215" s="115"/>
      <c r="C215" s="115"/>
      <c r="D215" s="115"/>
      <c r="E215" s="115"/>
      <c r="F215" s="122"/>
      <c r="G215" s="115"/>
      <c r="H215" s="115"/>
      <c r="I215" s="115"/>
      <c r="J215" s="115"/>
      <c r="AK215" s="138"/>
      <c r="AM215" s="92"/>
      <c r="AN215" s="92"/>
      <c r="AO215" s="92"/>
      <c r="AU215" s="12"/>
    </row>
    <row r="216" spans="1:59" ht="25.5" customHeight="1">
      <c r="A216" s="552" t="s">
        <v>304</v>
      </c>
      <c r="B216" s="553"/>
      <c r="C216" s="553"/>
      <c r="D216" s="553"/>
      <c r="E216" s="553"/>
      <c r="F216" s="553"/>
      <c r="G216" s="553"/>
      <c r="H216" s="553"/>
      <c r="I216" s="554"/>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c r="AO216" s="100"/>
      <c r="AP216" s="100"/>
      <c r="AQ216" s="100"/>
      <c r="AR216" s="100"/>
      <c r="AS216" s="100"/>
    </row>
    <row r="217" spans="1:59" ht="17.25" customHeight="1">
      <c r="A217" s="555"/>
      <c r="B217" s="556"/>
      <c r="C217" s="556"/>
      <c r="D217" s="556"/>
      <c r="E217" s="556"/>
      <c r="F217" s="556"/>
      <c r="G217" s="556"/>
      <c r="H217" s="556"/>
      <c r="I217" s="557"/>
      <c r="J217" s="103"/>
      <c r="K217" s="103"/>
      <c r="L217" s="103"/>
      <c r="M217" s="103"/>
      <c r="N217" s="103"/>
      <c r="O217" s="103"/>
      <c r="P217" s="103"/>
      <c r="Q217" s="103"/>
      <c r="R217" s="103"/>
      <c r="S217" s="103"/>
      <c r="T217" s="103"/>
      <c r="U217" s="103"/>
      <c r="V217" s="103"/>
      <c r="W217" s="103"/>
      <c r="X217" s="104"/>
      <c r="Y217" s="104"/>
      <c r="Z217" s="104"/>
      <c r="AA217" s="104"/>
      <c r="AB217" s="104"/>
      <c r="AC217" s="104"/>
      <c r="AD217" s="104"/>
      <c r="AE217" s="105"/>
      <c r="AF217" s="104"/>
      <c r="AG217" s="104"/>
      <c r="AH217" s="104"/>
      <c r="AI217" s="104"/>
      <c r="AJ217" s="104"/>
      <c r="AK217" s="104"/>
      <c r="AL217" s="104"/>
      <c r="AM217" s="104"/>
      <c r="AN217" s="104"/>
      <c r="AO217" s="104"/>
      <c r="AP217" s="106"/>
      <c r="AQ217" s="106"/>
      <c r="AR217" s="106"/>
      <c r="AS217" s="107"/>
      <c r="AU217" s="173" t="s">
        <v>110</v>
      </c>
      <c r="AV217" s="174"/>
      <c r="AW217" s="174"/>
      <c r="AX217" s="174"/>
      <c r="AY217" s="174"/>
      <c r="AZ217" s="175"/>
      <c r="BA217" s="174"/>
      <c r="BB217" s="174"/>
      <c r="BC217" s="175"/>
      <c r="BD217" s="174"/>
      <c r="BE217" s="174"/>
      <c r="BF217" s="175"/>
      <c r="BG217" s="176"/>
    </row>
    <row r="218" spans="1:59" ht="28.5" customHeight="1">
      <c r="A218" s="109"/>
      <c r="B218" s="110" t="s">
        <v>94</v>
      </c>
      <c r="C218" s="343"/>
      <c r="D218" s="343"/>
      <c r="E218" s="343"/>
      <c r="F218" s="12"/>
      <c r="G218" s="269"/>
      <c r="H218" s="12"/>
      <c r="I218" s="269"/>
      <c r="J218" s="269"/>
      <c r="K218" s="269"/>
      <c r="L218" s="269"/>
      <c r="M218" s="269"/>
      <c r="N218" s="269"/>
      <c r="O218" s="269"/>
      <c r="P218" s="269"/>
      <c r="Q218" s="269"/>
      <c r="R218" s="269"/>
      <c r="S218" s="269"/>
      <c r="T218" s="269"/>
      <c r="U218" s="269"/>
      <c r="V218" s="269"/>
      <c r="W218" s="269"/>
      <c r="X218" s="269"/>
      <c r="Y218" s="269"/>
      <c r="Z218" s="269"/>
      <c r="AA218" s="341"/>
      <c r="AB218" s="111"/>
      <c r="AC218" s="111"/>
      <c r="AD218" s="111"/>
      <c r="AE218" s="110" t="s">
        <v>100</v>
      </c>
      <c r="AF218" s="111"/>
      <c r="AG218" s="111"/>
      <c r="AH218" s="111"/>
      <c r="AI218" s="111"/>
      <c r="AJ218" s="111"/>
      <c r="AK218" s="111"/>
      <c r="AL218" s="111"/>
      <c r="AM218" s="111"/>
      <c r="AN218" s="111"/>
      <c r="AO218" s="111"/>
      <c r="AP218" s="111"/>
      <c r="AQ218" s="111"/>
      <c r="AR218" s="111"/>
      <c r="AS218" s="112"/>
      <c r="AT218" s="12"/>
      <c r="AU218" s="177"/>
      <c r="AV218" s="178"/>
      <c r="AW218" s="178"/>
      <c r="AX218" s="178"/>
      <c r="AY218" s="178"/>
      <c r="AZ218" s="178"/>
      <c r="BA218" s="178"/>
      <c r="BB218" s="178"/>
      <c r="BC218" s="178"/>
      <c r="BD218" s="178"/>
      <c r="BE218" s="178"/>
      <c r="BF218" s="178"/>
      <c r="BG218" s="179"/>
    </row>
    <row r="219" spans="1:59" ht="25.5" customHeight="1">
      <c r="A219" s="109"/>
      <c r="B219" s="510" t="s">
        <v>98</v>
      </c>
      <c r="C219" s="511"/>
      <c r="D219" s="511"/>
      <c r="E219" s="512"/>
      <c r="F219" s="678" t="s">
        <v>96</v>
      </c>
      <c r="G219" s="678"/>
      <c r="H219" s="680"/>
      <c r="I219" s="680"/>
      <c r="J219" s="399" t="s">
        <v>40</v>
      </c>
      <c r="K219" s="399"/>
      <c r="L219" s="680"/>
      <c r="M219" s="680"/>
      <c r="N219" s="399" t="s">
        <v>41</v>
      </c>
      <c r="O219" s="400"/>
      <c r="P219" s="398" t="s">
        <v>42</v>
      </c>
      <c r="Q219" s="400"/>
      <c r="R219" s="693" t="s">
        <v>97</v>
      </c>
      <c r="S219" s="693"/>
      <c r="T219" s="680"/>
      <c r="U219" s="680"/>
      <c r="V219" s="399" t="s">
        <v>40</v>
      </c>
      <c r="W219" s="399"/>
      <c r="X219" s="680"/>
      <c r="Y219" s="680"/>
      <c r="Z219" s="399" t="s">
        <v>41</v>
      </c>
      <c r="AA219" s="400"/>
      <c r="AB219" s="12"/>
      <c r="AC219" s="12"/>
      <c r="AD219" s="12"/>
      <c r="AE219" s="510" t="s">
        <v>158</v>
      </c>
      <c r="AF219" s="695"/>
      <c r="AG219" s="695"/>
      <c r="AH219" s="695"/>
      <c r="AI219" s="696"/>
      <c r="AJ219" s="688">
        <f>ROUNDDOWN(AY220/60,0)</f>
        <v>0</v>
      </c>
      <c r="AK219" s="688"/>
      <c r="AL219" s="690" t="s">
        <v>87</v>
      </c>
      <c r="AM219" s="690"/>
      <c r="AN219" s="688">
        <f>AY220-AJ219*60</f>
        <v>0</v>
      </c>
      <c r="AO219" s="688"/>
      <c r="AP219" s="399" t="s">
        <v>41</v>
      </c>
      <c r="AQ219" s="400"/>
      <c r="AR219" s="111"/>
      <c r="AS219" s="113"/>
      <c r="AT219" s="692"/>
      <c r="AU219" s="177"/>
      <c r="AV219" s="178" t="s">
        <v>112</v>
      </c>
      <c r="AW219" s="178"/>
      <c r="AX219" s="178"/>
      <c r="AY219" s="178" t="s">
        <v>18</v>
      </c>
      <c r="AZ219" s="178"/>
      <c r="BA219" s="178"/>
      <c r="BB219" s="178"/>
      <c r="BC219" s="178"/>
      <c r="BD219" s="178"/>
      <c r="BE219" s="178"/>
      <c r="BF219" s="178"/>
      <c r="BG219" s="179"/>
    </row>
    <row r="220" spans="1:59" ht="25.5" customHeight="1">
      <c r="A220" s="109"/>
      <c r="B220" s="513"/>
      <c r="C220" s="514"/>
      <c r="D220" s="514"/>
      <c r="E220" s="515"/>
      <c r="F220" s="678"/>
      <c r="G220" s="678"/>
      <c r="H220" s="682"/>
      <c r="I220" s="682"/>
      <c r="J220" s="402"/>
      <c r="K220" s="402"/>
      <c r="L220" s="682"/>
      <c r="M220" s="682"/>
      <c r="N220" s="402"/>
      <c r="O220" s="403"/>
      <c r="P220" s="401"/>
      <c r="Q220" s="403"/>
      <c r="R220" s="694"/>
      <c r="S220" s="694"/>
      <c r="T220" s="682"/>
      <c r="U220" s="682"/>
      <c r="V220" s="402"/>
      <c r="W220" s="402"/>
      <c r="X220" s="682"/>
      <c r="Y220" s="682"/>
      <c r="Z220" s="402"/>
      <c r="AA220" s="403"/>
      <c r="AB220" s="12"/>
      <c r="AC220" s="12"/>
      <c r="AD220" s="12"/>
      <c r="AE220" s="697"/>
      <c r="AF220" s="698"/>
      <c r="AG220" s="698"/>
      <c r="AH220" s="698"/>
      <c r="AI220" s="699"/>
      <c r="AJ220" s="689"/>
      <c r="AK220" s="689"/>
      <c r="AL220" s="691"/>
      <c r="AM220" s="691"/>
      <c r="AN220" s="689"/>
      <c r="AO220" s="689"/>
      <c r="AP220" s="402"/>
      <c r="AQ220" s="403"/>
      <c r="AR220" s="111"/>
      <c r="AS220" s="113"/>
      <c r="AT220" s="692"/>
      <c r="AU220" s="502" t="s">
        <v>45</v>
      </c>
      <c r="AV220" s="493">
        <f>T219*60+X219</f>
        <v>0</v>
      </c>
      <c r="AW220" s="178"/>
      <c r="AX220" s="505" t="s">
        <v>244</v>
      </c>
      <c r="AY220" s="493">
        <f>(T219*60+X219)-(H219*60+L219)</f>
        <v>0</v>
      </c>
      <c r="AZ220" s="178"/>
      <c r="BA220" s="178"/>
      <c r="BB220" s="178"/>
      <c r="BC220" s="178"/>
      <c r="BD220" s="178"/>
      <c r="BE220" s="178"/>
      <c r="BF220" s="178"/>
      <c r="BG220" s="179"/>
    </row>
    <row r="221" spans="1:59" ht="25.5" customHeight="1">
      <c r="A221" s="109"/>
      <c r="B221" s="114"/>
      <c r="C221" s="114"/>
      <c r="D221" s="114"/>
      <c r="E221" s="114"/>
      <c r="F221" s="115"/>
      <c r="G221" s="115"/>
      <c r="H221" s="349"/>
      <c r="I221" s="115"/>
      <c r="J221" s="115"/>
      <c r="K221" s="115"/>
      <c r="L221" s="115"/>
      <c r="M221" s="115"/>
      <c r="N221" s="115"/>
      <c r="O221" s="115"/>
      <c r="P221" s="115"/>
      <c r="Q221" s="115"/>
      <c r="R221" s="115"/>
      <c r="S221" s="115"/>
      <c r="T221" s="115"/>
      <c r="U221" s="115"/>
      <c r="V221" s="115"/>
      <c r="W221" s="115"/>
      <c r="X221" s="111"/>
      <c r="Y221" s="111"/>
      <c r="Z221" s="269"/>
      <c r="AA221" s="341"/>
      <c r="AB221" s="111"/>
      <c r="AC221" s="111"/>
      <c r="AD221" s="111"/>
      <c r="AE221" s="111"/>
      <c r="AF221" s="111"/>
      <c r="AG221" s="111"/>
      <c r="AH221" s="111"/>
      <c r="AI221" s="111"/>
      <c r="AJ221" s="233"/>
      <c r="AK221" s="111"/>
      <c r="AL221" s="111"/>
      <c r="AM221" s="111"/>
      <c r="AN221" s="111"/>
      <c r="AO221" s="111"/>
      <c r="AP221" s="111"/>
      <c r="AQ221" s="111"/>
      <c r="AR221" s="111"/>
      <c r="AS221" s="113"/>
      <c r="AU221" s="502"/>
      <c r="AV221" s="494"/>
      <c r="AW221" s="178"/>
      <c r="AX221" s="505"/>
      <c r="AY221" s="494"/>
      <c r="AZ221" s="178"/>
      <c r="BA221" s="178"/>
      <c r="BB221" s="178"/>
      <c r="BC221" s="178"/>
      <c r="BD221" s="178"/>
      <c r="BE221" s="178"/>
      <c r="BF221" s="178"/>
      <c r="BG221" s="179"/>
    </row>
    <row r="222" spans="1:59" s="12" customFormat="1" ht="25.5" customHeight="1" thickBot="1">
      <c r="A222" s="109"/>
      <c r="B222" s="118" t="s">
        <v>242</v>
      </c>
      <c r="C222" s="343"/>
      <c r="D222" s="343"/>
      <c r="E222" s="343"/>
      <c r="F222" s="269"/>
      <c r="G222" s="269"/>
      <c r="H222" s="269"/>
      <c r="I222" s="214" t="s">
        <v>250</v>
      </c>
      <c r="J222" s="269"/>
      <c r="K222" s="269"/>
      <c r="L222" s="269"/>
      <c r="M222" s="269"/>
      <c r="N222" s="269"/>
      <c r="O222" s="269"/>
      <c r="P222" s="269"/>
      <c r="Q222" s="269"/>
      <c r="R222" s="269"/>
      <c r="S222" s="269"/>
      <c r="T222" s="269"/>
      <c r="U222" s="269"/>
      <c r="V222" s="269"/>
      <c r="W222" s="341"/>
      <c r="X222" s="111"/>
      <c r="Y222" s="111"/>
      <c r="Z222" s="269"/>
      <c r="AA222" s="341"/>
      <c r="AB222" s="111"/>
      <c r="AC222" s="111"/>
      <c r="AD222" s="111"/>
      <c r="AE222" s="110" t="s">
        <v>99</v>
      </c>
      <c r="AF222" s="111"/>
      <c r="AG222" s="111"/>
      <c r="AH222" s="111"/>
      <c r="AI222" s="111"/>
      <c r="AJ222" s="111"/>
      <c r="AK222" s="111"/>
      <c r="AL222" s="214" t="s">
        <v>250</v>
      </c>
      <c r="AN222" s="111"/>
      <c r="AO222" s="111"/>
      <c r="AP222" s="111"/>
      <c r="AQ222" s="111"/>
      <c r="AR222" s="111"/>
      <c r="AS222" s="113"/>
      <c r="AU222" s="177"/>
      <c r="AV222" s="182"/>
      <c r="AW222" s="182"/>
      <c r="AX222" s="182"/>
      <c r="AY222" s="182"/>
      <c r="AZ222" s="182"/>
      <c r="BA222" s="182"/>
      <c r="BB222" s="182"/>
      <c r="BC222" s="182"/>
      <c r="BD222" s="182"/>
      <c r="BE222" s="182"/>
      <c r="BF222" s="182"/>
      <c r="BG222" s="183"/>
    </row>
    <row r="223" spans="1:59" ht="25.5" customHeight="1">
      <c r="A223" s="109"/>
      <c r="B223" s="510" t="s">
        <v>108</v>
      </c>
      <c r="C223" s="511"/>
      <c r="D223" s="511"/>
      <c r="E223" s="512"/>
      <c r="F223" s="678" t="s">
        <v>96</v>
      </c>
      <c r="G223" s="678"/>
      <c r="H223" s="679"/>
      <c r="I223" s="680"/>
      <c r="J223" s="399" t="s">
        <v>40</v>
      </c>
      <c r="K223" s="399"/>
      <c r="L223" s="680"/>
      <c r="M223" s="680"/>
      <c r="N223" s="399" t="s">
        <v>41</v>
      </c>
      <c r="O223" s="400"/>
      <c r="P223" s="398" t="s">
        <v>42</v>
      </c>
      <c r="Q223" s="400"/>
      <c r="R223" s="693" t="s">
        <v>97</v>
      </c>
      <c r="S223" s="693"/>
      <c r="T223" s="679"/>
      <c r="U223" s="680"/>
      <c r="V223" s="399" t="s">
        <v>40</v>
      </c>
      <c r="W223" s="399"/>
      <c r="X223" s="680"/>
      <c r="Y223" s="680"/>
      <c r="Z223" s="399" t="s">
        <v>41</v>
      </c>
      <c r="AA223" s="400"/>
      <c r="AB223" s="111"/>
      <c r="AC223" s="111"/>
      <c r="AD223" s="111"/>
      <c r="AE223" s="703" t="s">
        <v>159</v>
      </c>
      <c r="AF223" s="399"/>
      <c r="AG223" s="399"/>
      <c r="AH223" s="399"/>
      <c r="AI223" s="400"/>
      <c r="AJ223" s="701">
        <f>ROUNDDOWN(BE225/60,0)</f>
        <v>0</v>
      </c>
      <c r="AK223" s="688"/>
      <c r="AL223" s="399" t="s">
        <v>40</v>
      </c>
      <c r="AM223" s="399"/>
      <c r="AN223" s="688">
        <f>BE225-AJ223*60</f>
        <v>0</v>
      </c>
      <c r="AO223" s="688"/>
      <c r="AP223" s="399" t="s">
        <v>41</v>
      </c>
      <c r="AQ223" s="400"/>
      <c r="AR223" s="111"/>
      <c r="AS223" s="119"/>
      <c r="AU223" s="522" t="s">
        <v>272</v>
      </c>
      <c r="AV223" s="175" t="s">
        <v>214</v>
      </c>
      <c r="AW223" s="175"/>
      <c r="AX223" s="175"/>
      <c r="AY223" s="175" t="s">
        <v>280</v>
      </c>
      <c r="AZ223" s="175"/>
      <c r="BA223" s="173"/>
      <c r="BB223" s="240" t="s">
        <v>135</v>
      </c>
      <c r="BC223" s="175"/>
      <c r="BD223" s="175"/>
      <c r="BE223" s="175"/>
      <c r="BF223" s="175"/>
      <c r="BG223" s="181"/>
    </row>
    <row r="224" spans="1:59" ht="25.5" customHeight="1" thickBot="1">
      <c r="A224" s="109"/>
      <c r="B224" s="513"/>
      <c r="C224" s="514"/>
      <c r="D224" s="514"/>
      <c r="E224" s="515"/>
      <c r="F224" s="678"/>
      <c r="G224" s="678"/>
      <c r="H224" s="681"/>
      <c r="I224" s="682"/>
      <c r="J224" s="402"/>
      <c r="K224" s="402"/>
      <c r="L224" s="682"/>
      <c r="M224" s="682"/>
      <c r="N224" s="402"/>
      <c r="O224" s="403"/>
      <c r="P224" s="401"/>
      <c r="Q224" s="403"/>
      <c r="R224" s="694"/>
      <c r="S224" s="694"/>
      <c r="T224" s="681"/>
      <c r="U224" s="682"/>
      <c r="V224" s="402"/>
      <c r="W224" s="402"/>
      <c r="X224" s="682"/>
      <c r="Y224" s="682"/>
      <c r="Z224" s="402"/>
      <c r="AA224" s="403"/>
      <c r="AB224" s="12"/>
      <c r="AC224" s="12"/>
      <c r="AD224" s="12"/>
      <c r="AE224" s="401"/>
      <c r="AF224" s="402"/>
      <c r="AG224" s="402"/>
      <c r="AH224" s="402"/>
      <c r="AI224" s="403"/>
      <c r="AJ224" s="702"/>
      <c r="AK224" s="689"/>
      <c r="AL224" s="402"/>
      <c r="AM224" s="402"/>
      <c r="AN224" s="689"/>
      <c r="AO224" s="689"/>
      <c r="AP224" s="402"/>
      <c r="AQ224" s="403"/>
      <c r="AR224" s="111"/>
      <c r="AS224" s="119"/>
      <c r="AU224" s="523"/>
      <c r="AV224" s="178" t="s">
        <v>136</v>
      </c>
      <c r="AW224" s="180"/>
      <c r="AX224" s="178"/>
      <c r="AY224" s="243" t="s">
        <v>246</v>
      </c>
      <c r="AZ224" s="180"/>
      <c r="BA224" s="260"/>
      <c r="BB224" s="241" t="s">
        <v>215</v>
      </c>
      <c r="BC224" s="180"/>
      <c r="BD224" s="178"/>
      <c r="BE224" s="178" t="s">
        <v>95</v>
      </c>
      <c r="BF224" s="178"/>
      <c r="BG224" s="179"/>
    </row>
    <row r="225" spans="1:65" s="8" customFormat="1" ht="25.5" customHeight="1">
      <c r="A225" s="236"/>
      <c r="C225" s="214"/>
      <c r="D225" s="214"/>
      <c r="E225" s="214"/>
      <c r="F225" s="214"/>
      <c r="G225" s="214"/>
      <c r="H225" s="214"/>
      <c r="I225" s="214" t="s">
        <v>282</v>
      </c>
      <c r="J225" s="214"/>
      <c r="K225" s="214"/>
      <c r="L225" s="214"/>
      <c r="M225" s="214"/>
      <c r="N225" s="214"/>
      <c r="O225" s="216"/>
      <c r="P225" s="214"/>
      <c r="Q225" s="214"/>
      <c r="R225" s="214"/>
      <c r="S225" s="214"/>
      <c r="T225" s="214"/>
      <c r="U225" s="237"/>
      <c r="V225" s="214"/>
      <c r="W225" s="214"/>
      <c r="X225" s="238"/>
      <c r="Y225" s="238"/>
      <c r="Z225" s="269"/>
      <c r="AA225" s="341"/>
      <c r="AB225" s="238"/>
      <c r="AC225" s="238"/>
      <c r="AD225" s="238"/>
      <c r="AF225" s="216"/>
      <c r="AG225" s="215"/>
      <c r="AH225" s="215"/>
      <c r="AI225" s="215"/>
      <c r="AJ225" s="215"/>
      <c r="AK225" s="215"/>
      <c r="AL225" s="214" t="s">
        <v>282</v>
      </c>
      <c r="AM225" s="215"/>
      <c r="AN225" s="238"/>
      <c r="AO225" s="238"/>
      <c r="AP225" s="238"/>
      <c r="AQ225" s="139"/>
      <c r="AR225" s="238"/>
      <c r="AS225" s="239"/>
      <c r="AU225" s="502" t="s">
        <v>133</v>
      </c>
      <c r="AV225" s="493">
        <f>T223*60+X223</f>
        <v>0</v>
      </c>
      <c r="AW225" s="700"/>
      <c r="AX225" s="505" t="s">
        <v>134</v>
      </c>
      <c r="AY225" s="493">
        <f>20*60</f>
        <v>1200</v>
      </c>
      <c r="AZ225" s="178"/>
      <c r="BA225" s="502" t="s">
        <v>46</v>
      </c>
      <c r="BB225" s="493">
        <f>IF(AV225&lt;=AY225,AY225,AV220)</f>
        <v>1200</v>
      </c>
      <c r="BC225" s="501"/>
      <c r="BD225" s="505" t="s">
        <v>245</v>
      </c>
      <c r="BE225" s="499">
        <f>IF(AV220-BB225&gt;0,AV220-BB225,0)</f>
        <v>0</v>
      </c>
      <c r="BF225" s="485" t="s">
        <v>132</v>
      </c>
      <c r="BG225" s="486"/>
    </row>
    <row r="226" spans="1:65" ht="25.5" customHeight="1">
      <c r="A226" s="109"/>
      <c r="B226" s="510" t="s">
        <v>108</v>
      </c>
      <c r="C226" s="511"/>
      <c r="D226" s="511"/>
      <c r="E226" s="512"/>
      <c r="F226" s="678" t="s">
        <v>96</v>
      </c>
      <c r="G226" s="678"/>
      <c r="H226" s="679"/>
      <c r="I226" s="680"/>
      <c r="J226" s="399" t="s">
        <v>40</v>
      </c>
      <c r="K226" s="399"/>
      <c r="L226" s="680"/>
      <c r="M226" s="680"/>
      <c r="N226" s="399" t="s">
        <v>41</v>
      </c>
      <c r="O226" s="400"/>
      <c r="P226" s="398" t="s">
        <v>42</v>
      </c>
      <c r="Q226" s="400"/>
      <c r="R226" s="693" t="s">
        <v>97</v>
      </c>
      <c r="S226" s="693"/>
      <c r="T226" s="679"/>
      <c r="U226" s="680"/>
      <c r="V226" s="399" t="s">
        <v>40</v>
      </c>
      <c r="W226" s="399"/>
      <c r="X226" s="680"/>
      <c r="Y226" s="680"/>
      <c r="Z226" s="399" t="s">
        <v>41</v>
      </c>
      <c r="AA226" s="400"/>
      <c r="AB226" s="111"/>
      <c r="AC226" s="111"/>
      <c r="AD226" s="111"/>
      <c r="AE226" s="703" t="s">
        <v>159</v>
      </c>
      <c r="AF226" s="399"/>
      <c r="AG226" s="399"/>
      <c r="AH226" s="399"/>
      <c r="AI226" s="400"/>
      <c r="AJ226" s="701">
        <f>ROUNDDOWN(BE231/60,0)</f>
        <v>0</v>
      </c>
      <c r="AK226" s="688"/>
      <c r="AL226" s="399" t="s">
        <v>40</v>
      </c>
      <c r="AM226" s="399"/>
      <c r="AN226" s="688">
        <f>BE231-AJ226*60</f>
        <v>0</v>
      </c>
      <c r="AO226" s="688"/>
      <c r="AP226" s="399" t="s">
        <v>41</v>
      </c>
      <c r="AQ226" s="400"/>
      <c r="AR226" s="111"/>
      <c r="AS226" s="119"/>
      <c r="AU226" s="502"/>
      <c r="AV226" s="494"/>
      <c r="AW226" s="700"/>
      <c r="AX226" s="505"/>
      <c r="AY226" s="494"/>
      <c r="AZ226" s="178"/>
      <c r="BA226" s="502"/>
      <c r="BB226" s="494"/>
      <c r="BC226" s="501"/>
      <c r="BD226" s="505"/>
      <c r="BE226" s="500"/>
      <c r="BF226" s="485"/>
      <c r="BG226" s="486"/>
    </row>
    <row r="227" spans="1:65" ht="25.5" customHeight="1">
      <c r="A227" s="109"/>
      <c r="B227" s="513"/>
      <c r="C227" s="514"/>
      <c r="D227" s="514"/>
      <c r="E227" s="515"/>
      <c r="F227" s="678"/>
      <c r="G227" s="678"/>
      <c r="H227" s="681"/>
      <c r="I227" s="682"/>
      <c r="J227" s="402"/>
      <c r="K227" s="402"/>
      <c r="L227" s="682"/>
      <c r="M227" s="682"/>
      <c r="N227" s="402"/>
      <c r="O227" s="403"/>
      <c r="P227" s="401"/>
      <c r="Q227" s="403"/>
      <c r="R227" s="694"/>
      <c r="S227" s="694"/>
      <c r="T227" s="681"/>
      <c r="U227" s="682"/>
      <c r="V227" s="402"/>
      <c r="W227" s="402"/>
      <c r="X227" s="682"/>
      <c r="Y227" s="682"/>
      <c r="Z227" s="402"/>
      <c r="AA227" s="403"/>
      <c r="AB227" s="12"/>
      <c r="AC227" s="12"/>
      <c r="AD227" s="12"/>
      <c r="AE227" s="401"/>
      <c r="AF227" s="402"/>
      <c r="AG227" s="402"/>
      <c r="AH227" s="402"/>
      <c r="AI227" s="403"/>
      <c r="AJ227" s="702"/>
      <c r="AK227" s="689"/>
      <c r="AL227" s="402"/>
      <c r="AM227" s="402"/>
      <c r="AN227" s="689"/>
      <c r="AO227" s="689"/>
      <c r="AP227" s="402"/>
      <c r="AQ227" s="403"/>
      <c r="AR227" s="111"/>
      <c r="AS227" s="119"/>
      <c r="AU227" s="259"/>
      <c r="AV227" s="178"/>
      <c r="AW227" s="178"/>
      <c r="AX227" s="178"/>
      <c r="AY227" s="178"/>
      <c r="AZ227" s="178"/>
      <c r="BA227" s="234" t="s">
        <v>137</v>
      </c>
      <c r="BB227" s="178"/>
      <c r="BC227" s="178"/>
      <c r="BD227" s="178"/>
      <c r="BE227" s="178"/>
      <c r="BF227" s="178"/>
      <c r="BG227" s="179"/>
    </row>
    <row r="228" spans="1:65" ht="25.5" customHeight="1" thickBot="1">
      <c r="A228" s="120"/>
      <c r="B228" s="114"/>
      <c r="C228" s="114"/>
      <c r="D228" s="114"/>
      <c r="E228" s="114"/>
      <c r="F228" s="12"/>
      <c r="G228" s="114"/>
      <c r="H228" s="349"/>
      <c r="I228" s="114"/>
      <c r="J228" s="114"/>
      <c r="K228" s="114"/>
      <c r="L228" s="114"/>
      <c r="M228" s="114"/>
      <c r="N228" s="114"/>
      <c r="O228" s="114"/>
      <c r="P228" s="121"/>
      <c r="Q228" s="114"/>
      <c r="R228" s="114"/>
      <c r="S228" s="114"/>
      <c r="T228" s="114"/>
      <c r="U228" s="114"/>
      <c r="V228" s="114"/>
      <c r="W228" s="114"/>
      <c r="X228" s="111"/>
      <c r="Y228" s="111"/>
      <c r="Z228" s="269"/>
      <c r="AA228" s="12"/>
      <c r="AB228" s="12"/>
      <c r="AC228" s="12"/>
      <c r="AD228" s="12"/>
      <c r="AE228" s="12"/>
      <c r="AF228" s="12"/>
      <c r="AG228" s="12"/>
      <c r="AH228" s="12"/>
      <c r="AI228" s="12"/>
      <c r="AJ228" s="233"/>
      <c r="AK228" s="12"/>
      <c r="AL228" s="12"/>
      <c r="AM228" s="12"/>
      <c r="AN228" s="12"/>
      <c r="AO228" s="12"/>
      <c r="AP228" s="12"/>
      <c r="AQ228" s="12"/>
      <c r="AR228" s="12"/>
      <c r="AS228" s="113"/>
      <c r="AU228" s="177"/>
      <c r="AV228" s="261"/>
      <c r="AW228" s="182"/>
      <c r="AX228" s="182"/>
      <c r="AY228" s="182"/>
      <c r="AZ228" s="182"/>
      <c r="BA228" s="235" t="s">
        <v>254</v>
      </c>
      <c r="BB228" s="261"/>
      <c r="BC228" s="261"/>
      <c r="BD228" s="261"/>
      <c r="BE228" s="261"/>
      <c r="BF228" s="261"/>
      <c r="BG228" s="183"/>
    </row>
    <row r="229" spans="1:65" ht="25.5" customHeight="1">
      <c r="A229" s="120"/>
      <c r="B229" s="12"/>
      <c r="C229" s="123" t="s">
        <v>257</v>
      </c>
      <c r="D229" s="124"/>
      <c r="E229" s="124"/>
      <c r="F229" s="125"/>
      <c r="G229" s="124"/>
      <c r="H229" s="124"/>
      <c r="I229" s="124"/>
      <c r="J229" s="124"/>
      <c r="K229" s="124"/>
      <c r="L229" s="124"/>
      <c r="M229" s="124"/>
      <c r="N229" s="124"/>
      <c r="O229" s="124"/>
      <c r="P229" s="126"/>
      <c r="Q229" s="124"/>
      <c r="R229" s="124"/>
      <c r="S229" s="124"/>
      <c r="T229" s="124"/>
      <c r="U229" s="124"/>
      <c r="V229" s="124"/>
      <c r="W229" s="124"/>
      <c r="X229" s="127"/>
      <c r="Y229" s="127"/>
      <c r="Z229" s="127"/>
      <c r="AA229" s="125"/>
      <c r="AB229" s="128"/>
      <c r="AD229" s="12"/>
      <c r="AE229" s="110" t="s">
        <v>101</v>
      </c>
      <c r="AF229" s="12"/>
      <c r="AG229" s="12"/>
      <c r="AH229" s="12"/>
      <c r="AI229" s="12"/>
      <c r="AJ229" s="12"/>
      <c r="AK229" s="12"/>
      <c r="AL229" s="214" t="s">
        <v>250</v>
      </c>
      <c r="AM229" s="12"/>
      <c r="AN229" s="12"/>
      <c r="AO229" s="12"/>
      <c r="AP229" s="12"/>
      <c r="AQ229" s="12"/>
      <c r="AR229" s="12"/>
      <c r="AS229" s="113"/>
      <c r="AU229" s="522" t="s">
        <v>273</v>
      </c>
      <c r="AV229" s="249" t="s">
        <v>214</v>
      </c>
      <c r="AW229" s="249"/>
      <c r="AX229" s="249"/>
      <c r="AY229" s="175" t="s">
        <v>280</v>
      </c>
      <c r="AZ229" s="249"/>
      <c r="BA229" s="263"/>
      <c r="BB229" s="250" t="s">
        <v>135</v>
      </c>
      <c r="BC229" s="249"/>
      <c r="BD229" s="249"/>
      <c r="BE229" s="249"/>
      <c r="BF229" s="249"/>
      <c r="BG229" s="251"/>
    </row>
    <row r="230" spans="1:65" s="77" customFormat="1" ht="25.5" customHeight="1" thickBot="1">
      <c r="A230" s="120"/>
      <c r="B230" s="12"/>
      <c r="C230" s="129" t="s">
        <v>219</v>
      </c>
      <c r="D230" s="506" t="s">
        <v>146</v>
      </c>
      <c r="E230" s="506"/>
      <c r="F230" s="506"/>
      <c r="G230" s="506"/>
      <c r="H230" s="506"/>
      <c r="I230" s="506"/>
      <c r="J230" s="506"/>
      <c r="K230" s="506"/>
      <c r="L230" s="506"/>
      <c r="M230" s="506"/>
      <c r="N230" s="506"/>
      <c r="O230" s="506"/>
      <c r="P230" s="506"/>
      <c r="Q230" s="506"/>
      <c r="R230" s="506"/>
      <c r="S230" s="506"/>
      <c r="T230" s="506"/>
      <c r="U230" s="506"/>
      <c r="V230" s="506"/>
      <c r="W230" s="506"/>
      <c r="X230" s="506"/>
      <c r="Y230" s="506"/>
      <c r="Z230" s="506"/>
      <c r="AA230" s="506"/>
      <c r="AB230" s="507"/>
      <c r="AC230" s="1"/>
      <c r="AD230" s="12"/>
      <c r="AE230" s="510" t="s">
        <v>160</v>
      </c>
      <c r="AF230" s="511"/>
      <c r="AG230" s="511"/>
      <c r="AH230" s="511"/>
      <c r="AI230" s="511"/>
      <c r="AJ230" s="511"/>
      <c r="AK230" s="512"/>
      <c r="AL230" s="516">
        <f>IF(AY220=0,0,ROUNDUP(BE225/AY220,3))</f>
        <v>0</v>
      </c>
      <c r="AM230" s="517"/>
      <c r="AN230" s="517"/>
      <c r="AO230" s="517"/>
      <c r="AP230" s="517"/>
      <c r="AQ230" s="518"/>
      <c r="AR230" s="12"/>
      <c r="AS230" s="113"/>
      <c r="AU230" s="523"/>
      <c r="AV230" s="243" t="s">
        <v>136</v>
      </c>
      <c r="AW230" s="252"/>
      <c r="AX230" s="243"/>
      <c r="AY230" s="243" t="s">
        <v>274</v>
      </c>
      <c r="AZ230" s="252"/>
      <c r="BA230" s="263"/>
      <c r="BB230" s="241" t="s">
        <v>215</v>
      </c>
      <c r="BC230" s="252"/>
      <c r="BD230" s="243"/>
      <c r="BE230" s="243" t="s">
        <v>95</v>
      </c>
      <c r="BF230" s="243"/>
      <c r="BG230" s="253"/>
    </row>
    <row r="231" spans="1:65" ht="25.5" customHeight="1">
      <c r="A231" s="120"/>
      <c r="B231" s="12"/>
      <c r="C231" s="130" t="s">
        <v>220</v>
      </c>
      <c r="D231" s="508" t="s">
        <v>243</v>
      </c>
      <c r="E231" s="508"/>
      <c r="F231" s="508"/>
      <c r="G231" s="508"/>
      <c r="H231" s="508"/>
      <c r="I231" s="508"/>
      <c r="J231" s="508"/>
      <c r="K231" s="508"/>
      <c r="L231" s="508"/>
      <c r="M231" s="508"/>
      <c r="N231" s="508"/>
      <c r="O231" s="508"/>
      <c r="P231" s="508"/>
      <c r="Q231" s="508"/>
      <c r="R231" s="508"/>
      <c r="S231" s="508"/>
      <c r="T231" s="508"/>
      <c r="U231" s="508"/>
      <c r="V231" s="508"/>
      <c r="W231" s="508"/>
      <c r="X231" s="508"/>
      <c r="Y231" s="508"/>
      <c r="Z231" s="508"/>
      <c r="AA231" s="508"/>
      <c r="AB231" s="509"/>
      <c r="AD231" s="12"/>
      <c r="AE231" s="513"/>
      <c r="AF231" s="514"/>
      <c r="AG231" s="514"/>
      <c r="AH231" s="514"/>
      <c r="AI231" s="514"/>
      <c r="AJ231" s="514"/>
      <c r="AK231" s="515"/>
      <c r="AL231" s="519"/>
      <c r="AM231" s="520"/>
      <c r="AN231" s="520"/>
      <c r="AO231" s="520"/>
      <c r="AP231" s="520"/>
      <c r="AQ231" s="521"/>
      <c r="AR231" s="12"/>
      <c r="AS231" s="113"/>
      <c r="AT231" s="333"/>
      <c r="AU231" s="487" t="s">
        <v>133</v>
      </c>
      <c r="AV231" s="488">
        <f>T226*60+X226</f>
        <v>0</v>
      </c>
      <c r="AW231" s="491"/>
      <c r="AX231" s="492" t="s">
        <v>134</v>
      </c>
      <c r="AY231" s="493">
        <f>21*60</f>
        <v>1260</v>
      </c>
      <c r="AZ231" s="243"/>
      <c r="BA231" s="487" t="s">
        <v>46</v>
      </c>
      <c r="BB231" s="488">
        <f>IF(AV231&lt;=AY231,AY231,AV220)</f>
        <v>1260</v>
      </c>
      <c r="BC231" s="490"/>
      <c r="BD231" s="492" t="s">
        <v>245</v>
      </c>
      <c r="BE231" s="495">
        <f>IF(AV220-BB231&gt;0,AV220-BB231,0)</f>
        <v>0</v>
      </c>
      <c r="BF231" s="497" t="s">
        <v>132</v>
      </c>
      <c r="BG231" s="498"/>
    </row>
    <row r="232" spans="1:65" ht="25.5" customHeight="1">
      <c r="A232" s="120"/>
      <c r="B232" s="12"/>
      <c r="C232" s="131"/>
      <c r="D232" s="503" t="s">
        <v>281</v>
      </c>
      <c r="E232" s="503"/>
      <c r="F232" s="503"/>
      <c r="G232" s="503"/>
      <c r="H232" s="503"/>
      <c r="I232" s="503"/>
      <c r="J232" s="503"/>
      <c r="K232" s="503"/>
      <c r="L232" s="503"/>
      <c r="M232" s="503"/>
      <c r="N232" s="503"/>
      <c r="O232" s="503"/>
      <c r="P232" s="503"/>
      <c r="Q232" s="503"/>
      <c r="R232" s="503"/>
      <c r="S232" s="503"/>
      <c r="T232" s="503"/>
      <c r="U232" s="503"/>
      <c r="V232" s="503"/>
      <c r="W232" s="503"/>
      <c r="X232" s="503"/>
      <c r="Y232" s="503"/>
      <c r="Z232" s="503"/>
      <c r="AA232" s="503"/>
      <c r="AB232" s="504"/>
      <c r="AD232" s="12"/>
      <c r="AF232" s="12"/>
      <c r="AG232" s="12"/>
      <c r="AH232" s="12"/>
      <c r="AI232" s="12"/>
      <c r="AJ232" s="12"/>
      <c r="AK232" s="12"/>
      <c r="AL232" s="214" t="s">
        <v>282</v>
      </c>
      <c r="AM232" s="12"/>
      <c r="AN232" s="12"/>
      <c r="AO232" s="12"/>
      <c r="AP232" s="12"/>
      <c r="AQ232" s="12"/>
      <c r="AR232" s="12"/>
      <c r="AS232" s="113"/>
      <c r="AT232" s="333"/>
      <c r="AU232" s="487"/>
      <c r="AV232" s="489"/>
      <c r="AW232" s="491"/>
      <c r="AX232" s="492"/>
      <c r="AY232" s="494"/>
      <c r="AZ232" s="243"/>
      <c r="BA232" s="487"/>
      <c r="BB232" s="489"/>
      <c r="BC232" s="490"/>
      <c r="BD232" s="492"/>
      <c r="BE232" s="496"/>
      <c r="BF232" s="497"/>
      <c r="BG232" s="498"/>
    </row>
    <row r="233" spans="1:65" ht="25.5" customHeight="1">
      <c r="A233" s="120"/>
      <c r="B233" s="12"/>
      <c r="C233" s="131"/>
      <c r="D233" s="704" t="s">
        <v>322</v>
      </c>
      <c r="E233" s="704"/>
      <c r="F233" s="704"/>
      <c r="G233" s="704"/>
      <c r="H233" s="704"/>
      <c r="I233" s="704"/>
      <c r="J233" s="704"/>
      <c r="K233" s="704"/>
      <c r="L233" s="704"/>
      <c r="M233" s="704"/>
      <c r="N233" s="704"/>
      <c r="O233" s="704"/>
      <c r="P233" s="704"/>
      <c r="Q233" s="704"/>
      <c r="R233" s="704"/>
      <c r="S233" s="704"/>
      <c r="T233" s="704"/>
      <c r="U233" s="704"/>
      <c r="V233" s="704"/>
      <c r="W233" s="704"/>
      <c r="X233" s="704"/>
      <c r="Y233" s="704"/>
      <c r="Z233" s="704"/>
      <c r="AA233" s="704"/>
      <c r="AB233" s="705"/>
      <c r="AD233" s="12"/>
      <c r="AE233" s="510" t="s">
        <v>160</v>
      </c>
      <c r="AF233" s="511"/>
      <c r="AG233" s="511"/>
      <c r="AH233" s="511"/>
      <c r="AI233" s="511"/>
      <c r="AJ233" s="511"/>
      <c r="AK233" s="512"/>
      <c r="AL233" s="516">
        <f>IF(AY220=0,0,ROUNDUP(BE231/AY220,3))</f>
        <v>0</v>
      </c>
      <c r="AM233" s="517"/>
      <c r="AN233" s="517"/>
      <c r="AO233" s="517"/>
      <c r="AP233" s="517"/>
      <c r="AQ233" s="518"/>
      <c r="AR233" s="12"/>
      <c r="AS233" s="113"/>
      <c r="AT233" s="333"/>
      <c r="AU233" s="260"/>
      <c r="AV233" s="243"/>
      <c r="AW233" s="243"/>
      <c r="AX233" s="243"/>
      <c r="AY233" s="243"/>
      <c r="AZ233" s="243"/>
      <c r="BA233" s="254" t="s">
        <v>137</v>
      </c>
      <c r="BB233" s="243"/>
      <c r="BC233" s="243"/>
      <c r="BD233" s="243"/>
      <c r="BE233" s="243"/>
      <c r="BF233" s="243"/>
      <c r="BG233" s="253"/>
    </row>
    <row r="234" spans="1:65" ht="25.5" customHeight="1">
      <c r="A234" s="120"/>
      <c r="B234" s="12"/>
      <c r="C234" s="350"/>
      <c r="D234" s="706"/>
      <c r="E234" s="706"/>
      <c r="F234" s="706"/>
      <c r="G234" s="706"/>
      <c r="H234" s="706"/>
      <c r="I234" s="706"/>
      <c r="J234" s="706"/>
      <c r="K234" s="706"/>
      <c r="L234" s="706"/>
      <c r="M234" s="706"/>
      <c r="N234" s="706"/>
      <c r="O234" s="706"/>
      <c r="P234" s="706"/>
      <c r="Q234" s="706"/>
      <c r="R234" s="706"/>
      <c r="S234" s="706"/>
      <c r="T234" s="706"/>
      <c r="U234" s="706"/>
      <c r="V234" s="706"/>
      <c r="W234" s="706"/>
      <c r="X234" s="706"/>
      <c r="Y234" s="706"/>
      <c r="Z234" s="706"/>
      <c r="AA234" s="706"/>
      <c r="AB234" s="707"/>
      <c r="AD234" s="12"/>
      <c r="AE234" s="513"/>
      <c r="AF234" s="514"/>
      <c r="AG234" s="514"/>
      <c r="AH234" s="514"/>
      <c r="AI234" s="514"/>
      <c r="AJ234" s="514"/>
      <c r="AK234" s="515"/>
      <c r="AL234" s="519"/>
      <c r="AM234" s="520"/>
      <c r="AN234" s="520"/>
      <c r="AO234" s="520"/>
      <c r="AP234" s="520"/>
      <c r="AQ234" s="521"/>
      <c r="AR234" s="12"/>
      <c r="AS234" s="113"/>
      <c r="AT234" s="333"/>
      <c r="AU234" s="264"/>
      <c r="AV234" s="265"/>
      <c r="AW234" s="255"/>
      <c r="AX234" s="255"/>
      <c r="AY234" s="255"/>
      <c r="AZ234" s="255"/>
      <c r="BA234" s="256" t="s">
        <v>247</v>
      </c>
      <c r="BB234" s="265"/>
      <c r="BC234" s="265"/>
      <c r="BD234" s="265"/>
      <c r="BE234" s="265"/>
      <c r="BF234" s="265"/>
      <c r="BG234" s="257"/>
    </row>
    <row r="235" spans="1:65" ht="25.5" customHeight="1">
      <c r="A235" s="133"/>
      <c r="B235" s="134"/>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5" t="s">
        <v>152</v>
      </c>
      <c r="AL235" s="134"/>
      <c r="AM235" s="136"/>
      <c r="AN235" s="136"/>
      <c r="AO235" s="136"/>
      <c r="AP235" s="134"/>
      <c r="AQ235" s="134"/>
      <c r="AR235" s="134"/>
      <c r="AS235" s="137"/>
    </row>
    <row r="236" spans="1:65" ht="17.25" customHeight="1">
      <c r="A236" s="115"/>
      <c r="B236" s="115"/>
      <c r="C236" s="115"/>
      <c r="D236" s="115"/>
      <c r="E236" s="115"/>
      <c r="F236" s="122"/>
      <c r="G236" s="115"/>
      <c r="H236" s="115"/>
      <c r="I236" s="115"/>
      <c r="J236" s="115"/>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32"/>
      <c r="AL236" s="12"/>
      <c r="AM236" s="111"/>
      <c r="AN236" s="111"/>
      <c r="AO236" s="111"/>
      <c r="AP236" s="12"/>
      <c r="AQ236" s="12"/>
      <c r="AR236" s="12"/>
      <c r="AS236" s="12"/>
    </row>
    <row r="237" spans="1:65" s="12" customFormat="1" ht="17.25" customHeight="1">
      <c r="A237" s="215"/>
      <c r="B237" s="215"/>
      <c r="C237" s="215"/>
      <c r="D237" s="215"/>
      <c r="E237" s="215"/>
      <c r="F237" s="151"/>
      <c r="G237" s="215"/>
      <c r="H237" s="215"/>
      <c r="I237" s="215"/>
      <c r="J237" s="215"/>
      <c r="K237" s="139"/>
      <c r="L237" s="139"/>
      <c r="M237" s="139"/>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267"/>
      <c r="AL237" s="139"/>
      <c r="AM237" s="238"/>
      <c r="AN237" s="238"/>
      <c r="AO237" s="238"/>
      <c r="AP237" s="139"/>
      <c r="AQ237" s="139"/>
      <c r="AR237" s="139"/>
      <c r="AS237" s="139"/>
      <c r="AU237" s="1"/>
      <c r="AV237" s="1"/>
      <c r="AW237" s="1"/>
      <c r="AX237" s="1"/>
      <c r="AY237" s="1"/>
      <c r="AZ237" s="1"/>
      <c r="BA237" s="1"/>
      <c r="BB237" s="1"/>
      <c r="BC237" s="1"/>
      <c r="BD237" s="1"/>
      <c r="BE237" s="1"/>
      <c r="BF237" s="1"/>
      <c r="BG237" s="1"/>
      <c r="BH237" s="1"/>
      <c r="BI237" s="1"/>
      <c r="BJ237" s="1"/>
      <c r="BK237" s="1"/>
      <c r="BL237" s="1"/>
      <c r="BM237" s="1"/>
    </row>
    <row r="238" spans="1:65" s="92" customFormat="1" ht="28.5" customHeight="1">
      <c r="A238" s="87" t="s">
        <v>127</v>
      </c>
      <c r="B238" s="88"/>
      <c r="C238" s="88"/>
      <c r="D238" s="89"/>
      <c r="E238" s="88"/>
      <c r="F238" s="88"/>
      <c r="G238" s="88"/>
      <c r="H238" s="88"/>
      <c r="I238" s="88"/>
      <c r="J238" s="88"/>
      <c r="K238" s="88"/>
      <c r="L238" s="140"/>
      <c r="M238" s="88"/>
      <c r="N238" s="88"/>
      <c r="O238" s="88"/>
      <c r="P238" s="88"/>
      <c r="Q238" s="88"/>
      <c r="R238" s="88"/>
      <c r="S238" s="88"/>
      <c r="T238" s="88"/>
      <c r="U238" s="88"/>
      <c r="V238" s="88"/>
      <c r="W238" s="88"/>
      <c r="X238" s="88"/>
      <c r="Y238" s="88"/>
      <c r="Z238" s="88"/>
      <c r="AA238" s="88"/>
      <c r="AB238" s="88"/>
      <c r="AC238" s="88"/>
      <c r="AD238" s="88"/>
      <c r="AE238" s="79"/>
      <c r="AF238" s="79"/>
      <c r="AG238" s="79"/>
      <c r="AH238" s="79"/>
      <c r="AI238" s="79"/>
      <c r="AJ238" s="79"/>
      <c r="AK238" s="88"/>
      <c r="AL238" s="79"/>
      <c r="AM238" s="88"/>
      <c r="AN238" s="88"/>
      <c r="AO238" s="88"/>
      <c r="AP238" s="79"/>
      <c r="AQ238" s="79"/>
      <c r="AR238" s="79"/>
      <c r="AS238" s="79"/>
    </row>
    <row r="239" spans="1:65" ht="33" customHeight="1">
      <c r="A239" s="141"/>
      <c r="B239" s="141"/>
      <c r="C239" s="141" t="s">
        <v>144</v>
      </c>
      <c r="D239" s="141"/>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c r="AA239" s="141"/>
      <c r="AB239" s="141"/>
      <c r="AC239" s="141"/>
      <c r="AD239" s="141"/>
      <c r="AE239" s="141"/>
      <c r="AF239" s="141"/>
      <c r="AG239" s="141"/>
      <c r="AH239" s="141"/>
      <c r="AI239" s="141"/>
      <c r="AJ239" s="141"/>
      <c r="AK239" s="141"/>
      <c r="AL239" s="141"/>
      <c r="AM239" s="141"/>
      <c r="AN239" s="141"/>
      <c r="AO239" s="141"/>
      <c r="AP239" s="141"/>
      <c r="AQ239" s="141"/>
      <c r="AR239" s="141"/>
      <c r="AS239" s="141"/>
    </row>
    <row r="240" spans="1:65" ht="18.75" customHeight="1">
      <c r="C240" s="418" t="s">
        <v>103</v>
      </c>
      <c r="D240" s="419"/>
      <c r="E240" s="419"/>
      <c r="F240" s="419"/>
      <c r="G240" s="419"/>
      <c r="H240" s="419"/>
      <c r="I240" s="420"/>
      <c r="J240" s="418" t="s">
        <v>104</v>
      </c>
      <c r="K240" s="419"/>
      <c r="L240" s="419"/>
      <c r="M240" s="419"/>
      <c r="N240" s="419"/>
      <c r="O240" s="419"/>
      <c r="P240" s="419"/>
      <c r="Q240" s="419"/>
      <c r="R240" s="419"/>
      <c r="S240" s="419"/>
      <c r="T240" s="419"/>
      <c r="U240" s="419"/>
      <c r="V240" s="419"/>
      <c r="W240" s="419"/>
      <c r="X240" s="419"/>
      <c r="Y240" s="419"/>
      <c r="Z240" s="419"/>
      <c r="AA240" s="419"/>
      <c r="AB240" s="419"/>
      <c r="AC240" s="419"/>
      <c r="AD240" s="419"/>
      <c r="AE240" s="419"/>
      <c r="AF240" s="420"/>
      <c r="AG240" s="425" t="s">
        <v>105</v>
      </c>
      <c r="AH240" s="425"/>
      <c r="AI240" s="425"/>
      <c r="AJ240" s="425"/>
      <c r="AK240" s="425"/>
      <c r="AL240" s="425"/>
      <c r="AM240" s="425"/>
      <c r="AN240" s="425"/>
      <c r="AO240" s="425"/>
    </row>
    <row r="241" spans="3:46">
      <c r="C241" s="421"/>
      <c r="D241" s="422"/>
      <c r="E241" s="422"/>
      <c r="F241" s="422"/>
      <c r="G241" s="422"/>
      <c r="H241" s="422"/>
      <c r="I241" s="423"/>
      <c r="J241" s="421"/>
      <c r="K241" s="422"/>
      <c r="L241" s="422"/>
      <c r="M241" s="422"/>
      <c r="N241" s="422"/>
      <c r="O241" s="422"/>
      <c r="P241" s="422"/>
      <c r="Q241" s="422"/>
      <c r="R241" s="422"/>
      <c r="S241" s="422"/>
      <c r="T241" s="422"/>
      <c r="U241" s="422"/>
      <c r="V241" s="422"/>
      <c r="W241" s="422"/>
      <c r="X241" s="422"/>
      <c r="Y241" s="422"/>
      <c r="Z241" s="422"/>
      <c r="AA241" s="422"/>
      <c r="AB241" s="422"/>
      <c r="AC241" s="422"/>
      <c r="AD241" s="422"/>
      <c r="AE241" s="422"/>
      <c r="AF241" s="423"/>
      <c r="AG241" s="425"/>
      <c r="AH241" s="425"/>
      <c r="AI241" s="425"/>
      <c r="AJ241" s="425"/>
      <c r="AK241" s="425"/>
      <c r="AL241" s="425"/>
      <c r="AM241" s="425"/>
      <c r="AN241" s="425"/>
      <c r="AO241" s="425"/>
    </row>
    <row r="242" spans="3:46" ht="18.75" customHeight="1">
      <c r="C242" s="725" t="s">
        <v>102</v>
      </c>
      <c r="D242" s="726"/>
      <c r="E242" s="726"/>
      <c r="F242" s="726"/>
      <c r="G242" s="726"/>
      <c r="H242" s="726"/>
      <c r="I242" s="727"/>
      <c r="J242" s="142" t="s">
        <v>223</v>
      </c>
      <c r="K242" s="143" t="s">
        <v>116</v>
      </c>
      <c r="L242" s="143"/>
      <c r="M242" s="143"/>
      <c r="N242" s="3"/>
      <c r="O242" s="271" t="s">
        <v>224</v>
      </c>
      <c r="P242" s="815">
        <v>1000</v>
      </c>
      <c r="Q242" s="815"/>
      <c r="R242" s="815"/>
      <c r="S242" s="271" t="s">
        <v>225</v>
      </c>
      <c r="T242" s="144"/>
      <c r="U242" s="144" t="s">
        <v>226</v>
      </c>
      <c r="V242" s="815">
        <v>1000</v>
      </c>
      <c r="W242" s="815"/>
      <c r="X242" s="815"/>
      <c r="Y242" s="144" t="s">
        <v>227</v>
      </c>
      <c r="Z242" s="144"/>
      <c r="AA242" s="145" t="s">
        <v>154</v>
      </c>
      <c r="AB242" s="145"/>
      <c r="AC242" s="145"/>
      <c r="AD242" s="144"/>
      <c r="AE242" s="144"/>
      <c r="AF242" s="3"/>
      <c r="AG242" s="101"/>
      <c r="AH242" s="102"/>
      <c r="AI242" s="102"/>
      <c r="AJ242" s="102"/>
      <c r="AK242" s="102"/>
      <c r="AL242" s="102"/>
      <c r="AM242" s="102"/>
      <c r="AN242" s="102"/>
      <c r="AO242" s="117"/>
      <c r="AP242" s="95"/>
      <c r="AQ242" s="95"/>
      <c r="AR242" s="95"/>
      <c r="AS242" s="95"/>
      <c r="AT242" s="12"/>
    </row>
    <row r="243" spans="3:46" ht="18.75" customHeight="1">
      <c r="C243" s="728"/>
      <c r="D243" s="729"/>
      <c r="E243" s="729"/>
      <c r="F243" s="729"/>
      <c r="G243" s="729"/>
      <c r="H243" s="729"/>
      <c r="I243" s="730"/>
      <c r="J243" s="146"/>
      <c r="K243" s="147"/>
      <c r="L243" s="139"/>
      <c r="M243" s="139"/>
      <c r="N243" s="139"/>
      <c r="O243" s="139"/>
      <c r="P243" s="139"/>
      <c r="Q243" s="139"/>
      <c r="R243" s="139"/>
      <c r="S243" s="139"/>
      <c r="T243" s="139"/>
      <c r="U243" s="139"/>
      <c r="V243" s="139"/>
      <c r="W243" s="139"/>
      <c r="X243" s="139"/>
      <c r="Y243" s="148"/>
      <c r="Z243" s="139"/>
      <c r="AA243" s="139"/>
      <c r="AB243" s="139"/>
      <c r="AC243" s="139"/>
      <c r="AD243" s="139"/>
      <c r="AE243" s="139"/>
      <c r="AF243" s="149" t="s">
        <v>88</v>
      </c>
      <c r="AG243" s="26"/>
      <c r="AH243" s="12"/>
      <c r="AI243" s="12"/>
      <c r="AJ243" s="12"/>
      <c r="AK243" s="12"/>
      <c r="AL243" s="12"/>
      <c r="AM243" s="12"/>
      <c r="AN243" s="12"/>
      <c r="AO243" s="108"/>
      <c r="AP243" s="95"/>
    </row>
    <row r="244" spans="3:46">
      <c r="C244" s="728"/>
      <c r="D244" s="729"/>
      <c r="E244" s="729"/>
      <c r="F244" s="729"/>
      <c r="G244" s="729"/>
      <c r="H244" s="729"/>
      <c r="I244" s="730"/>
      <c r="J244" s="150"/>
      <c r="K244" s="816">
        <v>20</v>
      </c>
      <c r="L244" s="816"/>
      <c r="M244" s="151"/>
      <c r="N244" s="95"/>
      <c r="O244" s="152" t="s">
        <v>106</v>
      </c>
      <c r="P244" s="153" t="str">
        <f>AA242</f>
        <v>加算単位</v>
      </c>
      <c r="Q244" s="153"/>
      <c r="R244" s="153"/>
      <c r="S244" s="3"/>
      <c r="T244" s="139" t="s">
        <v>228</v>
      </c>
      <c r="U244" s="816">
        <v>20</v>
      </c>
      <c r="V244" s="816"/>
      <c r="W244" s="151"/>
      <c r="X244" s="95"/>
      <c r="Y244" s="152" t="s">
        <v>93</v>
      </c>
      <c r="Z244" s="817" t="s">
        <v>229</v>
      </c>
      <c r="AA244" s="817"/>
      <c r="AB244" s="817"/>
      <c r="AC244" s="95" t="s">
        <v>39</v>
      </c>
      <c r="AD244" s="139"/>
      <c r="AE244" s="139"/>
      <c r="AF244" s="154"/>
      <c r="AG244" s="708" t="s">
        <v>230</v>
      </c>
      <c r="AH244" s="709"/>
      <c r="AI244" s="709"/>
      <c r="AJ244" s="709"/>
      <c r="AK244" s="709"/>
      <c r="AL244" s="818" t="s">
        <v>85</v>
      </c>
      <c r="AM244" s="818"/>
      <c r="AN244" s="818"/>
      <c r="AO244" s="819"/>
      <c r="AP244" s="12"/>
      <c r="AQ244" s="12"/>
      <c r="AR244" s="12"/>
      <c r="AS244" s="12"/>
    </row>
    <row r="245" spans="3:46">
      <c r="C245" s="728"/>
      <c r="D245" s="729"/>
      <c r="E245" s="729"/>
      <c r="F245" s="729"/>
      <c r="G245" s="729"/>
      <c r="H245" s="729"/>
      <c r="I245" s="730"/>
      <c r="J245" s="150"/>
      <c r="K245" s="217" t="s">
        <v>107</v>
      </c>
      <c r="L245" s="341"/>
      <c r="M245" s="151"/>
      <c r="N245" s="95"/>
      <c r="O245" s="152"/>
      <c r="P245" s="153"/>
      <c r="Q245" s="153"/>
      <c r="R245" s="153"/>
      <c r="S245" s="3"/>
      <c r="T245" s="139"/>
      <c r="U245" s="341"/>
      <c r="V245" s="341"/>
      <c r="W245" s="151"/>
      <c r="X245" s="95"/>
      <c r="Y245" s="152"/>
      <c r="Z245" s="342"/>
      <c r="AA245" s="342"/>
      <c r="AB245" s="342"/>
      <c r="AC245" s="95"/>
      <c r="AD245" s="139"/>
      <c r="AE245" s="139"/>
      <c r="AF245" s="154"/>
      <c r="AG245" s="708"/>
      <c r="AH245" s="709"/>
      <c r="AI245" s="709"/>
      <c r="AJ245" s="709"/>
      <c r="AK245" s="709"/>
      <c r="AL245" s="818"/>
      <c r="AM245" s="818"/>
      <c r="AN245" s="818"/>
      <c r="AO245" s="819"/>
      <c r="AP245" s="12"/>
      <c r="AQ245" s="12"/>
      <c r="AR245" s="12"/>
      <c r="AS245" s="12"/>
    </row>
    <row r="246" spans="3:46">
      <c r="C246" s="731"/>
      <c r="D246" s="732"/>
      <c r="E246" s="732"/>
      <c r="F246" s="732"/>
      <c r="G246" s="732"/>
      <c r="H246" s="732"/>
      <c r="I246" s="733"/>
      <c r="J246" s="155"/>
      <c r="K246" s="156"/>
      <c r="L246" s="157"/>
      <c r="M246" s="157"/>
      <c r="N246" s="157"/>
      <c r="O246" s="157"/>
      <c r="P246" s="158"/>
      <c r="Q246" s="159"/>
      <c r="R246" s="159"/>
      <c r="S246" s="3"/>
      <c r="T246" s="159"/>
      <c r="U246" s="159"/>
      <c r="V246" s="159"/>
      <c r="W246" s="159"/>
      <c r="X246" s="159"/>
      <c r="Y246" s="159"/>
      <c r="Z246" s="158"/>
      <c r="AA246" s="160"/>
      <c r="AB246" s="160"/>
      <c r="AC246" s="157"/>
      <c r="AD246" s="157"/>
      <c r="AE246" s="157"/>
      <c r="AF246" s="161"/>
      <c r="AG246" s="708"/>
      <c r="AH246" s="709"/>
      <c r="AI246" s="709"/>
      <c r="AJ246" s="709"/>
      <c r="AK246" s="709"/>
      <c r="AL246" s="818"/>
      <c r="AM246" s="818"/>
      <c r="AN246" s="818"/>
      <c r="AO246" s="819"/>
      <c r="AP246" s="12"/>
      <c r="AQ246" s="12"/>
      <c r="AR246" s="12"/>
      <c r="AS246" s="12"/>
    </row>
    <row r="247" spans="3:46" ht="18.75" customHeight="1">
      <c r="C247" s="725" t="s">
        <v>92</v>
      </c>
      <c r="D247" s="726"/>
      <c r="E247" s="726"/>
      <c r="F247" s="726"/>
      <c r="G247" s="726"/>
      <c r="H247" s="726"/>
      <c r="I247" s="727"/>
      <c r="K247" s="102"/>
      <c r="L247" s="102"/>
      <c r="R247" s="121"/>
      <c r="S247" s="121"/>
      <c r="T247" s="121"/>
      <c r="U247" s="121"/>
      <c r="V247" s="121"/>
      <c r="W247" s="121"/>
      <c r="X247" s="121"/>
      <c r="Y247" s="121"/>
      <c r="Z247" s="121"/>
      <c r="AA247" s="121"/>
      <c r="AB247" s="121"/>
      <c r="AC247" s="121"/>
      <c r="AD247" s="121"/>
      <c r="AE247" s="121"/>
      <c r="AF247" s="117"/>
      <c r="AG247" s="708"/>
      <c r="AH247" s="709"/>
      <c r="AI247" s="709"/>
      <c r="AJ247" s="709"/>
      <c r="AK247" s="709"/>
      <c r="AL247" s="818"/>
      <c r="AM247" s="818"/>
      <c r="AN247" s="818"/>
      <c r="AO247" s="819"/>
    </row>
    <row r="248" spans="3:46" ht="18.75" customHeight="1">
      <c r="C248" s="728"/>
      <c r="D248" s="729"/>
      <c r="E248" s="729"/>
      <c r="F248" s="729"/>
      <c r="G248" s="729"/>
      <c r="H248" s="729"/>
      <c r="I248" s="730"/>
      <c r="J248" s="26"/>
      <c r="K248" s="218" t="s">
        <v>124</v>
      </c>
      <c r="L248" s="219"/>
      <c r="N248" s="122"/>
      <c r="O248" s="122"/>
      <c r="P248" s="122"/>
      <c r="Q248" s="122"/>
      <c r="R248" s="122"/>
      <c r="S248" s="611">
        <v>2</v>
      </c>
      <c r="T248" s="611"/>
      <c r="U248" s="122"/>
      <c r="V248" s="95"/>
      <c r="W248" s="152" t="s">
        <v>93</v>
      </c>
      <c r="X248" s="734" t="s">
        <v>231</v>
      </c>
      <c r="Y248" s="734"/>
      <c r="Z248" s="734"/>
      <c r="AA248" s="1" t="s">
        <v>39</v>
      </c>
      <c r="AB248" s="12"/>
      <c r="AC248" s="12"/>
      <c r="AD248" s="12"/>
      <c r="AE248" s="220"/>
      <c r="AF248" s="108"/>
      <c r="AG248" s="708"/>
      <c r="AH248" s="709"/>
      <c r="AI248" s="709"/>
      <c r="AJ248" s="709"/>
      <c r="AK248" s="709"/>
      <c r="AL248" s="818"/>
      <c r="AM248" s="818"/>
      <c r="AN248" s="818"/>
      <c r="AO248" s="819"/>
    </row>
    <row r="249" spans="3:46" ht="18.75" customHeight="1">
      <c r="C249" s="728"/>
      <c r="D249" s="729"/>
      <c r="E249" s="729"/>
      <c r="F249" s="729"/>
      <c r="G249" s="729"/>
      <c r="H249" s="729"/>
      <c r="I249" s="730"/>
      <c r="J249" s="221"/>
      <c r="K249" s="147"/>
      <c r="L249" s="122"/>
      <c r="M249" s="218"/>
      <c r="N249" s="122"/>
      <c r="O249" s="122"/>
      <c r="P249" s="122"/>
      <c r="Q249" s="122"/>
      <c r="R249" s="122"/>
      <c r="S249" s="122"/>
      <c r="T249" s="122"/>
      <c r="U249" s="122"/>
      <c r="V249" s="122"/>
      <c r="W249" s="95"/>
      <c r="X249" s="222"/>
      <c r="Y249" s="95"/>
      <c r="AA249" s="95"/>
      <c r="AB249" s="95"/>
      <c r="AC249" s="95"/>
      <c r="AD249" s="95"/>
      <c r="AE249" s="95"/>
      <c r="AF249" s="223"/>
      <c r="AG249" s="224"/>
      <c r="AH249" s="225"/>
      <c r="AI249" s="225"/>
      <c r="AJ249" s="225"/>
      <c r="AK249" s="225"/>
      <c r="AL249" s="12"/>
      <c r="AM249" s="12"/>
      <c r="AN249" s="12"/>
      <c r="AO249" s="108"/>
    </row>
    <row r="250" spans="3:46" ht="18.75" customHeight="1">
      <c r="C250" s="731"/>
      <c r="D250" s="732"/>
      <c r="E250" s="732"/>
      <c r="F250" s="732"/>
      <c r="G250" s="732"/>
      <c r="H250" s="732"/>
      <c r="I250" s="733"/>
      <c r="J250" s="185"/>
      <c r="K250" s="186"/>
      <c r="L250" s="186"/>
      <c r="M250" s="186"/>
      <c r="N250" s="186"/>
      <c r="O250" s="186"/>
      <c r="P250" s="186"/>
      <c r="Q250" s="186"/>
      <c r="R250" s="186"/>
      <c r="S250" s="186"/>
      <c r="T250" s="186"/>
      <c r="U250" s="186"/>
      <c r="V250" s="11"/>
      <c r="W250" s="162"/>
      <c r="X250" s="162"/>
      <c r="Y250" s="162"/>
      <c r="Z250" s="162"/>
      <c r="AA250" s="162"/>
      <c r="AB250" s="162"/>
      <c r="AC250" s="162"/>
      <c r="AD250" s="162"/>
      <c r="AE250" s="162"/>
      <c r="AF250" s="226"/>
      <c r="AG250" s="227"/>
      <c r="AH250" s="228"/>
      <c r="AI250" s="228"/>
      <c r="AJ250" s="228"/>
      <c r="AK250" s="228"/>
      <c r="AL250" s="11"/>
      <c r="AM250" s="11"/>
      <c r="AN250" s="11"/>
      <c r="AO250" s="65"/>
    </row>
    <row r="251" spans="3:46">
      <c r="AH251" s="122"/>
      <c r="AI251" s="122"/>
      <c r="AJ251" s="122"/>
      <c r="AK251" s="122"/>
      <c r="AL251" s="122"/>
      <c r="AM251" s="122"/>
      <c r="AN251" s="122"/>
      <c r="AO251" s="122"/>
      <c r="AR251" s="333" t="s">
        <v>129</v>
      </c>
    </row>
    <row r="252" spans="3:46">
      <c r="C252" s="1" t="s">
        <v>149</v>
      </c>
      <c r="AG252" s="122"/>
      <c r="AH252" s="122"/>
      <c r="AI252" s="122"/>
      <c r="AJ252" s="122"/>
      <c r="AK252" s="122"/>
      <c r="AL252" s="122"/>
      <c r="AM252" s="122"/>
      <c r="AN252" s="122"/>
      <c r="AO252" s="122"/>
    </row>
    <row r="253" spans="3:46" ht="37.5" customHeight="1">
      <c r="C253" s="436" t="s">
        <v>328</v>
      </c>
      <c r="D253" s="437"/>
      <c r="E253" s="437"/>
      <c r="F253" s="437"/>
      <c r="G253" s="437"/>
      <c r="H253" s="437"/>
      <c r="I253" s="437"/>
      <c r="J253" s="438"/>
      <c r="K253" s="716"/>
      <c r="L253" s="717"/>
      <c r="M253" s="717"/>
      <c r="N253" s="717"/>
      <c r="O253" s="717"/>
      <c r="P253" s="717"/>
      <c r="Q253" s="717"/>
      <c r="R253" s="717"/>
      <c r="S253" s="720" t="s">
        <v>232</v>
      </c>
      <c r="T253" s="720"/>
      <c r="U253" s="720"/>
      <c r="V253" s="721"/>
      <c r="W253" s="724" t="s">
        <v>330</v>
      </c>
      <c r="X253" s="724"/>
      <c r="Y253" s="724"/>
      <c r="Z253" s="724"/>
      <c r="AA253" s="724"/>
      <c r="AB253" s="724"/>
      <c r="AC253" s="724"/>
      <c r="AD253" s="724"/>
      <c r="AE253" s="724"/>
      <c r="AF253" s="724"/>
      <c r="AG253" s="724"/>
      <c r="AH253" s="724"/>
      <c r="AI253" s="724"/>
      <c r="AJ253" s="724"/>
      <c r="AK253" s="724"/>
      <c r="AL253" s="724"/>
      <c r="AM253" s="724"/>
      <c r="AN253" s="724"/>
      <c r="AO253" s="724"/>
      <c r="AP253" s="724"/>
      <c r="AQ253" s="724"/>
      <c r="AR253" s="724"/>
    </row>
    <row r="254" spans="3:46" ht="18.75" customHeight="1">
      <c r="C254" s="439"/>
      <c r="D254" s="440"/>
      <c r="E254" s="440"/>
      <c r="F254" s="440"/>
      <c r="G254" s="440"/>
      <c r="H254" s="440"/>
      <c r="I254" s="440"/>
      <c r="J254" s="441"/>
      <c r="K254" s="718"/>
      <c r="L254" s="719"/>
      <c r="M254" s="719"/>
      <c r="N254" s="719"/>
      <c r="O254" s="719"/>
      <c r="P254" s="719"/>
      <c r="Q254" s="719"/>
      <c r="R254" s="719"/>
      <c r="S254" s="722"/>
      <c r="T254" s="722"/>
      <c r="U254" s="722"/>
      <c r="V254" s="723"/>
      <c r="W254" s="724"/>
      <c r="X254" s="724"/>
      <c r="Y254" s="724"/>
      <c r="Z254" s="724"/>
      <c r="AA254" s="724"/>
      <c r="AB254" s="724"/>
      <c r="AC254" s="724"/>
      <c r="AD254" s="724"/>
      <c r="AE254" s="724"/>
      <c r="AF254" s="724"/>
      <c r="AG254" s="724"/>
      <c r="AH254" s="724"/>
      <c r="AI254" s="724"/>
      <c r="AJ254" s="724"/>
      <c r="AK254" s="724"/>
      <c r="AL254" s="724"/>
      <c r="AM254" s="724"/>
      <c r="AN254" s="724"/>
      <c r="AO254" s="724"/>
      <c r="AP254" s="724"/>
      <c r="AQ254" s="724"/>
      <c r="AR254" s="724"/>
    </row>
    <row r="255" spans="3:46" ht="37.5" customHeight="1">
      <c r="C255" s="163"/>
      <c r="D255" s="657" t="s">
        <v>329</v>
      </c>
      <c r="E255" s="658"/>
      <c r="F255" s="658"/>
      <c r="G255" s="658"/>
      <c r="H255" s="658"/>
      <c r="I255" s="658"/>
      <c r="J255" s="659"/>
      <c r="K255" s="716"/>
      <c r="L255" s="717"/>
      <c r="M255" s="717"/>
      <c r="N255" s="717"/>
      <c r="O255" s="717"/>
      <c r="P255" s="717"/>
      <c r="Q255" s="717"/>
      <c r="R255" s="717"/>
      <c r="S255" s="720" t="s">
        <v>232</v>
      </c>
      <c r="T255" s="720"/>
      <c r="U255" s="720"/>
      <c r="V255" s="721"/>
      <c r="W255" s="724" t="s">
        <v>331</v>
      </c>
      <c r="X255" s="724"/>
      <c r="Y255" s="724"/>
      <c r="Z255" s="724"/>
      <c r="AA255" s="724"/>
      <c r="AB255" s="724"/>
      <c r="AC255" s="724"/>
      <c r="AD255" s="724"/>
      <c r="AE255" s="724"/>
      <c r="AF255" s="724"/>
      <c r="AG255" s="724"/>
      <c r="AH255" s="724"/>
      <c r="AI255" s="724"/>
      <c r="AJ255" s="724"/>
      <c r="AK255" s="724"/>
      <c r="AL255" s="724"/>
      <c r="AM255" s="724"/>
      <c r="AN255" s="724"/>
      <c r="AO255" s="724"/>
      <c r="AP255" s="724"/>
      <c r="AQ255" s="724"/>
      <c r="AR255" s="724"/>
    </row>
    <row r="256" spans="3:46" ht="18.75" customHeight="1">
      <c r="C256" s="164"/>
      <c r="D256" s="663"/>
      <c r="E256" s="664"/>
      <c r="F256" s="664"/>
      <c r="G256" s="664"/>
      <c r="H256" s="664"/>
      <c r="I256" s="664"/>
      <c r="J256" s="665"/>
      <c r="K256" s="718"/>
      <c r="L256" s="719"/>
      <c r="M256" s="719"/>
      <c r="N256" s="719"/>
      <c r="O256" s="719"/>
      <c r="P256" s="719"/>
      <c r="Q256" s="719"/>
      <c r="R256" s="719"/>
      <c r="S256" s="722"/>
      <c r="T256" s="722"/>
      <c r="U256" s="722"/>
      <c r="V256" s="723"/>
      <c r="W256" s="724"/>
      <c r="X256" s="724"/>
      <c r="Y256" s="724"/>
      <c r="Z256" s="724"/>
      <c r="AA256" s="724"/>
      <c r="AB256" s="724"/>
      <c r="AC256" s="724"/>
      <c r="AD256" s="724"/>
      <c r="AE256" s="724"/>
      <c r="AF256" s="724"/>
      <c r="AG256" s="724"/>
      <c r="AH256" s="724"/>
      <c r="AI256" s="724"/>
      <c r="AJ256" s="724"/>
      <c r="AK256" s="724"/>
      <c r="AL256" s="724"/>
      <c r="AM256" s="724"/>
      <c r="AN256" s="724"/>
      <c r="AO256" s="724"/>
      <c r="AP256" s="724"/>
      <c r="AQ256" s="724"/>
      <c r="AR256" s="724"/>
    </row>
    <row r="257" spans="1:66" ht="37.5" customHeight="1">
      <c r="C257" s="436" t="s">
        <v>92</v>
      </c>
      <c r="D257" s="437"/>
      <c r="E257" s="437"/>
      <c r="F257" s="437"/>
      <c r="G257" s="437"/>
      <c r="H257" s="437"/>
      <c r="I257" s="437"/>
      <c r="J257" s="438"/>
      <c r="K257" s="716"/>
      <c r="L257" s="717"/>
      <c r="M257" s="717"/>
      <c r="N257" s="717"/>
      <c r="O257" s="717"/>
      <c r="P257" s="717"/>
      <c r="Q257" s="717"/>
      <c r="R257" s="717"/>
      <c r="S257" s="720"/>
      <c r="T257" s="720"/>
      <c r="U257" s="720"/>
      <c r="V257" s="721"/>
      <c r="W257" s="445" t="s">
        <v>157</v>
      </c>
      <c r="X257" s="658"/>
      <c r="Y257" s="658"/>
      <c r="Z257" s="658"/>
      <c r="AA257" s="658"/>
      <c r="AB257" s="658"/>
      <c r="AC257" s="658"/>
      <c r="AD257" s="658"/>
      <c r="AE257" s="658"/>
      <c r="AF257" s="658"/>
      <c r="AG257" s="658"/>
      <c r="AH257" s="658"/>
      <c r="AI257" s="658"/>
      <c r="AJ257" s="658"/>
      <c r="AK257" s="658"/>
      <c r="AL257" s="658"/>
      <c r="AM257" s="658"/>
      <c r="AN257" s="658"/>
      <c r="AO257" s="658"/>
      <c r="AP257" s="658"/>
      <c r="AQ257" s="658"/>
      <c r="AR257" s="659"/>
    </row>
    <row r="258" spans="1:66" ht="18.75" customHeight="1">
      <c r="C258" s="442"/>
      <c r="D258" s="443"/>
      <c r="E258" s="443"/>
      <c r="F258" s="443"/>
      <c r="G258" s="443"/>
      <c r="H258" s="443"/>
      <c r="I258" s="443"/>
      <c r="J258" s="444"/>
      <c r="K258" s="718"/>
      <c r="L258" s="719"/>
      <c r="M258" s="719"/>
      <c r="N258" s="719"/>
      <c r="O258" s="719"/>
      <c r="P258" s="719"/>
      <c r="Q258" s="719"/>
      <c r="R258" s="719"/>
      <c r="S258" s="722"/>
      <c r="T258" s="722"/>
      <c r="U258" s="722"/>
      <c r="V258" s="723"/>
      <c r="W258" s="663"/>
      <c r="X258" s="664"/>
      <c r="Y258" s="664"/>
      <c r="Z258" s="664"/>
      <c r="AA258" s="664"/>
      <c r="AB258" s="664"/>
      <c r="AC258" s="664"/>
      <c r="AD258" s="664"/>
      <c r="AE258" s="664"/>
      <c r="AF258" s="664"/>
      <c r="AG258" s="664"/>
      <c r="AH258" s="664"/>
      <c r="AI258" s="664"/>
      <c r="AJ258" s="664"/>
      <c r="AK258" s="664"/>
      <c r="AL258" s="664"/>
      <c r="AM258" s="664"/>
      <c r="AN258" s="664"/>
      <c r="AO258" s="664"/>
      <c r="AP258" s="664"/>
      <c r="AQ258" s="664"/>
      <c r="AR258" s="665"/>
    </row>
    <row r="259" spans="1:66" s="3" customFormat="1" ht="18.75" customHeight="1">
      <c r="C259" s="229"/>
      <c r="D259" s="229"/>
      <c r="E259" s="229"/>
      <c r="F259" s="229"/>
      <c r="G259" s="229"/>
      <c r="H259" s="229"/>
      <c r="I259" s="229"/>
      <c r="J259" s="187"/>
      <c r="K259" s="187"/>
      <c r="L259" s="187"/>
      <c r="M259" s="187"/>
      <c r="N259" s="187"/>
      <c r="O259" s="187"/>
      <c r="P259" s="187"/>
      <c r="Q259" s="187"/>
      <c r="R259" s="187"/>
      <c r="S259" s="266"/>
      <c r="T259" s="266"/>
      <c r="U259" s="266"/>
      <c r="V259" s="266"/>
      <c r="AS259" s="230"/>
      <c r="AT259" s="230"/>
      <c r="BJ259" s="1"/>
      <c r="BK259" s="1"/>
      <c r="BL259" s="1"/>
      <c r="BM259" s="1"/>
      <c r="BN259" s="1"/>
    </row>
    <row r="260" spans="1:66" s="75" customFormat="1" ht="28.5" customHeight="1">
      <c r="B260" s="98"/>
      <c r="C260" s="75" t="s">
        <v>321</v>
      </c>
      <c r="D260" s="9"/>
      <c r="X260" s="98"/>
      <c r="AC260" s="96"/>
      <c r="AD260" s="96"/>
      <c r="AE260" s="96"/>
      <c r="AF260" s="96"/>
      <c r="AG260" s="96"/>
      <c r="AH260" s="96"/>
      <c r="AI260" s="96"/>
      <c r="AJ260" s="96"/>
      <c r="AK260" s="96"/>
      <c r="AL260" s="96"/>
      <c r="AM260" s="96"/>
      <c r="AN260" s="96"/>
      <c r="AO260" s="96"/>
      <c r="AP260" s="96"/>
      <c r="AQ260" s="96"/>
      <c r="AR260" s="96"/>
      <c r="AT260" s="184"/>
    </row>
    <row r="261" spans="1:66" s="75" customFormat="1" ht="28.5" customHeight="1">
      <c r="B261" s="98"/>
      <c r="C261" s="535" t="s">
        <v>54</v>
      </c>
      <c r="D261" s="536"/>
      <c r="E261" s="536"/>
      <c r="F261" s="536"/>
      <c r="G261" s="536"/>
      <c r="H261" s="536"/>
      <c r="I261" s="536"/>
      <c r="J261" s="537"/>
      <c r="K261" s="535" t="s">
        <v>264</v>
      </c>
      <c r="L261" s="536"/>
      <c r="M261" s="536"/>
      <c r="N261" s="536"/>
      <c r="O261" s="536"/>
      <c r="P261" s="536"/>
      <c r="Q261" s="536"/>
      <c r="R261" s="537"/>
      <c r="S261" s="535" t="s">
        <v>268</v>
      </c>
      <c r="T261" s="536"/>
      <c r="U261" s="536"/>
      <c r="V261" s="536"/>
      <c r="W261" s="536"/>
      <c r="X261" s="536"/>
      <c r="Y261" s="536"/>
      <c r="Z261" s="537"/>
      <c r="AA261" s="397" t="s">
        <v>269</v>
      </c>
      <c r="AB261" s="397"/>
      <c r="AC261" s="397"/>
      <c r="AD261" s="397"/>
      <c r="AE261" s="397"/>
      <c r="AF261" s="397"/>
      <c r="AG261" s="397"/>
      <c r="AH261" s="397"/>
      <c r="AI261" s="397" t="s">
        <v>271</v>
      </c>
      <c r="AJ261" s="397"/>
      <c r="AK261" s="397"/>
      <c r="AL261" s="397"/>
      <c r="AM261" s="397"/>
      <c r="AN261" s="397"/>
      <c r="AO261" s="397"/>
      <c r="AP261" s="397"/>
    </row>
    <row r="262" spans="1:66" s="75" customFormat="1" ht="28.5" customHeight="1">
      <c r="B262" s="98"/>
      <c r="C262" s="436" t="s">
        <v>270</v>
      </c>
      <c r="D262" s="465"/>
      <c r="E262" s="465"/>
      <c r="F262" s="465"/>
      <c r="G262" s="466"/>
      <c r="H262" s="535" t="s">
        <v>262</v>
      </c>
      <c r="I262" s="536"/>
      <c r="J262" s="537"/>
      <c r="K262" s="558" t="s">
        <v>265</v>
      </c>
      <c r="L262" s="465"/>
      <c r="M262" s="465"/>
      <c r="N262" s="465"/>
      <c r="O262" s="465"/>
      <c r="P262" s="465"/>
      <c r="Q262" s="465"/>
      <c r="R262" s="466"/>
      <c r="S262" s="535" t="s">
        <v>265</v>
      </c>
      <c r="T262" s="536"/>
      <c r="U262" s="536"/>
      <c r="V262" s="536"/>
      <c r="W262" s="536"/>
      <c r="X262" s="536"/>
      <c r="Y262" s="536"/>
      <c r="Z262" s="537"/>
      <c r="AA262" s="687" t="s">
        <v>267</v>
      </c>
      <c r="AB262" s="687"/>
      <c r="AC262" s="687"/>
      <c r="AD262" s="687"/>
      <c r="AE262" s="687"/>
      <c r="AF262" s="687"/>
      <c r="AG262" s="687"/>
      <c r="AH262" s="687"/>
      <c r="AI262" s="687"/>
      <c r="AJ262" s="687"/>
      <c r="AK262" s="687"/>
      <c r="AL262" s="687"/>
      <c r="AM262" s="687"/>
      <c r="AN262" s="687"/>
      <c r="AO262" s="687"/>
      <c r="AP262" s="687"/>
    </row>
    <row r="263" spans="1:66" s="75" customFormat="1" ht="28.5" customHeight="1">
      <c r="B263" s="98"/>
      <c r="C263" s="374"/>
      <c r="D263" s="375"/>
      <c r="E263" s="375"/>
      <c r="F263" s="375"/>
      <c r="G263" s="376"/>
      <c r="H263" s="535" t="s">
        <v>263</v>
      </c>
      <c r="I263" s="536"/>
      <c r="J263" s="537"/>
      <c r="K263" s="374"/>
      <c r="L263" s="375"/>
      <c r="M263" s="375"/>
      <c r="N263" s="375"/>
      <c r="O263" s="375"/>
      <c r="P263" s="375"/>
      <c r="Q263" s="375"/>
      <c r="R263" s="376"/>
      <c r="S263" s="654" t="s">
        <v>266</v>
      </c>
      <c r="T263" s="655"/>
      <c r="U263" s="655"/>
      <c r="V263" s="655"/>
      <c r="W263" s="655"/>
      <c r="X263" s="655"/>
      <c r="Y263" s="655"/>
      <c r="Z263" s="656"/>
      <c r="AA263" s="687"/>
      <c r="AB263" s="687"/>
      <c r="AC263" s="687"/>
      <c r="AD263" s="687"/>
      <c r="AE263" s="687"/>
      <c r="AF263" s="687"/>
      <c r="AG263" s="687"/>
      <c r="AH263" s="687"/>
      <c r="AI263" s="687"/>
      <c r="AJ263" s="687"/>
      <c r="AK263" s="687"/>
      <c r="AL263" s="687"/>
      <c r="AM263" s="687"/>
      <c r="AN263" s="687"/>
      <c r="AO263" s="687"/>
      <c r="AP263" s="687"/>
    </row>
    <row r="264" spans="1:66" s="321" customFormat="1" ht="28.5" customHeight="1">
      <c r="A264" s="351"/>
      <c r="D264" s="352"/>
      <c r="X264" s="353"/>
      <c r="AT264" s="320"/>
    </row>
    <row r="265" spans="1:66" ht="33" customHeight="1">
      <c r="C265" s="141" t="s">
        <v>145</v>
      </c>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AS265" s="141"/>
    </row>
    <row r="266" spans="1:66" ht="33" customHeight="1">
      <c r="C266" s="319" t="s">
        <v>128</v>
      </c>
      <c r="D266" s="38" t="s">
        <v>285</v>
      </c>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row>
    <row r="267" spans="1:66" s="73" customFormat="1" ht="33" customHeight="1" thickBot="1">
      <c r="B267" s="98"/>
      <c r="D267" s="558" t="s">
        <v>54</v>
      </c>
      <c r="E267" s="465"/>
      <c r="F267" s="465"/>
      <c r="G267" s="466"/>
      <c r="H267" s="1053" t="s">
        <v>286</v>
      </c>
      <c r="I267" s="1054"/>
      <c r="J267" s="1054"/>
      <c r="K267" s="1054"/>
      <c r="L267" s="1054"/>
      <c r="M267" s="1054"/>
      <c r="N267" s="1054"/>
      <c r="O267" s="1054"/>
      <c r="P267" s="1054"/>
      <c r="Q267" s="1054"/>
      <c r="R267" s="1054"/>
      <c r="S267" s="1054"/>
      <c r="T267" s="1054"/>
      <c r="U267" s="1054"/>
      <c r="V267" s="1054"/>
      <c r="W267" s="1055"/>
      <c r="X267" s="710" t="s">
        <v>300</v>
      </c>
      <c r="Y267" s="711"/>
      <c r="Z267" s="711"/>
      <c r="AA267" s="712"/>
      <c r="AB267" s="710" t="s">
        <v>287</v>
      </c>
      <c r="AC267" s="711"/>
      <c r="AD267" s="711"/>
      <c r="AE267" s="712"/>
      <c r="AF267" s="710" t="s">
        <v>288</v>
      </c>
      <c r="AG267" s="711"/>
      <c r="AH267" s="711"/>
      <c r="AI267" s="712"/>
      <c r="AJ267" s="713" t="s">
        <v>289</v>
      </c>
      <c r="AK267" s="714"/>
      <c r="AL267" s="714"/>
      <c r="AM267" s="715"/>
      <c r="AN267" s="710" t="s">
        <v>290</v>
      </c>
      <c r="AO267" s="711"/>
      <c r="AP267" s="711"/>
      <c r="AQ267" s="712"/>
    </row>
    <row r="268" spans="1:66" s="73" customFormat="1" ht="71.25" customHeight="1">
      <c r="B268" s="98"/>
      <c r="D268" s="735" t="s">
        <v>66</v>
      </c>
      <c r="E268" s="736"/>
      <c r="F268" s="737" t="s">
        <v>229</v>
      </c>
      <c r="G268" s="738"/>
      <c r="H268" s="1056" t="s">
        <v>297</v>
      </c>
      <c r="I268" s="1057"/>
      <c r="J268" s="1057"/>
      <c r="K268" s="1057"/>
      <c r="L268" s="1057"/>
      <c r="M268" s="1057"/>
      <c r="N268" s="1057"/>
      <c r="O268" s="1057"/>
      <c r="P268" s="1057"/>
      <c r="Q268" s="1057"/>
      <c r="R268" s="1057"/>
      <c r="S268" s="1057"/>
      <c r="T268" s="1057"/>
      <c r="U268" s="1057"/>
      <c r="V268" s="1057"/>
      <c r="W268" s="1058"/>
      <c r="X268" s="739" t="s">
        <v>252</v>
      </c>
      <c r="Y268" s="740"/>
      <c r="Z268" s="740"/>
      <c r="AA268" s="741"/>
      <c r="AB268" s="739" t="s">
        <v>252</v>
      </c>
      <c r="AC268" s="740"/>
      <c r="AD268" s="740"/>
      <c r="AE268" s="741"/>
      <c r="AF268" s="739" t="s">
        <v>252</v>
      </c>
      <c r="AG268" s="740"/>
      <c r="AH268" s="740"/>
      <c r="AI268" s="741"/>
      <c r="AJ268" s="739" t="s">
        <v>252</v>
      </c>
      <c r="AK268" s="740"/>
      <c r="AL268" s="740"/>
      <c r="AM268" s="741"/>
      <c r="AN268" s="739" t="s">
        <v>252</v>
      </c>
      <c r="AO268" s="740"/>
      <c r="AP268" s="740"/>
      <c r="AQ268" s="741"/>
    </row>
    <row r="269" spans="1:66" s="73" customFormat="1" ht="72.75" customHeight="1">
      <c r="B269" s="98"/>
      <c r="D269" s="799" t="s">
        <v>66</v>
      </c>
      <c r="E269" s="800"/>
      <c r="F269" s="737" t="s">
        <v>291</v>
      </c>
      <c r="G269" s="738"/>
      <c r="H269" s="1056" t="s">
        <v>298</v>
      </c>
      <c r="I269" s="1057"/>
      <c r="J269" s="1057"/>
      <c r="K269" s="1057"/>
      <c r="L269" s="1057"/>
      <c r="M269" s="1057"/>
      <c r="N269" s="1057"/>
      <c r="O269" s="1057"/>
      <c r="P269" s="1057"/>
      <c r="Q269" s="1057"/>
      <c r="R269" s="1057"/>
      <c r="S269" s="1057"/>
      <c r="T269" s="1057"/>
      <c r="U269" s="1057"/>
      <c r="V269" s="1057"/>
      <c r="W269" s="1058"/>
      <c r="X269" s="739" t="s">
        <v>252</v>
      </c>
      <c r="Y269" s="740"/>
      <c r="Z269" s="740"/>
      <c r="AA269" s="741"/>
      <c r="AB269" s="739" t="s">
        <v>252</v>
      </c>
      <c r="AC269" s="740"/>
      <c r="AD269" s="740"/>
      <c r="AE269" s="741"/>
      <c r="AF269" s="710" t="s">
        <v>84</v>
      </c>
      <c r="AG269" s="711"/>
      <c r="AH269" s="711"/>
      <c r="AI269" s="712"/>
      <c r="AJ269" s="739" t="s">
        <v>252</v>
      </c>
      <c r="AK269" s="740"/>
      <c r="AL269" s="740"/>
      <c r="AM269" s="741"/>
      <c r="AN269" s="739" t="s">
        <v>252</v>
      </c>
      <c r="AO269" s="740"/>
      <c r="AP269" s="740"/>
      <c r="AQ269" s="741"/>
    </row>
    <row r="270" spans="1:66" s="73" customFormat="1" ht="136.5" customHeight="1" thickBot="1">
      <c r="D270" s="792" t="s">
        <v>66</v>
      </c>
      <c r="E270" s="793"/>
      <c r="F270" s="737" t="s">
        <v>292</v>
      </c>
      <c r="G270" s="738"/>
      <c r="H270" s="1059" t="s">
        <v>299</v>
      </c>
      <c r="I270" s="1060"/>
      <c r="J270" s="1060"/>
      <c r="K270" s="1060"/>
      <c r="L270" s="1060"/>
      <c r="M270" s="1060"/>
      <c r="N270" s="1060"/>
      <c r="O270" s="1060"/>
      <c r="P270" s="1060"/>
      <c r="Q270" s="1060"/>
      <c r="R270" s="1060"/>
      <c r="S270" s="1060"/>
      <c r="T270" s="1060"/>
      <c r="U270" s="1060"/>
      <c r="V270" s="1060"/>
      <c r="W270" s="1061"/>
      <c r="X270" s="739" t="s">
        <v>252</v>
      </c>
      <c r="Y270" s="740"/>
      <c r="Z270" s="740"/>
      <c r="AA270" s="741"/>
      <c r="AB270" s="710" t="s">
        <v>84</v>
      </c>
      <c r="AC270" s="711"/>
      <c r="AD270" s="711"/>
      <c r="AE270" s="712"/>
      <c r="AF270" s="710" t="s">
        <v>84</v>
      </c>
      <c r="AG270" s="711"/>
      <c r="AH270" s="711"/>
      <c r="AI270" s="712"/>
      <c r="AJ270" s="739" t="s">
        <v>252</v>
      </c>
      <c r="AK270" s="740"/>
      <c r="AL270" s="740"/>
      <c r="AM270" s="741"/>
      <c r="AN270" s="739" t="s">
        <v>252</v>
      </c>
      <c r="AO270" s="740"/>
      <c r="AP270" s="740"/>
      <c r="AQ270" s="741"/>
    </row>
    <row r="271" spans="1:66" s="21" customFormat="1" ht="33" customHeight="1">
      <c r="C271" s="319"/>
      <c r="D271" s="329"/>
      <c r="E271" s="329"/>
      <c r="F271" s="329"/>
      <c r="G271" s="329"/>
      <c r="H271" s="329"/>
      <c r="I271" s="329"/>
      <c r="J271" s="329"/>
      <c r="K271" s="329"/>
      <c r="L271" s="110"/>
      <c r="M271" s="330"/>
      <c r="N271" s="330"/>
      <c r="O271" s="330"/>
      <c r="P271" s="330"/>
      <c r="Q271" s="330"/>
      <c r="R271" s="330"/>
      <c r="S271" s="330"/>
      <c r="T271" s="330"/>
      <c r="U271" s="330"/>
      <c r="V271" s="33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331"/>
      <c r="AR271" s="171"/>
      <c r="AS271" s="1"/>
      <c r="AT271" s="1"/>
    </row>
    <row r="272" spans="1:66" s="38" customFormat="1" ht="25.5" customHeight="1">
      <c r="B272" s="165"/>
      <c r="C272" s="244" t="s">
        <v>233</v>
      </c>
      <c r="D272" s="167" t="s">
        <v>125</v>
      </c>
      <c r="E272" s="165"/>
      <c r="F272" s="165"/>
      <c r="G272" s="165"/>
      <c r="H272" s="165"/>
      <c r="I272" s="165"/>
      <c r="J272" s="165"/>
      <c r="K272" s="165"/>
      <c r="L272" s="165"/>
      <c r="M272" s="165"/>
      <c r="N272" s="165"/>
      <c r="O272" s="165"/>
      <c r="P272" s="165"/>
      <c r="Q272" s="165"/>
      <c r="R272" s="165"/>
      <c r="S272" s="165"/>
      <c r="T272" s="165"/>
      <c r="U272" s="165"/>
      <c r="V272" s="165"/>
      <c r="W272" s="165"/>
      <c r="X272" s="165"/>
      <c r="Y272" s="165"/>
      <c r="Z272" s="165"/>
      <c r="AA272" s="165"/>
      <c r="AB272" s="165"/>
      <c r="AC272" s="165"/>
      <c r="AD272" s="165"/>
      <c r="AE272" s="165"/>
      <c r="AF272" s="165"/>
      <c r="AG272" s="165"/>
      <c r="AH272" s="165"/>
      <c r="AI272" s="165"/>
      <c r="AJ272" s="165"/>
      <c r="AK272" s="165"/>
      <c r="AL272" s="165"/>
      <c r="AM272" s="165"/>
      <c r="AN272" s="165"/>
      <c r="AO272" s="165"/>
      <c r="AP272" s="165"/>
      <c r="AQ272" s="165"/>
      <c r="AR272" s="165"/>
      <c r="AS272" s="165"/>
    </row>
    <row r="273" spans="2:51" ht="23.25" customHeight="1">
      <c r="B273" s="165"/>
      <c r="C273" s="242"/>
      <c r="D273" s="167" t="s">
        <v>126</v>
      </c>
      <c r="E273" s="165"/>
      <c r="F273" s="165"/>
      <c r="G273" s="165"/>
      <c r="H273" s="165"/>
      <c r="I273" s="165"/>
      <c r="J273" s="165"/>
      <c r="K273" s="165"/>
      <c r="L273" s="165"/>
      <c r="M273" s="165"/>
      <c r="N273" s="165"/>
      <c r="O273" s="165"/>
      <c r="P273" s="165"/>
      <c r="Q273" s="165"/>
      <c r="R273" s="165"/>
      <c r="S273" s="165"/>
      <c r="T273" s="165"/>
      <c r="U273" s="165"/>
      <c r="V273" s="165"/>
      <c r="W273" s="165"/>
      <c r="X273" s="165"/>
      <c r="Y273" s="165"/>
      <c r="Z273" s="165"/>
      <c r="AA273" s="165"/>
      <c r="AB273" s="165"/>
      <c r="AC273" s="165"/>
      <c r="AD273" s="165"/>
      <c r="AE273" s="165"/>
      <c r="AF273" s="165"/>
      <c r="AG273" s="165"/>
      <c r="AH273" s="165"/>
      <c r="AI273" s="165"/>
      <c r="AJ273" s="165"/>
      <c r="AK273" s="165"/>
      <c r="AL273" s="165"/>
      <c r="AM273" s="165"/>
      <c r="AN273" s="165"/>
      <c r="AO273" s="165"/>
      <c r="AP273" s="165"/>
      <c r="AQ273" s="165"/>
      <c r="AR273" s="165"/>
      <c r="AS273" s="165"/>
    </row>
    <row r="274" spans="2:51" ht="23.25" customHeight="1">
      <c r="B274" s="165"/>
      <c r="C274" s="166"/>
      <c r="D274" s="167" t="s">
        <v>258</v>
      </c>
      <c r="E274" s="165"/>
      <c r="F274" s="165"/>
      <c r="G274" s="165"/>
      <c r="H274" s="165"/>
      <c r="I274" s="165"/>
      <c r="J274" s="165"/>
      <c r="K274" s="165"/>
      <c r="L274" s="165"/>
      <c r="M274" s="165"/>
      <c r="N274" s="165"/>
      <c r="O274" s="165"/>
      <c r="P274" s="165"/>
      <c r="Q274" s="165"/>
      <c r="R274" s="165"/>
      <c r="S274" s="165"/>
      <c r="T274" s="165"/>
      <c r="U274" s="165"/>
      <c r="V274" s="165"/>
      <c r="W274" s="165"/>
      <c r="X274" s="165"/>
      <c r="Y274" s="165"/>
      <c r="Z274" s="165"/>
      <c r="AA274" s="165"/>
      <c r="AB274" s="165"/>
      <c r="AC274" s="165"/>
      <c r="AD274" s="165"/>
      <c r="AE274" s="165"/>
      <c r="AF274" s="165"/>
      <c r="AG274" s="165"/>
      <c r="AH274" s="165"/>
      <c r="AI274" s="165"/>
      <c r="AJ274" s="165"/>
      <c r="AK274" s="165"/>
      <c r="AL274" s="165"/>
      <c r="AM274" s="165"/>
      <c r="AN274" s="165"/>
      <c r="AO274" s="165"/>
      <c r="AP274" s="165"/>
      <c r="AQ274" s="165"/>
      <c r="AR274" s="165"/>
      <c r="AS274" s="165"/>
    </row>
    <row r="275" spans="2:51" ht="23.25" customHeight="1">
      <c r="B275" s="165"/>
      <c r="C275" s="166"/>
      <c r="D275" s="167" t="s">
        <v>284</v>
      </c>
      <c r="E275" s="165"/>
      <c r="F275" s="165"/>
      <c r="G275" s="165"/>
      <c r="H275" s="165"/>
      <c r="I275" s="165"/>
      <c r="J275" s="165"/>
      <c r="K275" s="165"/>
      <c r="L275" s="165"/>
      <c r="M275" s="165"/>
      <c r="N275" s="165"/>
      <c r="O275" s="165"/>
      <c r="P275" s="165"/>
      <c r="Q275" s="165"/>
      <c r="R275" s="165"/>
      <c r="S275" s="165"/>
      <c r="T275" s="165"/>
      <c r="U275" s="165"/>
      <c r="V275" s="165"/>
      <c r="W275" s="165"/>
      <c r="X275" s="165"/>
      <c r="Y275" s="165"/>
      <c r="Z275" s="165"/>
      <c r="AA275" s="165"/>
      <c r="AB275" s="165"/>
      <c r="AC275" s="165"/>
      <c r="AD275" s="165"/>
      <c r="AE275" s="165"/>
      <c r="AF275" s="165"/>
      <c r="AG275" s="165"/>
      <c r="AH275" s="165"/>
      <c r="AI275" s="165"/>
      <c r="AJ275" s="165"/>
      <c r="AK275" s="165"/>
      <c r="AL275" s="165"/>
      <c r="AM275" s="165"/>
      <c r="AN275" s="165"/>
      <c r="AO275" s="165"/>
      <c r="AP275" s="232"/>
      <c r="AQ275" s="165"/>
      <c r="AR275" s="165"/>
      <c r="AS275" s="165"/>
    </row>
    <row r="276" spans="2:51" s="21" customFormat="1" ht="28.5" customHeight="1">
      <c r="C276" s="258" t="s">
        <v>128</v>
      </c>
      <c r="D276" s="38" t="s">
        <v>241</v>
      </c>
      <c r="F276" s="169"/>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1"/>
      <c r="AR276" s="171"/>
      <c r="AS276" s="1"/>
      <c r="AT276" s="1"/>
    </row>
    <row r="277" spans="2:51" ht="23.25" customHeight="1">
      <c r="B277" s="165"/>
      <c r="C277" s="244" t="s">
        <v>233</v>
      </c>
      <c r="D277" s="6" t="s">
        <v>319</v>
      </c>
      <c r="E277" s="165"/>
      <c r="F277" s="165"/>
      <c r="G277" s="165"/>
      <c r="H277" s="165"/>
      <c r="I277" s="165"/>
      <c r="J277" s="165"/>
      <c r="K277" s="165"/>
      <c r="L277" s="165"/>
      <c r="M277" s="165"/>
      <c r="N277" s="165"/>
      <c r="O277" s="165"/>
      <c r="P277" s="165"/>
      <c r="Q277" s="165"/>
      <c r="R277" s="165"/>
      <c r="S277" s="165"/>
      <c r="T277" s="165"/>
      <c r="U277" s="165"/>
      <c r="V277" s="165"/>
      <c r="W277" s="165"/>
      <c r="X277" s="165"/>
      <c r="Y277" s="165"/>
      <c r="Z277" s="165"/>
      <c r="AA277" s="165"/>
      <c r="AB277" s="165"/>
      <c r="AC277" s="165"/>
      <c r="AD277" s="165"/>
      <c r="AE277" s="165"/>
      <c r="AF277" s="165"/>
      <c r="AG277" s="165"/>
      <c r="AH277" s="165"/>
      <c r="AI277" s="165"/>
      <c r="AJ277" s="165"/>
      <c r="AK277" s="165"/>
      <c r="AL277" s="165"/>
      <c r="AM277" s="165"/>
      <c r="AN277" s="165"/>
      <c r="AO277" s="165"/>
      <c r="AP277" s="165"/>
      <c r="AQ277" s="165"/>
      <c r="AR277" s="165"/>
      <c r="AS277" s="165"/>
    </row>
    <row r="278" spans="2:51" ht="23.25" customHeight="1">
      <c r="B278" s="165"/>
      <c r="C278" s="98" t="s">
        <v>301</v>
      </c>
      <c r="D278" s="332" t="s">
        <v>326</v>
      </c>
      <c r="E278" s="165"/>
      <c r="F278" s="165"/>
      <c r="G278" s="165"/>
      <c r="H278" s="165"/>
      <c r="I278" s="165"/>
      <c r="J278" s="165"/>
      <c r="K278" s="165"/>
      <c r="L278" s="165"/>
      <c r="M278" s="165"/>
      <c r="N278" s="165"/>
      <c r="O278" s="165"/>
      <c r="P278" s="165"/>
      <c r="Q278" s="165"/>
      <c r="R278" s="165"/>
      <c r="S278" s="165"/>
      <c r="T278" s="165"/>
      <c r="U278" s="165"/>
      <c r="V278" s="165"/>
      <c r="W278" s="165"/>
      <c r="X278" s="165"/>
      <c r="Y278" s="165"/>
      <c r="Z278" s="165"/>
      <c r="AA278" s="165"/>
      <c r="AB278" s="165"/>
      <c r="AC278" s="165"/>
      <c r="AD278" s="165"/>
      <c r="AE278" s="165"/>
      <c r="AF278" s="165"/>
      <c r="AG278" s="165"/>
      <c r="AH278" s="165"/>
      <c r="AI278" s="165"/>
      <c r="AJ278" s="165"/>
      <c r="AK278" s="165"/>
      <c r="AL278" s="165"/>
      <c r="AM278" s="165"/>
      <c r="AN278" s="165"/>
      <c r="AO278" s="165"/>
      <c r="AP278" s="165"/>
      <c r="AQ278" s="165"/>
      <c r="AR278" s="165"/>
      <c r="AS278" s="165"/>
    </row>
    <row r="279" spans="2:51" ht="23.25" customHeight="1">
      <c r="B279" s="165"/>
      <c r="C279" s="98"/>
      <c r="D279" s="332" t="s">
        <v>324</v>
      </c>
      <c r="E279" s="165"/>
      <c r="F279" s="165"/>
      <c r="G279" s="165"/>
      <c r="H279" s="165"/>
      <c r="I279" s="165"/>
      <c r="J279" s="165"/>
      <c r="K279" s="165"/>
      <c r="L279" s="165"/>
      <c r="M279" s="165"/>
      <c r="N279" s="165"/>
      <c r="O279" s="165"/>
      <c r="P279" s="165"/>
      <c r="Q279" s="165"/>
      <c r="R279" s="165"/>
      <c r="S279" s="165"/>
      <c r="T279" s="165"/>
      <c r="U279" s="165"/>
      <c r="V279" s="165"/>
      <c r="W279" s="165"/>
      <c r="X279" s="165"/>
      <c r="Y279" s="165"/>
      <c r="Z279" s="165"/>
      <c r="AA279" s="165"/>
      <c r="AB279" s="165"/>
      <c r="AC279" s="165"/>
      <c r="AD279" s="165"/>
      <c r="AE279" s="165"/>
      <c r="AF279" s="165"/>
      <c r="AG279" s="165"/>
      <c r="AH279" s="165"/>
      <c r="AI279" s="165"/>
      <c r="AJ279" s="165"/>
      <c r="AK279" s="165"/>
      <c r="AL279" s="165"/>
      <c r="AM279" s="165"/>
      <c r="AN279" s="165"/>
      <c r="AO279" s="165"/>
      <c r="AP279" s="165"/>
      <c r="AQ279" s="165"/>
      <c r="AR279" s="165"/>
      <c r="AS279" s="165"/>
    </row>
    <row r="280" spans="2:51" ht="23.25" customHeight="1">
      <c r="B280" s="165"/>
      <c r="C280" s="98"/>
      <c r="D280" s="332" t="s">
        <v>325</v>
      </c>
      <c r="E280" s="165"/>
      <c r="F280" s="165"/>
      <c r="G280" s="165"/>
      <c r="H280" s="165"/>
      <c r="I280" s="165"/>
      <c r="J280" s="165"/>
      <c r="K280" s="165"/>
      <c r="L280" s="165"/>
      <c r="M280" s="165"/>
      <c r="N280" s="165"/>
      <c r="O280" s="165"/>
      <c r="P280" s="165"/>
      <c r="Q280" s="165"/>
      <c r="R280" s="165"/>
      <c r="S280" s="165"/>
      <c r="T280" s="165"/>
      <c r="U280" s="165"/>
      <c r="V280" s="165"/>
      <c r="W280" s="165"/>
      <c r="X280" s="165"/>
      <c r="Y280" s="165"/>
      <c r="Z280" s="165"/>
      <c r="AA280" s="165"/>
      <c r="AB280" s="165"/>
      <c r="AC280" s="165"/>
      <c r="AD280" s="165"/>
      <c r="AE280" s="165"/>
      <c r="AF280" s="165"/>
      <c r="AG280" s="165"/>
      <c r="AH280" s="165"/>
      <c r="AI280" s="165"/>
      <c r="AJ280" s="165"/>
      <c r="AK280" s="165"/>
      <c r="AL280" s="165"/>
      <c r="AM280" s="165"/>
      <c r="AN280" s="165"/>
      <c r="AO280" s="165"/>
      <c r="AP280" s="165"/>
      <c r="AQ280" s="165"/>
      <c r="AR280" s="165"/>
      <c r="AS280" s="165"/>
    </row>
    <row r="281" spans="2:51" ht="23.25" customHeight="1">
      <c r="B281" s="165"/>
      <c r="C281" s="98"/>
      <c r="D281" s="332"/>
      <c r="E281" s="165"/>
      <c r="F281" s="165"/>
      <c r="G281" s="165"/>
      <c r="H281" s="165"/>
      <c r="I281" s="165"/>
      <c r="J281" s="165"/>
      <c r="K281" s="165"/>
      <c r="L281" s="165"/>
      <c r="M281" s="165"/>
      <c r="N281" s="165"/>
      <c r="O281" s="165"/>
      <c r="P281" s="165"/>
      <c r="Q281" s="165"/>
      <c r="R281" s="165"/>
      <c r="S281" s="165"/>
      <c r="T281" s="165"/>
      <c r="U281" s="165"/>
      <c r="V281" s="165"/>
      <c r="W281" s="165"/>
      <c r="X281" s="165"/>
      <c r="Y281" s="165"/>
      <c r="Z281" s="165"/>
      <c r="AA281" s="165"/>
      <c r="AB281" s="165"/>
      <c r="AC281" s="165"/>
      <c r="AD281" s="165"/>
      <c r="AE281" s="165"/>
      <c r="AF281" s="165"/>
      <c r="AG281" s="165"/>
      <c r="AH281" s="165"/>
      <c r="AI281" s="165"/>
      <c r="AJ281" s="165"/>
      <c r="AK281" s="165"/>
      <c r="AL281" s="165"/>
      <c r="AM281" s="165"/>
      <c r="AN281" s="165"/>
      <c r="AO281" s="165"/>
      <c r="AP281" s="165"/>
      <c r="AQ281" s="165"/>
      <c r="AR281" s="165"/>
      <c r="AS281" s="165"/>
    </row>
    <row r="282" spans="2:51" ht="23.25" customHeight="1">
      <c r="B282" s="165"/>
      <c r="C282" s="98"/>
      <c r="D282" s="332"/>
      <c r="E282" s="165"/>
      <c r="F282" s="165"/>
      <c r="G282" s="165"/>
      <c r="H282" s="165"/>
      <c r="I282" s="165"/>
      <c r="J282" s="165"/>
      <c r="K282" s="165"/>
      <c r="L282" s="165"/>
      <c r="M282" s="165"/>
      <c r="N282" s="165"/>
      <c r="O282" s="165"/>
      <c r="P282" s="165"/>
      <c r="Q282" s="165"/>
      <c r="R282" s="165"/>
      <c r="S282" s="165"/>
      <c r="T282" s="165"/>
      <c r="U282" s="165"/>
      <c r="V282" s="165"/>
      <c r="W282" s="165"/>
      <c r="X282" s="165"/>
      <c r="Y282" s="165"/>
      <c r="Z282" s="165"/>
      <c r="AA282" s="165"/>
      <c r="AB282" s="165"/>
      <c r="AC282" s="165"/>
      <c r="AD282" s="165"/>
      <c r="AE282" s="165"/>
      <c r="AF282" s="165"/>
      <c r="AG282" s="165"/>
      <c r="AH282" s="165"/>
      <c r="AI282" s="165"/>
      <c r="AJ282" s="165"/>
      <c r="AK282" s="165"/>
      <c r="AL282" s="165"/>
      <c r="AM282" s="165"/>
      <c r="AN282" s="165"/>
      <c r="AO282" s="165"/>
      <c r="AP282" s="165"/>
      <c r="AQ282" s="165"/>
      <c r="AR282" s="165"/>
      <c r="AS282" s="165"/>
    </row>
    <row r="283" spans="2:51" ht="23.25" customHeight="1">
      <c r="B283" s="165"/>
      <c r="C283" s="141" t="s">
        <v>307</v>
      </c>
      <c r="D283" s="332"/>
      <c r="E283" s="165"/>
      <c r="F283" s="165"/>
      <c r="G283" s="165"/>
      <c r="H283" s="165"/>
      <c r="I283" s="165"/>
      <c r="J283" s="165"/>
      <c r="K283" s="165"/>
      <c r="L283" s="165"/>
      <c r="M283" s="165"/>
      <c r="N283" s="165"/>
      <c r="O283" s="165"/>
      <c r="P283" s="165"/>
      <c r="Q283" s="165"/>
      <c r="R283" s="165"/>
      <c r="S283" s="165"/>
      <c r="T283" s="165"/>
      <c r="U283" s="165"/>
      <c r="V283" s="165"/>
      <c r="W283" s="165"/>
      <c r="X283" s="165"/>
      <c r="Y283" s="165"/>
      <c r="Z283" s="165"/>
      <c r="AA283" s="165"/>
      <c r="AB283" s="165"/>
      <c r="AC283" s="165"/>
      <c r="AD283" s="165"/>
      <c r="AE283" s="165"/>
      <c r="AF283" s="165"/>
      <c r="AG283" s="165"/>
      <c r="AH283" s="165"/>
      <c r="AI283" s="165"/>
      <c r="AJ283" s="165"/>
      <c r="AK283" s="165"/>
      <c r="AL283" s="165"/>
      <c r="AM283" s="165"/>
      <c r="AN283" s="165"/>
      <c r="AO283" s="165"/>
      <c r="AP283" s="165"/>
      <c r="AQ283" s="165"/>
      <c r="AR283" s="165"/>
      <c r="AS283" s="165"/>
    </row>
    <row r="284" spans="2:51" ht="23.25" customHeight="1">
      <c r="B284" s="165"/>
      <c r="C284" s="244" t="s">
        <v>128</v>
      </c>
      <c r="D284" s="322" t="s">
        <v>260</v>
      </c>
      <c r="E284" s="165"/>
      <c r="F284" s="165"/>
      <c r="G284" s="165"/>
      <c r="H284" s="165"/>
      <c r="I284" s="165"/>
      <c r="J284" s="165"/>
      <c r="K284" s="165"/>
      <c r="L284" s="165"/>
      <c r="M284" s="165"/>
      <c r="N284" s="165"/>
      <c r="O284" s="165"/>
      <c r="P284" s="165"/>
      <c r="Q284" s="165"/>
      <c r="R284" s="165"/>
      <c r="S284" s="165"/>
      <c r="T284" s="165"/>
      <c r="U284" s="165"/>
      <c r="V284" s="165"/>
      <c r="W284" s="165"/>
      <c r="X284" s="165"/>
      <c r="Y284" s="165"/>
      <c r="Z284" s="165"/>
      <c r="AA284" s="165"/>
      <c r="AB284" s="165"/>
      <c r="AC284" s="165"/>
      <c r="AD284" s="165"/>
      <c r="AE284" s="165"/>
      <c r="AF284" s="165"/>
      <c r="AG284" s="165"/>
      <c r="AH284" s="165"/>
      <c r="AI284" s="165"/>
      <c r="AJ284" s="165"/>
      <c r="AK284" s="165"/>
      <c r="AL284" s="165"/>
      <c r="AM284" s="165"/>
      <c r="AN284" s="165"/>
      <c r="AO284" s="165"/>
      <c r="AP284" s="165"/>
      <c r="AQ284" s="165"/>
      <c r="AR284" s="165"/>
      <c r="AS284" s="165"/>
    </row>
    <row r="285" spans="2:51" ht="23.25" customHeight="1">
      <c r="B285" s="165"/>
      <c r="C285" s="168"/>
      <c r="D285" s="38" t="s">
        <v>308</v>
      </c>
      <c r="E285" s="165"/>
      <c r="F285" s="165"/>
      <c r="G285" s="165"/>
      <c r="H285" s="165"/>
      <c r="I285" s="165"/>
      <c r="J285" s="165"/>
      <c r="K285" s="165"/>
      <c r="L285" s="165"/>
      <c r="M285" s="165"/>
      <c r="N285" s="165"/>
      <c r="O285" s="165"/>
      <c r="P285" s="165"/>
      <c r="Q285" s="165"/>
      <c r="R285" s="165"/>
      <c r="S285" s="165"/>
      <c r="T285" s="165"/>
      <c r="U285" s="165"/>
      <c r="V285" s="165"/>
      <c r="W285" s="165"/>
      <c r="X285" s="165"/>
      <c r="Y285" s="165"/>
      <c r="Z285" s="165"/>
      <c r="AA285" s="165"/>
      <c r="AB285" s="165"/>
      <c r="AC285" s="165"/>
      <c r="AD285" s="165"/>
      <c r="AE285" s="165"/>
      <c r="AF285" s="165"/>
      <c r="AG285" s="165"/>
      <c r="AH285" s="165"/>
      <c r="AI285" s="165"/>
      <c r="AJ285" s="165"/>
      <c r="AK285" s="165"/>
      <c r="AL285" s="165"/>
      <c r="AM285" s="165"/>
      <c r="AN285" s="165"/>
      <c r="AO285" s="165"/>
      <c r="AP285" s="165"/>
      <c r="AQ285" s="165"/>
      <c r="AR285" s="165"/>
      <c r="AS285" s="165"/>
    </row>
    <row r="286" spans="2:51" ht="23.25" customHeight="1">
      <c r="B286" s="165"/>
      <c r="C286" s="168"/>
      <c r="D286" s="322" t="s">
        <v>309</v>
      </c>
      <c r="E286" s="165"/>
      <c r="F286" s="165"/>
      <c r="G286" s="165"/>
      <c r="H286" s="165"/>
      <c r="I286" s="165"/>
      <c r="J286" s="165"/>
      <c r="K286" s="165"/>
      <c r="L286" s="165"/>
      <c r="M286" s="165"/>
      <c r="N286" s="165"/>
      <c r="O286" s="165"/>
      <c r="P286" s="165"/>
      <c r="Q286" s="165"/>
      <c r="R286" s="165"/>
      <c r="S286" s="165"/>
      <c r="T286" s="165"/>
      <c r="U286" s="165"/>
      <c r="V286" s="165"/>
      <c r="W286" s="165"/>
      <c r="X286" s="165"/>
      <c r="Y286" s="165"/>
      <c r="Z286" s="165"/>
      <c r="AA286" s="165"/>
      <c r="AB286" s="165"/>
      <c r="AC286" s="165"/>
      <c r="AD286" s="165"/>
      <c r="AE286" s="165"/>
      <c r="AF286" s="165"/>
      <c r="AG286" s="165"/>
      <c r="AH286" s="165"/>
      <c r="AI286" s="165"/>
      <c r="AJ286" s="165"/>
      <c r="AK286" s="165"/>
      <c r="AL286" s="165"/>
      <c r="AM286" s="165"/>
      <c r="AN286" s="165"/>
      <c r="AO286" s="165"/>
      <c r="AP286" s="165"/>
      <c r="AQ286" s="165"/>
      <c r="AR286" s="165"/>
      <c r="AS286" s="165"/>
    </row>
    <row r="287" spans="2:51" ht="23.25" customHeight="1">
      <c r="B287" s="165"/>
      <c r="C287" s="168"/>
      <c r="D287" s="322"/>
      <c r="E287" s="165"/>
      <c r="F287" s="165"/>
      <c r="G287" s="165"/>
      <c r="H287" s="165"/>
      <c r="I287" s="165"/>
      <c r="J287" s="165"/>
      <c r="K287" s="165"/>
      <c r="L287" s="165"/>
      <c r="M287" s="165"/>
      <c r="N287" s="165"/>
      <c r="O287" s="165"/>
      <c r="P287" s="165"/>
      <c r="Q287" s="165"/>
      <c r="R287" s="165"/>
      <c r="S287" s="165"/>
      <c r="T287" s="165"/>
      <c r="U287" s="165"/>
      <c r="V287" s="165"/>
      <c r="W287" s="165"/>
      <c r="X287" s="165"/>
      <c r="Y287" s="165"/>
      <c r="Z287" s="165"/>
      <c r="AA287" s="165"/>
      <c r="AB287" s="165"/>
      <c r="AC287" s="165"/>
      <c r="AD287" s="165"/>
      <c r="AE287" s="165"/>
      <c r="AF287" s="165"/>
      <c r="AG287" s="165"/>
      <c r="AH287" s="165"/>
      <c r="AI287" s="165"/>
      <c r="AJ287" s="165"/>
      <c r="AK287" s="165"/>
      <c r="AL287" s="165"/>
      <c r="AM287" s="165"/>
      <c r="AN287" s="165"/>
      <c r="AO287" s="165"/>
      <c r="AP287" s="165"/>
      <c r="AQ287" s="165"/>
      <c r="AR287" s="165"/>
      <c r="AS287" s="165"/>
    </row>
    <row r="288" spans="2:51" s="73" customFormat="1" ht="24.95" customHeight="1">
      <c r="B288" s="98"/>
      <c r="O288" s="248"/>
      <c r="AU288" s="93"/>
      <c r="AV288" s="93"/>
      <c r="AW288" s="93"/>
      <c r="AX288" s="93"/>
      <c r="AY288" s="93"/>
    </row>
    <row r="289" spans="2:51" s="73" customFormat="1" ht="24.95" customHeight="1">
      <c r="B289" s="98"/>
      <c r="O289" s="248"/>
      <c r="AU289" s="93"/>
      <c r="AV289" s="93"/>
      <c r="AW289" s="93"/>
      <c r="AX289" s="93"/>
      <c r="AY289" s="93"/>
    </row>
    <row r="290" spans="2:51" ht="24.95" hidden="1" customHeight="1">
      <c r="C290" s="418" t="s">
        <v>113</v>
      </c>
      <c r="D290" s="465"/>
      <c r="E290" s="465"/>
      <c r="F290" s="465"/>
      <c r="G290" s="465"/>
      <c r="H290" s="465"/>
      <c r="I290" s="840" t="s">
        <v>115</v>
      </c>
      <c r="J290" s="841"/>
      <c r="K290" s="842"/>
      <c r="L290" s="847" t="s">
        <v>117</v>
      </c>
      <c r="M290" s="465"/>
      <c r="N290" s="465"/>
      <c r="O290" s="465"/>
      <c r="P290" s="848"/>
      <c r="Q290" s="849" t="s">
        <v>310</v>
      </c>
      <c r="R290" s="850"/>
      <c r="S290" s="850"/>
      <c r="T290" s="850"/>
      <c r="U290" s="850"/>
      <c r="V290" s="851"/>
      <c r="W290" s="847" t="s">
        <v>117</v>
      </c>
      <c r="X290" s="465"/>
      <c r="Y290" s="465"/>
      <c r="Z290" s="465"/>
      <c r="AA290" s="848"/>
      <c r="AB290" s="849" t="s">
        <v>311</v>
      </c>
      <c r="AC290" s="850"/>
      <c r="AD290" s="850"/>
      <c r="AE290" s="850"/>
      <c r="AF290" s="850"/>
      <c r="AG290" s="851"/>
      <c r="AH290" s="794" t="s">
        <v>312</v>
      </c>
      <c r="AI290" s="381"/>
      <c r="AJ290" s="381"/>
      <c r="AK290" s="381"/>
      <c r="AL290" s="795"/>
      <c r="AM290" s="75"/>
      <c r="AN290" s="796" t="s">
        <v>320</v>
      </c>
      <c r="AO290" s="797"/>
      <c r="AP290" s="797"/>
      <c r="AQ290" s="797"/>
      <c r="AR290" s="798"/>
      <c r="AU290" s="759" t="s">
        <v>138</v>
      </c>
      <c r="AV290" s="759" t="s">
        <v>251</v>
      </c>
      <c r="AW290" s="803" t="s">
        <v>161</v>
      </c>
    </row>
    <row r="291" spans="2:51" ht="24.95" hidden="1" customHeight="1">
      <c r="C291" s="371"/>
      <c r="D291" s="372"/>
      <c r="E291" s="372"/>
      <c r="F291" s="372"/>
      <c r="G291" s="372"/>
      <c r="H291" s="372"/>
      <c r="I291" s="843"/>
      <c r="J291" s="372"/>
      <c r="K291" s="844"/>
      <c r="L291" s="845"/>
      <c r="M291" s="375"/>
      <c r="N291" s="375"/>
      <c r="O291" s="375"/>
      <c r="P291" s="846"/>
      <c r="Q291" s="852"/>
      <c r="R291" s="443"/>
      <c r="S291" s="443"/>
      <c r="T291" s="443"/>
      <c r="U291" s="443"/>
      <c r="V291" s="853"/>
      <c r="W291" s="845"/>
      <c r="X291" s="375"/>
      <c r="Y291" s="375"/>
      <c r="Z291" s="375"/>
      <c r="AA291" s="846"/>
      <c r="AB291" s="852"/>
      <c r="AC291" s="443"/>
      <c r="AD291" s="443"/>
      <c r="AE291" s="443"/>
      <c r="AF291" s="443"/>
      <c r="AG291" s="853"/>
      <c r="AH291" s="794"/>
      <c r="AI291" s="381"/>
      <c r="AJ291" s="381"/>
      <c r="AK291" s="381"/>
      <c r="AL291" s="795"/>
      <c r="AM291" s="75"/>
      <c r="AN291" s="796"/>
      <c r="AO291" s="797"/>
      <c r="AP291" s="797"/>
      <c r="AQ291" s="797"/>
      <c r="AR291" s="798"/>
      <c r="AU291" s="761"/>
      <c r="AV291" s="761"/>
      <c r="AW291" s="804"/>
    </row>
    <row r="292" spans="2:51" ht="24.95" hidden="1" customHeight="1">
      <c r="C292" s="371"/>
      <c r="D292" s="372"/>
      <c r="E292" s="372"/>
      <c r="F292" s="372"/>
      <c r="G292" s="372"/>
      <c r="H292" s="372"/>
      <c r="I292" s="843"/>
      <c r="J292" s="372"/>
      <c r="K292" s="844"/>
      <c r="L292" s="806" t="s">
        <v>156</v>
      </c>
      <c r="M292" s="759"/>
      <c r="N292" s="759"/>
      <c r="O292" s="759"/>
      <c r="P292" s="759"/>
      <c r="Q292" s="809" t="s">
        <v>234</v>
      </c>
      <c r="R292" s="750"/>
      <c r="S292" s="810"/>
      <c r="T292" s="749" t="s">
        <v>130</v>
      </c>
      <c r="U292" s="750"/>
      <c r="V292" s="751"/>
      <c r="W292" s="759" t="s">
        <v>313</v>
      </c>
      <c r="X292" s="759"/>
      <c r="Y292" s="759"/>
      <c r="Z292" s="759"/>
      <c r="AA292" s="760"/>
      <c r="AB292" s="1062" t="s">
        <v>317</v>
      </c>
      <c r="AC292" s="1063"/>
      <c r="AD292" s="1064"/>
      <c r="AE292" s="749" t="s">
        <v>302</v>
      </c>
      <c r="AF292" s="750"/>
      <c r="AG292" s="751"/>
      <c r="AH292" s="794"/>
      <c r="AI292" s="381"/>
      <c r="AJ292" s="381"/>
      <c r="AK292" s="381"/>
      <c r="AL292" s="795"/>
      <c r="AM292" s="75"/>
      <c r="AN292" s="796"/>
      <c r="AO292" s="797"/>
      <c r="AP292" s="797"/>
      <c r="AQ292" s="797"/>
      <c r="AR292" s="798"/>
      <c r="AU292" s="801"/>
      <c r="AV292" s="801"/>
      <c r="AW292" s="804"/>
    </row>
    <row r="293" spans="2:51" ht="24.95" hidden="1" customHeight="1">
      <c r="C293" s="371"/>
      <c r="D293" s="372"/>
      <c r="E293" s="372"/>
      <c r="F293" s="372"/>
      <c r="G293" s="372"/>
      <c r="H293" s="372"/>
      <c r="I293" s="843"/>
      <c r="J293" s="372"/>
      <c r="K293" s="844"/>
      <c r="L293" s="807"/>
      <c r="M293" s="761"/>
      <c r="N293" s="761"/>
      <c r="O293" s="761"/>
      <c r="P293" s="761"/>
      <c r="Q293" s="811"/>
      <c r="R293" s="753"/>
      <c r="S293" s="812"/>
      <c r="T293" s="752"/>
      <c r="U293" s="753"/>
      <c r="V293" s="754"/>
      <c r="W293" s="761"/>
      <c r="X293" s="761"/>
      <c r="Y293" s="761"/>
      <c r="Z293" s="761"/>
      <c r="AA293" s="762"/>
      <c r="AB293" s="1065"/>
      <c r="AC293" s="1066"/>
      <c r="AD293" s="1067"/>
      <c r="AE293" s="752"/>
      <c r="AF293" s="753"/>
      <c r="AG293" s="754"/>
      <c r="AH293" s="794"/>
      <c r="AI293" s="381"/>
      <c r="AJ293" s="381"/>
      <c r="AK293" s="381"/>
      <c r="AL293" s="795"/>
      <c r="AM293" s="75"/>
      <c r="AN293" s="796"/>
      <c r="AO293" s="797"/>
      <c r="AP293" s="797"/>
      <c r="AQ293" s="797"/>
      <c r="AR293" s="798"/>
      <c r="AU293" s="801"/>
      <c r="AV293" s="801"/>
      <c r="AW293" s="804"/>
    </row>
    <row r="294" spans="2:51" ht="24.95" hidden="1" customHeight="1">
      <c r="C294" s="371"/>
      <c r="D294" s="372"/>
      <c r="E294" s="372"/>
      <c r="F294" s="372"/>
      <c r="G294" s="372"/>
      <c r="H294" s="372"/>
      <c r="I294" s="843"/>
      <c r="J294" s="372"/>
      <c r="K294" s="844"/>
      <c r="L294" s="807"/>
      <c r="M294" s="761"/>
      <c r="N294" s="761"/>
      <c r="O294" s="761"/>
      <c r="P294" s="761"/>
      <c r="Q294" s="811"/>
      <c r="R294" s="753"/>
      <c r="S294" s="812"/>
      <c r="T294" s="755"/>
      <c r="U294" s="753"/>
      <c r="V294" s="754"/>
      <c r="W294" s="761"/>
      <c r="X294" s="761"/>
      <c r="Y294" s="761"/>
      <c r="Z294" s="761"/>
      <c r="AA294" s="762"/>
      <c r="AB294" s="1068" t="s">
        <v>318</v>
      </c>
      <c r="AC294" s="1069"/>
      <c r="AD294" s="1070"/>
      <c r="AE294" s="755"/>
      <c r="AF294" s="753"/>
      <c r="AG294" s="754"/>
      <c r="AH294" s="794"/>
      <c r="AI294" s="381"/>
      <c r="AJ294" s="381"/>
      <c r="AK294" s="381"/>
      <c r="AL294" s="795"/>
      <c r="AM294" s="75"/>
      <c r="AN294" s="796"/>
      <c r="AO294" s="797"/>
      <c r="AP294" s="797"/>
      <c r="AQ294" s="797"/>
      <c r="AR294" s="798"/>
      <c r="AU294" s="801"/>
      <c r="AV294" s="801"/>
      <c r="AW294" s="804"/>
    </row>
    <row r="295" spans="2:51" ht="24.95" hidden="1" customHeight="1">
      <c r="C295" s="374"/>
      <c r="D295" s="375"/>
      <c r="E295" s="375"/>
      <c r="F295" s="375"/>
      <c r="G295" s="375"/>
      <c r="H295" s="375"/>
      <c r="I295" s="845"/>
      <c r="J295" s="375"/>
      <c r="K295" s="846"/>
      <c r="L295" s="808"/>
      <c r="M295" s="763"/>
      <c r="N295" s="763"/>
      <c r="O295" s="763"/>
      <c r="P295" s="763"/>
      <c r="Q295" s="813"/>
      <c r="R295" s="757"/>
      <c r="S295" s="814"/>
      <c r="T295" s="756"/>
      <c r="U295" s="757"/>
      <c r="V295" s="758"/>
      <c r="W295" s="763"/>
      <c r="X295" s="763"/>
      <c r="Y295" s="763"/>
      <c r="Z295" s="763"/>
      <c r="AA295" s="764"/>
      <c r="AB295" s="1071"/>
      <c r="AC295" s="1072"/>
      <c r="AD295" s="1073"/>
      <c r="AE295" s="756"/>
      <c r="AF295" s="757"/>
      <c r="AG295" s="758"/>
      <c r="AH295" s="794"/>
      <c r="AI295" s="381"/>
      <c r="AJ295" s="381"/>
      <c r="AK295" s="381"/>
      <c r="AL295" s="795"/>
      <c r="AM295" s="75"/>
      <c r="AN295" s="796"/>
      <c r="AO295" s="797"/>
      <c r="AP295" s="797"/>
      <c r="AQ295" s="797"/>
      <c r="AR295" s="798"/>
      <c r="AU295" s="802"/>
      <c r="AV295" s="802"/>
      <c r="AW295" s="805"/>
    </row>
    <row r="296" spans="2:51" ht="10.9" hidden="1" customHeight="1">
      <c r="C296" s="765">
        <v>4</v>
      </c>
      <c r="D296" s="768" t="s">
        <v>9</v>
      </c>
      <c r="E296" s="771">
        <v>25</v>
      </c>
      <c r="F296" s="771" t="s">
        <v>10</v>
      </c>
      <c r="G296" s="765" t="s">
        <v>235</v>
      </c>
      <c r="H296" s="771"/>
      <c r="I296" s="774" t="s">
        <v>120</v>
      </c>
      <c r="J296" s="775"/>
      <c r="K296" s="776"/>
      <c r="L296" s="783">
        <f>IF(AND(I296="○",AU296="●"),AW296,0)</f>
        <v>0</v>
      </c>
      <c r="M296" s="784"/>
      <c r="N296" s="784"/>
      <c r="O296" s="784"/>
      <c r="P296" s="785"/>
      <c r="Q296" s="822"/>
      <c r="R296" s="823"/>
      <c r="S296" s="824"/>
      <c r="T296" s="831"/>
      <c r="U296" s="832"/>
      <c r="V296" s="833"/>
      <c r="W296" s="783">
        <f t="shared" ref="W296" si="0">IF(AND(I296="○",AU296="●"),$K$257*2,0)</f>
        <v>0</v>
      </c>
      <c r="X296" s="784"/>
      <c r="Y296" s="784"/>
      <c r="Z296" s="784"/>
      <c r="AA296" s="834"/>
      <c r="AB296" s="860"/>
      <c r="AC296" s="861"/>
      <c r="AD296" s="862"/>
      <c r="AE296" s="831"/>
      <c r="AF296" s="832"/>
      <c r="AG296" s="833"/>
      <c r="AH296" s="742">
        <f>IF(I296="○",L296+W296,ROUNDUP((L296+W296)*AE296,1))</f>
        <v>0</v>
      </c>
      <c r="AI296" s="743"/>
      <c r="AJ296" s="743"/>
      <c r="AK296" s="743"/>
      <c r="AL296" s="744"/>
      <c r="AN296" s="745"/>
      <c r="AO296" s="746"/>
      <c r="AP296" s="746"/>
      <c r="AQ296" s="746"/>
      <c r="AR296" s="747"/>
      <c r="AU296" s="838" t="str">
        <f t="shared" ref="AU296" si="1">IF(OR(I296="×",AU300="×"),"×","●")</f>
        <v>×</v>
      </c>
      <c r="AV296" s="839" t="str">
        <f>IF(AU296="●",IF(I296="定","-",I296),"-")</f>
        <v>-</v>
      </c>
      <c r="AW296" s="821">
        <f>20+ROUNDDOWN(($K$255-1000)/1000,0)*20</f>
        <v>0</v>
      </c>
    </row>
    <row r="297" spans="2:51" ht="10.9" hidden="1" customHeight="1">
      <c r="C297" s="766"/>
      <c r="D297" s="769"/>
      <c r="E297" s="772"/>
      <c r="F297" s="772"/>
      <c r="G297" s="766"/>
      <c r="H297" s="772"/>
      <c r="I297" s="777"/>
      <c r="J297" s="778"/>
      <c r="K297" s="779"/>
      <c r="L297" s="786"/>
      <c r="M297" s="787"/>
      <c r="N297" s="787"/>
      <c r="O297" s="787"/>
      <c r="P297" s="788"/>
      <c r="Q297" s="825"/>
      <c r="R297" s="826"/>
      <c r="S297" s="827"/>
      <c r="T297" s="832"/>
      <c r="U297" s="832"/>
      <c r="V297" s="833"/>
      <c r="W297" s="786"/>
      <c r="X297" s="787"/>
      <c r="Y297" s="787"/>
      <c r="Z297" s="787"/>
      <c r="AA297" s="835"/>
      <c r="AB297" s="863"/>
      <c r="AC297" s="864"/>
      <c r="AD297" s="865"/>
      <c r="AE297" s="832"/>
      <c r="AF297" s="832"/>
      <c r="AG297" s="833"/>
      <c r="AH297" s="742"/>
      <c r="AI297" s="743"/>
      <c r="AJ297" s="743"/>
      <c r="AK297" s="743"/>
      <c r="AL297" s="744"/>
      <c r="AN297" s="745"/>
      <c r="AO297" s="746"/>
      <c r="AP297" s="746"/>
      <c r="AQ297" s="746"/>
      <c r="AR297" s="747"/>
      <c r="AU297" s="748"/>
      <c r="AV297" s="837"/>
      <c r="AW297" s="820"/>
    </row>
    <row r="298" spans="2:51" ht="10.9" hidden="1" customHeight="1">
      <c r="C298" s="766"/>
      <c r="D298" s="769"/>
      <c r="E298" s="772"/>
      <c r="F298" s="772"/>
      <c r="G298" s="766"/>
      <c r="H298" s="772"/>
      <c r="I298" s="777"/>
      <c r="J298" s="778"/>
      <c r="K298" s="779"/>
      <c r="L298" s="786"/>
      <c r="M298" s="787"/>
      <c r="N298" s="787"/>
      <c r="O298" s="787"/>
      <c r="P298" s="788"/>
      <c r="Q298" s="825"/>
      <c r="R298" s="826"/>
      <c r="S298" s="827"/>
      <c r="T298" s="832"/>
      <c r="U298" s="832"/>
      <c r="V298" s="833"/>
      <c r="W298" s="786"/>
      <c r="X298" s="787"/>
      <c r="Y298" s="787"/>
      <c r="Z298" s="787"/>
      <c r="AA298" s="835"/>
      <c r="AB298" s="854"/>
      <c r="AC298" s="855"/>
      <c r="AD298" s="856"/>
      <c r="AE298" s="832"/>
      <c r="AF298" s="832"/>
      <c r="AG298" s="833"/>
      <c r="AH298" s="742"/>
      <c r="AI298" s="743"/>
      <c r="AJ298" s="743"/>
      <c r="AK298" s="743"/>
      <c r="AL298" s="744"/>
      <c r="AN298" s="745"/>
      <c r="AO298" s="746"/>
      <c r="AP298" s="746"/>
      <c r="AQ298" s="746"/>
      <c r="AR298" s="747"/>
      <c r="AU298" s="748"/>
      <c r="AV298" s="837"/>
      <c r="AW298" s="820"/>
    </row>
    <row r="299" spans="2:51" ht="10.9" hidden="1" customHeight="1">
      <c r="C299" s="767"/>
      <c r="D299" s="770"/>
      <c r="E299" s="773"/>
      <c r="F299" s="773"/>
      <c r="G299" s="767"/>
      <c r="H299" s="773"/>
      <c r="I299" s="780"/>
      <c r="J299" s="781"/>
      <c r="K299" s="782"/>
      <c r="L299" s="789"/>
      <c r="M299" s="790"/>
      <c r="N299" s="790"/>
      <c r="O299" s="790"/>
      <c r="P299" s="791"/>
      <c r="Q299" s="828"/>
      <c r="R299" s="829"/>
      <c r="S299" s="830"/>
      <c r="T299" s="832"/>
      <c r="U299" s="832"/>
      <c r="V299" s="833"/>
      <c r="W299" s="789"/>
      <c r="X299" s="790"/>
      <c r="Y299" s="790"/>
      <c r="Z299" s="790"/>
      <c r="AA299" s="836"/>
      <c r="AB299" s="857"/>
      <c r="AC299" s="858"/>
      <c r="AD299" s="859"/>
      <c r="AE299" s="832"/>
      <c r="AF299" s="832"/>
      <c r="AG299" s="833"/>
      <c r="AH299" s="742"/>
      <c r="AI299" s="743"/>
      <c r="AJ299" s="743"/>
      <c r="AK299" s="743"/>
      <c r="AL299" s="744"/>
      <c r="AN299" s="745"/>
      <c r="AO299" s="746"/>
      <c r="AP299" s="746"/>
      <c r="AQ299" s="746"/>
      <c r="AR299" s="747"/>
      <c r="AU299" s="748"/>
      <c r="AV299" s="837"/>
      <c r="AW299" s="820"/>
    </row>
    <row r="300" spans="2:51" ht="10.9" hidden="1" customHeight="1">
      <c r="C300" s="765">
        <v>4</v>
      </c>
      <c r="D300" s="768" t="s">
        <v>9</v>
      </c>
      <c r="E300" s="771">
        <v>26</v>
      </c>
      <c r="F300" s="771" t="s">
        <v>10</v>
      </c>
      <c r="G300" s="765" t="s">
        <v>26</v>
      </c>
      <c r="H300" s="771"/>
      <c r="I300" s="774" t="s">
        <v>120</v>
      </c>
      <c r="J300" s="775"/>
      <c r="K300" s="776"/>
      <c r="L300" s="783">
        <f>IF(AND(I300="○",AU300="●"),AW300,0)</f>
        <v>0</v>
      </c>
      <c r="M300" s="784"/>
      <c r="N300" s="784"/>
      <c r="O300" s="784"/>
      <c r="P300" s="785"/>
      <c r="Q300" s="822"/>
      <c r="R300" s="823"/>
      <c r="S300" s="824"/>
      <c r="T300" s="831"/>
      <c r="U300" s="832"/>
      <c r="V300" s="833"/>
      <c r="W300" s="783">
        <f t="shared" ref="W300" si="2">IF(AND(I300="○",AU300="●"),$K$257*2,0)</f>
        <v>0</v>
      </c>
      <c r="X300" s="784"/>
      <c r="Y300" s="784"/>
      <c r="Z300" s="784"/>
      <c r="AA300" s="834"/>
      <c r="AB300" s="860"/>
      <c r="AC300" s="861"/>
      <c r="AD300" s="862"/>
      <c r="AE300" s="831"/>
      <c r="AF300" s="832"/>
      <c r="AG300" s="833"/>
      <c r="AH300" s="742">
        <f>IF(I300="○",L300+W300,ROUNDUP((L300+W300)*AE300,1))</f>
        <v>0</v>
      </c>
      <c r="AI300" s="743"/>
      <c r="AJ300" s="743"/>
      <c r="AK300" s="743"/>
      <c r="AL300" s="744"/>
      <c r="AN300" s="745"/>
      <c r="AO300" s="746"/>
      <c r="AP300" s="746"/>
      <c r="AQ300" s="746"/>
      <c r="AR300" s="747"/>
      <c r="AU300" s="748" t="str">
        <f t="shared" ref="AU300" si="3">IF(OR(I300="×",AU304="×"),"×","●")</f>
        <v>×</v>
      </c>
      <c r="AV300" s="837" t="str">
        <f t="shared" ref="AV300" si="4">IF(AU300="●",IF(I300="定","-",I300),"-")</f>
        <v>-</v>
      </c>
      <c r="AW300" s="820">
        <f t="shared" ref="AW300" si="5">20+ROUNDDOWN(($K$255-1000)/1000,0)*20</f>
        <v>0</v>
      </c>
    </row>
    <row r="301" spans="2:51" ht="10.9" hidden="1" customHeight="1">
      <c r="C301" s="766"/>
      <c r="D301" s="769"/>
      <c r="E301" s="772"/>
      <c r="F301" s="772"/>
      <c r="G301" s="766"/>
      <c r="H301" s="772"/>
      <c r="I301" s="777"/>
      <c r="J301" s="778"/>
      <c r="K301" s="779"/>
      <c r="L301" s="786"/>
      <c r="M301" s="787"/>
      <c r="N301" s="787"/>
      <c r="O301" s="787"/>
      <c r="P301" s="788"/>
      <c r="Q301" s="825"/>
      <c r="R301" s="826"/>
      <c r="S301" s="827"/>
      <c r="T301" s="832"/>
      <c r="U301" s="832"/>
      <c r="V301" s="833"/>
      <c r="W301" s="786"/>
      <c r="X301" s="787"/>
      <c r="Y301" s="787"/>
      <c r="Z301" s="787"/>
      <c r="AA301" s="835"/>
      <c r="AB301" s="863"/>
      <c r="AC301" s="864"/>
      <c r="AD301" s="865"/>
      <c r="AE301" s="832"/>
      <c r="AF301" s="832"/>
      <c r="AG301" s="833"/>
      <c r="AH301" s="742"/>
      <c r="AI301" s="743"/>
      <c r="AJ301" s="743"/>
      <c r="AK301" s="743"/>
      <c r="AL301" s="744"/>
      <c r="AN301" s="745"/>
      <c r="AO301" s="746"/>
      <c r="AP301" s="746"/>
      <c r="AQ301" s="746"/>
      <c r="AR301" s="747"/>
      <c r="AU301" s="748"/>
      <c r="AV301" s="837"/>
      <c r="AW301" s="820"/>
    </row>
    <row r="302" spans="2:51" ht="10.9" hidden="1" customHeight="1">
      <c r="C302" s="766"/>
      <c r="D302" s="769"/>
      <c r="E302" s="772"/>
      <c r="F302" s="772"/>
      <c r="G302" s="766"/>
      <c r="H302" s="772"/>
      <c r="I302" s="777"/>
      <c r="J302" s="778"/>
      <c r="K302" s="779"/>
      <c r="L302" s="786"/>
      <c r="M302" s="787"/>
      <c r="N302" s="787"/>
      <c r="O302" s="787"/>
      <c r="P302" s="788"/>
      <c r="Q302" s="825"/>
      <c r="R302" s="826"/>
      <c r="S302" s="827"/>
      <c r="T302" s="832"/>
      <c r="U302" s="832"/>
      <c r="V302" s="833"/>
      <c r="W302" s="786"/>
      <c r="X302" s="787"/>
      <c r="Y302" s="787"/>
      <c r="Z302" s="787"/>
      <c r="AA302" s="835"/>
      <c r="AB302" s="854"/>
      <c r="AC302" s="855"/>
      <c r="AD302" s="856"/>
      <c r="AE302" s="832"/>
      <c r="AF302" s="832"/>
      <c r="AG302" s="833"/>
      <c r="AH302" s="742"/>
      <c r="AI302" s="743"/>
      <c r="AJ302" s="743"/>
      <c r="AK302" s="743"/>
      <c r="AL302" s="744"/>
      <c r="AN302" s="745"/>
      <c r="AO302" s="746"/>
      <c r="AP302" s="746"/>
      <c r="AQ302" s="746"/>
      <c r="AR302" s="747"/>
      <c r="AU302" s="748"/>
      <c r="AV302" s="837"/>
      <c r="AW302" s="820"/>
    </row>
    <row r="303" spans="2:51" ht="10.9" hidden="1" customHeight="1">
      <c r="C303" s="767"/>
      <c r="D303" s="770"/>
      <c r="E303" s="773"/>
      <c r="F303" s="773"/>
      <c r="G303" s="767"/>
      <c r="H303" s="773"/>
      <c r="I303" s="780"/>
      <c r="J303" s="781"/>
      <c r="K303" s="782"/>
      <c r="L303" s="789"/>
      <c r="M303" s="790"/>
      <c r="N303" s="790"/>
      <c r="O303" s="790"/>
      <c r="P303" s="791"/>
      <c r="Q303" s="828"/>
      <c r="R303" s="829"/>
      <c r="S303" s="830"/>
      <c r="T303" s="832"/>
      <c r="U303" s="832"/>
      <c r="V303" s="833"/>
      <c r="W303" s="789"/>
      <c r="X303" s="790"/>
      <c r="Y303" s="790"/>
      <c r="Z303" s="790"/>
      <c r="AA303" s="836"/>
      <c r="AB303" s="857"/>
      <c r="AC303" s="858"/>
      <c r="AD303" s="859"/>
      <c r="AE303" s="832"/>
      <c r="AF303" s="832"/>
      <c r="AG303" s="833"/>
      <c r="AH303" s="742"/>
      <c r="AI303" s="743"/>
      <c r="AJ303" s="743"/>
      <c r="AK303" s="743"/>
      <c r="AL303" s="744"/>
      <c r="AN303" s="745"/>
      <c r="AO303" s="746"/>
      <c r="AP303" s="746"/>
      <c r="AQ303" s="746"/>
      <c r="AR303" s="747"/>
      <c r="AU303" s="748"/>
      <c r="AV303" s="837"/>
      <c r="AW303" s="820"/>
    </row>
    <row r="304" spans="2:51" ht="10.9" hidden="1" customHeight="1">
      <c r="C304" s="765">
        <v>4</v>
      </c>
      <c r="D304" s="768" t="s">
        <v>9</v>
      </c>
      <c r="E304" s="771">
        <v>27</v>
      </c>
      <c r="F304" s="771" t="s">
        <v>10</v>
      </c>
      <c r="G304" s="765" t="s">
        <v>27</v>
      </c>
      <c r="H304" s="771"/>
      <c r="I304" s="774" t="s">
        <v>121</v>
      </c>
      <c r="J304" s="775"/>
      <c r="K304" s="776"/>
      <c r="L304" s="783">
        <f>IF(AND(I304="○",AU304="●"),AW304,0)</f>
        <v>0</v>
      </c>
      <c r="M304" s="784"/>
      <c r="N304" s="784"/>
      <c r="O304" s="784"/>
      <c r="P304" s="785"/>
      <c r="Q304" s="822"/>
      <c r="R304" s="823"/>
      <c r="S304" s="824"/>
      <c r="T304" s="831"/>
      <c r="U304" s="832"/>
      <c r="V304" s="833"/>
      <c r="W304" s="783">
        <f t="shared" ref="W304" si="6">IF(AND(I304="○",AU304="●"),$K$257*2,0)</f>
        <v>0</v>
      </c>
      <c r="X304" s="784"/>
      <c r="Y304" s="784"/>
      <c r="Z304" s="784"/>
      <c r="AA304" s="834"/>
      <c r="AB304" s="860"/>
      <c r="AC304" s="861"/>
      <c r="AD304" s="862"/>
      <c r="AE304" s="831"/>
      <c r="AF304" s="832"/>
      <c r="AG304" s="833"/>
      <c r="AH304" s="742">
        <f>IF(I304="○",L304+W304,ROUNDUP((L304+W304)*AE304,1))</f>
        <v>0</v>
      </c>
      <c r="AI304" s="743"/>
      <c r="AJ304" s="743"/>
      <c r="AK304" s="743"/>
      <c r="AL304" s="744"/>
      <c r="AN304" s="745"/>
      <c r="AO304" s="746"/>
      <c r="AP304" s="746"/>
      <c r="AQ304" s="746"/>
      <c r="AR304" s="747"/>
      <c r="AU304" s="748" t="str">
        <f t="shared" ref="AU304" si="7">IF(OR(I304="×",AU308="×"),"×","●")</f>
        <v>●</v>
      </c>
      <c r="AV304" s="837" t="str">
        <f t="shared" ref="AV304" si="8">IF(AU304="●",IF(I304="定","-",I304),"-")</f>
        <v>-</v>
      </c>
      <c r="AW304" s="820">
        <f t="shared" ref="AW304" si="9">20+ROUNDDOWN(($K$255-1000)/1000,0)*20</f>
        <v>0</v>
      </c>
    </row>
    <row r="305" spans="3:49" ht="10.9" hidden="1" customHeight="1">
      <c r="C305" s="766"/>
      <c r="D305" s="769"/>
      <c r="E305" s="772"/>
      <c r="F305" s="772"/>
      <c r="G305" s="766"/>
      <c r="H305" s="772"/>
      <c r="I305" s="777"/>
      <c r="J305" s="778"/>
      <c r="K305" s="779"/>
      <c r="L305" s="786"/>
      <c r="M305" s="787"/>
      <c r="N305" s="787"/>
      <c r="O305" s="787"/>
      <c r="P305" s="788"/>
      <c r="Q305" s="825"/>
      <c r="R305" s="826"/>
      <c r="S305" s="827"/>
      <c r="T305" s="832"/>
      <c r="U305" s="832"/>
      <c r="V305" s="833"/>
      <c r="W305" s="786"/>
      <c r="X305" s="787"/>
      <c r="Y305" s="787"/>
      <c r="Z305" s="787"/>
      <c r="AA305" s="835"/>
      <c r="AB305" s="863"/>
      <c r="AC305" s="864"/>
      <c r="AD305" s="865"/>
      <c r="AE305" s="832"/>
      <c r="AF305" s="832"/>
      <c r="AG305" s="833"/>
      <c r="AH305" s="742"/>
      <c r="AI305" s="743"/>
      <c r="AJ305" s="743"/>
      <c r="AK305" s="743"/>
      <c r="AL305" s="744"/>
      <c r="AN305" s="745"/>
      <c r="AO305" s="746"/>
      <c r="AP305" s="746"/>
      <c r="AQ305" s="746"/>
      <c r="AR305" s="747"/>
      <c r="AU305" s="748"/>
      <c r="AV305" s="837"/>
      <c r="AW305" s="820"/>
    </row>
    <row r="306" spans="3:49" ht="10.9" hidden="1" customHeight="1">
      <c r="C306" s="766"/>
      <c r="D306" s="769"/>
      <c r="E306" s="772"/>
      <c r="F306" s="772"/>
      <c r="G306" s="766"/>
      <c r="H306" s="772"/>
      <c r="I306" s="777"/>
      <c r="J306" s="778"/>
      <c r="K306" s="779"/>
      <c r="L306" s="786"/>
      <c r="M306" s="787"/>
      <c r="N306" s="787"/>
      <c r="O306" s="787"/>
      <c r="P306" s="788"/>
      <c r="Q306" s="825"/>
      <c r="R306" s="826"/>
      <c r="S306" s="827"/>
      <c r="T306" s="832"/>
      <c r="U306" s="832"/>
      <c r="V306" s="833"/>
      <c r="W306" s="786"/>
      <c r="X306" s="787"/>
      <c r="Y306" s="787"/>
      <c r="Z306" s="787"/>
      <c r="AA306" s="835"/>
      <c r="AB306" s="854"/>
      <c r="AC306" s="855"/>
      <c r="AD306" s="856"/>
      <c r="AE306" s="832"/>
      <c r="AF306" s="832"/>
      <c r="AG306" s="833"/>
      <c r="AH306" s="742"/>
      <c r="AI306" s="743"/>
      <c r="AJ306" s="743"/>
      <c r="AK306" s="743"/>
      <c r="AL306" s="744"/>
      <c r="AN306" s="745"/>
      <c r="AO306" s="746"/>
      <c r="AP306" s="746"/>
      <c r="AQ306" s="746"/>
      <c r="AR306" s="747"/>
      <c r="AU306" s="748"/>
      <c r="AV306" s="837"/>
      <c r="AW306" s="820"/>
    </row>
    <row r="307" spans="3:49" ht="10.9" hidden="1" customHeight="1">
      <c r="C307" s="767"/>
      <c r="D307" s="770"/>
      <c r="E307" s="773"/>
      <c r="F307" s="773"/>
      <c r="G307" s="767"/>
      <c r="H307" s="773"/>
      <c r="I307" s="780"/>
      <c r="J307" s="781"/>
      <c r="K307" s="782"/>
      <c r="L307" s="789"/>
      <c r="M307" s="790"/>
      <c r="N307" s="790"/>
      <c r="O307" s="790"/>
      <c r="P307" s="791"/>
      <c r="Q307" s="828"/>
      <c r="R307" s="829"/>
      <c r="S307" s="830"/>
      <c r="T307" s="832"/>
      <c r="U307" s="832"/>
      <c r="V307" s="833"/>
      <c r="W307" s="789"/>
      <c r="X307" s="790"/>
      <c r="Y307" s="790"/>
      <c r="Z307" s="790"/>
      <c r="AA307" s="836"/>
      <c r="AB307" s="857"/>
      <c r="AC307" s="858"/>
      <c r="AD307" s="859"/>
      <c r="AE307" s="832"/>
      <c r="AF307" s="832"/>
      <c r="AG307" s="833"/>
      <c r="AH307" s="742"/>
      <c r="AI307" s="743"/>
      <c r="AJ307" s="743"/>
      <c r="AK307" s="743"/>
      <c r="AL307" s="744"/>
      <c r="AN307" s="745"/>
      <c r="AO307" s="746"/>
      <c r="AP307" s="746"/>
      <c r="AQ307" s="746"/>
      <c r="AR307" s="747"/>
      <c r="AU307" s="748"/>
      <c r="AV307" s="837"/>
      <c r="AW307" s="820"/>
    </row>
    <row r="308" spans="3:49" ht="10.9" hidden="1" customHeight="1">
      <c r="C308" s="765">
        <v>4</v>
      </c>
      <c r="D308" s="768" t="s">
        <v>9</v>
      </c>
      <c r="E308" s="771">
        <v>28</v>
      </c>
      <c r="F308" s="771" t="s">
        <v>10</v>
      </c>
      <c r="G308" s="765" t="s">
        <v>25</v>
      </c>
      <c r="H308" s="771"/>
      <c r="I308" s="774" t="s">
        <v>119</v>
      </c>
      <c r="J308" s="775"/>
      <c r="K308" s="776"/>
      <c r="L308" s="783">
        <f>IF(AND(I308="○",AU308="●"),AW308,0)</f>
        <v>0</v>
      </c>
      <c r="M308" s="784"/>
      <c r="N308" s="784"/>
      <c r="O308" s="784"/>
      <c r="P308" s="785"/>
      <c r="Q308" s="822"/>
      <c r="R308" s="823"/>
      <c r="S308" s="824"/>
      <c r="T308" s="831"/>
      <c r="U308" s="832"/>
      <c r="V308" s="833"/>
      <c r="W308" s="783">
        <f>IF(AND(I308="○",AU308="●"),$K$257*2,0)</f>
        <v>0</v>
      </c>
      <c r="X308" s="784"/>
      <c r="Y308" s="784"/>
      <c r="Z308" s="784"/>
      <c r="AA308" s="834"/>
      <c r="AB308" s="860"/>
      <c r="AC308" s="861"/>
      <c r="AD308" s="862"/>
      <c r="AE308" s="831"/>
      <c r="AF308" s="832"/>
      <c r="AG308" s="833"/>
      <c r="AH308" s="742">
        <f>IF(I308="○",L308+W308,ROUNDUP(L308*T308+W308*AE308,1))</f>
        <v>0</v>
      </c>
      <c r="AI308" s="743"/>
      <c r="AJ308" s="743"/>
      <c r="AK308" s="743"/>
      <c r="AL308" s="744"/>
      <c r="AN308" s="745"/>
      <c r="AO308" s="746"/>
      <c r="AP308" s="746"/>
      <c r="AQ308" s="746"/>
      <c r="AR308" s="747"/>
      <c r="AU308" s="748" t="str">
        <f t="shared" ref="AU308" si="10">IF(OR(I308="×",AU312="×"),"×","●")</f>
        <v>●</v>
      </c>
      <c r="AV308" s="837" t="str">
        <f t="shared" ref="AV308" si="11">IF(AU308="●",IF(I308="定","-",I308),"-")</f>
        <v>○</v>
      </c>
      <c r="AW308" s="820">
        <f t="shared" ref="AW308" si="12">20+ROUNDDOWN(($K$255-1000)/1000,0)*20</f>
        <v>0</v>
      </c>
    </row>
    <row r="309" spans="3:49" ht="10.9" hidden="1" customHeight="1">
      <c r="C309" s="766"/>
      <c r="D309" s="769"/>
      <c r="E309" s="772"/>
      <c r="F309" s="772"/>
      <c r="G309" s="766"/>
      <c r="H309" s="772"/>
      <c r="I309" s="777"/>
      <c r="J309" s="778"/>
      <c r="K309" s="779"/>
      <c r="L309" s="786"/>
      <c r="M309" s="787"/>
      <c r="N309" s="787"/>
      <c r="O309" s="787"/>
      <c r="P309" s="788"/>
      <c r="Q309" s="825"/>
      <c r="R309" s="826"/>
      <c r="S309" s="827"/>
      <c r="T309" s="832"/>
      <c r="U309" s="832"/>
      <c r="V309" s="833"/>
      <c r="W309" s="786"/>
      <c r="X309" s="787"/>
      <c r="Y309" s="787"/>
      <c r="Z309" s="787"/>
      <c r="AA309" s="835"/>
      <c r="AB309" s="863"/>
      <c r="AC309" s="864"/>
      <c r="AD309" s="865"/>
      <c r="AE309" s="832"/>
      <c r="AF309" s="832"/>
      <c r="AG309" s="833"/>
      <c r="AH309" s="742"/>
      <c r="AI309" s="743"/>
      <c r="AJ309" s="743"/>
      <c r="AK309" s="743"/>
      <c r="AL309" s="744"/>
      <c r="AN309" s="745"/>
      <c r="AO309" s="746"/>
      <c r="AP309" s="746"/>
      <c r="AQ309" s="746"/>
      <c r="AR309" s="747"/>
      <c r="AU309" s="748"/>
      <c r="AV309" s="837"/>
      <c r="AW309" s="820"/>
    </row>
    <row r="310" spans="3:49" ht="10.9" hidden="1" customHeight="1">
      <c r="C310" s="766"/>
      <c r="D310" s="769"/>
      <c r="E310" s="772"/>
      <c r="F310" s="772"/>
      <c r="G310" s="766"/>
      <c r="H310" s="772"/>
      <c r="I310" s="777"/>
      <c r="J310" s="778"/>
      <c r="K310" s="779"/>
      <c r="L310" s="786"/>
      <c r="M310" s="787"/>
      <c r="N310" s="787"/>
      <c r="O310" s="787"/>
      <c r="P310" s="788"/>
      <c r="Q310" s="825"/>
      <c r="R310" s="826"/>
      <c r="S310" s="827"/>
      <c r="T310" s="832"/>
      <c r="U310" s="832"/>
      <c r="V310" s="833"/>
      <c r="W310" s="786"/>
      <c r="X310" s="787"/>
      <c r="Y310" s="787"/>
      <c r="Z310" s="787"/>
      <c r="AA310" s="835"/>
      <c r="AB310" s="854"/>
      <c r="AC310" s="855"/>
      <c r="AD310" s="856"/>
      <c r="AE310" s="832"/>
      <c r="AF310" s="832"/>
      <c r="AG310" s="833"/>
      <c r="AH310" s="742"/>
      <c r="AI310" s="743"/>
      <c r="AJ310" s="743"/>
      <c r="AK310" s="743"/>
      <c r="AL310" s="744"/>
      <c r="AN310" s="745"/>
      <c r="AO310" s="746"/>
      <c r="AP310" s="746"/>
      <c r="AQ310" s="746"/>
      <c r="AR310" s="747"/>
      <c r="AU310" s="748"/>
      <c r="AV310" s="837"/>
      <c r="AW310" s="820"/>
    </row>
    <row r="311" spans="3:49" ht="10.9" hidden="1" customHeight="1">
      <c r="C311" s="767"/>
      <c r="D311" s="770"/>
      <c r="E311" s="773"/>
      <c r="F311" s="773"/>
      <c r="G311" s="767"/>
      <c r="H311" s="773"/>
      <c r="I311" s="780"/>
      <c r="J311" s="781"/>
      <c r="K311" s="782"/>
      <c r="L311" s="789"/>
      <c r="M311" s="790"/>
      <c r="N311" s="790"/>
      <c r="O311" s="790"/>
      <c r="P311" s="791"/>
      <c r="Q311" s="828"/>
      <c r="R311" s="829"/>
      <c r="S311" s="830"/>
      <c r="T311" s="832"/>
      <c r="U311" s="832"/>
      <c r="V311" s="833"/>
      <c r="W311" s="789"/>
      <c r="X311" s="790"/>
      <c r="Y311" s="790"/>
      <c r="Z311" s="790"/>
      <c r="AA311" s="836"/>
      <c r="AB311" s="857"/>
      <c r="AC311" s="858"/>
      <c r="AD311" s="859"/>
      <c r="AE311" s="832"/>
      <c r="AF311" s="832"/>
      <c r="AG311" s="833"/>
      <c r="AH311" s="742"/>
      <c r="AI311" s="743"/>
      <c r="AJ311" s="743"/>
      <c r="AK311" s="743"/>
      <c r="AL311" s="744"/>
      <c r="AN311" s="745"/>
      <c r="AO311" s="746"/>
      <c r="AP311" s="746"/>
      <c r="AQ311" s="746"/>
      <c r="AR311" s="747"/>
      <c r="AU311" s="748"/>
      <c r="AV311" s="837"/>
      <c r="AW311" s="820"/>
    </row>
    <row r="312" spans="3:49" ht="10.9" hidden="1" customHeight="1">
      <c r="C312" s="765">
        <v>4</v>
      </c>
      <c r="D312" s="768" t="s">
        <v>9</v>
      </c>
      <c r="E312" s="771">
        <v>29</v>
      </c>
      <c r="F312" s="771" t="s">
        <v>10</v>
      </c>
      <c r="G312" s="765" t="s">
        <v>19</v>
      </c>
      <c r="H312" s="771"/>
      <c r="I312" s="774" t="s">
        <v>119</v>
      </c>
      <c r="J312" s="775"/>
      <c r="K312" s="776"/>
      <c r="L312" s="783">
        <f>IF(AND(I312="○",AU312="●"),AW312,0)</f>
        <v>0</v>
      </c>
      <c r="M312" s="784"/>
      <c r="N312" s="784"/>
      <c r="O312" s="784"/>
      <c r="P312" s="785"/>
      <c r="Q312" s="822"/>
      <c r="R312" s="823"/>
      <c r="S312" s="824"/>
      <c r="T312" s="831"/>
      <c r="U312" s="832"/>
      <c r="V312" s="833"/>
      <c r="W312" s="783">
        <f t="shared" ref="W312" si="13">IF(AND(I312="○",AU312="●"),$K$257*2,0)</f>
        <v>0</v>
      </c>
      <c r="X312" s="784"/>
      <c r="Y312" s="784"/>
      <c r="Z312" s="784"/>
      <c r="AA312" s="834"/>
      <c r="AB312" s="860"/>
      <c r="AC312" s="861"/>
      <c r="AD312" s="862"/>
      <c r="AE312" s="831"/>
      <c r="AF312" s="832"/>
      <c r="AG312" s="833"/>
      <c r="AH312" s="742">
        <f>IF(I312="○",L312+W312,ROUNDUP(L312*T312+W312*AE312,1))</f>
        <v>0</v>
      </c>
      <c r="AI312" s="743"/>
      <c r="AJ312" s="743"/>
      <c r="AK312" s="743"/>
      <c r="AL312" s="744"/>
      <c r="AN312" s="745"/>
      <c r="AO312" s="746"/>
      <c r="AP312" s="746"/>
      <c r="AQ312" s="746"/>
      <c r="AR312" s="747"/>
      <c r="AU312" s="748" t="str">
        <f t="shared" ref="AU312" si="14">IF(OR(I312="×",AU316="×"),"×","●")</f>
        <v>●</v>
      </c>
      <c r="AV312" s="837" t="str">
        <f t="shared" ref="AV312" si="15">IF(AU312="●",IF(I312="定","-",I312),"-")</f>
        <v>○</v>
      </c>
      <c r="AW312" s="820">
        <f t="shared" ref="AW312" si="16">20+ROUNDDOWN(($K$255-1000)/1000,0)*20</f>
        <v>0</v>
      </c>
    </row>
    <row r="313" spans="3:49" ht="10.9" hidden="1" customHeight="1">
      <c r="C313" s="766"/>
      <c r="D313" s="769"/>
      <c r="E313" s="772"/>
      <c r="F313" s="772"/>
      <c r="G313" s="766"/>
      <c r="H313" s="772"/>
      <c r="I313" s="777"/>
      <c r="J313" s="778"/>
      <c r="K313" s="779"/>
      <c r="L313" s="786"/>
      <c r="M313" s="787"/>
      <c r="N313" s="787"/>
      <c r="O313" s="787"/>
      <c r="P313" s="788"/>
      <c r="Q313" s="825"/>
      <c r="R313" s="826"/>
      <c r="S313" s="827"/>
      <c r="T313" s="832"/>
      <c r="U313" s="832"/>
      <c r="V313" s="833"/>
      <c r="W313" s="786"/>
      <c r="X313" s="787"/>
      <c r="Y313" s="787"/>
      <c r="Z313" s="787"/>
      <c r="AA313" s="835"/>
      <c r="AB313" s="863"/>
      <c r="AC313" s="864"/>
      <c r="AD313" s="865"/>
      <c r="AE313" s="832"/>
      <c r="AF313" s="832"/>
      <c r="AG313" s="833"/>
      <c r="AH313" s="742"/>
      <c r="AI313" s="743"/>
      <c r="AJ313" s="743"/>
      <c r="AK313" s="743"/>
      <c r="AL313" s="744"/>
      <c r="AN313" s="745"/>
      <c r="AO313" s="746"/>
      <c r="AP313" s="746"/>
      <c r="AQ313" s="746"/>
      <c r="AR313" s="747"/>
      <c r="AU313" s="748"/>
      <c r="AV313" s="837"/>
      <c r="AW313" s="820"/>
    </row>
    <row r="314" spans="3:49" ht="10.9" hidden="1" customHeight="1">
      <c r="C314" s="766"/>
      <c r="D314" s="769"/>
      <c r="E314" s="772"/>
      <c r="F314" s="772"/>
      <c r="G314" s="766"/>
      <c r="H314" s="772"/>
      <c r="I314" s="777"/>
      <c r="J314" s="778"/>
      <c r="K314" s="779"/>
      <c r="L314" s="786"/>
      <c r="M314" s="787"/>
      <c r="N314" s="787"/>
      <c r="O314" s="787"/>
      <c r="P314" s="788"/>
      <c r="Q314" s="825"/>
      <c r="R314" s="826"/>
      <c r="S314" s="827"/>
      <c r="T314" s="832"/>
      <c r="U314" s="832"/>
      <c r="V314" s="833"/>
      <c r="W314" s="786"/>
      <c r="X314" s="787"/>
      <c r="Y314" s="787"/>
      <c r="Z314" s="787"/>
      <c r="AA314" s="835"/>
      <c r="AB314" s="854"/>
      <c r="AC314" s="855"/>
      <c r="AD314" s="856"/>
      <c r="AE314" s="832"/>
      <c r="AF314" s="832"/>
      <c r="AG314" s="833"/>
      <c r="AH314" s="742"/>
      <c r="AI314" s="743"/>
      <c r="AJ314" s="743"/>
      <c r="AK314" s="743"/>
      <c r="AL314" s="744"/>
      <c r="AN314" s="745"/>
      <c r="AO314" s="746"/>
      <c r="AP314" s="746"/>
      <c r="AQ314" s="746"/>
      <c r="AR314" s="747"/>
      <c r="AU314" s="748"/>
      <c r="AV314" s="837"/>
      <c r="AW314" s="820"/>
    </row>
    <row r="315" spans="3:49" ht="10.9" hidden="1" customHeight="1">
      <c r="C315" s="767"/>
      <c r="D315" s="770"/>
      <c r="E315" s="773"/>
      <c r="F315" s="773"/>
      <c r="G315" s="767"/>
      <c r="H315" s="773"/>
      <c r="I315" s="780"/>
      <c r="J315" s="781"/>
      <c r="K315" s="782"/>
      <c r="L315" s="789"/>
      <c r="M315" s="790"/>
      <c r="N315" s="790"/>
      <c r="O315" s="790"/>
      <c r="P315" s="791"/>
      <c r="Q315" s="828"/>
      <c r="R315" s="829"/>
      <c r="S315" s="830"/>
      <c r="T315" s="832"/>
      <c r="U315" s="832"/>
      <c r="V315" s="833"/>
      <c r="W315" s="789"/>
      <c r="X315" s="790"/>
      <c r="Y315" s="790"/>
      <c r="Z315" s="790"/>
      <c r="AA315" s="836"/>
      <c r="AB315" s="857"/>
      <c r="AC315" s="858"/>
      <c r="AD315" s="859"/>
      <c r="AE315" s="832"/>
      <c r="AF315" s="832"/>
      <c r="AG315" s="833"/>
      <c r="AH315" s="742"/>
      <c r="AI315" s="743"/>
      <c r="AJ315" s="743"/>
      <c r="AK315" s="743"/>
      <c r="AL315" s="744"/>
      <c r="AN315" s="745"/>
      <c r="AO315" s="746"/>
      <c r="AP315" s="746"/>
      <c r="AQ315" s="746"/>
      <c r="AR315" s="747"/>
      <c r="AU315" s="748"/>
      <c r="AV315" s="837"/>
      <c r="AW315" s="820"/>
    </row>
    <row r="316" spans="3:49" ht="10.9" hidden="1" customHeight="1">
      <c r="C316" s="765">
        <v>4</v>
      </c>
      <c r="D316" s="768" t="s">
        <v>9</v>
      </c>
      <c r="E316" s="771">
        <v>30</v>
      </c>
      <c r="F316" s="771" t="s">
        <v>10</v>
      </c>
      <c r="G316" s="765" t="s">
        <v>20</v>
      </c>
      <c r="H316" s="771"/>
      <c r="I316" s="774" t="s">
        <v>119</v>
      </c>
      <c r="J316" s="775"/>
      <c r="K316" s="776"/>
      <c r="L316" s="783">
        <f>IF(AND(I316="○",AU316="●"),AW316,0)</f>
        <v>0</v>
      </c>
      <c r="M316" s="784"/>
      <c r="N316" s="784"/>
      <c r="O316" s="784"/>
      <c r="P316" s="785"/>
      <c r="Q316" s="822"/>
      <c r="R316" s="823"/>
      <c r="S316" s="824"/>
      <c r="T316" s="831"/>
      <c r="U316" s="832"/>
      <c r="V316" s="833"/>
      <c r="W316" s="783">
        <f t="shared" ref="W316" si="17">IF(AND(I316="○",AU316="●"),$K$257*2,0)</f>
        <v>0</v>
      </c>
      <c r="X316" s="784"/>
      <c r="Y316" s="784"/>
      <c r="Z316" s="784"/>
      <c r="AA316" s="834"/>
      <c r="AB316" s="860"/>
      <c r="AC316" s="861"/>
      <c r="AD316" s="862"/>
      <c r="AE316" s="831"/>
      <c r="AF316" s="832"/>
      <c r="AG316" s="833"/>
      <c r="AH316" s="742">
        <f>IF(I316="○",L316+W316,ROUNDUP(L316*T316+W316*AE316,1))</f>
        <v>0</v>
      </c>
      <c r="AI316" s="743"/>
      <c r="AJ316" s="743"/>
      <c r="AK316" s="743"/>
      <c r="AL316" s="744"/>
      <c r="AN316" s="745"/>
      <c r="AO316" s="746"/>
      <c r="AP316" s="746"/>
      <c r="AQ316" s="746"/>
      <c r="AR316" s="747"/>
      <c r="AU316" s="748" t="str">
        <f t="shared" ref="AU316" si="18">IF(OR(I316="×",AU320="×"),"×","●")</f>
        <v>●</v>
      </c>
      <c r="AV316" s="837" t="str">
        <f t="shared" ref="AV316" si="19">IF(AU316="●",IF(I316="定","-",I316),"-")</f>
        <v>○</v>
      </c>
      <c r="AW316" s="820">
        <f t="shared" ref="AW316" si="20">20+ROUNDDOWN(($K$255-1000)/1000,0)*20</f>
        <v>0</v>
      </c>
    </row>
    <row r="317" spans="3:49" ht="10.9" hidden="1" customHeight="1">
      <c r="C317" s="766"/>
      <c r="D317" s="769"/>
      <c r="E317" s="772"/>
      <c r="F317" s="772"/>
      <c r="G317" s="766"/>
      <c r="H317" s="772"/>
      <c r="I317" s="777"/>
      <c r="J317" s="778"/>
      <c r="K317" s="779"/>
      <c r="L317" s="786"/>
      <c r="M317" s="787"/>
      <c r="N317" s="787"/>
      <c r="O317" s="787"/>
      <c r="P317" s="788"/>
      <c r="Q317" s="825"/>
      <c r="R317" s="826"/>
      <c r="S317" s="827"/>
      <c r="T317" s="832"/>
      <c r="U317" s="832"/>
      <c r="V317" s="833"/>
      <c r="W317" s="786"/>
      <c r="X317" s="787"/>
      <c r="Y317" s="787"/>
      <c r="Z317" s="787"/>
      <c r="AA317" s="835"/>
      <c r="AB317" s="863"/>
      <c r="AC317" s="864"/>
      <c r="AD317" s="865"/>
      <c r="AE317" s="832"/>
      <c r="AF317" s="832"/>
      <c r="AG317" s="833"/>
      <c r="AH317" s="742"/>
      <c r="AI317" s="743"/>
      <c r="AJ317" s="743"/>
      <c r="AK317" s="743"/>
      <c r="AL317" s="744"/>
      <c r="AN317" s="745"/>
      <c r="AO317" s="746"/>
      <c r="AP317" s="746"/>
      <c r="AQ317" s="746"/>
      <c r="AR317" s="747"/>
      <c r="AU317" s="748"/>
      <c r="AV317" s="837"/>
      <c r="AW317" s="820"/>
    </row>
    <row r="318" spans="3:49" ht="10.9" hidden="1" customHeight="1">
      <c r="C318" s="766"/>
      <c r="D318" s="769"/>
      <c r="E318" s="772"/>
      <c r="F318" s="772"/>
      <c r="G318" s="766"/>
      <c r="H318" s="772"/>
      <c r="I318" s="777"/>
      <c r="J318" s="778"/>
      <c r="K318" s="779"/>
      <c r="L318" s="786"/>
      <c r="M318" s="787"/>
      <c r="N318" s="787"/>
      <c r="O318" s="787"/>
      <c r="P318" s="788"/>
      <c r="Q318" s="825"/>
      <c r="R318" s="826"/>
      <c r="S318" s="827"/>
      <c r="T318" s="832"/>
      <c r="U318" s="832"/>
      <c r="V318" s="833"/>
      <c r="W318" s="786"/>
      <c r="X318" s="787"/>
      <c r="Y318" s="787"/>
      <c r="Z318" s="787"/>
      <c r="AA318" s="835"/>
      <c r="AB318" s="854"/>
      <c r="AC318" s="855"/>
      <c r="AD318" s="856"/>
      <c r="AE318" s="832"/>
      <c r="AF318" s="832"/>
      <c r="AG318" s="833"/>
      <c r="AH318" s="742"/>
      <c r="AI318" s="743"/>
      <c r="AJ318" s="743"/>
      <c r="AK318" s="743"/>
      <c r="AL318" s="744"/>
      <c r="AN318" s="745"/>
      <c r="AO318" s="746"/>
      <c r="AP318" s="746"/>
      <c r="AQ318" s="746"/>
      <c r="AR318" s="747"/>
      <c r="AU318" s="748"/>
      <c r="AV318" s="837"/>
      <c r="AW318" s="820"/>
    </row>
    <row r="319" spans="3:49" ht="10.9" hidden="1" customHeight="1">
      <c r="C319" s="767"/>
      <c r="D319" s="770"/>
      <c r="E319" s="773"/>
      <c r="F319" s="773"/>
      <c r="G319" s="767"/>
      <c r="H319" s="773"/>
      <c r="I319" s="780"/>
      <c r="J319" s="781"/>
      <c r="K319" s="782"/>
      <c r="L319" s="789"/>
      <c r="M319" s="790"/>
      <c r="N319" s="790"/>
      <c r="O319" s="790"/>
      <c r="P319" s="791"/>
      <c r="Q319" s="828"/>
      <c r="R319" s="829"/>
      <c r="S319" s="830"/>
      <c r="T319" s="832"/>
      <c r="U319" s="832"/>
      <c r="V319" s="833"/>
      <c r="W319" s="789"/>
      <c r="X319" s="790"/>
      <c r="Y319" s="790"/>
      <c r="Z319" s="790"/>
      <c r="AA319" s="836"/>
      <c r="AB319" s="857"/>
      <c r="AC319" s="858"/>
      <c r="AD319" s="859"/>
      <c r="AE319" s="832"/>
      <c r="AF319" s="832"/>
      <c r="AG319" s="833"/>
      <c r="AH319" s="742"/>
      <c r="AI319" s="743"/>
      <c r="AJ319" s="743"/>
      <c r="AK319" s="743"/>
      <c r="AL319" s="744"/>
      <c r="AN319" s="745"/>
      <c r="AO319" s="746"/>
      <c r="AP319" s="746"/>
      <c r="AQ319" s="746"/>
      <c r="AR319" s="747"/>
      <c r="AU319" s="748"/>
      <c r="AV319" s="837"/>
      <c r="AW319" s="820"/>
    </row>
    <row r="320" spans="3:49" ht="10.9" hidden="1" customHeight="1">
      <c r="C320" s="765">
        <v>5</v>
      </c>
      <c r="D320" s="768" t="s">
        <v>9</v>
      </c>
      <c r="E320" s="771">
        <v>1</v>
      </c>
      <c r="F320" s="771" t="s">
        <v>10</v>
      </c>
      <c r="G320" s="765" t="s">
        <v>21</v>
      </c>
      <c r="H320" s="771"/>
      <c r="I320" s="774" t="s">
        <v>119</v>
      </c>
      <c r="J320" s="775"/>
      <c r="K320" s="776"/>
      <c r="L320" s="783">
        <f>IF(AND(I320="○",AU320="●"),AW320,0)</f>
        <v>0</v>
      </c>
      <c r="M320" s="784"/>
      <c r="N320" s="784"/>
      <c r="O320" s="784"/>
      <c r="P320" s="785"/>
      <c r="Q320" s="822"/>
      <c r="R320" s="823"/>
      <c r="S320" s="824"/>
      <c r="T320" s="831"/>
      <c r="U320" s="832"/>
      <c r="V320" s="833"/>
      <c r="W320" s="783">
        <f t="shared" ref="W320" si="21">IF(AND(I320="○",AU320="●"),$K$257*2,0)</f>
        <v>0</v>
      </c>
      <c r="X320" s="784"/>
      <c r="Y320" s="784"/>
      <c r="Z320" s="784"/>
      <c r="AA320" s="834"/>
      <c r="AB320" s="860"/>
      <c r="AC320" s="861"/>
      <c r="AD320" s="862"/>
      <c r="AE320" s="831"/>
      <c r="AF320" s="832"/>
      <c r="AG320" s="833"/>
      <c r="AH320" s="742">
        <f>IF(I320="○",L320+W320,ROUNDUP(L320*T320+W320*AE320,1))</f>
        <v>0</v>
      </c>
      <c r="AI320" s="743"/>
      <c r="AJ320" s="743"/>
      <c r="AK320" s="743"/>
      <c r="AL320" s="744"/>
      <c r="AN320" s="745"/>
      <c r="AO320" s="746"/>
      <c r="AP320" s="746"/>
      <c r="AQ320" s="746"/>
      <c r="AR320" s="747"/>
      <c r="AU320" s="748" t="str">
        <f t="shared" ref="AU320" si="22">IF(OR(I320="×",AU324="×"),"×","●")</f>
        <v>●</v>
      </c>
      <c r="AV320" s="837" t="str">
        <f t="shared" ref="AV320" si="23">IF(AU320="●",IF(I320="定","-",I320),"-")</f>
        <v>○</v>
      </c>
      <c r="AW320" s="820">
        <f t="shared" ref="AW320" si="24">20+ROUNDDOWN(($K$255-1000)/1000,0)*20</f>
        <v>0</v>
      </c>
    </row>
    <row r="321" spans="3:49" ht="10.9" hidden="1" customHeight="1">
      <c r="C321" s="766"/>
      <c r="D321" s="769"/>
      <c r="E321" s="772"/>
      <c r="F321" s="772"/>
      <c r="G321" s="766"/>
      <c r="H321" s="772"/>
      <c r="I321" s="777"/>
      <c r="J321" s="778"/>
      <c r="K321" s="779"/>
      <c r="L321" s="786"/>
      <c r="M321" s="787"/>
      <c r="N321" s="787"/>
      <c r="O321" s="787"/>
      <c r="P321" s="788"/>
      <c r="Q321" s="825"/>
      <c r="R321" s="826"/>
      <c r="S321" s="827"/>
      <c r="T321" s="832"/>
      <c r="U321" s="832"/>
      <c r="V321" s="833"/>
      <c r="W321" s="786"/>
      <c r="X321" s="787"/>
      <c r="Y321" s="787"/>
      <c r="Z321" s="787"/>
      <c r="AA321" s="835"/>
      <c r="AB321" s="863"/>
      <c r="AC321" s="864"/>
      <c r="AD321" s="865"/>
      <c r="AE321" s="832"/>
      <c r="AF321" s="832"/>
      <c r="AG321" s="833"/>
      <c r="AH321" s="742"/>
      <c r="AI321" s="743"/>
      <c r="AJ321" s="743"/>
      <c r="AK321" s="743"/>
      <c r="AL321" s="744"/>
      <c r="AN321" s="745"/>
      <c r="AO321" s="746"/>
      <c r="AP321" s="746"/>
      <c r="AQ321" s="746"/>
      <c r="AR321" s="747"/>
      <c r="AU321" s="748"/>
      <c r="AV321" s="837"/>
      <c r="AW321" s="820"/>
    </row>
    <row r="322" spans="3:49" ht="10.9" hidden="1" customHeight="1">
      <c r="C322" s="766"/>
      <c r="D322" s="769"/>
      <c r="E322" s="772"/>
      <c r="F322" s="772"/>
      <c r="G322" s="766"/>
      <c r="H322" s="772"/>
      <c r="I322" s="777"/>
      <c r="J322" s="778"/>
      <c r="K322" s="779"/>
      <c r="L322" s="786"/>
      <c r="M322" s="787"/>
      <c r="N322" s="787"/>
      <c r="O322" s="787"/>
      <c r="P322" s="788"/>
      <c r="Q322" s="825"/>
      <c r="R322" s="826"/>
      <c r="S322" s="827"/>
      <c r="T322" s="832"/>
      <c r="U322" s="832"/>
      <c r="V322" s="833"/>
      <c r="W322" s="786"/>
      <c r="X322" s="787"/>
      <c r="Y322" s="787"/>
      <c r="Z322" s="787"/>
      <c r="AA322" s="835"/>
      <c r="AB322" s="854"/>
      <c r="AC322" s="855"/>
      <c r="AD322" s="856"/>
      <c r="AE322" s="832"/>
      <c r="AF322" s="832"/>
      <c r="AG322" s="833"/>
      <c r="AH322" s="742"/>
      <c r="AI322" s="743"/>
      <c r="AJ322" s="743"/>
      <c r="AK322" s="743"/>
      <c r="AL322" s="744"/>
      <c r="AN322" s="745"/>
      <c r="AO322" s="746"/>
      <c r="AP322" s="746"/>
      <c r="AQ322" s="746"/>
      <c r="AR322" s="747"/>
      <c r="AU322" s="748"/>
      <c r="AV322" s="837"/>
      <c r="AW322" s="820"/>
    </row>
    <row r="323" spans="3:49" ht="10.9" hidden="1" customHeight="1">
      <c r="C323" s="767"/>
      <c r="D323" s="770"/>
      <c r="E323" s="773"/>
      <c r="F323" s="773"/>
      <c r="G323" s="767"/>
      <c r="H323" s="773"/>
      <c r="I323" s="780"/>
      <c r="J323" s="781"/>
      <c r="K323" s="782"/>
      <c r="L323" s="789"/>
      <c r="M323" s="790"/>
      <c r="N323" s="790"/>
      <c r="O323" s="790"/>
      <c r="P323" s="791"/>
      <c r="Q323" s="828"/>
      <c r="R323" s="829"/>
      <c r="S323" s="830"/>
      <c r="T323" s="832"/>
      <c r="U323" s="832"/>
      <c r="V323" s="833"/>
      <c r="W323" s="789"/>
      <c r="X323" s="790"/>
      <c r="Y323" s="790"/>
      <c r="Z323" s="790"/>
      <c r="AA323" s="836"/>
      <c r="AB323" s="857"/>
      <c r="AC323" s="858"/>
      <c r="AD323" s="859"/>
      <c r="AE323" s="832"/>
      <c r="AF323" s="832"/>
      <c r="AG323" s="833"/>
      <c r="AH323" s="742"/>
      <c r="AI323" s="743"/>
      <c r="AJ323" s="743"/>
      <c r="AK323" s="743"/>
      <c r="AL323" s="744"/>
      <c r="AN323" s="745"/>
      <c r="AO323" s="746"/>
      <c r="AP323" s="746"/>
      <c r="AQ323" s="746"/>
      <c r="AR323" s="747"/>
      <c r="AU323" s="748"/>
      <c r="AV323" s="837"/>
      <c r="AW323" s="820"/>
    </row>
    <row r="324" spans="3:49" ht="10.9" hidden="1" customHeight="1">
      <c r="C324" s="765">
        <v>5</v>
      </c>
      <c r="D324" s="768" t="s">
        <v>9</v>
      </c>
      <c r="E324" s="771">
        <v>2</v>
      </c>
      <c r="F324" s="771" t="s">
        <v>10</v>
      </c>
      <c r="G324" s="765" t="s">
        <v>22</v>
      </c>
      <c r="H324" s="771"/>
      <c r="I324" s="774" t="s">
        <v>119</v>
      </c>
      <c r="J324" s="775"/>
      <c r="K324" s="776"/>
      <c r="L324" s="783">
        <f>IF(AND(I324="○",AU324="●"),AW324,0)</f>
        <v>0</v>
      </c>
      <c r="M324" s="784"/>
      <c r="N324" s="784"/>
      <c r="O324" s="784"/>
      <c r="P324" s="785"/>
      <c r="Q324" s="822"/>
      <c r="R324" s="823"/>
      <c r="S324" s="824"/>
      <c r="T324" s="831"/>
      <c r="U324" s="832"/>
      <c r="V324" s="833"/>
      <c r="W324" s="783">
        <f t="shared" ref="W324" si="25">IF(AND(I324="○",AU324="●"),$K$257*2,0)</f>
        <v>0</v>
      </c>
      <c r="X324" s="784"/>
      <c r="Y324" s="784"/>
      <c r="Z324" s="784"/>
      <c r="AA324" s="834"/>
      <c r="AB324" s="860"/>
      <c r="AC324" s="861"/>
      <c r="AD324" s="862"/>
      <c r="AE324" s="831"/>
      <c r="AF324" s="832"/>
      <c r="AG324" s="833"/>
      <c r="AH324" s="742">
        <f>IF(I324="○",L324+W324,ROUNDUP(L324*T324+W324*AE324,1))</f>
        <v>0</v>
      </c>
      <c r="AI324" s="743"/>
      <c r="AJ324" s="743"/>
      <c r="AK324" s="743"/>
      <c r="AL324" s="744"/>
      <c r="AN324" s="745"/>
      <c r="AO324" s="746"/>
      <c r="AP324" s="746"/>
      <c r="AQ324" s="746"/>
      <c r="AR324" s="747"/>
      <c r="AU324" s="748" t="str">
        <f t="shared" ref="AU324" si="26">IF(OR(I324="×",AU328="×"),"×","●")</f>
        <v>●</v>
      </c>
      <c r="AV324" s="837" t="str">
        <f t="shared" ref="AV324" si="27">IF(AU324="●",IF(I324="定","-",I324),"-")</f>
        <v>○</v>
      </c>
      <c r="AW324" s="820">
        <f t="shared" ref="AW324" si="28">20+ROUNDDOWN(($K$255-1000)/1000,0)*20</f>
        <v>0</v>
      </c>
    </row>
    <row r="325" spans="3:49" ht="10.9" hidden="1" customHeight="1">
      <c r="C325" s="766"/>
      <c r="D325" s="769"/>
      <c r="E325" s="772"/>
      <c r="F325" s="772"/>
      <c r="G325" s="766"/>
      <c r="H325" s="772"/>
      <c r="I325" s="777"/>
      <c r="J325" s="778"/>
      <c r="K325" s="779"/>
      <c r="L325" s="786"/>
      <c r="M325" s="787"/>
      <c r="N325" s="787"/>
      <c r="O325" s="787"/>
      <c r="P325" s="788"/>
      <c r="Q325" s="825"/>
      <c r="R325" s="826"/>
      <c r="S325" s="827"/>
      <c r="T325" s="832"/>
      <c r="U325" s="832"/>
      <c r="V325" s="833"/>
      <c r="W325" s="786"/>
      <c r="X325" s="787"/>
      <c r="Y325" s="787"/>
      <c r="Z325" s="787"/>
      <c r="AA325" s="835"/>
      <c r="AB325" s="863"/>
      <c r="AC325" s="864"/>
      <c r="AD325" s="865"/>
      <c r="AE325" s="832"/>
      <c r="AF325" s="832"/>
      <c r="AG325" s="833"/>
      <c r="AH325" s="742"/>
      <c r="AI325" s="743"/>
      <c r="AJ325" s="743"/>
      <c r="AK325" s="743"/>
      <c r="AL325" s="744"/>
      <c r="AN325" s="745"/>
      <c r="AO325" s="746"/>
      <c r="AP325" s="746"/>
      <c r="AQ325" s="746"/>
      <c r="AR325" s="747"/>
      <c r="AU325" s="748"/>
      <c r="AV325" s="837"/>
      <c r="AW325" s="820"/>
    </row>
    <row r="326" spans="3:49" ht="10.9" hidden="1" customHeight="1">
      <c r="C326" s="766"/>
      <c r="D326" s="769"/>
      <c r="E326" s="772"/>
      <c r="F326" s="772"/>
      <c r="G326" s="766"/>
      <c r="H326" s="772"/>
      <c r="I326" s="777"/>
      <c r="J326" s="778"/>
      <c r="K326" s="779"/>
      <c r="L326" s="786"/>
      <c r="M326" s="787"/>
      <c r="N326" s="787"/>
      <c r="O326" s="787"/>
      <c r="P326" s="788"/>
      <c r="Q326" s="825"/>
      <c r="R326" s="826"/>
      <c r="S326" s="827"/>
      <c r="T326" s="832"/>
      <c r="U326" s="832"/>
      <c r="V326" s="833"/>
      <c r="W326" s="786"/>
      <c r="X326" s="787"/>
      <c r="Y326" s="787"/>
      <c r="Z326" s="787"/>
      <c r="AA326" s="835"/>
      <c r="AB326" s="854"/>
      <c r="AC326" s="855"/>
      <c r="AD326" s="856"/>
      <c r="AE326" s="832"/>
      <c r="AF326" s="832"/>
      <c r="AG326" s="833"/>
      <c r="AH326" s="742"/>
      <c r="AI326" s="743"/>
      <c r="AJ326" s="743"/>
      <c r="AK326" s="743"/>
      <c r="AL326" s="744"/>
      <c r="AN326" s="745"/>
      <c r="AO326" s="746"/>
      <c r="AP326" s="746"/>
      <c r="AQ326" s="746"/>
      <c r="AR326" s="747"/>
      <c r="AU326" s="748"/>
      <c r="AV326" s="837"/>
      <c r="AW326" s="820"/>
    </row>
    <row r="327" spans="3:49" ht="10.9" hidden="1" customHeight="1">
      <c r="C327" s="767"/>
      <c r="D327" s="770"/>
      <c r="E327" s="773"/>
      <c r="F327" s="773"/>
      <c r="G327" s="767"/>
      <c r="H327" s="773"/>
      <c r="I327" s="780"/>
      <c r="J327" s="781"/>
      <c r="K327" s="782"/>
      <c r="L327" s="789"/>
      <c r="M327" s="790"/>
      <c r="N327" s="790"/>
      <c r="O327" s="790"/>
      <c r="P327" s="791"/>
      <c r="Q327" s="828"/>
      <c r="R327" s="829"/>
      <c r="S327" s="830"/>
      <c r="T327" s="832"/>
      <c r="U327" s="832"/>
      <c r="V327" s="833"/>
      <c r="W327" s="789"/>
      <c r="X327" s="790"/>
      <c r="Y327" s="790"/>
      <c r="Z327" s="790"/>
      <c r="AA327" s="836"/>
      <c r="AB327" s="857"/>
      <c r="AC327" s="858"/>
      <c r="AD327" s="859"/>
      <c r="AE327" s="832"/>
      <c r="AF327" s="832"/>
      <c r="AG327" s="833"/>
      <c r="AH327" s="742"/>
      <c r="AI327" s="743"/>
      <c r="AJ327" s="743"/>
      <c r="AK327" s="743"/>
      <c r="AL327" s="744"/>
      <c r="AN327" s="745"/>
      <c r="AO327" s="746"/>
      <c r="AP327" s="746"/>
      <c r="AQ327" s="746"/>
      <c r="AR327" s="747"/>
      <c r="AU327" s="748"/>
      <c r="AV327" s="837"/>
      <c r="AW327" s="820"/>
    </row>
    <row r="328" spans="3:49" ht="10.9" hidden="1" customHeight="1">
      <c r="C328" s="765">
        <v>5</v>
      </c>
      <c r="D328" s="768" t="s">
        <v>9</v>
      </c>
      <c r="E328" s="771">
        <v>3</v>
      </c>
      <c r="F328" s="771" t="s">
        <v>10</v>
      </c>
      <c r="G328" s="765" t="s">
        <v>23</v>
      </c>
      <c r="H328" s="771"/>
      <c r="I328" s="774" t="s">
        <v>119</v>
      </c>
      <c r="J328" s="775"/>
      <c r="K328" s="776"/>
      <c r="L328" s="783">
        <f>IF(AND(I328="○",AU328="●"),AW328,0)</f>
        <v>0</v>
      </c>
      <c r="M328" s="784"/>
      <c r="N328" s="784"/>
      <c r="O328" s="784"/>
      <c r="P328" s="785"/>
      <c r="Q328" s="822"/>
      <c r="R328" s="823"/>
      <c r="S328" s="824"/>
      <c r="T328" s="831"/>
      <c r="U328" s="832"/>
      <c r="V328" s="833"/>
      <c r="W328" s="783">
        <f t="shared" ref="W328" si="29">IF(AND(I328="○",AU328="●"),$K$257*2,0)</f>
        <v>0</v>
      </c>
      <c r="X328" s="784"/>
      <c r="Y328" s="784"/>
      <c r="Z328" s="784"/>
      <c r="AA328" s="834"/>
      <c r="AB328" s="860"/>
      <c r="AC328" s="861"/>
      <c r="AD328" s="862"/>
      <c r="AE328" s="831"/>
      <c r="AF328" s="832"/>
      <c r="AG328" s="833"/>
      <c r="AH328" s="742">
        <f>IF(I328="○",L328+W328,ROUNDUP(L328*T328+W328*AE328,1))</f>
        <v>0</v>
      </c>
      <c r="AI328" s="743"/>
      <c r="AJ328" s="743"/>
      <c r="AK328" s="743"/>
      <c r="AL328" s="744"/>
      <c r="AN328" s="745"/>
      <c r="AO328" s="746"/>
      <c r="AP328" s="746"/>
      <c r="AQ328" s="746"/>
      <c r="AR328" s="747"/>
      <c r="AU328" s="748" t="str">
        <f t="shared" ref="AU328" si="30">IF(OR(I328="×",AU332="×"),"×","●")</f>
        <v>●</v>
      </c>
      <c r="AV328" s="837" t="str">
        <f t="shared" ref="AV328" si="31">IF(AU328="●",IF(I328="定","-",I328),"-")</f>
        <v>○</v>
      </c>
      <c r="AW328" s="820">
        <f t="shared" ref="AW328" si="32">20+ROUNDDOWN(($K$255-1000)/1000,0)*20</f>
        <v>0</v>
      </c>
    </row>
    <row r="329" spans="3:49" ht="10.9" hidden="1" customHeight="1">
      <c r="C329" s="766"/>
      <c r="D329" s="769"/>
      <c r="E329" s="772"/>
      <c r="F329" s="772"/>
      <c r="G329" s="766"/>
      <c r="H329" s="772"/>
      <c r="I329" s="777"/>
      <c r="J329" s="778"/>
      <c r="K329" s="779"/>
      <c r="L329" s="786"/>
      <c r="M329" s="787"/>
      <c r="N329" s="787"/>
      <c r="O329" s="787"/>
      <c r="P329" s="788"/>
      <c r="Q329" s="825"/>
      <c r="R329" s="826"/>
      <c r="S329" s="827"/>
      <c r="T329" s="832"/>
      <c r="U329" s="832"/>
      <c r="V329" s="833"/>
      <c r="W329" s="786"/>
      <c r="X329" s="787"/>
      <c r="Y329" s="787"/>
      <c r="Z329" s="787"/>
      <c r="AA329" s="835"/>
      <c r="AB329" s="863"/>
      <c r="AC329" s="864"/>
      <c r="AD329" s="865"/>
      <c r="AE329" s="832"/>
      <c r="AF329" s="832"/>
      <c r="AG329" s="833"/>
      <c r="AH329" s="742"/>
      <c r="AI329" s="743"/>
      <c r="AJ329" s="743"/>
      <c r="AK329" s="743"/>
      <c r="AL329" s="744"/>
      <c r="AN329" s="745"/>
      <c r="AO329" s="746"/>
      <c r="AP329" s="746"/>
      <c r="AQ329" s="746"/>
      <c r="AR329" s="747"/>
      <c r="AU329" s="748"/>
      <c r="AV329" s="837"/>
      <c r="AW329" s="820"/>
    </row>
    <row r="330" spans="3:49" ht="10.9" hidden="1" customHeight="1">
      <c r="C330" s="766"/>
      <c r="D330" s="769"/>
      <c r="E330" s="772"/>
      <c r="F330" s="772"/>
      <c r="G330" s="766"/>
      <c r="H330" s="772"/>
      <c r="I330" s="777"/>
      <c r="J330" s="778"/>
      <c r="K330" s="779"/>
      <c r="L330" s="786"/>
      <c r="M330" s="787"/>
      <c r="N330" s="787"/>
      <c r="O330" s="787"/>
      <c r="P330" s="788"/>
      <c r="Q330" s="825"/>
      <c r="R330" s="826"/>
      <c r="S330" s="827"/>
      <c r="T330" s="832"/>
      <c r="U330" s="832"/>
      <c r="V330" s="833"/>
      <c r="W330" s="786"/>
      <c r="X330" s="787"/>
      <c r="Y330" s="787"/>
      <c r="Z330" s="787"/>
      <c r="AA330" s="835"/>
      <c r="AB330" s="854"/>
      <c r="AC330" s="855"/>
      <c r="AD330" s="856"/>
      <c r="AE330" s="832"/>
      <c r="AF330" s="832"/>
      <c r="AG330" s="833"/>
      <c r="AH330" s="742"/>
      <c r="AI330" s="743"/>
      <c r="AJ330" s="743"/>
      <c r="AK330" s="743"/>
      <c r="AL330" s="744"/>
      <c r="AN330" s="745"/>
      <c r="AO330" s="746"/>
      <c r="AP330" s="746"/>
      <c r="AQ330" s="746"/>
      <c r="AR330" s="747"/>
      <c r="AU330" s="748"/>
      <c r="AV330" s="837"/>
      <c r="AW330" s="820"/>
    </row>
    <row r="331" spans="3:49" ht="10.9" hidden="1" customHeight="1">
      <c r="C331" s="767"/>
      <c r="D331" s="770"/>
      <c r="E331" s="773"/>
      <c r="F331" s="773"/>
      <c r="G331" s="767"/>
      <c r="H331" s="773"/>
      <c r="I331" s="780"/>
      <c r="J331" s="781"/>
      <c r="K331" s="782"/>
      <c r="L331" s="789"/>
      <c r="M331" s="790"/>
      <c r="N331" s="790"/>
      <c r="O331" s="790"/>
      <c r="P331" s="791"/>
      <c r="Q331" s="828"/>
      <c r="R331" s="829"/>
      <c r="S331" s="830"/>
      <c r="T331" s="832"/>
      <c r="U331" s="832"/>
      <c r="V331" s="833"/>
      <c r="W331" s="789"/>
      <c r="X331" s="790"/>
      <c r="Y331" s="790"/>
      <c r="Z331" s="790"/>
      <c r="AA331" s="836"/>
      <c r="AB331" s="857"/>
      <c r="AC331" s="858"/>
      <c r="AD331" s="859"/>
      <c r="AE331" s="832"/>
      <c r="AF331" s="832"/>
      <c r="AG331" s="833"/>
      <c r="AH331" s="742"/>
      <c r="AI331" s="743"/>
      <c r="AJ331" s="743"/>
      <c r="AK331" s="743"/>
      <c r="AL331" s="744"/>
      <c r="AN331" s="745"/>
      <c r="AO331" s="746"/>
      <c r="AP331" s="746"/>
      <c r="AQ331" s="746"/>
      <c r="AR331" s="747"/>
      <c r="AU331" s="748"/>
      <c r="AV331" s="837"/>
      <c r="AW331" s="820"/>
    </row>
    <row r="332" spans="3:49" ht="10.9" hidden="1" customHeight="1">
      <c r="C332" s="765">
        <v>5</v>
      </c>
      <c r="D332" s="768" t="s">
        <v>9</v>
      </c>
      <c r="E332" s="771">
        <v>4</v>
      </c>
      <c r="F332" s="771" t="s">
        <v>10</v>
      </c>
      <c r="G332" s="765" t="s">
        <v>24</v>
      </c>
      <c r="H332" s="771"/>
      <c r="I332" s="774" t="s">
        <v>119</v>
      </c>
      <c r="J332" s="775"/>
      <c r="K332" s="776"/>
      <c r="L332" s="783">
        <f>IF(AND(I332="○",AU332="●"),AW332,0)</f>
        <v>0</v>
      </c>
      <c r="M332" s="784"/>
      <c r="N332" s="784"/>
      <c r="O332" s="784"/>
      <c r="P332" s="785"/>
      <c r="Q332" s="822"/>
      <c r="R332" s="823"/>
      <c r="S332" s="824"/>
      <c r="T332" s="831"/>
      <c r="U332" s="832"/>
      <c r="V332" s="833"/>
      <c r="W332" s="783">
        <f t="shared" ref="W332" si="33">IF(AND(I332="○",AU332="●"),$K$257*2,0)</f>
        <v>0</v>
      </c>
      <c r="X332" s="784"/>
      <c r="Y332" s="784"/>
      <c r="Z332" s="784"/>
      <c r="AA332" s="834"/>
      <c r="AB332" s="860"/>
      <c r="AC332" s="861"/>
      <c r="AD332" s="862"/>
      <c r="AE332" s="831"/>
      <c r="AF332" s="832"/>
      <c r="AG332" s="833"/>
      <c r="AH332" s="742">
        <f>IF(I332="○",L332+W332,ROUNDUP(L332*T332+W332*AE332,1))</f>
        <v>0</v>
      </c>
      <c r="AI332" s="743"/>
      <c r="AJ332" s="743"/>
      <c r="AK332" s="743"/>
      <c r="AL332" s="744"/>
      <c r="AN332" s="745"/>
      <c r="AO332" s="746"/>
      <c r="AP332" s="746"/>
      <c r="AQ332" s="746"/>
      <c r="AR332" s="747"/>
      <c r="AU332" s="748" t="str">
        <f t="shared" ref="AU332" si="34">IF(OR(I332="×",AU336="×"),"×","●")</f>
        <v>●</v>
      </c>
      <c r="AV332" s="837" t="str">
        <f t="shared" ref="AV332" si="35">IF(AU332="●",IF(I332="定","-",I332),"-")</f>
        <v>○</v>
      </c>
      <c r="AW332" s="820">
        <f t="shared" ref="AW332" si="36">20+ROUNDDOWN(($K$255-1000)/1000,0)*20</f>
        <v>0</v>
      </c>
    </row>
    <row r="333" spans="3:49" ht="10.9" hidden="1" customHeight="1">
      <c r="C333" s="766"/>
      <c r="D333" s="769"/>
      <c r="E333" s="772"/>
      <c r="F333" s="772"/>
      <c r="G333" s="766"/>
      <c r="H333" s="772"/>
      <c r="I333" s="777"/>
      <c r="J333" s="778"/>
      <c r="K333" s="779"/>
      <c r="L333" s="786"/>
      <c r="M333" s="787"/>
      <c r="N333" s="787"/>
      <c r="O333" s="787"/>
      <c r="P333" s="788"/>
      <c r="Q333" s="825"/>
      <c r="R333" s="826"/>
      <c r="S333" s="827"/>
      <c r="T333" s="832"/>
      <c r="U333" s="832"/>
      <c r="V333" s="833"/>
      <c r="W333" s="786"/>
      <c r="X333" s="787"/>
      <c r="Y333" s="787"/>
      <c r="Z333" s="787"/>
      <c r="AA333" s="835"/>
      <c r="AB333" s="863"/>
      <c r="AC333" s="864"/>
      <c r="AD333" s="865"/>
      <c r="AE333" s="832"/>
      <c r="AF333" s="832"/>
      <c r="AG333" s="833"/>
      <c r="AH333" s="742"/>
      <c r="AI333" s="743"/>
      <c r="AJ333" s="743"/>
      <c r="AK333" s="743"/>
      <c r="AL333" s="744"/>
      <c r="AN333" s="745"/>
      <c r="AO333" s="746"/>
      <c r="AP333" s="746"/>
      <c r="AQ333" s="746"/>
      <c r="AR333" s="747"/>
      <c r="AU333" s="748"/>
      <c r="AV333" s="837"/>
      <c r="AW333" s="820"/>
    </row>
    <row r="334" spans="3:49" ht="10.9" hidden="1" customHeight="1">
      <c r="C334" s="766"/>
      <c r="D334" s="769"/>
      <c r="E334" s="772"/>
      <c r="F334" s="772"/>
      <c r="G334" s="766"/>
      <c r="H334" s="772"/>
      <c r="I334" s="777"/>
      <c r="J334" s="778"/>
      <c r="K334" s="779"/>
      <c r="L334" s="786"/>
      <c r="M334" s="787"/>
      <c r="N334" s="787"/>
      <c r="O334" s="787"/>
      <c r="P334" s="788"/>
      <c r="Q334" s="825"/>
      <c r="R334" s="826"/>
      <c r="S334" s="827"/>
      <c r="T334" s="832"/>
      <c r="U334" s="832"/>
      <c r="V334" s="833"/>
      <c r="W334" s="786"/>
      <c r="X334" s="787"/>
      <c r="Y334" s="787"/>
      <c r="Z334" s="787"/>
      <c r="AA334" s="835"/>
      <c r="AB334" s="854"/>
      <c r="AC334" s="855"/>
      <c r="AD334" s="856"/>
      <c r="AE334" s="832"/>
      <c r="AF334" s="832"/>
      <c r="AG334" s="833"/>
      <c r="AH334" s="742"/>
      <c r="AI334" s="743"/>
      <c r="AJ334" s="743"/>
      <c r="AK334" s="743"/>
      <c r="AL334" s="744"/>
      <c r="AN334" s="745"/>
      <c r="AO334" s="746"/>
      <c r="AP334" s="746"/>
      <c r="AQ334" s="746"/>
      <c r="AR334" s="747"/>
      <c r="AU334" s="748"/>
      <c r="AV334" s="837"/>
      <c r="AW334" s="820"/>
    </row>
    <row r="335" spans="3:49" ht="10.9" hidden="1" customHeight="1">
      <c r="C335" s="767"/>
      <c r="D335" s="770"/>
      <c r="E335" s="773"/>
      <c r="F335" s="773"/>
      <c r="G335" s="767"/>
      <c r="H335" s="773"/>
      <c r="I335" s="780"/>
      <c r="J335" s="781"/>
      <c r="K335" s="782"/>
      <c r="L335" s="789"/>
      <c r="M335" s="790"/>
      <c r="N335" s="790"/>
      <c r="O335" s="790"/>
      <c r="P335" s="791"/>
      <c r="Q335" s="828"/>
      <c r="R335" s="829"/>
      <c r="S335" s="830"/>
      <c r="T335" s="832"/>
      <c r="U335" s="832"/>
      <c r="V335" s="833"/>
      <c r="W335" s="789"/>
      <c r="X335" s="790"/>
      <c r="Y335" s="790"/>
      <c r="Z335" s="790"/>
      <c r="AA335" s="836"/>
      <c r="AB335" s="857"/>
      <c r="AC335" s="858"/>
      <c r="AD335" s="859"/>
      <c r="AE335" s="832"/>
      <c r="AF335" s="832"/>
      <c r="AG335" s="833"/>
      <c r="AH335" s="742"/>
      <c r="AI335" s="743"/>
      <c r="AJ335" s="743"/>
      <c r="AK335" s="743"/>
      <c r="AL335" s="744"/>
      <c r="AN335" s="745"/>
      <c r="AO335" s="746"/>
      <c r="AP335" s="746"/>
      <c r="AQ335" s="746"/>
      <c r="AR335" s="747"/>
      <c r="AU335" s="748"/>
      <c r="AV335" s="837"/>
      <c r="AW335" s="820"/>
    </row>
    <row r="336" spans="3:49" ht="10.9" hidden="1" customHeight="1">
      <c r="C336" s="765">
        <v>5</v>
      </c>
      <c r="D336" s="768" t="s">
        <v>9</v>
      </c>
      <c r="E336" s="771">
        <v>5</v>
      </c>
      <c r="F336" s="771" t="s">
        <v>10</v>
      </c>
      <c r="G336" s="765" t="s">
        <v>25</v>
      </c>
      <c r="H336" s="771"/>
      <c r="I336" s="774" t="s">
        <v>119</v>
      </c>
      <c r="J336" s="775"/>
      <c r="K336" s="776"/>
      <c r="L336" s="783">
        <f>IF(AND(I336="○",AU336="●"),AW336,0)</f>
        <v>0</v>
      </c>
      <c r="M336" s="784"/>
      <c r="N336" s="784"/>
      <c r="O336" s="784"/>
      <c r="P336" s="785"/>
      <c r="Q336" s="822"/>
      <c r="R336" s="823"/>
      <c r="S336" s="824"/>
      <c r="T336" s="831"/>
      <c r="U336" s="832"/>
      <c r="V336" s="833"/>
      <c r="W336" s="783">
        <f t="shared" ref="W336" si="37">IF(AND(I336="○",AU336="●"),$K$257*2,0)</f>
        <v>0</v>
      </c>
      <c r="X336" s="784"/>
      <c r="Y336" s="784"/>
      <c r="Z336" s="784"/>
      <c r="AA336" s="834"/>
      <c r="AB336" s="860"/>
      <c r="AC336" s="861"/>
      <c r="AD336" s="862"/>
      <c r="AE336" s="831"/>
      <c r="AF336" s="832"/>
      <c r="AG336" s="833"/>
      <c r="AH336" s="742">
        <f>IF(I336="○",L336+W336,ROUNDUP(L336*T336+W336*AE336,1))</f>
        <v>0</v>
      </c>
      <c r="AI336" s="743"/>
      <c r="AJ336" s="743"/>
      <c r="AK336" s="743"/>
      <c r="AL336" s="744"/>
      <c r="AN336" s="745"/>
      <c r="AO336" s="746"/>
      <c r="AP336" s="746"/>
      <c r="AQ336" s="746"/>
      <c r="AR336" s="747"/>
      <c r="AU336" s="748" t="str">
        <f t="shared" ref="AU336" si="38">IF(OR(I336="×",AU340="×"),"×","●")</f>
        <v>●</v>
      </c>
      <c r="AV336" s="837" t="str">
        <f t="shared" ref="AV336" si="39">IF(AU336="●",IF(I336="定","-",I336),"-")</f>
        <v>○</v>
      </c>
      <c r="AW336" s="820">
        <f t="shared" ref="AW336" si="40">20+ROUNDDOWN(($K$255-1000)/1000,0)*20</f>
        <v>0</v>
      </c>
    </row>
    <row r="337" spans="3:49" ht="10.9" hidden="1" customHeight="1">
      <c r="C337" s="766"/>
      <c r="D337" s="769"/>
      <c r="E337" s="772"/>
      <c r="F337" s="772"/>
      <c r="G337" s="766"/>
      <c r="H337" s="772"/>
      <c r="I337" s="777"/>
      <c r="J337" s="778"/>
      <c r="K337" s="779"/>
      <c r="L337" s="786"/>
      <c r="M337" s="787"/>
      <c r="N337" s="787"/>
      <c r="O337" s="787"/>
      <c r="P337" s="788"/>
      <c r="Q337" s="825"/>
      <c r="R337" s="826"/>
      <c r="S337" s="827"/>
      <c r="T337" s="832"/>
      <c r="U337" s="832"/>
      <c r="V337" s="833"/>
      <c r="W337" s="786"/>
      <c r="X337" s="787"/>
      <c r="Y337" s="787"/>
      <c r="Z337" s="787"/>
      <c r="AA337" s="835"/>
      <c r="AB337" s="863"/>
      <c r="AC337" s="864"/>
      <c r="AD337" s="865"/>
      <c r="AE337" s="832"/>
      <c r="AF337" s="832"/>
      <c r="AG337" s="833"/>
      <c r="AH337" s="742"/>
      <c r="AI337" s="743"/>
      <c r="AJ337" s="743"/>
      <c r="AK337" s="743"/>
      <c r="AL337" s="744"/>
      <c r="AN337" s="745"/>
      <c r="AO337" s="746"/>
      <c r="AP337" s="746"/>
      <c r="AQ337" s="746"/>
      <c r="AR337" s="747"/>
      <c r="AU337" s="748"/>
      <c r="AV337" s="837"/>
      <c r="AW337" s="820"/>
    </row>
    <row r="338" spans="3:49" ht="10.9" hidden="1" customHeight="1">
      <c r="C338" s="766"/>
      <c r="D338" s="769"/>
      <c r="E338" s="772"/>
      <c r="F338" s="772"/>
      <c r="G338" s="766"/>
      <c r="H338" s="772"/>
      <c r="I338" s="777"/>
      <c r="J338" s="778"/>
      <c r="K338" s="779"/>
      <c r="L338" s="786"/>
      <c r="M338" s="787"/>
      <c r="N338" s="787"/>
      <c r="O338" s="787"/>
      <c r="P338" s="788"/>
      <c r="Q338" s="825"/>
      <c r="R338" s="826"/>
      <c r="S338" s="827"/>
      <c r="T338" s="832"/>
      <c r="U338" s="832"/>
      <c r="V338" s="833"/>
      <c r="W338" s="786"/>
      <c r="X338" s="787"/>
      <c r="Y338" s="787"/>
      <c r="Z338" s="787"/>
      <c r="AA338" s="835"/>
      <c r="AB338" s="854"/>
      <c r="AC338" s="855"/>
      <c r="AD338" s="856"/>
      <c r="AE338" s="832"/>
      <c r="AF338" s="832"/>
      <c r="AG338" s="833"/>
      <c r="AH338" s="742"/>
      <c r="AI338" s="743"/>
      <c r="AJ338" s="743"/>
      <c r="AK338" s="743"/>
      <c r="AL338" s="744"/>
      <c r="AN338" s="745"/>
      <c r="AO338" s="746"/>
      <c r="AP338" s="746"/>
      <c r="AQ338" s="746"/>
      <c r="AR338" s="747"/>
      <c r="AU338" s="748"/>
      <c r="AV338" s="837"/>
      <c r="AW338" s="820"/>
    </row>
    <row r="339" spans="3:49" ht="10.9" hidden="1" customHeight="1">
      <c r="C339" s="767"/>
      <c r="D339" s="770"/>
      <c r="E339" s="773"/>
      <c r="F339" s="773"/>
      <c r="G339" s="767"/>
      <c r="H339" s="773"/>
      <c r="I339" s="780"/>
      <c r="J339" s="781"/>
      <c r="K339" s="782"/>
      <c r="L339" s="789"/>
      <c r="M339" s="790"/>
      <c r="N339" s="790"/>
      <c r="O339" s="790"/>
      <c r="P339" s="791"/>
      <c r="Q339" s="828"/>
      <c r="R339" s="829"/>
      <c r="S339" s="830"/>
      <c r="T339" s="832"/>
      <c r="U339" s="832"/>
      <c r="V339" s="833"/>
      <c r="W339" s="789"/>
      <c r="X339" s="790"/>
      <c r="Y339" s="790"/>
      <c r="Z339" s="790"/>
      <c r="AA339" s="836"/>
      <c r="AB339" s="857"/>
      <c r="AC339" s="858"/>
      <c r="AD339" s="859"/>
      <c r="AE339" s="832"/>
      <c r="AF339" s="832"/>
      <c r="AG339" s="833"/>
      <c r="AH339" s="742"/>
      <c r="AI339" s="743"/>
      <c r="AJ339" s="743"/>
      <c r="AK339" s="743"/>
      <c r="AL339" s="744"/>
      <c r="AN339" s="745"/>
      <c r="AO339" s="746"/>
      <c r="AP339" s="746"/>
      <c r="AQ339" s="746"/>
      <c r="AR339" s="747"/>
      <c r="AU339" s="748"/>
      <c r="AV339" s="837"/>
      <c r="AW339" s="820"/>
    </row>
    <row r="340" spans="3:49" ht="10.9" hidden="1" customHeight="1">
      <c r="C340" s="765">
        <v>5</v>
      </c>
      <c r="D340" s="768" t="s">
        <v>9</v>
      </c>
      <c r="E340" s="771">
        <v>6</v>
      </c>
      <c r="F340" s="771" t="s">
        <v>10</v>
      </c>
      <c r="G340" s="765" t="s">
        <v>19</v>
      </c>
      <c r="H340" s="771"/>
      <c r="I340" s="774" t="s">
        <v>119</v>
      </c>
      <c r="J340" s="775"/>
      <c r="K340" s="776"/>
      <c r="L340" s="783">
        <f>IF(AND(I340="○",AU340="●"),AW340,0)</f>
        <v>0</v>
      </c>
      <c r="M340" s="784"/>
      <c r="N340" s="784"/>
      <c r="O340" s="784"/>
      <c r="P340" s="785"/>
      <c r="Q340" s="822"/>
      <c r="R340" s="823"/>
      <c r="S340" s="824"/>
      <c r="T340" s="831"/>
      <c r="U340" s="832"/>
      <c r="V340" s="833"/>
      <c r="W340" s="783">
        <f t="shared" ref="W340" si="41">IF(AND(I340="○",AU340="●"),$K$257*2,0)</f>
        <v>0</v>
      </c>
      <c r="X340" s="784"/>
      <c r="Y340" s="784"/>
      <c r="Z340" s="784"/>
      <c r="AA340" s="834"/>
      <c r="AB340" s="860"/>
      <c r="AC340" s="861"/>
      <c r="AD340" s="862"/>
      <c r="AE340" s="831"/>
      <c r="AF340" s="832"/>
      <c r="AG340" s="833"/>
      <c r="AH340" s="742">
        <f>IF(I340="○",L340+W340,ROUNDUP(L340*T340+W340*AE340,1))</f>
        <v>0</v>
      </c>
      <c r="AI340" s="743"/>
      <c r="AJ340" s="743"/>
      <c r="AK340" s="743"/>
      <c r="AL340" s="744"/>
      <c r="AN340" s="745"/>
      <c r="AO340" s="746"/>
      <c r="AP340" s="746"/>
      <c r="AQ340" s="746"/>
      <c r="AR340" s="747"/>
      <c r="AU340" s="748" t="str">
        <f t="shared" ref="AU340" si="42">IF(OR(I340="×",AU344="×"),"×","●")</f>
        <v>●</v>
      </c>
      <c r="AV340" s="837" t="str">
        <f t="shared" ref="AV340" si="43">IF(AU340="●",IF(I340="定","-",I340),"-")</f>
        <v>○</v>
      </c>
      <c r="AW340" s="820">
        <f t="shared" ref="AW340" si="44">20+ROUNDDOWN(($K$255-1000)/1000,0)*20</f>
        <v>0</v>
      </c>
    </row>
    <row r="341" spans="3:49" ht="10.9" hidden="1" customHeight="1">
      <c r="C341" s="766"/>
      <c r="D341" s="769"/>
      <c r="E341" s="772"/>
      <c r="F341" s="772"/>
      <c r="G341" s="766"/>
      <c r="H341" s="772"/>
      <c r="I341" s="777"/>
      <c r="J341" s="778"/>
      <c r="K341" s="779"/>
      <c r="L341" s="786"/>
      <c r="M341" s="787"/>
      <c r="N341" s="787"/>
      <c r="O341" s="787"/>
      <c r="P341" s="788"/>
      <c r="Q341" s="825"/>
      <c r="R341" s="826"/>
      <c r="S341" s="827"/>
      <c r="T341" s="832"/>
      <c r="U341" s="832"/>
      <c r="V341" s="833"/>
      <c r="W341" s="786"/>
      <c r="X341" s="787"/>
      <c r="Y341" s="787"/>
      <c r="Z341" s="787"/>
      <c r="AA341" s="835"/>
      <c r="AB341" s="863"/>
      <c r="AC341" s="864"/>
      <c r="AD341" s="865"/>
      <c r="AE341" s="832"/>
      <c r="AF341" s="832"/>
      <c r="AG341" s="833"/>
      <c r="AH341" s="742"/>
      <c r="AI341" s="743"/>
      <c r="AJ341" s="743"/>
      <c r="AK341" s="743"/>
      <c r="AL341" s="744"/>
      <c r="AN341" s="745"/>
      <c r="AO341" s="746"/>
      <c r="AP341" s="746"/>
      <c r="AQ341" s="746"/>
      <c r="AR341" s="747"/>
      <c r="AU341" s="748"/>
      <c r="AV341" s="837"/>
      <c r="AW341" s="820"/>
    </row>
    <row r="342" spans="3:49" ht="10.9" hidden="1" customHeight="1">
      <c r="C342" s="766"/>
      <c r="D342" s="769"/>
      <c r="E342" s="772"/>
      <c r="F342" s="772"/>
      <c r="G342" s="766"/>
      <c r="H342" s="772"/>
      <c r="I342" s="777"/>
      <c r="J342" s="778"/>
      <c r="K342" s="779"/>
      <c r="L342" s="786"/>
      <c r="M342" s="787"/>
      <c r="N342" s="787"/>
      <c r="O342" s="787"/>
      <c r="P342" s="788"/>
      <c r="Q342" s="825"/>
      <c r="R342" s="826"/>
      <c r="S342" s="827"/>
      <c r="T342" s="832"/>
      <c r="U342" s="832"/>
      <c r="V342" s="833"/>
      <c r="W342" s="786"/>
      <c r="X342" s="787"/>
      <c r="Y342" s="787"/>
      <c r="Z342" s="787"/>
      <c r="AA342" s="835"/>
      <c r="AB342" s="854"/>
      <c r="AC342" s="855"/>
      <c r="AD342" s="856"/>
      <c r="AE342" s="832"/>
      <c r="AF342" s="832"/>
      <c r="AG342" s="833"/>
      <c r="AH342" s="742"/>
      <c r="AI342" s="743"/>
      <c r="AJ342" s="743"/>
      <c r="AK342" s="743"/>
      <c r="AL342" s="744"/>
      <c r="AN342" s="745"/>
      <c r="AO342" s="746"/>
      <c r="AP342" s="746"/>
      <c r="AQ342" s="746"/>
      <c r="AR342" s="747"/>
      <c r="AU342" s="748"/>
      <c r="AV342" s="837"/>
      <c r="AW342" s="820"/>
    </row>
    <row r="343" spans="3:49" ht="10.9" hidden="1" customHeight="1">
      <c r="C343" s="767"/>
      <c r="D343" s="770"/>
      <c r="E343" s="773"/>
      <c r="F343" s="773"/>
      <c r="G343" s="767"/>
      <c r="H343" s="773"/>
      <c r="I343" s="780"/>
      <c r="J343" s="781"/>
      <c r="K343" s="782"/>
      <c r="L343" s="789"/>
      <c r="M343" s="790"/>
      <c r="N343" s="790"/>
      <c r="O343" s="790"/>
      <c r="P343" s="791"/>
      <c r="Q343" s="828"/>
      <c r="R343" s="829"/>
      <c r="S343" s="830"/>
      <c r="T343" s="832"/>
      <c r="U343" s="832"/>
      <c r="V343" s="833"/>
      <c r="W343" s="789"/>
      <c r="X343" s="790"/>
      <c r="Y343" s="790"/>
      <c r="Z343" s="790"/>
      <c r="AA343" s="836"/>
      <c r="AB343" s="857"/>
      <c r="AC343" s="858"/>
      <c r="AD343" s="859"/>
      <c r="AE343" s="832"/>
      <c r="AF343" s="832"/>
      <c r="AG343" s="833"/>
      <c r="AH343" s="742"/>
      <c r="AI343" s="743"/>
      <c r="AJ343" s="743"/>
      <c r="AK343" s="743"/>
      <c r="AL343" s="744"/>
      <c r="AN343" s="745"/>
      <c r="AO343" s="746"/>
      <c r="AP343" s="746"/>
      <c r="AQ343" s="746"/>
      <c r="AR343" s="747"/>
      <c r="AU343" s="748"/>
      <c r="AV343" s="837"/>
      <c r="AW343" s="820"/>
    </row>
    <row r="344" spans="3:49" ht="10.9" hidden="1" customHeight="1">
      <c r="C344" s="765">
        <v>5</v>
      </c>
      <c r="D344" s="768" t="s">
        <v>9</v>
      </c>
      <c r="E344" s="771">
        <v>7</v>
      </c>
      <c r="F344" s="771" t="s">
        <v>10</v>
      </c>
      <c r="G344" s="765" t="s">
        <v>20</v>
      </c>
      <c r="H344" s="771"/>
      <c r="I344" s="774" t="s">
        <v>119</v>
      </c>
      <c r="J344" s="775"/>
      <c r="K344" s="776"/>
      <c r="L344" s="783">
        <f>IF(AND(I344="○",AU344="●"),AW344,0)</f>
        <v>0</v>
      </c>
      <c r="M344" s="784"/>
      <c r="N344" s="784"/>
      <c r="O344" s="784"/>
      <c r="P344" s="785"/>
      <c r="Q344" s="822"/>
      <c r="R344" s="823"/>
      <c r="S344" s="824"/>
      <c r="T344" s="831"/>
      <c r="U344" s="832"/>
      <c r="V344" s="833"/>
      <c r="W344" s="783">
        <f t="shared" ref="W344" si="45">IF(AND(I344="○",AU344="●"),$K$257*2,0)</f>
        <v>0</v>
      </c>
      <c r="X344" s="784"/>
      <c r="Y344" s="784"/>
      <c r="Z344" s="784"/>
      <c r="AA344" s="834"/>
      <c r="AB344" s="860"/>
      <c r="AC344" s="861"/>
      <c r="AD344" s="862"/>
      <c r="AE344" s="831"/>
      <c r="AF344" s="832"/>
      <c r="AG344" s="833"/>
      <c r="AH344" s="742">
        <f>IF(I344="○",L344+W344,ROUNDUP(L344*T344+W344*AE344,1))</f>
        <v>0</v>
      </c>
      <c r="AI344" s="743"/>
      <c r="AJ344" s="743"/>
      <c r="AK344" s="743"/>
      <c r="AL344" s="744"/>
      <c r="AN344" s="745"/>
      <c r="AO344" s="746"/>
      <c r="AP344" s="746"/>
      <c r="AQ344" s="746"/>
      <c r="AR344" s="747"/>
      <c r="AU344" s="748" t="str">
        <f t="shared" ref="AU344" si="46">IF(OR(I344="×",AU348="×"),"×","●")</f>
        <v>●</v>
      </c>
      <c r="AV344" s="837" t="str">
        <f t="shared" ref="AV344" si="47">IF(AU344="●",IF(I344="定","-",I344),"-")</f>
        <v>○</v>
      </c>
      <c r="AW344" s="820">
        <f t="shared" ref="AW344" si="48">20+ROUNDDOWN(($K$255-1000)/1000,0)*20</f>
        <v>0</v>
      </c>
    </row>
    <row r="345" spans="3:49" ht="10.9" hidden="1" customHeight="1">
      <c r="C345" s="766"/>
      <c r="D345" s="769"/>
      <c r="E345" s="772"/>
      <c r="F345" s="772"/>
      <c r="G345" s="766"/>
      <c r="H345" s="772"/>
      <c r="I345" s="777"/>
      <c r="J345" s="778"/>
      <c r="K345" s="779"/>
      <c r="L345" s="786"/>
      <c r="M345" s="787"/>
      <c r="N345" s="787"/>
      <c r="O345" s="787"/>
      <c r="P345" s="788"/>
      <c r="Q345" s="825"/>
      <c r="R345" s="826"/>
      <c r="S345" s="827"/>
      <c r="T345" s="832"/>
      <c r="U345" s="832"/>
      <c r="V345" s="833"/>
      <c r="W345" s="786"/>
      <c r="X345" s="787"/>
      <c r="Y345" s="787"/>
      <c r="Z345" s="787"/>
      <c r="AA345" s="835"/>
      <c r="AB345" s="863"/>
      <c r="AC345" s="864"/>
      <c r="AD345" s="865"/>
      <c r="AE345" s="832"/>
      <c r="AF345" s="832"/>
      <c r="AG345" s="833"/>
      <c r="AH345" s="742"/>
      <c r="AI345" s="743"/>
      <c r="AJ345" s="743"/>
      <c r="AK345" s="743"/>
      <c r="AL345" s="744"/>
      <c r="AN345" s="745"/>
      <c r="AO345" s="746"/>
      <c r="AP345" s="746"/>
      <c r="AQ345" s="746"/>
      <c r="AR345" s="747"/>
      <c r="AU345" s="748"/>
      <c r="AV345" s="837"/>
      <c r="AW345" s="820"/>
    </row>
    <row r="346" spans="3:49" ht="10.9" hidden="1" customHeight="1">
      <c r="C346" s="766"/>
      <c r="D346" s="769"/>
      <c r="E346" s="772"/>
      <c r="F346" s="772"/>
      <c r="G346" s="766"/>
      <c r="H346" s="772"/>
      <c r="I346" s="777"/>
      <c r="J346" s="778"/>
      <c r="K346" s="779"/>
      <c r="L346" s="786"/>
      <c r="M346" s="787"/>
      <c r="N346" s="787"/>
      <c r="O346" s="787"/>
      <c r="P346" s="788"/>
      <c r="Q346" s="825"/>
      <c r="R346" s="826"/>
      <c r="S346" s="827"/>
      <c r="T346" s="832"/>
      <c r="U346" s="832"/>
      <c r="V346" s="833"/>
      <c r="W346" s="786"/>
      <c r="X346" s="787"/>
      <c r="Y346" s="787"/>
      <c r="Z346" s="787"/>
      <c r="AA346" s="835"/>
      <c r="AB346" s="854"/>
      <c r="AC346" s="855"/>
      <c r="AD346" s="856"/>
      <c r="AE346" s="832"/>
      <c r="AF346" s="832"/>
      <c r="AG346" s="833"/>
      <c r="AH346" s="742"/>
      <c r="AI346" s="743"/>
      <c r="AJ346" s="743"/>
      <c r="AK346" s="743"/>
      <c r="AL346" s="744"/>
      <c r="AN346" s="745"/>
      <c r="AO346" s="746"/>
      <c r="AP346" s="746"/>
      <c r="AQ346" s="746"/>
      <c r="AR346" s="747"/>
      <c r="AU346" s="748"/>
      <c r="AV346" s="837"/>
      <c r="AW346" s="820"/>
    </row>
    <row r="347" spans="3:49" ht="10.9" hidden="1" customHeight="1">
      <c r="C347" s="767"/>
      <c r="D347" s="770"/>
      <c r="E347" s="773"/>
      <c r="F347" s="773"/>
      <c r="G347" s="767"/>
      <c r="H347" s="773"/>
      <c r="I347" s="780"/>
      <c r="J347" s="781"/>
      <c r="K347" s="782"/>
      <c r="L347" s="789"/>
      <c r="M347" s="790"/>
      <c r="N347" s="790"/>
      <c r="O347" s="790"/>
      <c r="P347" s="791"/>
      <c r="Q347" s="828"/>
      <c r="R347" s="829"/>
      <c r="S347" s="830"/>
      <c r="T347" s="832"/>
      <c r="U347" s="832"/>
      <c r="V347" s="833"/>
      <c r="W347" s="789"/>
      <c r="X347" s="790"/>
      <c r="Y347" s="790"/>
      <c r="Z347" s="790"/>
      <c r="AA347" s="836"/>
      <c r="AB347" s="857"/>
      <c r="AC347" s="858"/>
      <c r="AD347" s="859"/>
      <c r="AE347" s="832"/>
      <c r="AF347" s="832"/>
      <c r="AG347" s="833"/>
      <c r="AH347" s="742"/>
      <c r="AI347" s="743"/>
      <c r="AJ347" s="743"/>
      <c r="AK347" s="743"/>
      <c r="AL347" s="744"/>
      <c r="AN347" s="745"/>
      <c r="AO347" s="746"/>
      <c r="AP347" s="746"/>
      <c r="AQ347" s="746"/>
      <c r="AR347" s="747"/>
      <c r="AU347" s="748"/>
      <c r="AV347" s="837"/>
      <c r="AW347" s="820"/>
    </row>
    <row r="348" spans="3:49" ht="10.9" hidden="1" customHeight="1">
      <c r="C348" s="765">
        <v>5</v>
      </c>
      <c r="D348" s="768" t="s">
        <v>9</v>
      </c>
      <c r="E348" s="771">
        <v>8</v>
      </c>
      <c r="F348" s="771" t="s">
        <v>10</v>
      </c>
      <c r="G348" s="765" t="s">
        <v>21</v>
      </c>
      <c r="H348" s="771"/>
      <c r="I348" s="774" t="s">
        <v>119</v>
      </c>
      <c r="J348" s="775"/>
      <c r="K348" s="776"/>
      <c r="L348" s="783">
        <f>IF(AND(I348="○",AU348="●"),AW348,0)</f>
        <v>0</v>
      </c>
      <c r="M348" s="784"/>
      <c r="N348" s="784"/>
      <c r="O348" s="784"/>
      <c r="P348" s="785"/>
      <c r="Q348" s="822"/>
      <c r="R348" s="823"/>
      <c r="S348" s="824"/>
      <c r="T348" s="831"/>
      <c r="U348" s="832"/>
      <c r="V348" s="833"/>
      <c r="W348" s="783">
        <f t="shared" ref="W348" si="49">IF(AND(I348="○",AU348="●"),$K$257*2,0)</f>
        <v>0</v>
      </c>
      <c r="X348" s="784"/>
      <c r="Y348" s="784"/>
      <c r="Z348" s="784"/>
      <c r="AA348" s="834"/>
      <c r="AB348" s="860"/>
      <c r="AC348" s="861"/>
      <c r="AD348" s="862"/>
      <c r="AE348" s="831"/>
      <c r="AF348" s="832"/>
      <c r="AG348" s="833"/>
      <c r="AH348" s="742">
        <f>IF(I348="○",L348+W348,ROUNDUP(L348*T348+W348*AE348,1))</f>
        <v>0</v>
      </c>
      <c r="AI348" s="743"/>
      <c r="AJ348" s="743"/>
      <c r="AK348" s="743"/>
      <c r="AL348" s="744"/>
      <c r="AN348" s="745"/>
      <c r="AO348" s="746"/>
      <c r="AP348" s="746"/>
      <c r="AQ348" s="746"/>
      <c r="AR348" s="747"/>
      <c r="AU348" s="748" t="str">
        <f t="shared" ref="AU348" si="50">IF(OR(I348="×",AU352="×"),"×","●")</f>
        <v>●</v>
      </c>
      <c r="AV348" s="837" t="str">
        <f t="shared" ref="AV348" si="51">IF(AU348="●",IF(I348="定","-",I348),"-")</f>
        <v>○</v>
      </c>
      <c r="AW348" s="820">
        <f t="shared" ref="AW348" si="52">20+ROUNDDOWN(($K$255-1000)/1000,0)*20</f>
        <v>0</v>
      </c>
    </row>
    <row r="349" spans="3:49" ht="10.9" hidden="1" customHeight="1">
      <c r="C349" s="766"/>
      <c r="D349" s="769"/>
      <c r="E349" s="772"/>
      <c r="F349" s="772"/>
      <c r="G349" s="766"/>
      <c r="H349" s="772"/>
      <c r="I349" s="777"/>
      <c r="J349" s="778"/>
      <c r="K349" s="779"/>
      <c r="L349" s="786"/>
      <c r="M349" s="787"/>
      <c r="N349" s="787"/>
      <c r="O349" s="787"/>
      <c r="P349" s="788"/>
      <c r="Q349" s="825"/>
      <c r="R349" s="826"/>
      <c r="S349" s="827"/>
      <c r="T349" s="832"/>
      <c r="U349" s="832"/>
      <c r="V349" s="833"/>
      <c r="W349" s="786"/>
      <c r="X349" s="787"/>
      <c r="Y349" s="787"/>
      <c r="Z349" s="787"/>
      <c r="AA349" s="835"/>
      <c r="AB349" s="863"/>
      <c r="AC349" s="864"/>
      <c r="AD349" s="865"/>
      <c r="AE349" s="832"/>
      <c r="AF349" s="832"/>
      <c r="AG349" s="833"/>
      <c r="AH349" s="742"/>
      <c r="AI349" s="743"/>
      <c r="AJ349" s="743"/>
      <c r="AK349" s="743"/>
      <c r="AL349" s="744"/>
      <c r="AN349" s="745"/>
      <c r="AO349" s="746"/>
      <c r="AP349" s="746"/>
      <c r="AQ349" s="746"/>
      <c r="AR349" s="747"/>
      <c r="AU349" s="748"/>
      <c r="AV349" s="837"/>
      <c r="AW349" s="820"/>
    </row>
    <row r="350" spans="3:49" ht="10.9" hidden="1" customHeight="1">
      <c r="C350" s="766"/>
      <c r="D350" s="769"/>
      <c r="E350" s="772"/>
      <c r="F350" s="772"/>
      <c r="G350" s="766"/>
      <c r="H350" s="772"/>
      <c r="I350" s="777"/>
      <c r="J350" s="778"/>
      <c r="K350" s="779"/>
      <c r="L350" s="786"/>
      <c r="M350" s="787"/>
      <c r="N350" s="787"/>
      <c r="O350" s="787"/>
      <c r="P350" s="788"/>
      <c r="Q350" s="825"/>
      <c r="R350" s="826"/>
      <c r="S350" s="827"/>
      <c r="T350" s="832"/>
      <c r="U350" s="832"/>
      <c r="V350" s="833"/>
      <c r="W350" s="786"/>
      <c r="X350" s="787"/>
      <c r="Y350" s="787"/>
      <c r="Z350" s="787"/>
      <c r="AA350" s="835"/>
      <c r="AB350" s="854"/>
      <c r="AC350" s="855"/>
      <c r="AD350" s="856"/>
      <c r="AE350" s="832"/>
      <c r="AF350" s="832"/>
      <c r="AG350" s="833"/>
      <c r="AH350" s="742"/>
      <c r="AI350" s="743"/>
      <c r="AJ350" s="743"/>
      <c r="AK350" s="743"/>
      <c r="AL350" s="744"/>
      <c r="AN350" s="745"/>
      <c r="AO350" s="746"/>
      <c r="AP350" s="746"/>
      <c r="AQ350" s="746"/>
      <c r="AR350" s="747"/>
      <c r="AU350" s="748"/>
      <c r="AV350" s="837"/>
      <c r="AW350" s="820"/>
    </row>
    <row r="351" spans="3:49" ht="10.9" hidden="1" customHeight="1">
      <c r="C351" s="767"/>
      <c r="D351" s="770"/>
      <c r="E351" s="773"/>
      <c r="F351" s="773"/>
      <c r="G351" s="767"/>
      <c r="H351" s="773"/>
      <c r="I351" s="780"/>
      <c r="J351" s="781"/>
      <c r="K351" s="782"/>
      <c r="L351" s="789"/>
      <c r="M351" s="790"/>
      <c r="N351" s="790"/>
      <c r="O351" s="790"/>
      <c r="P351" s="791"/>
      <c r="Q351" s="828"/>
      <c r="R351" s="829"/>
      <c r="S351" s="830"/>
      <c r="T351" s="832"/>
      <c r="U351" s="832"/>
      <c r="V351" s="833"/>
      <c r="W351" s="789"/>
      <c r="X351" s="790"/>
      <c r="Y351" s="790"/>
      <c r="Z351" s="790"/>
      <c r="AA351" s="836"/>
      <c r="AB351" s="857"/>
      <c r="AC351" s="858"/>
      <c r="AD351" s="859"/>
      <c r="AE351" s="832"/>
      <c r="AF351" s="832"/>
      <c r="AG351" s="833"/>
      <c r="AH351" s="742"/>
      <c r="AI351" s="743"/>
      <c r="AJ351" s="743"/>
      <c r="AK351" s="743"/>
      <c r="AL351" s="744"/>
      <c r="AN351" s="745"/>
      <c r="AO351" s="746"/>
      <c r="AP351" s="746"/>
      <c r="AQ351" s="746"/>
      <c r="AR351" s="747"/>
      <c r="AU351" s="748"/>
      <c r="AV351" s="837"/>
      <c r="AW351" s="820"/>
    </row>
    <row r="352" spans="3:49" ht="10.9" hidden="1" customHeight="1">
      <c r="C352" s="765">
        <v>5</v>
      </c>
      <c r="D352" s="768" t="s">
        <v>9</v>
      </c>
      <c r="E352" s="771">
        <v>9</v>
      </c>
      <c r="F352" s="771" t="s">
        <v>10</v>
      </c>
      <c r="G352" s="765" t="s">
        <v>22</v>
      </c>
      <c r="H352" s="771"/>
      <c r="I352" s="774" t="s">
        <v>119</v>
      </c>
      <c r="J352" s="775"/>
      <c r="K352" s="776"/>
      <c r="L352" s="783">
        <f>IF(AND(I352="○",AU352="●"),AW352,0)</f>
        <v>0</v>
      </c>
      <c r="M352" s="784"/>
      <c r="N352" s="784"/>
      <c r="O352" s="784"/>
      <c r="P352" s="785"/>
      <c r="Q352" s="822"/>
      <c r="R352" s="823"/>
      <c r="S352" s="824"/>
      <c r="T352" s="831"/>
      <c r="U352" s="832"/>
      <c r="V352" s="833"/>
      <c r="W352" s="783">
        <f t="shared" ref="W352" si="53">IF(AND(I352="○",AU352="●"),$K$257*2,0)</f>
        <v>0</v>
      </c>
      <c r="X352" s="784"/>
      <c r="Y352" s="784"/>
      <c r="Z352" s="784"/>
      <c r="AA352" s="834"/>
      <c r="AB352" s="860"/>
      <c r="AC352" s="861"/>
      <c r="AD352" s="862"/>
      <c r="AE352" s="831"/>
      <c r="AF352" s="832"/>
      <c r="AG352" s="833"/>
      <c r="AH352" s="742">
        <f>IF(I352="○",L352+W352,ROUNDUP(L352*T352+W352*AE352,1))</f>
        <v>0</v>
      </c>
      <c r="AI352" s="743"/>
      <c r="AJ352" s="743"/>
      <c r="AK352" s="743"/>
      <c r="AL352" s="744"/>
      <c r="AN352" s="745"/>
      <c r="AO352" s="746"/>
      <c r="AP352" s="746"/>
      <c r="AQ352" s="746"/>
      <c r="AR352" s="747"/>
      <c r="AU352" s="748" t="str">
        <f t="shared" ref="AU352" si="54">IF(OR(I352="×",AU356="×"),"×","●")</f>
        <v>●</v>
      </c>
      <c r="AV352" s="837" t="str">
        <f t="shared" ref="AV352" si="55">IF(AU352="●",IF(I352="定","-",I352),"-")</f>
        <v>○</v>
      </c>
      <c r="AW352" s="820">
        <f t="shared" ref="AW352" si="56">20+ROUNDDOWN(($K$255-1000)/1000,0)*20</f>
        <v>0</v>
      </c>
    </row>
    <row r="353" spans="3:49" ht="10.9" hidden="1" customHeight="1">
      <c r="C353" s="766"/>
      <c r="D353" s="769"/>
      <c r="E353" s="772"/>
      <c r="F353" s="772"/>
      <c r="G353" s="766"/>
      <c r="H353" s="772"/>
      <c r="I353" s="777"/>
      <c r="J353" s="778"/>
      <c r="K353" s="779"/>
      <c r="L353" s="786"/>
      <c r="M353" s="787"/>
      <c r="N353" s="787"/>
      <c r="O353" s="787"/>
      <c r="P353" s="788"/>
      <c r="Q353" s="825"/>
      <c r="R353" s="826"/>
      <c r="S353" s="827"/>
      <c r="T353" s="832"/>
      <c r="U353" s="832"/>
      <c r="V353" s="833"/>
      <c r="W353" s="786"/>
      <c r="X353" s="787"/>
      <c r="Y353" s="787"/>
      <c r="Z353" s="787"/>
      <c r="AA353" s="835"/>
      <c r="AB353" s="863"/>
      <c r="AC353" s="864"/>
      <c r="AD353" s="865"/>
      <c r="AE353" s="832"/>
      <c r="AF353" s="832"/>
      <c r="AG353" s="833"/>
      <c r="AH353" s="742"/>
      <c r="AI353" s="743"/>
      <c r="AJ353" s="743"/>
      <c r="AK353" s="743"/>
      <c r="AL353" s="744"/>
      <c r="AN353" s="745"/>
      <c r="AO353" s="746"/>
      <c r="AP353" s="746"/>
      <c r="AQ353" s="746"/>
      <c r="AR353" s="747"/>
      <c r="AU353" s="748"/>
      <c r="AV353" s="837"/>
      <c r="AW353" s="820"/>
    </row>
    <row r="354" spans="3:49" ht="10.9" hidden="1" customHeight="1">
      <c r="C354" s="766"/>
      <c r="D354" s="769"/>
      <c r="E354" s="772"/>
      <c r="F354" s="772"/>
      <c r="G354" s="766"/>
      <c r="H354" s="772"/>
      <c r="I354" s="777"/>
      <c r="J354" s="778"/>
      <c r="K354" s="779"/>
      <c r="L354" s="786"/>
      <c r="M354" s="787"/>
      <c r="N354" s="787"/>
      <c r="O354" s="787"/>
      <c r="P354" s="788"/>
      <c r="Q354" s="825"/>
      <c r="R354" s="826"/>
      <c r="S354" s="827"/>
      <c r="T354" s="832"/>
      <c r="U354" s="832"/>
      <c r="V354" s="833"/>
      <c r="W354" s="786"/>
      <c r="X354" s="787"/>
      <c r="Y354" s="787"/>
      <c r="Z354" s="787"/>
      <c r="AA354" s="835"/>
      <c r="AB354" s="854"/>
      <c r="AC354" s="855"/>
      <c r="AD354" s="856"/>
      <c r="AE354" s="832"/>
      <c r="AF354" s="832"/>
      <c r="AG354" s="833"/>
      <c r="AH354" s="742"/>
      <c r="AI354" s="743"/>
      <c r="AJ354" s="743"/>
      <c r="AK354" s="743"/>
      <c r="AL354" s="744"/>
      <c r="AN354" s="745"/>
      <c r="AO354" s="746"/>
      <c r="AP354" s="746"/>
      <c r="AQ354" s="746"/>
      <c r="AR354" s="747"/>
      <c r="AU354" s="748"/>
      <c r="AV354" s="837"/>
      <c r="AW354" s="820"/>
    </row>
    <row r="355" spans="3:49" ht="10.9" hidden="1" customHeight="1">
      <c r="C355" s="767"/>
      <c r="D355" s="770"/>
      <c r="E355" s="773"/>
      <c r="F355" s="773"/>
      <c r="G355" s="767"/>
      <c r="H355" s="773"/>
      <c r="I355" s="780"/>
      <c r="J355" s="781"/>
      <c r="K355" s="782"/>
      <c r="L355" s="789"/>
      <c r="M355" s="790"/>
      <c r="N355" s="790"/>
      <c r="O355" s="790"/>
      <c r="P355" s="791"/>
      <c r="Q355" s="828"/>
      <c r="R355" s="829"/>
      <c r="S355" s="830"/>
      <c r="T355" s="832"/>
      <c r="U355" s="832"/>
      <c r="V355" s="833"/>
      <c r="W355" s="789"/>
      <c r="X355" s="790"/>
      <c r="Y355" s="790"/>
      <c r="Z355" s="790"/>
      <c r="AA355" s="836"/>
      <c r="AB355" s="857"/>
      <c r="AC355" s="858"/>
      <c r="AD355" s="859"/>
      <c r="AE355" s="832"/>
      <c r="AF355" s="832"/>
      <c r="AG355" s="833"/>
      <c r="AH355" s="742"/>
      <c r="AI355" s="743"/>
      <c r="AJ355" s="743"/>
      <c r="AK355" s="743"/>
      <c r="AL355" s="744"/>
      <c r="AN355" s="745"/>
      <c r="AO355" s="746"/>
      <c r="AP355" s="746"/>
      <c r="AQ355" s="746"/>
      <c r="AR355" s="747"/>
      <c r="AU355" s="748"/>
      <c r="AV355" s="837"/>
      <c r="AW355" s="820"/>
    </row>
    <row r="356" spans="3:49" ht="10.9" hidden="1" customHeight="1">
      <c r="C356" s="765">
        <v>5</v>
      </c>
      <c r="D356" s="768" t="s">
        <v>9</v>
      </c>
      <c r="E356" s="771">
        <v>10</v>
      </c>
      <c r="F356" s="771" t="s">
        <v>10</v>
      </c>
      <c r="G356" s="765" t="s">
        <v>23</v>
      </c>
      <c r="H356" s="771"/>
      <c r="I356" s="774" t="s">
        <v>119</v>
      </c>
      <c r="J356" s="775"/>
      <c r="K356" s="776"/>
      <c r="L356" s="783">
        <f>IF(AND(I356="○",AU356="●"),AW356,0)</f>
        <v>0</v>
      </c>
      <c r="M356" s="784"/>
      <c r="N356" s="784"/>
      <c r="O356" s="784"/>
      <c r="P356" s="785"/>
      <c r="Q356" s="822"/>
      <c r="R356" s="823"/>
      <c r="S356" s="824"/>
      <c r="T356" s="831"/>
      <c r="U356" s="832"/>
      <c r="V356" s="833"/>
      <c r="W356" s="783">
        <f t="shared" ref="W356" si="57">IF(AND(I356="○",AU356="●"),$K$257*2,0)</f>
        <v>0</v>
      </c>
      <c r="X356" s="784"/>
      <c r="Y356" s="784"/>
      <c r="Z356" s="784"/>
      <c r="AA356" s="834"/>
      <c r="AB356" s="860"/>
      <c r="AC356" s="861"/>
      <c r="AD356" s="862"/>
      <c r="AE356" s="831"/>
      <c r="AF356" s="832"/>
      <c r="AG356" s="833"/>
      <c r="AH356" s="742">
        <f>IF(I356="○",L356+W356,ROUNDUP(L356*T356+W356*AE356,1))</f>
        <v>0</v>
      </c>
      <c r="AI356" s="743"/>
      <c r="AJ356" s="743"/>
      <c r="AK356" s="743"/>
      <c r="AL356" s="744"/>
      <c r="AN356" s="745"/>
      <c r="AO356" s="746"/>
      <c r="AP356" s="746"/>
      <c r="AQ356" s="746"/>
      <c r="AR356" s="747"/>
      <c r="AU356" s="748" t="str">
        <f>IF(OR(I356="×",AU360="×"),"×","●")</f>
        <v>●</v>
      </c>
      <c r="AV356" s="837" t="str">
        <f t="shared" ref="AV356" si="58">IF(AU356="●",IF(I356="定","-",I356),"-")</f>
        <v>○</v>
      </c>
      <c r="AW356" s="820">
        <f t="shared" ref="AW356" si="59">20+ROUNDDOWN(($K$255-1000)/1000,0)*20</f>
        <v>0</v>
      </c>
    </row>
    <row r="357" spans="3:49" ht="10.9" hidden="1" customHeight="1">
      <c r="C357" s="766"/>
      <c r="D357" s="769"/>
      <c r="E357" s="772"/>
      <c r="F357" s="772"/>
      <c r="G357" s="766"/>
      <c r="H357" s="772"/>
      <c r="I357" s="777"/>
      <c r="J357" s="778"/>
      <c r="K357" s="779"/>
      <c r="L357" s="786"/>
      <c r="M357" s="787"/>
      <c r="N357" s="787"/>
      <c r="O357" s="787"/>
      <c r="P357" s="788"/>
      <c r="Q357" s="825"/>
      <c r="R357" s="826"/>
      <c r="S357" s="827"/>
      <c r="T357" s="832"/>
      <c r="U357" s="832"/>
      <c r="V357" s="833"/>
      <c r="W357" s="786"/>
      <c r="X357" s="787"/>
      <c r="Y357" s="787"/>
      <c r="Z357" s="787"/>
      <c r="AA357" s="835"/>
      <c r="AB357" s="863"/>
      <c r="AC357" s="864"/>
      <c r="AD357" s="865"/>
      <c r="AE357" s="832"/>
      <c r="AF357" s="832"/>
      <c r="AG357" s="833"/>
      <c r="AH357" s="742"/>
      <c r="AI357" s="743"/>
      <c r="AJ357" s="743"/>
      <c r="AK357" s="743"/>
      <c r="AL357" s="744"/>
      <c r="AN357" s="745"/>
      <c r="AO357" s="746"/>
      <c r="AP357" s="746"/>
      <c r="AQ357" s="746"/>
      <c r="AR357" s="747"/>
      <c r="AU357" s="748"/>
      <c r="AV357" s="837"/>
      <c r="AW357" s="820"/>
    </row>
    <row r="358" spans="3:49" ht="10.9" hidden="1" customHeight="1">
      <c r="C358" s="766"/>
      <c r="D358" s="769"/>
      <c r="E358" s="772"/>
      <c r="F358" s="772"/>
      <c r="G358" s="766"/>
      <c r="H358" s="772"/>
      <c r="I358" s="777"/>
      <c r="J358" s="778"/>
      <c r="K358" s="779"/>
      <c r="L358" s="786"/>
      <c r="M358" s="787"/>
      <c r="N358" s="787"/>
      <c r="O358" s="787"/>
      <c r="P358" s="788"/>
      <c r="Q358" s="825"/>
      <c r="R358" s="826"/>
      <c r="S358" s="827"/>
      <c r="T358" s="832"/>
      <c r="U358" s="832"/>
      <c r="V358" s="833"/>
      <c r="W358" s="786"/>
      <c r="X358" s="787"/>
      <c r="Y358" s="787"/>
      <c r="Z358" s="787"/>
      <c r="AA358" s="835"/>
      <c r="AB358" s="854"/>
      <c r="AC358" s="855"/>
      <c r="AD358" s="856"/>
      <c r="AE358" s="832"/>
      <c r="AF358" s="832"/>
      <c r="AG358" s="833"/>
      <c r="AH358" s="742"/>
      <c r="AI358" s="743"/>
      <c r="AJ358" s="743"/>
      <c r="AK358" s="743"/>
      <c r="AL358" s="744"/>
      <c r="AN358" s="745"/>
      <c r="AO358" s="746"/>
      <c r="AP358" s="746"/>
      <c r="AQ358" s="746"/>
      <c r="AR358" s="747"/>
      <c r="AU358" s="748"/>
      <c r="AV358" s="837"/>
      <c r="AW358" s="820"/>
    </row>
    <row r="359" spans="3:49" ht="10.9" hidden="1" customHeight="1">
      <c r="C359" s="767"/>
      <c r="D359" s="770"/>
      <c r="E359" s="773"/>
      <c r="F359" s="773"/>
      <c r="G359" s="767"/>
      <c r="H359" s="773"/>
      <c r="I359" s="780"/>
      <c r="J359" s="781"/>
      <c r="K359" s="782"/>
      <c r="L359" s="789"/>
      <c r="M359" s="790"/>
      <c r="N359" s="790"/>
      <c r="O359" s="790"/>
      <c r="P359" s="791"/>
      <c r="Q359" s="828"/>
      <c r="R359" s="829"/>
      <c r="S359" s="830"/>
      <c r="T359" s="832"/>
      <c r="U359" s="832"/>
      <c r="V359" s="833"/>
      <c r="W359" s="789"/>
      <c r="X359" s="790"/>
      <c r="Y359" s="790"/>
      <c r="Z359" s="790"/>
      <c r="AA359" s="836"/>
      <c r="AB359" s="857"/>
      <c r="AC359" s="858"/>
      <c r="AD359" s="859"/>
      <c r="AE359" s="832"/>
      <c r="AF359" s="832"/>
      <c r="AG359" s="833"/>
      <c r="AH359" s="742"/>
      <c r="AI359" s="743"/>
      <c r="AJ359" s="743"/>
      <c r="AK359" s="743"/>
      <c r="AL359" s="744"/>
      <c r="AN359" s="745"/>
      <c r="AO359" s="746"/>
      <c r="AP359" s="746"/>
      <c r="AQ359" s="746"/>
      <c r="AR359" s="747"/>
      <c r="AU359" s="748"/>
      <c r="AV359" s="837"/>
      <c r="AW359" s="820"/>
    </row>
    <row r="360" spans="3:49" ht="10.9" hidden="1" customHeight="1">
      <c r="C360" s="765">
        <v>5</v>
      </c>
      <c r="D360" s="768" t="s">
        <v>9</v>
      </c>
      <c r="E360" s="771">
        <v>11</v>
      </c>
      <c r="F360" s="771" t="s">
        <v>10</v>
      </c>
      <c r="G360" s="765" t="s">
        <v>24</v>
      </c>
      <c r="H360" s="771"/>
      <c r="I360" s="774" t="s">
        <v>121</v>
      </c>
      <c r="J360" s="775"/>
      <c r="K360" s="776"/>
      <c r="L360" s="783">
        <f>IF(AND(I360="○",AU360="●"),AW360,0)</f>
        <v>0</v>
      </c>
      <c r="M360" s="784"/>
      <c r="N360" s="784"/>
      <c r="O360" s="784"/>
      <c r="P360" s="785"/>
      <c r="Q360" s="822"/>
      <c r="R360" s="823"/>
      <c r="S360" s="824"/>
      <c r="T360" s="831"/>
      <c r="U360" s="832"/>
      <c r="V360" s="833"/>
      <c r="W360" s="783">
        <f t="shared" ref="W360" si="60">IF(AND(I360="○",AU360="●"),$K$257*2,0)</f>
        <v>0</v>
      </c>
      <c r="X360" s="784"/>
      <c r="Y360" s="784"/>
      <c r="Z360" s="784"/>
      <c r="AA360" s="834"/>
      <c r="AB360" s="860"/>
      <c r="AC360" s="861"/>
      <c r="AD360" s="862"/>
      <c r="AE360" s="831"/>
      <c r="AF360" s="832"/>
      <c r="AG360" s="833"/>
      <c r="AH360" s="742">
        <f>IF(I360="○",L360+W360,ROUNDUP(L360*T360+W360*AE360,1))</f>
        <v>0</v>
      </c>
      <c r="AI360" s="743"/>
      <c r="AJ360" s="743"/>
      <c r="AK360" s="743"/>
      <c r="AL360" s="744"/>
      <c r="AN360" s="745"/>
      <c r="AO360" s="746"/>
      <c r="AP360" s="746"/>
      <c r="AQ360" s="746"/>
      <c r="AR360" s="747"/>
      <c r="AU360" s="748" t="str">
        <f>IF(I360="×","×","●")</f>
        <v>●</v>
      </c>
      <c r="AV360" s="837" t="str">
        <f t="shared" ref="AV360" si="61">IF(AU360="●",IF(I360="定","-",I360),"-")</f>
        <v>-</v>
      </c>
      <c r="AW360" s="820">
        <f t="shared" ref="AW360" si="62">20+ROUNDDOWN(($K$255-1000)/1000,0)*20</f>
        <v>0</v>
      </c>
    </row>
    <row r="361" spans="3:49" ht="10.9" hidden="1" customHeight="1">
      <c r="C361" s="766"/>
      <c r="D361" s="769"/>
      <c r="E361" s="772"/>
      <c r="F361" s="772"/>
      <c r="G361" s="766"/>
      <c r="H361" s="772"/>
      <c r="I361" s="777"/>
      <c r="J361" s="778"/>
      <c r="K361" s="779"/>
      <c r="L361" s="786"/>
      <c r="M361" s="787"/>
      <c r="N361" s="787"/>
      <c r="O361" s="787"/>
      <c r="P361" s="788"/>
      <c r="Q361" s="825"/>
      <c r="R361" s="826"/>
      <c r="S361" s="827"/>
      <c r="T361" s="832"/>
      <c r="U361" s="832"/>
      <c r="V361" s="833"/>
      <c r="W361" s="786"/>
      <c r="X361" s="787"/>
      <c r="Y361" s="787"/>
      <c r="Z361" s="787"/>
      <c r="AA361" s="835"/>
      <c r="AB361" s="863"/>
      <c r="AC361" s="864"/>
      <c r="AD361" s="865"/>
      <c r="AE361" s="832"/>
      <c r="AF361" s="832"/>
      <c r="AG361" s="833"/>
      <c r="AH361" s="742"/>
      <c r="AI361" s="743"/>
      <c r="AJ361" s="743"/>
      <c r="AK361" s="743"/>
      <c r="AL361" s="744"/>
      <c r="AN361" s="745"/>
      <c r="AO361" s="746"/>
      <c r="AP361" s="746"/>
      <c r="AQ361" s="746"/>
      <c r="AR361" s="747"/>
      <c r="AU361" s="748"/>
      <c r="AV361" s="837"/>
      <c r="AW361" s="820"/>
    </row>
    <row r="362" spans="3:49" ht="10.9" hidden="1" customHeight="1">
      <c r="C362" s="766"/>
      <c r="D362" s="769"/>
      <c r="E362" s="772"/>
      <c r="F362" s="772"/>
      <c r="G362" s="766"/>
      <c r="H362" s="772"/>
      <c r="I362" s="777"/>
      <c r="J362" s="778"/>
      <c r="K362" s="779"/>
      <c r="L362" s="786"/>
      <c r="M362" s="787"/>
      <c r="N362" s="787"/>
      <c r="O362" s="787"/>
      <c r="P362" s="788"/>
      <c r="Q362" s="825"/>
      <c r="R362" s="826"/>
      <c r="S362" s="827"/>
      <c r="T362" s="832"/>
      <c r="U362" s="832"/>
      <c r="V362" s="833"/>
      <c r="W362" s="786"/>
      <c r="X362" s="787"/>
      <c r="Y362" s="787"/>
      <c r="Z362" s="787"/>
      <c r="AA362" s="835"/>
      <c r="AB362" s="854"/>
      <c r="AC362" s="855"/>
      <c r="AD362" s="856"/>
      <c r="AE362" s="832"/>
      <c r="AF362" s="832"/>
      <c r="AG362" s="833"/>
      <c r="AH362" s="742"/>
      <c r="AI362" s="743"/>
      <c r="AJ362" s="743"/>
      <c r="AK362" s="743"/>
      <c r="AL362" s="744"/>
      <c r="AN362" s="745"/>
      <c r="AO362" s="746"/>
      <c r="AP362" s="746"/>
      <c r="AQ362" s="746"/>
      <c r="AR362" s="747"/>
      <c r="AU362" s="748"/>
      <c r="AV362" s="837"/>
      <c r="AW362" s="820"/>
    </row>
    <row r="363" spans="3:49" ht="10.9" hidden="1" customHeight="1" thickBot="1">
      <c r="C363" s="882"/>
      <c r="D363" s="883"/>
      <c r="E363" s="884"/>
      <c r="F363" s="884"/>
      <c r="G363" s="882"/>
      <c r="H363" s="884"/>
      <c r="I363" s="885"/>
      <c r="J363" s="886"/>
      <c r="K363" s="887"/>
      <c r="L363" s="888"/>
      <c r="M363" s="889"/>
      <c r="N363" s="889"/>
      <c r="O363" s="889"/>
      <c r="P363" s="890"/>
      <c r="Q363" s="891"/>
      <c r="R363" s="892"/>
      <c r="S363" s="893"/>
      <c r="T363" s="894"/>
      <c r="U363" s="894"/>
      <c r="V363" s="895"/>
      <c r="W363" s="888"/>
      <c r="X363" s="889"/>
      <c r="Y363" s="889"/>
      <c r="Z363" s="889"/>
      <c r="AA363" s="896"/>
      <c r="AB363" s="857"/>
      <c r="AC363" s="858"/>
      <c r="AD363" s="859"/>
      <c r="AE363" s="894"/>
      <c r="AF363" s="894"/>
      <c r="AG363" s="895"/>
      <c r="AH363" s="897"/>
      <c r="AI363" s="898"/>
      <c r="AJ363" s="898"/>
      <c r="AK363" s="898"/>
      <c r="AL363" s="899"/>
      <c r="AN363" s="900"/>
      <c r="AO363" s="901"/>
      <c r="AP363" s="901"/>
      <c r="AQ363" s="901"/>
      <c r="AR363" s="902"/>
      <c r="AU363" s="903"/>
      <c r="AV363" s="904"/>
      <c r="AW363" s="905"/>
    </row>
    <row r="364" spans="3:49" ht="10.9" hidden="1" customHeight="1" thickTop="1">
      <c r="C364" s="868">
        <v>5</v>
      </c>
      <c r="D364" s="922" t="s">
        <v>9</v>
      </c>
      <c r="E364" s="866">
        <v>12</v>
      </c>
      <c r="F364" s="866" t="s">
        <v>10</v>
      </c>
      <c r="G364" s="868" t="s">
        <v>25</v>
      </c>
      <c r="H364" s="866"/>
      <c r="I364" s="870" t="s">
        <v>118</v>
      </c>
      <c r="J364" s="871"/>
      <c r="K364" s="872"/>
      <c r="L364" s="786">
        <f>IF(AND(I364="△",AU364="●"),AW364,0)</f>
        <v>0</v>
      </c>
      <c r="M364" s="787"/>
      <c r="N364" s="787"/>
      <c r="O364" s="787"/>
      <c r="P364" s="835"/>
      <c r="Q364" s="774" t="s">
        <v>249</v>
      </c>
      <c r="R364" s="775"/>
      <c r="S364" s="873"/>
      <c r="T364" s="876">
        <f>IF(Q364="①",$AL$164,IF(Q364="②",$AL$186,IF(Q364="③",$AL$208,IF(Q364="④",$AL$230,0))))</f>
        <v>0</v>
      </c>
      <c r="U364" s="877"/>
      <c r="V364" s="878"/>
      <c r="W364" s="786">
        <f>IF(AND(I364="△",AU364="●"),$K$257*2,0)</f>
        <v>0</v>
      </c>
      <c r="X364" s="787"/>
      <c r="Y364" s="787"/>
      <c r="Z364" s="787"/>
      <c r="AA364" s="835"/>
      <c r="AB364" s="1094">
        <v>48</v>
      </c>
      <c r="AC364" s="1095"/>
      <c r="AD364" s="1096"/>
      <c r="AE364" s="876">
        <f>IF(AB366=0,0,ROUNDUP(AB366/AB364,3))</f>
        <v>0.33400000000000002</v>
      </c>
      <c r="AF364" s="877"/>
      <c r="AG364" s="878"/>
      <c r="AH364" s="914">
        <f>IF(I364="○",L364+W364,ROUNDUP(L364*T364+W364*AE364,1))</f>
        <v>0</v>
      </c>
      <c r="AI364" s="915"/>
      <c r="AJ364" s="915"/>
      <c r="AK364" s="915"/>
      <c r="AL364" s="916"/>
      <c r="AN364" s="917">
        <f>IF(I364="△",ROUNDUP(W364*AE364,1),0)</f>
        <v>0</v>
      </c>
      <c r="AO364" s="918"/>
      <c r="AP364" s="918"/>
      <c r="AQ364" s="918"/>
      <c r="AR364" s="919"/>
      <c r="AU364" s="748" t="str">
        <f t="shared" ref="AU364" si="63">IF(OR(I364="×",AU368="×"),"×","●")</f>
        <v>●</v>
      </c>
      <c r="AV364" s="837" t="str">
        <f t="shared" ref="AV364" si="64">IF(AU364="●",IF(I364="定","-",I364),"-")</f>
        <v>△</v>
      </c>
      <c r="AW364" s="820">
        <f t="shared" ref="AW364" si="65">20+ROUNDDOWN(($K$255-1000)/1000,0)*20</f>
        <v>0</v>
      </c>
    </row>
    <row r="365" spans="3:49" ht="10.9" hidden="1" customHeight="1">
      <c r="C365" s="868"/>
      <c r="D365" s="922"/>
      <c r="E365" s="866"/>
      <c r="F365" s="866"/>
      <c r="G365" s="868"/>
      <c r="H365" s="866"/>
      <c r="I365" s="777"/>
      <c r="J365" s="778"/>
      <c r="K365" s="779"/>
      <c r="L365" s="786"/>
      <c r="M365" s="787"/>
      <c r="N365" s="787"/>
      <c r="O365" s="787"/>
      <c r="P365" s="835"/>
      <c r="Q365" s="777"/>
      <c r="R365" s="778"/>
      <c r="S365" s="874"/>
      <c r="T365" s="876"/>
      <c r="U365" s="877"/>
      <c r="V365" s="878"/>
      <c r="W365" s="786"/>
      <c r="X365" s="787"/>
      <c r="Y365" s="787"/>
      <c r="Z365" s="787"/>
      <c r="AA365" s="835"/>
      <c r="AB365" s="940"/>
      <c r="AC365" s="941"/>
      <c r="AD365" s="942"/>
      <c r="AE365" s="876"/>
      <c r="AF365" s="877"/>
      <c r="AG365" s="878"/>
      <c r="AH365" s="742"/>
      <c r="AI365" s="743"/>
      <c r="AJ365" s="743"/>
      <c r="AK365" s="743"/>
      <c r="AL365" s="744"/>
      <c r="AN365" s="911"/>
      <c r="AO365" s="912"/>
      <c r="AP365" s="912"/>
      <c r="AQ365" s="912"/>
      <c r="AR365" s="913"/>
      <c r="AU365" s="748"/>
      <c r="AV365" s="837"/>
      <c r="AW365" s="820"/>
    </row>
    <row r="366" spans="3:49" ht="10.9" hidden="1" customHeight="1">
      <c r="C366" s="868"/>
      <c r="D366" s="922"/>
      <c r="E366" s="866"/>
      <c r="F366" s="866"/>
      <c r="G366" s="868"/>
      <c r="H366" s="866"/>
      <c r="I366" s="777"/>
      <c r="J366" s="778"/>
      <c r="K366" s="779"/>
      <c r="L366" s="786"/>
      <c r="M366" s="787"/>
      <c r="N366" s="787"/>
      <c r="O366" s="787"/>
      <c r="P366" s="835"/>
      <c r="Q366" s="777"/>
      <c r="R366" s="778"/>
      <c r="S366" s="874"/>
      <c r="T366" s="876"/>
      <c r="U366" s="877"/>
      <c r="V366" s="878"/>
      <c r="W366" s="786"/>
      <c r="X366" s="787"/>
      <c r="Y366" s="787"/>
      <c r="Z366" s="787"/>
      <c r="AA366" s="835"/>
      <c r="AB366" s="943">
        <v>16</v>
      </c>
      <c r="AC366" s="944"/>
      <c r="AD366" s="945"/>
      <c r="AE366" s="876"/>
      <c r="AF366" s="877"/>
      <c r="AG366" s="878"/>
      <c r="AH366" s="742"/>
      <c r="AI366" s="743"/>
      <c r="AJ366" s="743"/>
      <c r="AK366" s="743"/>
      <c r="AL366" s="744"/>
      <c r="AN366" s="911"/>
      <c r="AO366" s="912"/>
      <c r="AP366" s="912"/>
      <c r="AQ366" s="912"/>
      <c r="AR366" s="913"/>
      <c r="AU366" s="748"/>
      <c r="AV366" s="837"/>
      <c r="AW366" s="820"/>
    </row>
    <row r="367" spans="3:49" ht="10.9" hidden="1" customHeight="1">
      <c r="C367" s="869"/>
      <c r="D367" s="923"/>
      <c r="E367" s="867"/>
      <c r="F367" s="867"/>
      <c r="G367" s="869"/>
      <c r="H367" s="867"/>
      <c r="I367" s="780"/>
      <c r="J367" s="781"/>
      <c r="K367" s="782"/>
      <c r="L367" s="789"/>
      <c r="M367" s="790"/>
      <c r="N367" s="790"/>
      <c r="O367" s="790"/>
      <c r="P367" s="836"/>
      <c r="Q367" s="780"/>
      <c r="R367" s="781"/>
      <c r="S367" s="875"/>
      <c r="T367" s="879"/>
      <c r="U367" s="880"/>
      <c r="V367" s="881"/>
      <c r="W367" s="789"/>
      <c r="X367" s="790"/>
      <c r="Y367" s="790"/>
      <c r="Z367" s="790"/>
      <c r="AA367" s="836"/>
      <c r="AB367" s="934"/>
      <c r="AC367" s="935"/>
      <c r="AD367" s="936"/>
      <c r="AE367" s="879"/>
      <c r="AF367" s="880"/>
      <c r="AG367" s="881"/>
      <c r="AH367" s="742"/>
      <c r="AI367" s="743"/>
      <c r="AJ367" s="743"/>
      <c r="AK367" s="743"/>
      <c r="AL367" s="744"/>
      <c r="AN367" s="911"/>
      <c r="AO367" s="912"/>
      <c r="AP367" s="912"/>
      <c r="AQ367" s="912"/>
      <c r="AR367" s="913"/>
      <c r="AU367" s="748"/>
      <c r="AV367" s="837"/>
      <c r="AW367" s="820"/>
    </row>
    <row r="368" spans="3:49" ht="10.9" hidden="1" customHeight="1">
      <c r="C368" s="920">
        <v>5</v>
      </c>
      <c r="D368" s="921" t="s">
        <v>9</v>
      </c>
      <c r="E368" s="924">
        <v>13</v>
      </c>
      <c r="F368" s="924" t="s">
        <v>10</v>
      </c>
      <c r="G368" s="920" t="s">
        <v>19</v>
      </c>
      <c r="H368" s="924"/>
      <c r="I368" s="774" t="s">
        <v>118</v>
      </c>
      <c r="J368" s="775"/>
      <c r="K368" s="776"/>
      <c r="L368" s="783">
        <f>IF(AND(I368="△",AU368="●"),AW368,0)</f>
        <v>0</v>
      </c>
      <c r="M368" s="784"/>
      <c r="N368" s="784"/>
      <c r="O368" s="784"/>
      <c r="P368" s="785"/>
      <c r="Q368" s="774" t="s">
        <v>305</v>
      </c>
      <c r="R368" s="775"/>
      <c r="S368" s="873"/>
      <c r="T368" s="925">
        <f t="shared" ref="T368" si="66">IF(Q368="①",$AL$164,IF(Q368="②",$AL$186,IF(Q368="③",$AL$208,IF(Q368="④",$AL$230,0))))</f>
        <v>0</v>
      </c>
      <c r="U368" s="926"/>
      <c r="V368" s="927"/>
      <c r="W368" s="783">
        <f t="shared" ref="W368" si="67">IF(AND(I368="△",AU368="●"),$K$257*2,0)</f>
        <v>0</v>
      </c>
      <c r="X368" s="784"/>
      <c r="Y368" s="784"/>
      <c r="Z368" s="784"/>
      <c r="AA368" s="834"/>
      <c r="AB368" s="931">
        <v>48</v>
      </c>
      <c r="AC368" s="932"/>
      <c r="AD368" s="933"/>
      <c r="AE368" s="908">
        <f t="shared" ref="AE368" si="68">IF(AB370=0,0,ROUNDUP(AB370/AB368,3))</f>
        <v>0.33400000000000002</v>
      </c>
      <c r="AF368" s="909"/>
      <c r="AG368" s="910"/>
      <c r="AH368" s="742">
        <f>IF(I368="○",L368+W368,ROUNDUP(L368*T368+W368*AE368,1))</f>
        <v>0</v>
      </c>
      <c r="AI368" s="743"/>
      <c r="AJ368" s="743"/>
      <c r="AK368" s="743"/>
      <c r="AL368" s="744"/>
      <c r="AN368" s="928">
        <f t="shared" ref="AN368" si="69">IF(I368="△",ROUNDUP(W368*AE368,1),0)</f>
        <v>0</v>
      </c>
      <c r="AO368" s="929"/>
      <c r="AP368" s="929"/>
      <c r="AQ368" s="929"/>
      <c r="AR368" s="930"/>
      <c r="AU368" s="748" t="str">
        <f t="shared" ref="AU368" si="70">IF(OR(I368="×",AU372="×"),"×","●")</f>
        <v>●</v>
      </c>
      <c r="AV368" s="837" t="str">
        <f t="shared" ref="AV368" si="71">IF(AU368="●",IF(I368="定","-",I368),"-")</f>
        <v>△</v>
      </c>
      <c r="AW368" s="820">
        <f t="shared" ref="AW368" si="72">20+ROUNDDOWN(($K$255-1000)/1000,0)*20</f>
        <v>0</v>
      </c>
    </row>
    <row r="369" spans="3:49" ht="10.9" hidden="1" customHeight="1">
      <c r="C369" s="868"/>
      <c r="D369" s="922"/>
      <c r="E369" s="866"/>
      <c r="F369" s="866"/>
      <c r="G369" s="868"/>
      <c r="H369" s="866"/>
      <c r="I369" s="777"/>
      <c r="J369" s="778"/>
      <c r="K369" s="779"/>
      <c r="L369" s="786"/>
      <c r="M369" s="787"/>
      <c r="N369" s="787"/>
      <c r="O369" s="787"/>
      <c r="P369" s="788"/>
      <c r="Q369" s="777"/>
      <c r="R369" s="778"/>
      <c r="S369" s="874"/>
      <c r="T369" s="926"/>
      <c r="U369" s="926"/>
      <c r="V369" s="927"/>
      <c r="W369" s="786"/>
      <c r="X369" s="787"/>
      <c r="Y369" s="787"/>
      <c r="Z369" s="787"/>
      <c r="AA369" s="835"/>
      <c r="AB369" s="940"/>
      <c r="AC369" s="941"/>
      <c r="AD369" s="942"/>
      <c r="AE369" s="876"/>
      <c r="AF369" s="877"/>
      <c r="AG369" s="878"/>
      <c r="AH369" s="742"/>
      <c r="AI369" s="743"/>
      <c r="AJ369" s="743"/>
      <c r="AK369" s="743"/>
      <c r="AL369" s="744"/>
      <c r="AN369" s="911"/>
      <c r="AO369" s="912"/>
      <c r="AP369" s="912"/>
      <c r="AQ369" s="912"/>
      <c r="AR369" s="913"/>
      <c r="AU369" s="748"/>
      <c r="AV369" s="837"/>
      <c r="AW369" s="820"/>
    </row>
    <row r="370" spans="3:49" ht="10.9" hidden="1" customHeight="1">
      <c r="C370" s="868"/>
      <c r="D370" s="922"/>
      <c r="E370" s="866"/>
      <c r="F370" s="866"/>
      <c r="G370" s="868"/>
      <c r="H370" s="866"/>
      <c r="I370" s="777"/>
      <c r="J370" s="778"/>
      <c r="K370" s="779"/>
      <c r="L370" s="786"/>
      <c r="M370" s="787"/>
      <c r="N370" s="787"/>
      <c r="O370" s="787"/>
      <c r="P370" s="788"/>
      <c r="Q370" s="777"/>
      <c r="R370" s="778"/>
      <c r="S370" s="874"/>
      <c r="T370" s="926"/>
      <c r="U370" s="926"/>
      <c r="V370" s="927"/>
      <c r="W370" s="786"/>
      <c r="X370" s="787"/>
      <c r="Y370" s="787"/>
      <c r="Z370" s="787"/>
      <c r="AA370" s="835"/>
      <c r="AB370" s="943">
        <v>16</v>
      </c>
      <c r="AC370" s="944"/>
      <c r="AD370" s="945"/>
      <c r="AE370" s="876"/>
      <c r="AF370" s="877"/>
      <c r="AG370" s="878"/>
      <c r="AH370" s="742"/>
      <c r="AI370" s="743"/>
      <c r="AJ370" s="743"/>
      <c r="AK370" s="743"/>
      <c r="AL370" s="744"/>
      <c r="AN370" s="911"/>
      <c r="AO370" s="912"/>
      <c r="AP370" s="912"/>
      <c r="AQ370" s="912"/>
      <c r="AR370" s="913"/>
      <c r="AU370" s="748"/>
      <c r="AV370" s="837"/>
      <c r="AW370" s="820"/>
    </row>
    <row r="371" spans="3:49" ht="10.9" hidden="1" customHeight="1">
      <c r="C371" s="869"/>
      <c r="D371" s="923"/>
      <c r="E371" s="867"/>
      <c r="F371" s="867"/>
      <c r="G371" s="869"/>
      <c r="H371" s="867"/>
      <c r="I371" s="780"/>
      <c r="J371" s="781"/>
      <c r="K371" s="782"/>
      <c r="L371" s="789"/>
      <c r="M371" s="790"/>
      <c r="N371" s="790"/>
      <c r="O371" s="790"/>
      <c r="P371" s="791"/>
      <c r="Q371" s="780"/>
      <c r="R371" s="781"/>
      <c r="S371" s="875"/>
      <c r="T371" s="926"/>
      <c r="U371" s="926"/>
      <c r="V371" s="927"/>
      <c r="W371" s="789"/>
      <c r="X371" s="790"/>
      <c r="Y371" s="790"/>
      <c r="Z371" s="790"/>
      <c r="AA371" s="836"/>
      <c r="AB371" s="934"/>
      <c r="AC371" s="935"/>
      <c r="AD371" s="936"/>
      <c r="AE371" s="879"/>
      <c r="AF371" s="880"/>
      <c r="AG371" s="881"/>
      <c r="AH371" s="742"/>
      <c r="AI371" s="743"/>
      <c r="AJ371" s="743"/>
      <c r="AK371" s="743"/>
      <c r="AL371" s="744"/>
      <c r="AN371" s="911"/>
      <c r="AO371" s="912"/>
      <c r="AP371" s="912"/>
      <c r="AQ371" s="912"/>
      <c r="AR371" s="913"/>
      <c r="AU371" s="748"/>
      <c r="AV371" s="837"/>
      <c r="AW371" s="820"/>
    </row>
    <row r="372" spans="3:49" ht="10.9" hidden="1" customHeight="1">
      <c r="C372" s="920">
        <v>5</v>
      </c>
      <c r="D372" s="921" t="s">
        <v>9</v>
      </c>
      <c r="E372" s="924">
        <v>14</v>
      </c>
      <c r="F372" s="924" t="s">
        <v>10</v>
      </c>
      <c r="G372" s="920" t="s">
        <v>20</v>
      </c>
      <c r="H372" s="924"/>
      <c r="I372" s="774" t="s">
        <v>118</v>
      </c>
      <c r="J372" s="775"/>
      <c r="K372" s="776"/>
      <c r="L372" s="783">
        <f>IF(AND(I372="△",AU372="●"),AW372,0)</f>
        <v>0</v>
      </c>
      <c r="M372" s="784"/>
      <c r="N372" s="784"/>
      <c r="O372" s="784"/>
      <c r="P372" s="785"/>
      <c r="Q372" s="774" t="s">
        <v>306</v>
      </c>
      <c r="R372" s="775"/>
      <c r="S372" s="873"/>
      <c r="T372" s="925">
        <f t="shared" ref="T372" si="73">IF(Q372="①",$AL$164,IF(Q372="②",$AL$186,IF(Q372="③",$AL$208,IF(Q372="④",$AL$230,0))))</f>
        <v>0</v>
      </c>
      <c r="U372" s="926"/>
      <c r="V372" s="927"/>
      <c r="W372" s="783">
        <f t="shared" ref="W372" si="74">IF(AND(I372="△",AU372="●"),$K$257*2,0)</f>
        <v>0</v>
      </c>
      <c r="X372" s="784"/>
      <c r="Y372" s="784"/>
      <c r="Z372" s="784"/>
      <c r="AA372" s="834"/>
      <c r="AB372" s="937">
        <v>56</v>
      </c>
      <c r="AC372" s="938"/>
      <c r="AD372" s="939"/>
      <c r="AE372" s="908">
        <f t="shared" ref="AE372" si="75">IF(AB374=0,0,ROUNDUP(AB374/AB372,3))</f>
        <v>0.28599999999999998</v>
      </c>
      <c r="AF372" s="909"/>
      <c r="AG372" s="910"/>
      <c r="AH372" s="742">
        <f>IF(I372="○",L372+W372,ROUNDUP(L372*T372+W372*AE372,1))</f>
        <v>0</v>
      </c>
      <c r="AI372" s="743"/>
      <c r="AJ372" s="743"/>
      <c r="AK372" s="743"/>
      <c r="AL372" s="744"/>
      <c r="AN372" s="928">
        <f t="shared" ref="AN372" si="76">IF(I372="△",ROUNDUP(W372*AE372,1),0)</f>
        <v>0</v>
      </c>
      <c r="AO372" s="929"/>
      <c r="AP372" s="929"/>
      <c r="AQ372" s="929"/>
      <c r="AR372" s="930"/>
      <c r="AU372" s="748" t="str">
        <f t="shared" ref="AU372" si="77">IF(OR(I372="×",AU376="×"),"×","●")</f>
        <v>●</v>
      </c>
      <c r="AV372" s="837" t="str">
        <f t="shared" ref="AV372" si="78">IF(AU372="●",IF(I372="定","-",I372),"-")</f>
        <v>△</v>
      </c>
      <c r="AW372" s="820">
        <f t="shared" ref="AW372" si="79">20+ROUNDDOWN(($K$255-1000)/1000,0)*20</f>
        <v>0</v>
      </c>
    </row>
    <row r="373" spans="3:49" ht="10.9" hidden="1" customHeight="1">
      <c r="C373" s="868"/>
      <c r="D373" s="922"/>
      <c r="E373" s="866"/>
      <c r="F373" s="866"/>
      <c r="G373" s="868"/>
      <c r="H373" s="866"/>
      <c r="I373" s="777"/>
      <c r="J373" s="778"/>
      <c r="K373" s="779"/>
      <c r="L373" s="786"/>
      <c r="M373" s="787"/>
      <c r="N373" s="787"/>
      <c r="O373" s="787"/>
      <c r="P373" s="788"/>
      <c r="Q373" s="777"/>
      <c r="R373" s="778"/>
      <c r="S373" s="874"/>
      <c r="T373" s="926"/>
      <c r="U373" s="926"/>
      <c r="V373" s="927"/>
      <c r="W373" s="786"/>
      <c r="X373" s="787"/>
      <c r="Y373" s="787"/>
      <c r="Z373" s="787"/>
      <c r="AA373" s="835"/>
      <c r="AB373" s="940"/>
      <c r="AC373" s="941"/>
      <c r="AD373" s="942"/>
      <c r="AE373" s="876"/>
      <c r="AF373" s="877"/>
      <c r="AG373" s="878"/>
      <c r="AH373" s="742"/>
      <c r="AI373" s="743"/>
      <c r="AJ373" s="743"/>
      <c r="AK373" s="743"/>
      <c r="AL373" s="744"/>
      <c r="AN373" s="911"/>
      <c r="AO373" s="912"/>
      <c r="AP373" s="912"/>
      <c r="AQ373" s="912"/>
      <c r="AR373" s="913"/>
      <c r="AU373" s="748"/>
      <c r="AV373" s="837"/>
      <c r="AW373" s="820"/>
    </row>
    <row r="374" spans="3:49" ht="10.9" hidden="1" customHeight="1">
      <c r="C374" s="868"/>
      <c r="D374" s="922"/>
      <c r="E374" s="866"/>
      <c r="F374" s="866"/>
      <c r="G374" s="868"/>
      <c r="H374" s="866"/>
      <c r="I374" s="777"/>
      <c r="J374" s="778"/>
      <c r="K374" s="779"/>
      <c r="L374" s="786"/>
      <c r="M374" s="787"/>
      <c r="N374" s="787"/>
      <c r="O374" s="787"/>
      <c r="P374" s="788"/>
      <c r="Q374" s="777"/>
      <c r="R374" s="778"/>
      <c r="S374" s="874"/>
      <c r="T374" s="926"/>
      <c r="U374" s="926"/>
      <c r="V374" s="927"/>
      <c r="W374" s="786"/>
      <c r="X374" s="787"/>
      <c r="Y374" s="787"/>
      <c r="Z374" s="787"/>
      <c r="AA374" s="835"/>
      <c r="AB374" s="931">
        <v>16</v>
      </c>
      <c r="AC374" s="932"/>
      <c r="AD374" s="933"/>
      <c r="AE374" s="876"/>
      <c r="AF374" s="877"/>
      <c r="AG374" s="878"/>
      <c r="AH374" s="742"/>
      <c r="AI374" s="743"/>
      <c r="AJ374" s="743"/>
      <c r="AK374" s="743"/>
      <c r="AL374" s="744"/>
      <c r="AN374" s="911"/>
      <c r="AO374" s="912"/>
      <c r="AP374" s="912"/>
      <c r="AQ374" s="912"/>
      <c r="AR374" s="913"/>
      <c r="AU374" s="748"/>
      <c r="AV374" s="837"/>
      <c r="AW374" s="820"/>
    </row>
    <row r="375" spans="3:49" ht="10.9" hidden="1" customHeight="1">
      <c r="C375" s="869"/>
      <c r="D375" s="923"/>
      <c r="E375" s="867"/>
      <c r="F375" s="867"/>
      <c r="G375" s="869"/>
      <c r="H375" s="867"/>
      <c r="I375" s="780"/>
      <c r="J375" s="781"/>
      <c r="K375" s="782"/>
      <c r="L375" s="789"/>
      <c r="M375" s="790"/>
      <c r="N375" s="790"/>
      <c r="O375" s="790"/>
      <c r="P375" s="791"/>
      <c r="Q375" s="780"/>
      <c r="R375" s="781"/>
      <c r="S375" s="875"/>
      <c r="T375" s="926"/>
      <c r="U375" s="926"/>
      <c r="V375" s="927"/>
      <c r="W375" s="789"/>
      <c r="X375" s="790"/>
      <c r="Y375" s="790"/>
      <c r="Z375" s="790"/>
      <c r="AA375" s="836"/>
      <c r="AB375" s="934"/>
      <c r="AC375" s="935"/>
      <c r="AD375" s="936"/>
      <c r="AE375" s="879"/>
      <c r="AF375" s="880"/>
      <c r="AG375" s="881"/>
      <c r="AH375" s="742"/>
      <c r="AI375" s="743"/>
      <c r="AJ375" s="743"/>
      <c r="AK375" s="743"/>
      <c r="AL375" s="744"/>
      <c r="AN375" s="911"/>
      <c r="AO375" s="912"/>
      <c r="AP375" s="912"/>
      <c r="AQ375" s="912"/>
      <c r="AR375" s="913"/>
      <c r="AU375" s="748"/>
      <c r="AV375" s="837"/>
      <c r="AW375" s="820"/>
    </row>
    <row r="376" spans="3:49" ht="10.9" hidden="1" customHeight="1">
      <c r="C376" s="765">
        <v>5</v>
      </c>
      <c r="D376" s="768" t="s">
        <v>9</v>
      </c>
      <c r="E376" s="771">
        <v>15</v>
      </c>
      <c r="F376" s="771" t="s">
        <v>10</v>
      </c>
      <c r="G376" s="765" t="s">
        <v>21</v>
      </c>
      <c r="H376" s="771"/>
      <c r="I376" s="774" t="s">
        <v>119</v>
      </c>
      <c r="J376" s="775"/>
      <c r="K376" s="776"/>
      <c r="L376" s="906">
        <f>IF(OR(I376="○",I376="△"),IF(AU376="●",AW376,0),0)</f>
        <v>0</v>
      </c>
      <c r="M376" s="906"/>
      <c r="N376" s="906"/>
      <c r="O376" s="906"/>
      <c r="P376" s="906"/>
      <c r="Q376" s="774"/>
      <c r="R376" s="775"/>
      <c r="S376" s="873"/>
      <c r="T376" s="925">
        <f t="shared" ref="T376" si="80">IF(Q376="①",$AL$164,IF(Q376="②",$AL$186,IF(Q376="③",$AL$208,IF(Q376="④",$AL$230,0))))</f>
        <v>0</v>
      </c>
      <c r="U376" s="926"/>
      <c r="V376" s="927"/>
      <c r="W376" s="906">
        <f>IF(OR(I376="○",I376="△"),IF(AU376="●",$K$257*2,0),0)</f>
        <v>0</v>
      </c>
      <c r="X376" s="906"/>
      <c r="Y376" s="906"/>
      <c r="Z376" s="906"/>
      <c r="AA376" s="907"/>
      <c r="AB376" s="937"/>
      <c r="AC376" s="938"/>
      <c r="AD376" s="939"/>
      <c r="AE376" s="908">
        <f t="shared" ref="AE376" si="81">IF(AB378=0,0,ROUNDUP(AB378/AB376,3))</f>
        <v>0</v>
      </c>
      <c r="AF376" s="909"/>
      <c r="AG376" s="910"/>
      <c r="AH376" s="742">
        <f>IF(I376="○",L376+W376,ROUNDUP(L376*T376+W376*AE376,1))</f>
        <v>0</v>
      </c>
      <c r="AI376" s="743"/>
      <c r="AJ376" s="743"/>
      <c r="AK376" s="743"/>
      <c r="AL376" s="744"/>
      <c r="AN376" s="911">
        <f t="shared" ref="AN376" si="82">IF(I376="△",ROUNDUP(W376*AE376,1),0)</f>
        <v>0</v>
      </c>
      <c r="AO376" s="912"/>
      <c r="AP376" s="912"/>
      <c r="AQ376" s="912"/>
      <c r="AR376" s="913"/>
      <c r="AU376" s="748" t="str">
        <f t="shared" ref="AU376" si="83">IF(OR(I376="×",AU380="×"),"×","●")</f>
        <v>●</v>
      </c>
      <c r="AV376" s="837" t="str">
        <f t="shared" ref="AV376" si="84">IF(AU376="●",IF(I376="定","-",I376),"-")</f>
        <v>○</v>
      </c>
      <c r="AW376" s="820">
        <f t="shared" ref="AW376" si="85">20+ROUNDDOWN(($K$255-1000)/1000,0)*20</f>
        <v>0</v>
      </c>
    </row>
    <row r="377" spans="3:49" ht="10.9" hidden="1" customHeight="1">
      <c r="C377" s="766"/>
      <c r="D377" s="769"/>
      <c r="E377" s="772"/>
      <c r="F377" s="772"/>
      <c r="G377" s="766"/>
      <c r="H377" s="772"/>
      <c r="I377" s="777"/>
      <c r="J377" s="778"/>
      <c r="K377" s="779"/>
      <c r="L377" s="906"/>
      <c r="M377" s="906"/>
      <c r="N377" s="906"/>
      <c r="O377" s="906"/>
      <c r="P377" s="906"/>
      <c r="Q377" s="777"/>
      <c r="R377" s="778"/>
      <c r="S377" s="874"/>
      <c r="T377" s="926"/>
      <c r="U377" s="926"/>
      <c r="V377" s="927"/>
      <c r="W377" s="906"/>
      <c r="X377" s="906"/>
      <c r="Y377" s="906"/>
      <c r="Z377" s="906"/>
      <c r="AA377" s="907"/>
      <c r="AB377" s="940"/>
      <c r="AC377" s="941"/>
      <c r="AD377" s="942"/>
      <c r="AE377" s="876"/>
      <c r="AF377" s="877"/>
      <c r="AG377" s="878"/>
      <c r="AH377" s="742"/>
      <c r="AI377" s="743"/>
      <c r="AJ377" s="743"/>
      <c r="AK377" s="743"/>
      <c r="AL377" s="744"/>
      <c r="AN377" s="911"/>
      <c r="AO377" s="912"/>
      <c r="AP377" s="912"/>
      <c r="AQ377" s="912"/>
      <c r="AR377" s="913"/>
      <c r="AU377" s="748"/>
      <c r="AV377" s="837"/>
      <c r="AW377" s="820"/>
    </row>
    <row r="378" spans="3:49" ht="10.9" hidden="1" customHeight="1">
      <c r="C378" s="766"/>
      <c r="D378" s="769"/>
      <c r="E378" s="772"/>
      <c r="F378" s="772"/>
      <c r="G378" s="766"/>
      <c r="H378" s="772"/>
      <c r="I378" s="777"/>
      <c r="J378" s="778"/>
      <c r="K378" s="779"/>
      <c r="L378" s="906"/>
      <c r="M378" s="906"/>
      <c r="N378" s="906"/>
      <c r="O378" s="906"/>
      <c r="P378" s="906"/>
      <c r="Q378" s="777"/>
      <c r="R378" s="778"/>
      <c r="S378" s="874"/>
      <c r="T378" s="926"/>
      <c r="U378" s="926"/>
      <c r="V378" s="927"/>
      <c r="W378" s="906"/>
      <c r="X378" s="906"/>
      <c r="Y378" s="906"/>
      <c r="Z378" s="906"/>
      <c r="AA378" s="907"/>
      <c r="AB378" s="943"/>
      <c r="AC378" s="944"/>
      <c r="AD378" s="945"/>
      <c r="AE378" s="876"/>
      <c r="AF378" s="877"/>
      <c r="AG378" s="878"/>
      <c r="AH378" s="742"/>
      <c r="AI378" s="743"/>
      <c r="AJ378" s="743"/>
      <c r="AK378" s="743"/>
      <c r="AL378" s="744"/>
      <c r="AN378" s="911"/>
      <c r="AO378" s="912"/>
      <c r="AP378" s="912"/>
      <c r="AQ378" s="912"/>
      <c r="AR378" s="913"/>
      <c r="AU378" s="748"/>
      <c r="AV378" s="837"/>
      <c r="AW378" s="820"/>
    </row>
    <row r="379" spans="3:49" ht="10.9" hidden="1" customHeight="1">
      <c r="C379" s="767"/>
      <c r="D379" s="770"/>
      <c r="E379" s="773"/>
      <c r="F379" s="773"/>
      <c r="G379" s="767"/>
      <c r="H379" s="773"/>
      <c r="I379" s="780"/>
      <c r="J379" s="781"/>
      <c r="K379" s="782"/>
      <c r="L379" s="906"/>
      <c r="M379" s="906"/>
      <c r="N379" s="906"/>
      <c r="O379" s="906"/>
      <c r="P379" s="906"/>
      <c r="Q379" s="780"/>
      <c r="R379" s="781"/>
      <c r="S379" s="875"/>
      <c r="T379" s="926"/>
      <c r="U379" s="926"/>
      <c r="V379" s="927"/>
      <c r="W379" s="906"/>
      <c r="X379" s="906"/>
      <c r="Y379" s="906"/>
      <c r="Z379" s="906"/>
      <c r="AA379" s="907"/>
      <c r="AB379" s="934"/>
      <c r="AC379" s="935"/>
      <c r="AD379" s="936"/>
      <c r="AE379" s="879"/>
      <c r="AF379" s="880"/>
      <c r="AG379" s="881"/>
      <c r="AH379" s="742"/>
      <c r="AI379" s="743"/>
      <c r="AJ379" s="743"/>
      <c r="AK379" s="743"/>
      <c r="AL379" s="744"/>
      <c r="AN379" s="911"/>
      <c r="AO379" s="912"/>
      <c r="AP379" s="912"/>
      <c r="AQ379" s="912"/>
      <c r="AR379" s="913"/>
      <c r="AU379" s="748"/>
      <c r="AV379" s="837"/>
      <c r="AW379" s="820"/>
    </row>
    <row r="380" spans="3:49" ht="10.9" hidden="1" customHeight="1">
      <c r="C380" s="765">
        <v>5</v>
      </c>
      <c r="D380" s="768" t="s">
        <v>9</v>
      </c>
      <c r="E380" s="771">
        <v>16</v>
      </c>
      <c r="F380" s="771" t="s">
        <v>10</v>
      </c>
      <c r="G380" s="765" t="s">
        <v>22</v>
      </c>
      <c r="H380" s="771"/>
      <c r="I380" s="774" t="s">
        <v>119</v>
      </c>
      <c r="J380" s="775"/>
      <c r="K380" s="776"/>
      <c r="L380" s="906">
        <f>IF(OR(I380="○",I380="△"),IF(AU380="●",AW380,0),0)</f>
        <v>0</v>
      </c>
      <c r="M380" s="906"/>
      <c r="N380" s="906"/>
      <c r="O380" s="906"/>
      <c r="P380" s="906"/>
      <c r="Q380" s="774"/>
      <c r="R380" s="775"/>
      <c r="S380" s="873"/>
      <c r="T380" s="908">
        <f t="shared" ref="T380" si="86">IF(Q380="①",$AL$164,IF(Q380="②",$AL$186,IF(Q380="③",$AL$208,IF(Q380="④",$AL$230,0))))</f>
        <v>0</v>
      </c>
      <c r="U380" s="909"/>
      <c r="V380" s="910"/>
      <c r="W380" s="906">
        <f>IF(OR(I380="○",I380="△"),IF(AU380="●",$K$257*2,0),0)</f>
        <v>0</v>
      </c>
      <c r="X380" s="906"/>
      <c r="Y380" s="906"/>
      <c r="Z380" s="906"/>
      <c r="AA380" s="907"/>
      <c r="AB380" s="937"/>
      <c r="AC380" s="938"/>
      <c r="AD380" s="939"/>
      <c r="AE380" s="908">
        <f>IF(AB382=0,0,ROUNDUP(AB382/AB380,3))</f>
        <v>0</v>
      </c>
      <c r="AF380" s="909"/>
      <c r="AG380" s="910"/>
      <c r="AH380" s="742">
        <f>IF(I380="○",L380+W380,ROUNDUP(L380*T380+W380*AE380,1))</f>
        <v>0</v>
      </c>
      <c r="AI380" s="743"/>
      <c r="AJ380" s="743"/>
      <c r="AK380" s="743"/>
      <c r="AL380" s="744"/>
      <c r="AN380" s="911">
        <f t="shared" ref="AN380" si="87">IF(I380="△",ROUNDUP(W380*AE380,1),0)</f>
        <v>0</v>
      </c>
      <c r="AO380" s="912"/>
      <c r="AP380" s="912"/>
      <c r="AQ380" s="912"/>
      <c r="AR380" s="913"/>
      <c r="AU380" s="748" t="str">
        <f t="shared" ref="AU380" si="88">IF(OR(I380="×",AU384="×"),"×","●")</f>
        <v>●</v>
      </c>
      <c r="AV380" s="837" t="str">
        <f t="shared" ref="AV380" si="89">IF(AU380="●",IF(I380="定","-",I380),"-")</f>
        <v>○</v>
      </c>
      <c r="AW380" s="820">
        <f t="shared" ref="AW380" si="90">20+ROUNDDOWN(($K$255-1000)/1000,0)*20</f>
        <v>0</v>
      </c>
    </row>
    <row r="381" spans="3:49" ht="10.9" hidden="1" customHeight="1">
      <c r="C381" s="766"/>
      <c r="D381" s="769"/>
      <c r="E381" s="772"/>
      <c r="F381" s="772"/>
      <c r="G381" s="766"/>
      <c r="H381" s="772"/>
      <c r="I381" s="777"/>
      <c r="J381" s="778"/>
      <c r="K381" s="779"/>
      <c r="L381" s="906"/>
      <c r="M381" s="906"/>
      <c r="N381" s="906"/>
      <c r="O381" s="906"/>
      <c r="P381" s="906"/>
      <c r="Q381" s="777"/>
      <c r="R381" s="778"/>
      <c r="S381" s="874"/>
      <c r="T381" s="876"/>
      <c r="U381" s="877"/>
      <c r="V381" s="878"/>
      <c r="W381" s="906"/>
      <c r="X381" s="906"/>
      <c r="Y381" s="906"/>
      <c r="Z381" s="906"/>
      <c r="AA381" s="907"/>
      <c r="AB381" s="940"/>
      <c r="AC381" s="941"/>
      <c r="AD381" s="942"/>
      <c r="AE381" s="876"/>
      <c r="AF381" s="877"/>
      <c r="AG381" s="878"/>
      <c r="AH381" s="742"/>
      <c r="AI381" s="743"/>
      <c r="AJ381" s="743"/>
      <c r="AK381" s="743"/>
      <c r="AL381" s="744"/>
      <c r="AN381" s="911"/>
      <c r="AO381" s="912"/>
      <c r="AP381" s="912"/>
      <c r="AQ381" s="912"/>
      <c r="AR381" s="913"/>
      <c r="AU381" s="748"/>
      <c r="AV381" s="837"/>
      <c r="AW381" s="820"/>
    </row>
    <row r="382" spans="3:49" ht="10.9" hidden="1" customHeight="1">
      <c r="C382" s="766"/>
      <c r="D382" s="769"/>
      <c r="E382" s="772"/>
      <c r="F382" s="772"/>
      <c r="G382" s="766"/>
      <c r="H382" s="772"/>
      <c r="I382" s="777"/>
      <c r="J382" s="778"/>
      <c r="K382" s="779"/>
      <c r="L382" s="906"/>
      <c r="M382" s="906"/>
      <c r="N382" s="906"/>
      <c r="O382" s="906"/>
      <c r="P382" s="906"/>
      <c r="Q382" s="777"/>
      <c r="R382" s="778"/>
      <c r="S382" s="874"/>
      <c r="T382" s="876"/>
      <c r="U382" s="877"/>
      <c r="V382" s="878"/>
      <c r="W382" s="906"/>
      <c r="X382" s="906"/>
      <c r="Y382" s="906"/>
      <c r="Z382" s="906"/>
      <c r="AA382" s="907"/>
      <c r="AB382" s="931"/>
      <c r="AC382" s="932"/>
      <c r="AD382" s="933"/>
      <c r="AE382" s="876"/>
      <c r="AF382" s="877"/>
      <c r="AG382" s="878"/>
      <c r="AH382" s="742"/>
      <c r="AI382" s="743"/>
      <c r="AJ382" s="743"/>
      <c r="AK382" s="743"/>
      <c r="AL382" s="744"/>
      <c r="AN382" s="911"/>
      <c r="AO382" s="912"/>
      <c r="AP382" s="912"/>
      <c r="AQ382" s="912"/>
      <c r="AR382" s="913"/>
      <c r="AU382" s="748"/>
      <c r="AV382" s="837"/>
      <c r="AW382" s="820"/>
    </row>
    <row r="383" spans="3:49" ht="10.9" hidden="1" customHeight="1">
      <c r="C383" s="767"/>
      <c r="D383" s="770"/>
      <c r="E383" s="773"/>
      <c r="F383" s="773"/>
      <c r="G383" s="767"/>
      <c r="H383" s="773"/>
      <c r="I383" s="780"/>
      <c r="J383" s="781"/>
      <c r="K383" s="782"/>
      <c r="L383" s="906"/>
      <c r="M383" s="906"/>
      <c r="N383" s="906"/>
      <c r="O383" s="906"/>
      <c r="P383" s="906"/>
      <c r="Q383" s="780"/>
      <c r="R383" s="781"/>
      <c r="S383" s="875"/>
      <c r="T383" s="879"/>
      <c r="U383" s="880"/>
      <c r="V383" s="881"/>
      <c r="W383" s="906"/>
      <c r="X383" s="906"/>
      <c r="Y383" s="906"/>
      <c r="Z383" s="906"/>
      <c r="AA383" s="907"/>
      <c r="AB383" s="934"/>
      <c r="AC383" s="935"/>
      <c r="AD383" s="936"/>
      <c r="AE383" s="879"/>
      <c r="AF383" s="880"/>
      <c r="AG383" s="881"/>
      <c r="AH383" s="742"/>
      <c r="AI383" s="743"/>
      <c r="AJ383" s="743"/>
      <c r="AK383" s="743"/>
      <c r="AL383" s="744"/>
      <c r="AN383" s="911"/>
      <c r="AO383" s="912"/>
      <c r="AP383" s="912"/>
      <c r="AQ383" s="912"/>
      <c r="AR383" s="913"/>
      <c r="AU383" s="748"/>
      <c r="AV383" s="837"/>
      <c r="AW383" s="820"/>
    </row>
    <row r="384" spans="3:49" ht="10.9" hidden="1" customHeight="1">
      <c r="C384" s="920">
        <v>5</v>
      </c>
      <c r="D384" s="921" t="s">
        <v>9</v>
      </c>
      <c r="E384" s="924">
        <v>17</v>
      </c>
      <c r="F384" s="924" t="s">
        <v>10</v>
      </c>
      <c r="G384" s="920" t="s">
        <v>23</v>
      </c>
      <c r="H384" s="924"/>
      <c r="I384" s="774" t="s">
        <v>118</v>
      </c>
      <c r="J384" s="775"/>
      <c r="K384" s="776"/>
      <c r="L384" s="783">
        <f>IF(AND(I384="△",AU384="●"),AW384,0)</f>
        <v>0</v>
      </c>
      <c r="M384" s="784"/>
      <c r="N384" s="784"/>
      <c r="O384" s="784"/>
      <c r="P384" s="785"/>
      <c r="Q384" s="774" t="s">
        <v>45</v>
      </c>
      <c r="R384" s="775"/>
      <c r="S384" s="873"/>
      <c r="T384" s="925">
        <f t="shared" ref="T384" si="91">IF(Q384="①",$AL$164,IF(Q384="②",$AL$186,IF(Q384="③",$AL$208,IF(Q384="④",$AL$230,0))))</f>
        <v>0</v>
      </c>
      <c r="U384" s="926"/>
      <c r="V384" s="927"/>
      <c r="W384" s="783">
        <f t="shared" ref="W384" si="92">IF(AND(I384="△",AU384="●"),$K$257*2,0)</f>
        <v>0</v>
      </c>
      <c r="X384" s="784"/>
      <c r="Y384" s="784"/>
      <c r="Z384" s="784"/>
      <c r="AA384" s="834"/>
      <c r="AB384" s="931">
        <v>48</v>
      </c>
      <c r="AC384" s="932"/>
      <c r="AD384" s="933"/>
      <c r="AE384" s="925">
        <f t="shared" ref="AE384" si="93">IF(AB386=0,0,ROUNDUP(AB386/AB384,3))</f>
        <v>0.33400000000000002</v>
      </c>
      <c r="AF384" s="926"/>
      <c r="AG384" s="927"/>
      <c r="AH384" s="742">
        <f>IF(I384="○",L384+W384,ROUNDUP(L384*T384+W384*AE384,1))</f>
        <v>0</v>
      </c>
      <c r="AI384" s="743"/>
      <c r="AJ384" s="743"/>
      <c r="AK384" s="743"/>
      <c r="AL384" s="744"/>
      <c r="AN384" s="928">
        <f t="shared" ref="AN384" si="94">IF(I384="△",ROUNDUP(W384*AE384,1),0)</f>
        <v>0</v>
      </c>
      <c r="AO384" s="929"/>
      <c r="AP384" s="929"/>
      <c r="AQ384" s="929"/>
      <c r="AR384" s="930"/>
      <c r="AU384" s="748" t="str">
        <f t="shared" ref="AU384" si="95">IF(OR(I384="×",AU388="×"),"×","●")</f>
        <v>●</v>
      </c>
      <c r="AV384" s="837" t="str">
        <f t="shared" ref="AV384" si="96">IF(AU384="●",IF(I384="定","-",I384),"-")</f>
        <v>△</v>
      </c>
      <c r="AW384" s="820">
        <f t="shared" ref="AW384" si="97">20+ROUNDDOWN(($K$255-1000)/1000,0)*20</f>
        <v>0</v>
      </c>
    </row>
    <row r="385" spans="3:49" ht="10.9" hidden="1" customHeight="1">
      <c r="C385" s="868"/>
      <c r="D385" s="922"/>
      <c r="E385" s="866"/>
      <c r="F385" s="866"/>
      <c r="G385" s="868"/>
      <c r="H385" s="866"/>
      <c r="I385" s="777"/>
      <c r="J385" s="778"/>
      <c r="K385" s="779"/>
      <c r="L385" s="786"/>
      <c r="M385" s="787"/>
      <c r="N385" s="787"/>
      <c r="O385" s="787"/>
      <c r="P385" s="788"/>
      <c r="Q385" s="777"/>
      <c r="R385" s="778"/>
      <c r="S385" s="874"/>
      <c r="T385" s="926"/>
      <c r="U385" s="926"/>
      <c r="V385" s="927"/>
      <c r="W385" s="786"/>
      <c r="X385" s="787"/>
      <c r="Y385" s="787"/>
      <c r="Z385" s="787"/>
      <c r="AA385" s="835"/>
      <c r="AB385" s="940"/>
      <c r="AC385" s="941"/>
      <c r="AD385" s="942"/>
      <c r="AE385" s="926"/>
      <c r="AF385" s="926"/>
      <c r="AG385" s="927"/>
      <c r="AH385" s="742"/>
      <c r="AI385" s="743"/>
      <c r="AJ385" s="743"/>
      <c r="AK385" s="743"/>
      <c r="AL385" s="744"/>
      <c r="AN385" s="911"/>
      <c r="AO385" s="912"/>
      <c r="AP385" s="912"/>
      <c r="AQ385" s="912"/>
      <c r="AR385" s="913"/>
      <c r="AU385" s="748"/>
      <c r="AV385" s="837"/>
      <c r="AW385" s="820"/>
    </row>
    <row r="386" spans="3:49" ht="10.9" hidden="1" customHeight="1">
      <c r="C386" s="868"/>
      <c r="D386" s="922"/>
      <c r="E386" s="866"/>
      <c r="F386" s="866"/>
      <c r="G386" s="868"/>
      <c r="H386" s="866"/>
      <c r="I386" s="777"/>
      <c r="J386" s="778"/>
      <c r="K386" s="779"/>
      <c r="L386" s="786"/>
      <c r="M386" s="787"/>
      <c r="N386" s="787"/>
      <c r="O386" s="787"/>
      <c r="P386" s="788"/>
      <c r="Q386" s="777"/>
      <c r="R386" s="778"/>
      <c r="S386" s="874"/>
      <c r="T386" s="926"/>
      <c r="U386" s="926"/>
      <c r="V386" s="927"/>
      <c r="W386" s="786"/>
      <c r="X386" s="787"/>
      <c r="Y386" s="787"/>
      <c r="Z386" s="787"/>
      <c r="AA386" s="835"/>
      <c r="AB386" s="943">
        <v>16</v>
      </c>
      <c r="AC386" s="944"/>
      <c r="AD386" s="945"/>
      <c r="AE386" s="926"/>
      <c r="AF386" s="926"/>
      <c r="AG386" s="927"/>
      <c r="AH386" s="742"/>
      <c r="AI386" s="743"/>
      <c r="AJ386" s="743"/>
      <c r="AK386" s="743"/>
      <c r="AL386" s="744"/>
      <c r="AN386" s="911"/>
      <c r="AO386" s="912"/>
      <c r="AP386" s="912"/>
      <c r="AQ386" s="912"/>
      <c r="AR386" s="913"/>
      <c r="AU386" s="748"/>
      <c r="AV386" s="837"/>
      <c r="AW386" s="820"/>
    </row>
    <row r="387" spans="3:49" ht="10.9" hidden="1" customHeight="1">
      <c r="C387" s="869"/>
      <c r="D387" s="923"/>
      <c r="E387" s="867"/>
      <c r="F387" s="867"/>
      <c r="G387" s="869"/>
      <c r="H387" s="867"/>
      <c r="I387" s="780"/>
      <c r="J387" s="781"/>
      <c r="K387" s="782"/>
      <c r="L387" s="789"/>
      <c r="M387" s="790"/>
      <c r="N387" s="790"/>
      <c r="O387" s="790"/>
      <c r="P387" s="791"/>
      <c r="Q387" s="780"/>
      <c r="R387" s="781"/>
      <c r="S387" s="875"/>
      <c r="T387" s="926"/>
      <c r="U387" s="926"/>
      <c r="V387" s="927"/>
      <c r="W387" s="789"/>
      <c r="X387" s="790"/>
      <c r="Y387" s="790"/>
      <c r="Z387" s="790"/>
      <c r="AA387" s="836"/>
      <c r="AB387" s="934"/>
      <c r="AC387" s="935"/>
      <c r="AD387" s="936"/>
      <c r="AE387" s="926"/>
      <c r="AF387" s="926"/>
      <c r="AG387" s="927"/>
      <c r="AH387" s="742"/>
      <c r="AI387" s="743"/>
      <c r="AJ387" s="743"/>
      <c r="AK387" s="743"/>
      <c r="AL387" s="744"/>
      <c r="AN387" s="911"/>
      <c r="AO387" s="912"/>
      <c r="AP387" s="912"/>
      <c r="AQ387" s="912"/>
      <c r="AR387" s="913"/>
      <c r="AU387" s="748"/>
      <c r="AV387" s="837"/>
      <c r="AW387" s="820"/>
    </row>
    <row r="388" spans="3:49" ht="10.9" hidden="1" customHeight="1">
      <c r="C388" s="920">
        <v>5</v>
      </c>
      <c r="D388" s="921" t="s">
        <v>9</v>
      </c>
      <c r="E388" s="924">
        <v>18</v>
      </c>
      <c r="F388" s="924" t="s">
        <v>10</v>
      </c>
      <c r="G388" s="920" t="s">
        <v>24</v>
      </c>
      <c r="H388" s="924"/>
      <c r="I388" s="774" t="s">
        <v>121</v>
      </c>
      <c r="J388" s="775"/>
      <c r="K388" s="776"/>
      <c r="L388" s="783">
        <f>IF(AND(I388="△",AU388="●"),AW388,0)</f>
        <v>0</v>
      </c>
      <c r="M388" s="784"/>
      <c r="N388" s="784"/>
      <c r="O388" s="784"/>
      <c r="P388" s="785"/>
      <c r="Q388" s="774"/>
      <c r="R388" s="775"/>
      <c r="S388" s="873"/>
      <c r="T388" s="925">
        <f t="shared" ref="T388" si="98">IF(Q388="①",$AL$164,IF(Q388="②",$AL$186,IF(Q388="③",$AL$208,IF(Q388="④",$AL$230,0))))</f>
        <v>0</v>
      </c>
      <c r="U388" s="926"/>
      <c r="V388" s="927"/>
      <c r="W388" s="783">
        <f t="shared" ref="W388" si="99">IF(AND(I388="△",AU388="●"),$K$257*2,0)</f>
        <v>0</v>
      </c>
      <c r="X388" s="784"/>
      <c r="Y388" s="784"/>
      <c r="Z388" s="784"/>
      <c r="AA388" s="834"/>
      <c r="AB388" s="937"/>
      <c r="AC388" s="938"/>
      <c r="AD388" s="939"/>
      <c r="AE388" s="925">
        <f t="shared" ref="AE388" si="100">IF(AB390=0,0,ROUNDUP(AB390/AB388,3))</f>
        <v>0</v>
      </c>
      <c r="AF388" s="926"/>
      <c r="AG388" s="927"/>
      <c r="AH388" s="742">
        <f>IF(I388="○",L388+W388,ROUNDUP(L388*T388+W388*AE388,1))</f>
        <v>0</v>
      </c>
      <c r="AI388" s="743"/>
      <c r="AJ388" s="743"/>
      <c r="AK388" s="743"/>
      <c r="AL388" s="744"/>
      <c r="AN388" s="928">
        <f t="shared" ref="AN388" si="101">IF(I388="△",ROUNDUP(W388*AE388,1),0)</f>
        <v>0</v>
      </c>
      <c r="AO388" s="929"/>
      <c r="AP388" s="929"/>
      <c r="AQ388" s="929"/>
      <c r="AR388" s="930"/>
      <c r="AU388" s="748" t="str">
        <f t="shared" ref="AU388" si="102">IF(OR(I388="×",AU392="×"),"×","●")</f>
        <v>●</v>
      </c>
      <c r="AV388" s="837" t="str">
        <f t="shared" ref="AV388" si="103">IF(AU388="●",IF(I388="定","-",I388),"-")</f>
        <v>-</v>
      </c>
      <c r="AW388" s="820">
        <f t="shared" ref="AW388" si="104">20+ROUNDDOWN(($K$255-1000)/1000,0)*20</f>
        <v>0</v>
      </c>
    </row>
    <row r="389" spans="3:49" ht="10.9" hidden="1" customHeight="1">
      <c r="C389" s="868"/>
      <c r="D389" s="922"/>
      <c r="E389" s="866"/>
      <c r="F389" s="866"/>
      <c r="G389" s="868"/>
      <c r="H389" s="866"/>
      <c r="I389" s="777"/>
      <c r="J389" s="778"/>
      <c r="K389" s="779"/>
      <c r="L389" s="786"/>
      <c r="M389" s="787"/>
      <c r="N389" s="787"/>
      <c r="O389" s="787"/>
      <c r="P389" s="788"/>
      <c r="Q389" s="777"/>
      <c r="R389" s="778"/>
      <c r="S389" s="874"/>
      <c r="T389" s="926"/>
      <c r="U389" s="926"/>
      <c r="V389" s="927"/>
      <c r="W389" s="786"/>
      <c r="X389" s="787"/>
      <c r="Y389" s="787"/>
      <c r="Z389" s="787"/>
      <c r="AA389" s="835"/>
      <c r="AB389" s="940"/>
      <c r="AC389" s="941"/>
      <c r="AD389" s="942"/>
      <c r="AE389" s="926"/>
      <c r="AF389" s="926"/>
      <c r="AG389" s="927"/>
      <c r="AH389" s="742"/>
      <c r="AI389" s="743"/>
      <c r="AJ389" s="743"/>
      <c r="AK389" s="743"/>
      <c r="AL389" s="744"/>
      <c r="AN389" s="911"/>
      <c r="AO389" s="912"/>
      <c r="AP389" s="912"/>
      <c r="AQ389" s="912"/>
      <c r="AR389" s="913"/>
      <c r="AU389" s="748"/>
      <c r="AV389" s="837"/>
      <c r="AW389" s="820"/>
    </row>
    <row r="390" spans="3:49" ht="10.9" hidden="1" customHeight="1">
      <c r="C390" s="868"/>
      <c r="D390" s="922"/>
      <c r="E390" s="866"/>
      <c r="F390" s="866"/>
      <c r="G390" s="868"/>
      <c r="H390" s="866"/>
      <c r="I390" s="777"/>
      <c r="J390" s="778"/>
      <c r="K390" s="779"/>
      <c r="L390" s="786"/>
      <c r="M390" s="787"/>
      <c r="N390" s="787"/>
      <c r="O390" s="787"/>
      <c r="P390" s="788"/>
      <c r="Q390" s="777"/>
      <c r="R390" s="778"/>
      <c r="S390" s="874"/>
      <c r="T390" s="926"/>
      <c r="U390" s="926"/>
      <c r="V390" s="927"/>
      <c r="W390" s="786"/>
      <c r="X390" s="787"/>
      <c r="Y390" s="787"/>
      <c r="Z390" s="787"/>
      <c r="AA390" s="835"/>
      <c r="AB390" s="931"/>
      <c r="AC390" s="932"/>
      <c r="AD390" s="933"/>
      <c r="AE390" s="926"/>
      <c r="AF390" s="926"/>
      <c r="AG390" s="927"/>
      <c r="AH390" s="742"/>
      <c r="AI390" s="743"/>
      <c r="AJ390" s="743"/>
      <c r="AK390" s="743"/>
      <c r="AL390" s="744"/>
      <c r="AN390" s="911"/>
      <c r="AO390" s="912"/>
      <c r="AP390" s="912"/>
      <c r="AQ390" s="912"/>
      <c r="AR390" s="913"/>
      <c r="AU390" s="748"/>
      <c r="AV390" s="837"/>
      <c r="AW390" s="820"/>
    </row>
    <row r="391" spans="3:49" ht="10.9" hidden="1" customHeight="1">
      <c r="C391" s="869"/>
      <c r="D391" s="923"/>
      <c r="E391" s="867"/>
      <c r="F391" s="867"/>
      <c r="G391" s="869"/>
      <c r="H391" s="867"/>
      <c r="I391" s="780"/>
      <c r="J391" s="781"/>
      <c r="K391" s="782"/>
      <c r="L391" s="789"/>
      <c r="M391" s="790"/>
      <c r="N391" s="790"/>
      <c r="O391" s="790"/>
      <c r="P391" s="791"/>
      <c r="Q391" s="780"/>
      <c r="R391" s="781"/>
      <c r="S391" s="875"/>
      <c r="T391" s="926"/>
      <c r="U391" s="926"/>
      <c r="V391" s="927"/>
      <c r="W391" s="789"/>
      <c r="X391" s="790"/>
      <c r="Y391" s="790"/>
      <c r="Z391" s="790"/>
      <c r="AA391" s="836"/>
      <c r="AB391" s="934"/>
      <c r="AC391" s="935"/>
      <c r="AD391" s="936"/>
      <c r="AE391" s="926"/>
      <c r="AF391" s="926"/>
      <c r="AG391" s="927"/>
      <c r="AH391" s="742"/>
      <c r="AI391" s="743"/>
      <c r="AJ391" s="743"/>
      <c r="AK391" s="743"/>
      <c r="AL391" s="744"/>
      <c r="AN391" s="911"/>
      <c r="AO391" s="912"/>
      <c r="AP391" s="912"/>
      <c r="AQ391" s="912"/>
      <c r="AR391" s="913"/>
      <c r="AU391" s="748"/>
      <c r="AV391" s="837"/>
      <c r="AW391" s="820"/>
    </row>
    <row r="392" spans="3:49" ht="10.9" hidden="1" customHeight="1">
      <c r="C392" s="920">
        <v>5</v>
      </c>
      <c r="D392" s="921" t="s">
        <v>9</v>
      </c>
      <c r="E392" s="924">
        <v>19</v>
      </c>
      <c r="F392" s="924" t="s">
        <v>10</v>
      </c>
      <c r="G392" s="920" t="s">
        <v>25</v>
      </c>
      <c r="H392" s="924"/>
      <c r="I392" s="774" t="s">
        <v>118</v>
      </c>
      <c r="J392" s="775"/>
      <c r="K392" s="776"/>
      <c r="L392" s="783">
        <f>IF(AND(I392="△",AU392="●"),AW392,0)</f>
        <v>0</v>
      </c>
      <c r="M392" s="784"/>
      <c r="N392" s="784"/>
      <c r="O392" s="784"/>
      <c r="P392" s="785"/>
      <c r="Q392" s="774" t="s">
        <v>249</v>
      </c>
      <c r="R392" s="775"/>
      <c r="S392" s="873"/>
      <c r="T392" s="925">
        <f t="shared" ref="T392" si="105">IF(Q392="①",$AL$164,IF(Q392="②",$AL$186,IF(Q392="③",$AL$208,IF(Q392="④",$AL$230,0))))</f>
        <v>0</v>
      </c>
      <c r="U392" s="926"/>
      <c r="V392" s="927"/>
      <c r="W392" s="783">
        <f t="shared" ref="W392" si="106">IF(AND(I392="△",AU392="●"),$K$257*2,0)</f>
        <v>0</v>
      </c>
      <c r="X392" s="784"/>
      <c r="Y392" s="784"/>
      <c r="Z392" s="784"/>
      <c r="AA392" s="834"/>
      <c r="AB392" s="931">
        <v>48</v>
      </c>
      <c r="AC392" s="932"/>
      <c r="AD392" s="933"/>
      <c r="AE392" s="925">
        <f t="shared" ref="AE392" si="107">IF(AB394=0,0,ROUNDUP(AB394/AB392,3))</f>
        <v>0.33400000000000002</v>
      </c>
      <c r="AF392" s="926"/>
      <c r="AG392" s="927"/>
      <c r="AH392" s="742">
        <f>IF(I392="○",L392+W392,ROUNDUP(L392*T392+W392*AE392,1))</f>
        <v>0</v>
      </c>
      <c r="AI392" s="743"/>
      <c r="AJ392" s="743"/>
      <c r="AK392" s="743"/>
      <c r="AL392" s="744"/>
      <c r="AN392" s="928">
        <f t="shared" ref="AN392" si="108">IF(I392="△",ROUNDUP(W392*AE392,1),0)</f>
        <v>0</v>
      </c>
      <c r="AO392" s="929"/>
      <c r="AP392" s="929"/>
      <c r="AQ392" s="929"/>
      <c r="AR392" s="930"/>
      <c r="AU392" s="748" t="str">
        <f t="shared" ref="AU392" si="109">IF(OR(I392="×",AU396="×"),"×","●")</f>
        <v>●</v>
      </c>
      <c r="AV392" s="837" t="str">
        <f t="shared" ref="AV392" si="110">IF(AU392="●",IF(I392="定","-",I392),"-")</f>
        <v>△</v>
      </c>
      <c r="AW392" s="820">
        <f t="shared" ref="AW392" si="111">20+ROUNDDOWN(($K$255-1000)/1000,0)*20</f>
        <v>0</v>
      </c>
    </row>
    <row r="393" spans="3:49" ht="10.9" hidden="1" customHeight="1">
      <c r="C393" s="868"/>
      <c r="D393" s="922"/>
      <c r="E393" s="866"/>
      <c r="F393" s="866"/>
      <c r="G393" s="868"/>
      <c r="H393" s="866"/>
      <c r="I393" s="777"/>
      <c r="J393" s="778"/>
      <c r="K393" s="779"/>
      <c r="L393" s="786"/>
      <c r="M393" s="787"/>
      <c r="N393" s="787"/>
      <c r="O393" s="787"/>
      <c r="P393" s="788"/>
      <c r="Q393" s="777"/>
      <c r="R393" s="778"/>
      <c r="S393" s="874"/>
      <c r="T393" s="926"/>
      <c r="U393" s="926"/>
      <c r="V393" s="927"/>
      <c r="W393" s="786"/>
      <c r="X393" s="787"/>
      <c r="Y393" s="787"/>
      <c r="Z393" s="787"/>
      <c r="AA393" s="835"/>
      <c r="AB393" s="940"/>
      <c r="AC393" s="941"/>
      <c r="AD393" s="942"/>
      <c r="AE393" s="926"/>
      <c r="AF393" s="926"/>
      <c r="AG393" s="927"/>
      <c r="AH393" s="742"/>
      <c r="AI393" s="743"/>
      <c r="AJ393" s="743"/>
      <c r="AK393" s="743"/>
      <c r="AL393" s="744"/>
      <c r="AN393" s="911"/>
      <c r="AO393" s="912"/>
      <c r="AP393" s="912"/>
      <c r="AQ393" s="912"/>
      <c r="AR393" s="913"/>
      <c r="AU393" s="748"/>
      <c r="AV393" s="837"/>
      <c r="AW393" s="820"/>
    </row>
    <row r="394" spans="3:49" ht="10.9" hidden="1" customHeight="1">
      <c r="C394" s="868"/>
      <c r="D394" s="922"/>
      <c r="E394" s="866"/>
      <c r="F394" s="866"/>
      <c r="G394" s="868"/>
      <c r="H394" s="866"/>
      <c r="I394" s="777"/>
      <c r="J394" s="778"/>
      <c r="K394" s="779"/>
      <c r="L394" s="786"/>
      <c r="M394" s="787"/>
      <c r="N394" s="787"/>
      <c r="O394" s="787"/>
      <c r="P394" s="788"/>
      <c r="Q394" s="777"/>
      <c r="R394" s="778"/>
      <c r="S394" s="874"/>
      <c r="T394" s="926"/>
      <c r="U394" s="926"/>
      <c r="V394" s="927"/>
      <c r="W394" s="786"/>
      <c r="X394" s="787"/>
      <c r="Y394" s="787"/>
      <c r="Z394" s="787"/>
      <c r="AA394" s="835"/>
      <c r="AB394" s="943">
        <v>16</v>
      </c>
      <c r="AC394" s="944"/>
      <c r="AD394" s="945"/>
      <c r="AE394" s="926"/>
      <c r="AF394" s="926"/>
      <c r="AG394" s="927"/>
      <c r="AH394" s="742"/>
      <c r="AI394" s="743"/>
      <c r="AJ394" s="743"/>
      <c r="AK394" s="743"/>
      <c r="AL394" s="744"/>
      <c r="AN394" s="911"/>
      <c r="AO394" s="912"/>
      <c r="AP394" s="912"/>
      <c r="AQ394" s="912"/>
      <c r="AR394" s="913"/>
      <c r="AU394" s="748"/>
      <c r="AV394" s="837"/>
      <c r="AW394" s="820"/>
    </row>
    <row r="395" spans="3:49" ht="10.9" hidden="1" customHeight="1">
      <c r="C395" s="869"/>
      <c r="D395" s="923"/>
      <c r="E395" s="867"/>
      <c r="F395" s="867"/>
      <c r="G395" s="869"/>
      <c r="H395" s="867"/>
      <c r="I395" s="780"/>
      <c r="J395" s="781"/>
      <c r="K395" s="782"/>
      <c r="L395" s="789"/>
      <c r="M395" s="790"/>
      <c r="N395" s="790"/>
      <c r="O395" s="790"/>
      <c r="P395" s="791"/>
      <c r="Q395" s="780"/>
      <c r="R395" s="781"/>
      <c r="S395" s="875"/>
      <c r="T395" s="926"/>
      <c r="U395" s="926"/>
      <c r="V395" s="927"/>
      <c r="W395" s="789"/>
      <c r="X395" s="790"/>
      <c r="Y395" s="790"/>
      <c r="Z395" s="790"/>
      <c r="AA395" s="836"/>
      <c r="AB395" s="934"/>
      <c r="AC395" s="935"/>
      <c r="AD395" s="936"/>
      <c r="AE395" s="926"/>
      <c r="AF395" s="926"/>
      <c r="AG395" s="927"/>
      <c r="AH395" s="742"/>
      <c r="AI395" s="743"/>
      <c r="AJ395" s="743"/>
      <c r="AK395" s="743"/>
      <c r="AL395" s="744"/>
      <c r="AN395" s="911"/>
      <c r="AO395" s="912"/>
      <c r="AP395" s="912"/>
      <c r="AQ395" s="912"/>
      <c r="AR395" s="913"/>
      <c r="AU395" s="748"/>
      <c r="AV395" s="837"/>
      <c r="AW395" s="820"/>
    </row>
    <row r="396" spans="3:49" ht="10.9" hidden="1" customHeight="1">
      <c r="C396" s="920">
        <v>5</v>
      </c>
      <c r="D396" s="921" t="s">
        <v>9</v>
      </c>
      <c r="E396" s="924">
        <v>20</v>
      </c>
      <c r="F396" s="924" t="s">
        <v>10</v>
      </c>
      <c r="G396" s="920" t="s">
        <v>19</v>
      </c>
      <c r="H396" s="924"/>
      <c r="I396" s="774" t="s">
        <v>118</v>
      </c>
      <c r="J396" s="775"/>
      <c r="K396" s="776"/>
      <c r="L396" s="783">
        <f>IF(AND(I396="△",AU396="●"),AW396,0)</f>
        <v>0</v>
      </c>
      <c r="M396" s="784"/>
      <c r="N396" s="784"/>
      <c r="O396" s="784"/>
      <c r="P396" s="785"/>
      <c r="Q396" s="774" t="s">
        <v>305</v>
      </c>
      <c r="R396" s="775"/>
      <c r="S396" s="873"/>
      <c r="T396" s="925">
        <f t="shared" ref="T396" si="112">IF(Q396="①",$AL$164,IF(Q396="②",$AL$186,IF(Q396="③",$AL$208,IF(Q396="④",$AL$230,0))))</f>
        <v>0</v>
      </c>
      <c r="U396" s="926"/>
      <c r="V396" s="927"/>
      <c r="W396" s="783">
        <f t="shared" ref="W396" si="113">IF(AND(I396="△",AU396="●"),$K$257*2,0)</f>
        <v>0</v>
      </c>
      <c r="X396" s="784"/>
      <c r="Y396" s="784"/>
      <c r="Z396" s="784"/>
      <c r="AA396" s="834"/>
      <c r="AB396" s="931">
        <v>48</v>
      </c>
      <c r="AC396" s="932"/>
      <c r="AD396" s="933"/>
      <c r="AE396" s="925">
        <f t="shared" ref="AE396" si="114">IF(AB398=0,0,ROUNDUP(AB398/AB396,3))</f>
        <v>0.33400000000000002</v>
      </c>
      <c r="AF396" s="926"/>
      <c r="AG396" s="927"/>
      <c r="AH396" s="742">
        <f>IF(I396="○",L396+W396,ROUNDUP(L396*T396+W396*AE396,1))</f>
        <v>0</v>
      </c>
      <c r="AI396" s="743"/>
      <c r="AJ396" s="743"/>
      <c r="AK396" s="743"/>
      <c r="AL396" s="744"/>
      <c r="AN396" s="928">
        <f t="shared" ref="AN396" si="115">IF(I396="△",ROUNDUP(W396*AE396,1),0)</f>
        <v>0</v>
      </c>
      <c r="AO396" s="929"/>
      <c r="AP396" s="929"/>
      <c r="AQ396" s="929"/>
      <c r="AR396" s="930"/>
      <c r="AU396" s="748" t="str">
        <f t="shared" ref="AU396" si="116">IF(OR(I396="×",AU400="×"),"×","●")</f>
        <v>●</v>
      </c>
      <c r="AV396" s="837" t="str">
        <f t="shared" ref="AV396" si="117">IF(AU396="●",IF(I396="定","-",I396),"-")</f>
        <v>△</v>
      </c>
      <c r="AW396" s="820">
        <f t="shared" ref="AW396" si="118">20+ROUNDDOWN(($K$255-1000)/1000,0)*20</f>
        <v>0</v>
      </c>
    </row>
    <row r="397" spans="3:49" ht="10.9" hidden="1" customHeight="1">
      <c r="C397" s="868"/>
      <c r="D397" s="922"/>
      <c r="E397" s="866"/>
      <c r="F397" s="866"/>
      <c r="G397" s="868"/>
      <c r="H397" s="866"/>
      <c r="I397" s="777"/>
      <c r="J397" s="778"/>
      <c r="K397" s="779"/>
      <c r="L397" s="786"/>
      <c r="M397" s="787"/>
      <c r="N397" s="787"/>
      <c r="O397" s="787"/>
      <c r="P397" s="788"/>
      <c r="Q397" s="777"/>
      <c r="R397" s="778"/>
      <c r="S397" s="874"/>
      <c r="T397" s="926"/>
      <c r="U397" s="926"/>
      <c r="V397" s="927"/>
      <c r="W397" s="786"/>
      <c r="X397" s="787"/>
      <c r="Y397" s="787"/>
      <c r="Z397" s="787"/>
      <c r="AA397" s="835"/>
      <c r="AB397" s="940"/>
      <c r="AC397" s="941"/>
      <c r="AD397" s="942"/>
      <c r="AE397" s="926"/>
      <c r="AF397" s="926"/>
      <c r="AG397" s="927"/>
      <c r="AH397" s="742"/>
      <c r="AI397" s="743"/>
      <c r="AJ397" s="743"/>
      <c r="AK397" s="743"/>
      <c r="AL397" s="744"/>
      <c r="AN397" s="911"/>
      <c r="AO397" s="912"/>
      <c r="AP397" s="912"/>
      <c r="AQ397" s="912"/>
      <c r="AR397" s="913"/>
      <c r="AU397" s="748"/>
      <c r="AV397" s="837"/>
      <c r="AW397" s="820"/>
    </row>
    <row r="398" spans="3:49" ht="10.9" hidden="1" customHeight="1">
      <c r="C398" s="868"/>
      <c r="D398" s="922"/>
      <c r="E398" s="866"/>
      <c r="F398" s="866"/>
      <c r="G398" s="868"/>
      <c r="H398" s="866"/>
      <c r="I398" s="777"/>
      <c r="J398" s="778"/>
      <c r="K398" s="779"/>
      <c r="L398" s="786"/>
      <c r="M398" s="787"/>
      <c r="N398" s="787"/>
      <c r="O398" s="787"/>
      <c r="P398" s="788"/>
      <c r="Q398" s="777"/>
      <c r="R398" s="778"/>
      <c r="S398" s="874"/>
      <c r="T398" s="926"/>
      <c r="U398" s="926"/>
      <c r="V398" s="927"/>
      <c r="W398" s="786"/>
      <c r="X398" s="787"/>
      <c r="Y398" s="787"/>
      <c r="Z398" s="787"/>
      <c r="AA398" s="835"/>
      <c r="AB398" s="943">
        <v>16</v>
      </c>
      <c r="AC398" s="944"/>
      <c r="AD398" s="945"/>
      <c r="AE398" s="926"/>
      <c r="AF398" s="926"/>
      <c r="AG398" s="927"/>
      <c r="AH398" s="742"/>
      <c r="AI398" s="743"/>
      <c r="AJ398" s="743"/>
      <c r="AK398" s="743"/>
      <c r="AL398" s="744"/>
      <c r="AN398" s="911"/>
      <c r="AO398" s="912"/>
      <c r="AP398" s="912"/>
      <c r="AQ398" s="912"/>
      <c r="AR398" s="913"/>
      <c r="AU398" s="748"/>
      <c r="AV398" s="837"/>
      <c r="AW398" s="820"/>
    </row>
    <row r="399" spans="3:49" ht="10.9" hidden="1" customHeight="1">
      <c r="C399" s="869"/>
      <c r="D399" s="923"/>
      <c r="E399" s="867"/>
      <c r="F399" s="867"/>
      <c r="G399" s="869"/>
      <c r="H399" s="867"/>
      <c r="I399" s="780"/>
      <c r="J399" s="781"/>
      <c r="K399" s="782"/>
      <c r="L399" s="789"/>
      <c r="M399" s="790"/>
      <c r="N399" s="790"/>
      <c r="O399" s="790"/>
      <c r="P399" s="791"/>
      <c r="Q399" s="780"/>
      <c r="R399" s="781"/>
      <c r="S399" s="875"/>
      <c r="T399" s="926"/>
      <c r="U399" s="926"/>
      <c r="V399" s="927"/>
      <c r="W399" s="789"/>
      <c r="X399" s="790"/>
      <c r="Y399" s="790"/>
      <c r="Z399" s="790"/>
      <c r="AA399" s="836"/>
      <c r="AB399" s="934"/>
      <c r="AC399" s="935"/>
      <c r="AD399" s="936"/>
      <c r="AE399" s="926"/>
      <c r="AF399" s="926"/>
      <c r="AG399" s="927"/>
      <c r="AH399" s="742"/>
      <c r="AI399" s="743"/>
      <c r="AJ399" s="743"/>
      <c r="AK399" s="743"/>
      <c r="AL399" s="744"/>
      <c r="AN399" s="911"/>
      <c r="AO399" s="912"/>
      <c r="AP399" s="912"/>
      <c r="AQ399" s="912"/>
      <c r="AR399" s="913"/>
      <c r="AU399" s="748"/>
      <c r="AV399" s="837"/>
      <c r="AW399" s="820"/>
    </row>
    <row r="400" spans="3:49" ht="10.9" hidden="1" customHeight="1">
      <c r="C400" s="920">
        <v>5</v>
      </c>
      <c r="D400" s="921" t="s">
        <v>9</v>
      </c>
      <c r="E400" s="924">
        <v>21</v>
      </c>
      <c r="F400" s="924" t="s">
        <v>10</v>
      </c>
      <c r="G400" s="920" t="s">
        <v>20</v>
      </c>
      <c r="H400" s="924"/>
      <c r="I400" s="774" t="s">
        <v>118</v>
      </c>
      <c r="J400" s="775"/>
      <c r="K400" s="776"/>
      <c r="L400" s="783">
        <f>IF(AND(I400="△",AU400="●"),AW400,0)</f>
        <v>0</v>
      </c>
      <c r="M400" s="784"/>
      <c r="N400" s="784"/>
      <c r="O400" s="784"/>
      <c r="P400" s="785"/>
      <c r="Q400" s="774" t="s">
        <v>306</v>
      </c>
      <c r="R400" s="775"/>
      <c r="S400" s="873"/>
      <c r="T400" s="925">
        <f t="shared" ref="T400" si="119">IF(Q400="①",$AL$164,IF(Q400="②",$AL$186,IF(Q400="③",$AL$208,IF(Q400="④",$AL$230,0))))</f>
        <v>0</v>
      </c>
      <c r="U400" s="926"/>
      <c r="V400" s="927"/>
      <c r="W400" s="783">
        <f t="shared" ref="W400" si="120">IF(AND(I400="△",AU400="●"),$K$257*2,0)</f>
        <v>0</v>
      </c>
      <c r="X400" s="784"/>
      <c r="Y400" s="784"/>
      <c r="Z400" s="784"/>
      <c r="AA400" s="834"/>
      <c r="AB400" s="937">
        <v>56</v>
      </c>
      <c r="AC400" s="938"/>
      <c r="AD400" s="939"/>
      <c r="AE400" s="925">
        <f t="shared" ref="AE400" si="121">IF(AB402=0,0,ROUNDUP(AB402/AB400,3))</f>
        <v>0.28599999999999998</v>
      </c>
      <c r="AF400" s="926"/>
      <c r="AG400" s="927"/>
      <c r="AH400" s="742">
        <f>IF(I400="○",L400+W400,ROUNDUP(L400*T400+W400*AE400,1))</f>
        <v>0</v>
      </c>
      <c r="AI400" s="743"/>
      <c r="AJ400" s="743"/>
      <c r="AK400" s="743"/>
      <c r="AL400" s="744"/>
      <c r="AN400" s="928">
        <f t="shared" ref="AN400" si="122">IF(I400="△",ROUNDUP(W400*AE400,1),0)</f>
        <v>0</v>
      </c>
      <c r="AO400" s="929"/>
      <c r="AP400" s="929"/>
      <c r="AQ400" s="929"/>
      <c r="AR400" s="930"/>
      <c r="AU400" s="748" t="str">
        <f t="shared" ref="AU400" si="123">IF(OR(I400="×",AU404="×"),"×","●")</f>
        <v>●</v>
      </c>
      <c r="AV400" s="837" t="str">
        <f t="shared" ref="AV400" si="124">IF(AU400="●",IF(I400="定","-",I400),"-")</f>
        <v>△</v>
      </c>
      <c r="AW400" s="820">
        <f t="shared" ref="AW400" si="125">20+ROUNDDOWN(($K$255-1000)/1000,0)*20</f>
        <v>0</v>
      </c>
    </row>
    <row r="401" spans="3:49" ht="10.9" hidden="1" customHeight="1">
      <c r="C401" s="868"/>
      <c r="D401" s="922"/>
      <c r="E401" s="866"/>
      <c r="F401" s="866"/>
      <c r="G401" s="868"/>
      <c r="H401" s="866"/>
      <c r="I401" s="777"/>
      <c r="J401" s="778"/>
      <c r="K401" s="779"/>
      <c r="L401" s="786"/>
      <c r="M401" s="787"/>
      <c r="N401" s="787"/>
      <c r="O401" s="787"/>
      <c r="P401" s="788"/>
      <c r="Q401" s="777"/>
      <c r="R401" s="778"/>
      <c r="S401" s="874"/>
      <c r="T401" s="926"/>
      <c r="U401" s="926"/>
      <c r="V401" s="927"/>
      <c r="W401" s="786"/>
      <c r="X401" s="787"/>
      <c r="Y401" s="787"/>
      <c r="Z401" s="787"/>
      <c r="AA401" s="835"/>
      <c r="AB401" s="940"/>
      <c r="AC401" s="941"/>
      <c r="AD401" s="942"/>
      <c r="AE401" s="926"/>
      <c r="AF401" s="926"/>
      <c r="AG401" s="927"/>
      <c r="AH401" s="742"/>
      <c r="AI401" s="743"/>
      <c r="AJ401" s="743"/>
      <c r="AK401" s="743"/>
      <c r="AL401" s="744"/>
      <c r="AN401" s="911"/>
      <c r="AO401" s="912"/>
      <c r="AP401" s="912"/>
      <c r="AQ401" s="912"/>
      <c r="AR401" s="913"/>
      <c r="AU401" s="748"/>
      <c r="AV401" s="837"/>
      <c r="AW401" s="820"/>
    </row>
    <row r="402" spans="3:49" ht="10.9" hidden="1" customHeight="1">
      <c r="C402" s="868"/>
      <c r="D402" s="922"/>
      <c r="E402" s="866"/>
      <c r="F402" s="866"/>
      <c r="G402" s="868"/>
      <c r="H402" s="866"/>
      <c r="I402" s="777"/>
      <c r="J402" s="778"/>
      <c r="K402" s="779"/>
      <c r="L402" s="786"/>
      <c r="M402" s="787"/>
      <c r="N402" s="787"/>
      <c r="O402" s="787"/>
      <c r="P402" s="788"/>
      <c r="Q402" s="777"/>
      <c r="R402" s="778"/>
      <c r="S402" s="874"/>
      <c r="T402" s="926"/>
      <c r="U402" s="926"/>
      <c r="V402" s="927"/>
      <c r="W402" s="786"/>
      <c r="X402" s="787"/>
      <c r="Y402" s="787"/>
      <c r="Z402" s="787"/>
      <c r="AA402" s="835"/>
      <c r="AB402" s="931">
        <v>16</v>
      </c>
      <c r="AC402" s="932"/>
      <c r="AD402" s="933"/>
      <c r="AE402" s="926"/>
      <c r="AF402" s="926"/>
      <c r="AG402" s="927"/>
      <c r="AH402" s="742"/>
      <c r="AI402" s="743"/>
      <c r="AJ402" s="743"/>
      <c r="AK402" s="743"/>
      <c r="AL402" s="744"/>
      <c r="AN402" s="911"/>
      <c r="AO402" s="912"/>
      <c r="AP402" s="912"/>
      <c r="AQ402" s="912"/>
      <c r="AR402" s="913"/>
      <c r="AU402" s="748"/>
      <c r="AV402" s="837"/>
      <c r="AW402" s="820"/>
    </row>
    <row r="403" spans="3:49" ht="10.9" hidden="1" customHeight="1">
      <c r="C403" s="869"/>
      <c r="D403" s="923"/>
      <c r="E403" s="867"/>
      <c r="F403" s="867"/>
      <c r="G403" s="869"/>
      <c r="H403" s="867"/>
      <c r="I403" s="780"/>
      <c r="J403" s="781"/>
      <c r="K403" s="782"/>
      <c r="L403" s="789"/>
      <c r="M403" s="790"/>
      <c r="N403" s="790"/>
      <c r="O403" s="790"/>
      <c r="P403" s="791"/>
      <c r="Q403" s="780"/>
      <c r="R403" s="781"/>
      <c r="S403" s="875"/>
      <c r="T403" s="926"/>
      <c r="U403" s="926"/>
      <c r="V403" s="927"/>
      <c r="W403" s="789"/>
      <c r="X403" s="790"/>
      <c r="Y403" s="790"/>
      <c r="Z403" s="790"/>
      <c r="AA403" s="836"/>
      <c r="AB403" s="934"/>
      <c r="AC403" s="935"/>
      <c r="AD403" s="936"/>
      <c r="AE403" s="926"/>
      <c r="AF403" s="926"/>
      <c r="AG403" s="927"/>
      <c r="AH403" s="742"/>
      <c r="AI403" s="743"/>
      <c r="AJ403" s="743"/>
      <c r="AK403" s="743"/>
      <c r="AL403" s="744"/>
      <c r="AN403" s="911"/>
      <c r="AO403" s="912"/>
      <c r="AP403" s="912"/>
      <c r="AQ403" s="912"/>
      <c r="AR403" s="913"/>
      <c r="AU403" s="748"/>
      <c r="AV403" s="837"/>
      <c r="AW403" s="820"/>
    </row>
    <row r="404" spans="3:49" ht="10.9" hidden="1" customHeight="1">
      <c r="C404" s="765">
        <v>5</v>
      </c>
      <c r="D404" s="768" t="s">
        <v>9</v>
      </c>
      <c r="E404" s="771">
        <v>22</v>
      </c>
      <c r="F404" s="771" t="s">
        <v>10</v>
      </c>
      <c r="G404" s="765" t="s">
        <v>21</v>
      </c>
      <c r="H404" s="771"/>
      <c r="I404" s="774" t="s">
        <v>119</v>
      </c>
      <c r="J404" s="775"/>
      <c r="K404" s="776"/>
      <c r="L404" s="906">
        <f>IF(OR(I404="○",I404="△"),IF(AU404="●",AW404,0),0)</f>
        <v>0</v>
      </c>
      <c r="M404" s="906"/>
      <c r="N404" s="906"/>
      <c r="O404" s="906"/>
      <c r="P404" s="906"/>
      <c r="Q404" s="774"/>
      <c r="R404" s="775"/>
      <c r="S404" s="873"/>
      <c r="T404" s="925">
        <f t="shared" ref="T404" si="126">IF(Q404="①",$AL$164,IF(Q404="②",$AL$186,IF(Q404="③",$AL$208,IF(Q404="④",$AL$230,0))))</f>
        <v>0</v>
      </c>
      <c r="U404" s="926"/>
      <c r="V404" s="927"/>
      <c r="W404" s="906">
        <f t="shared" ref="W404" si="127">IF(OR(I404="○",I404="△"),IF(AU404="●",$K$257*2,0),0)</f>
        <v>0</v>
      </c>
      <c r="X404" s="906"/>
      <c r="Y404" s="906"/>
      <c r="Z404" s="906"/>
      <c r="AA404" s="907"/>
      <c r="AB404" s="937"/>
      <c r="AC404" s="938"/>
      <c r="AD404" s="939"/>
      <c r="AE404" s="925">
        <f t="shared" ref="AE404" si="128">IF(AB406=0,0,ROUNDUP(AB406/AB404,3))</f>
        <v>0</v>
      </c>
      <c r="AF404" s="926"/>
      <c r="AG404" s="927"/>
      <c r="AH404" s="742">
        <f>IF(I404="○",L404+W404,ROUNDUP(L404*T404+W404*AE404,1))</f>
        <v>0</v>
      </c>
      <c r="AI404" s="743"/>
      <c r="AJ404" s="743"/>
      <c r="AK404" s="743"/>
      <c r="AL404" s="744"/>
      <c r="AN404" s="911">
        <f t="shared" ref="AN404" si="129">IF(I404="△",ROUNDUP(W404*AE404,1),0)</f>
        <v>0</v>
      </c>
      <c r="AO404" s="912"/>
      <c r="AP404" s="912"/>
      <c r="AQ404" s="912"/>
      <c r="AR404" s="913"/>
      <c r="AU404" s="748" t="str">
        <f t="shared" ref="AU404" si="130">IF(OR(I404="×",AU408="×"),"×","●")</f>
        <v>●</v>
      </c>
      <c r="AV404" s="837" t="str">
        <f t="shared" ref="AV404" si="131">IF(AU404="●",IF(I404="定","-",I404),"-")</f>
        <v>○</v>
      </c>
      <c r="AW404" s="820">
        <f t="shared" ref="AW404" si="132">20+ROUNDDOWN(($K$255-1000)/1000,0)*20</f>
        <v>0</v>
      </c>
    </row>
    <row r="405" spans="3:49" ht="10.9" hidden="1" customHeight="1">
      <c r="C405" s="766"/>
      <c r="D405" s="769"/>
      <c r="E405" s="772"/>
      <c r="F405" s="772"/>
      <c r="G405" s="766"/>
      <c r="H405" s="772"/>
      <c r="I405" s="777"/>
      <c r="J405" s="778"/>
      <c r="K405" s="779"/>
      <c r="L405" s="906"/>
      <c r="M405" s="906"/>
      <c r="N405" s="906"/>
      <c r="O405" s="906"/>
      <c r="P405" s="906"/>
      <c r="Q405" s="777"/>
      <c r="R405" s="778"/>
      <c r="S405" s="874"/>
      <c r="T405" s="926"/>
      <c r="U405" s="926"/>
      <c r="V405" s="927"/>
      <c r="W405" s="906"/>
      <c r="X405" s="906"/>
      <c r="Y405" s="906"/>
      <c r="Z405" s="906"/>
      <c r="AA405" s="907"/>
      <c r="AB405" s="940"/>
      <c r="AC405" s="941"/>
      <c r="AD405" s="942"/>
      <c r="AE405" s="926"/>
      <c r="AF405" s="926"/>
      <c r="AG405" s="927"/>
      <c r="AH405" s="742"/>
      <c r="AI405" s="743"/>
      <c r="AJ405" s="743"/>
      <c r="AK405" s="743"/>
      <c r="AL405" s="744"/>
      <c r="AN405" s="911"/>
      <c r="AO405" s="912"/>
      <c r="AP405" s="912"/>
      <c r="AQ405" s="912"/>
      <c r="AR405" s="913"/>
      <c r="AU405" s="748"/>
      <c r="AV405" s="837"/>
      <c r="AW405" s="820"/>
    </row>
    <row r="406" spans="3:49" ht="10.9" hidden="1" customHeight="1">
      <c r="C406" s="766"/>
      <c r="D406" s="769"/>
      <c r="E406" s="772"/>
      <c r="F406" s="772"/>
      <c r="G406" s="766"/>
      <c r="H406" s="772"/>
      <c r="I406" s="777"/>
      <c r="J406" s="778"/>
      <c r="K406" s="779"/>
      <c r="L406" s="906"/>
      <c r="M406" s="906"/>
      <c r="N406" s="906"/>
      <c r="O406" s="906"/>
      <c r="P406" s="906"/>
      <c r="Q406" s="777"/>
      <c r="R406" s="778"/>
      <c r="S406" s="874"/>
      <c r="T406" s="926"/>
      <c r="U406" s="926"/>
      <c r="V406" s="927"/>
      <c r="W406" s="906"/>
      <c r="X406" s="906"/>
      <c r="Y406" s="906"/>
      <c r="Z406" s="906"/>
      <c r="AA406" s="907"/>
      <c r="AB406" s="931"/>
      <c r="AC406" s="932"/>
      <c r="AD406" s="933"/>
      <c r="AE406" s="926"/>
      <c r="AF406" s="926"/>
      <c r="AG406" s="927"/>
      <c r="AH406" s="742"/>
      <c r="AI406" s="743"/>
      <c r="AJ406" s="743"/>
      <c r="AK406" s="743"/>
      <c r="AL406" s="744"/>
      <c r="AN406" s="911"/>
      <c r="AO406" s="912"/>
      <c r="AP406" s="912"/>
      <c r="AQ406" s="912"/>
      <c r="AR406" s="913"/>
      <c r="AU406" s="748"/>
      <c r="AV406" s="837"/>
      <c r="AW406" s="820"/>
    </row>
    <row r="407" spans="3:49" ht="10.9" hidden="1" customHeight="1">
      <c r="C407" s="767"/>
      <c r="D407" s="770"/>
      <c r="E407" s="773"/>
      <c r="F407" s="773"/>
      <c r="G407" s="767"/>
      <c r="H407" s="773"/>
      <c r="I407" s="780"/>
      <c r="J407" s="781"/>
      <c r="K407" s="782"/>
      <c r="L407" s="906"/>
      <c r="M407" s="906"/>
      <c r="N407" s="906"/>
      <c r="O407" s="906"/>
      <c r="P407" s="906"/>
      <c r="Q407" s="780"/>
      <c r="R407" s="781"/>
      <c r="S407" s="875"/>
      <c r="T407" s="926"/>
      <c r="U407" s="926"/>
      <c r="V407" s="927"/>
      <c r="W407" s="906"/>
      <c r="X407" s="906"/>
      <c r="Y407" s="906"/>
      <c r="Z407" s="906"/>
      <c r="AA407" s="907"/>
      <c r="AB407" s="934"/>
      <c r="AC407" s="935"/>
      <c r="AD407" s="936"/>
      <c r="AE407" s="926"/>
      <c r="AF407" s="926"/>
      <c r="AG407" s="927"/>
      <c r="AH407" s="742"/>
      <c r="AI407" s="743"/>
      <c r="AJ407" s="743"/>
      <c r="AK407" s="743"/>
      <c r="AL407" s="744"/>
      <c r="AN407" s="911"/>
      <c r="AO407" s="912"/>
      <c r="AP407" s="912"/>
      <c r="AQ407" s="912"/>
      <c r="AR407" s="913"/>
      <c r="AU407" s="748"/>
      <c r="AV407" s="837"/>
      <c r="AW407" s="820"/>
    </row>
    <row r="408" spans="3:49" ht="10.9" hidden="1" customHeight="1">
      <c r="C408" s="765">
        <v>5</v>
      </c>
      <c r="D408" s="768" t="s">
        <v>9</v>
      </c>
      <c r="E408" s="771">
        <v>23</v>
      </c>
      <c r="F408" s="771" t="s">
        <v>10</v>
      </c>
      <c r="G408" s="765" t="s">
        <v>22</v>
      </c>
      <c r="H408" s="771"/>
      <c r="I408" s="774" t="s">
        <v>119</v>
      </c>
      <c r="J408" s="775"/>
      <c r="K408" s="776"/>
      <c r="L408" s="906">
        <f>IF(OR(I408="○",I408="△"),IF(AU408="●",AW408,0),0)</f>
        <v>0</v>
      </c>
      <c r="M408" s="906"/>
      <c r="N408" s="906"/>
      <c r="O408" s="906"/>
      <c r="P408" s="906"/>
      <c r="Q408" s="774"/>
      <c r="R408" s="775"/>
      <c r="S408" s="873"/>
      <c r="T408" s="908">
        <f t="shared" ref="T408" si="133">IF(Q408="①",$AL$164,IF(Q408="②",$AL$186,IF(Q408="③",$AL$208,IF(Q408="④",$AL$230,0))))</f>
        <v>0</v>
      </c>
      <c r="U408" s="909"/>
      <c r="V408" s="910"/>
      <c r="W408" s="906">
        <f t="shared" ref="W408" si="134">IF(OR(I408="○",I408="△"),IF(AU408="●",$K$257*2,0),0)</f>
        <v>0</v>
      </c>
      <c r="X408" s="906"/>
      <c r="Y408" s="906"/>
      <c r="Z408" s="906"/>
      <c r="AA408" s="907"/>
      <c r="AB408" s="937"/>
      <c r="AC408" s="938"/>
      <c r="AD408" s="939"/>
      <c r="AE408" s="908">
        <f t="shared" ref="AE408" si="135">IF(AB410=0,0,ROUNDUP(AB410/AB408,3))</f>
        <v>0</v>
      </c>
      <c r="AF408" s="909"/>
      <c r="AG408" s="910"/>
      <c r="AH408" s="742">
        <f>IF(I408="○",L408+W408,ROUNDUP(L408*T408+W408*AE408,1))</f>
        <v>0</v>
      </c>
      <c r="AI408" s="743"/>
      <c r="AJ408" s="743"/>
      <c r="AK408" s="743"/>
      <c r="AL408" s="744"/>
      <c r="AN408" s="911">
        <f t="shared" ref="AN408" si="136">IF(I408="△",ROUNDUP(W408*AE408,1),0)</f>
        <v>0</v>
      </c>
      <c r="AO408" s="912"/>
      <c r="AP408" s="912"/>
      <c r="AQ408" s="912"/>
      <c r="AR408" s="913"/>
      <c r="AU408" s="748" t="str">
        <f t="shared" ref="AU408" si="137">IF(OR(I408="×",AU412="×"),"×","●")</f>
        <v>●</v>
      </c>
      <c r="AV408" s="837" t="str">
        <f t="shared" ref="AV408" si="138">IF(AU408="●",IF(I408="定","-",I408),"-")</f>
        <v>○</v>
      </c>
      <c r="AW408" s="820">
        <f t="shared" ref="AW408" si="139">20+ROUNDDOWN(($K$255-1000)/1000,0)*20</f>
        <v>0</v>
      </c>
    </row>
    <row r="409" spans="3:49" ht="10.9" hidden="1" customHeight="1">
      <c r="C409" s="766"/>
      <c r="D409" s="769"/>
      <c r="E409" s="772"/>
      <c r="F409" s="772"/>
      <c r="G409" s="766"/>
      <c r="H409" s="772"/>
      <c r="I409" s="777"/>
      <c r="J409" s="778"/>
      <c r="K409" s="779"/>
      <c r="L409" s="906"/>
      <c r="M409" s="906"/>
      <c r="N409" s="906"/>
      <c r="O409" s="906"/>
      <c r="P409" s="906"/>
      <c r="Q409" s="777"/>
      <c r="R409" s="778"/>
      <c r="S409" s="874"/>
      <c r="T409" s="876"/>
      <c r="U409" s="877"/>
      <c r="V409" s="878"/>
      <c r="W409" s="906"/>
      <c r="X409" s="906"/>
      <c r="Y409" s="906"/>
      <c r="Z409" s="906"/>
      <c r="AA409" s="907"/>
      <c r="AB409" s="940"/>
      <c r="AC409" s="941"/>
      <c r="AD409" s="942"/>
      <c r="AE409" s="876"/>
      <c r="AF409" s="877"/>
      <c r="AG409" s="878"/>
      <c r="AH409" s="742"/>
      <c r="AI409" s="743"/>
      <c r="AJ409" s="743"/>
      <c r="AK409" s="743"/>
      <c r="AL409" s="744"/>
      <c r="AN409" s="911"/>
      <c r="AO409" s="912"/>
      <c r="AP409" s="912"/>
      <c r="AQ409" s="912"/>
      <c r="AR409" s="913"/>
      <c r="AU409" s="748"/>
      <c r="AV409" s="837"/>
      <c r="AW409" s="820"/>
    </row>
    <row r="410" spans="3:49" ht="10.9" hidden="1" customHeight="1">
      <c r="C410" s="766"/>
      <c r="D410" s="769"/>
      <c r="E410" s="772"/>
      <c r="F410" s="772"/>
      <c r="G410" s="766"/>
      <c r="H410" s="772"/>
      <c r="I410" s="777"/>
      <c r="J410" s="778"/>
      <c r="K410" s="779"/>
      <c r="L410" s="906"/>
      <c r="M410" s="906"/>
      <c r="N410" s="906"/>
      <c r="O410" s="906"/>
      <c r="P410" s="906"/>
      <c r="Q410" s="777"/>
      <c r="R410" s="778"/>
      <c r="S410" s="874"/>
      <c r="T410" s="876"/>
      <c r="U410" s="877"/>
      <c r="V410" s="878"/>
      <c r="W410" s="906"/>
      <c r="X410" s="906"/>
      <c r="Y410" s="906"/>
      <c r="Z410" s="906"/>
      <c r="AA410" s="907"/>
      <c r="AB410" s="931"/>
      <c r="AC410" s="932"/>
      <c r="AD410" s="933"/>
      <c r="AE410" s="876"/>
      <c r="AF410" s="877"/>
      <c r="AG410" s="878"/>
      <c r="AH410" s="742"/>
      <c r="AI410" s="743"/>
      <c r="AJ410" s="743"/>
      <c r="AK410" s="743"/>
      <c r="AL410" s="744"/>
      <c r="AN410" s="911"/>
      <c r="AO410" s="912"/>
      <c r="AP410" s="912"/>
      <c r="AQ410" s="912"/>
      <c r="AR410" s="913"/>
      <c r="AU410" s="748"/>
      <c r="AV410" s="837"/>
      <c r="AW410" s="820"/>
    </row>
    <row r="411" spans="3:49" ht="10.9" hidden="1" customHeight="1">
      <c r="C411" s="767"/>
      <c r="D411" s="770"/>
      <c r="E411" s="773"/>
      <c r="F411" s="773"/>
      <c r="G411" s="767"/>
      <c r="H411" s="773"/>
      <c r="I411" s="780"/>
      <c r="J411" s="781"/>
      <c r="K411" s="782"/>
      <c r="L411" s="906"/>
      <c r="M411" s="906"/>
      <c r="N411" s="906"/>
      <c r="O411" s="906"/>
      <c r="P411" s="906"/>
      <c r="Q411" s="780"/>
      <c r="R411" s="781"/>
      <c r="S411" s="875"/>
      <c r="T411" s="879"/>
      <c r="U411" s="880"/>
      <c r="V411" s="881"/>
      <c r="W411" s="906"/>
      <c r="X411" s="906"/>
      <c r="Y411" s="906"/>
      <c r="Z411" s="906"/>
      <c r="AA411" s="907"/>
      <c r="AB411" s="934"/>
      <c r="AC411" s="935"/>
      <c r="AD411" s="936"/>
      <c r="AE411" s="879"/>
      <c r="AF411" s="880"/>
      <c r="AG411" s="881"/>
      <c r="AH411" s="742"/>
      <c r="AI411" s="743"/>
      <c r="AJ411" s="743"/>
      <c r="AK411" s="743"/>
      <c r="AL411" s="744"/>
      <c r="AN411" s="911"/>
      <c r="AO411" s="912"/>
      <c r="AP411" s="912"/>
      <c r="AQ411" s="912"/>
      <c r="AR411" s="913"/>
      <c r="AU411" s="748"/>
      <c r="AV411" s="837"/>
      <c r="AW411" s="820"/>
    </row>
    <row r="412" spans="3:49" ht="10.9" hidden="1" customHeight="1">
      <c r="C412" s="920">
        <v>5</v>
      </c>
      <c r="D412" s="921" t="s">
        <v>9</v>
      </c>
      <c r="E412" s="924">
        <v>24</v>
      </c>
      <c r="F412" s="924" t="s">
        <v>10</v>
      </c>
      <c r="G412" s="920" t="s">
        <v>23</v>
      </c>
      <c r="H412" s="924"/>
      <c r="I412" s="774" t="s">
        <v>118</v>
      </c>
      <c r="J412" s="775"/>
      <c r="K412" s="776"/>
      <c r="L412" s="783">
        <f>IF(AND(I412="△",AU412="●"),AW412,0)</f>
        <v>0</v>
      </c>
      <c r="M412" s="784"/>
      <c r="N412" s="784"/>
      <c r="O412" s="784"/>
      <c r="P412" s="785"/>
      <c r="Q412" s="774" t="s">
        <v>45</v>
      </c>
      <c r="R412" s="775"/>
      <c r="S412" s="873"/>
      <c r="T412" s="925">
        <f t="shared" ref="T412" si="140">IF(Q412="①",$AL$164,IF(Q412="②",$AL$186,IF(Q412="③",$AL$208,IF(Q412="④",$AL$230,0))))</f>
        <v>0</v>
      </c>
      <c r="U412" s="926"/>
      <c r="V412" s="927"/>
      <c r="W412" s="783">
        <f t="shared" ref="W412" si="141">IF(AND(I412="△",AU412="●"),$K$257*2,0)</f>
        <v>0</v>
      </c>
      <c r="X412" s="784"/>
      <c r="Y412" s="784"/>
      <c r="Z412" s="784"/>
      <c r="AA412" s="834"/>
      <c r="AB412" s="931">
        <v>48</v>
      </c>
      <c r="AC412" s="932"/>
      <c r="AD412" s="933"/>
      <c r="AE412" s="925">
        <f t="shared" ref="AE412" si="142">IF(AB414=0,0,ROUNDUP(AB414/AB412,3))</f>
        <v>0.33400000000000002</v>
      </c>
      <c r="AF412" s="926"/>
      <c r="AG412" s="927"/>
      <c r="AH412" s="742">
        <f>IF(I412="○",L412+W412,ROUNDUP(L412*T412+W412*AE412,1))</f>
        <v>0</v>
      </c>
      <c r="AI412" s="743"/>
      <c r="AJ412" s="743"/>
      <c r="AK412" s="743"/>
      <c r="AL412" s="744"/>
      <c r="AN412" s="928">
        <f t="shared" ref="AN412" si="143">IF(I412="△",ROUNDUP(W412*AE412,1),0)</f>
        <v>0</v>
      </c>
      <c r="AO412" s="929"/>
      <c r="AP412" s="929"/>
      <c r="AQ412" s="929"/>
      <c r="AR412" s="930"/>
      <c r="AU412" s="748" t="str">
        <f t="shared" ref="AU412" si="144">IF(OR(I412="×",AU416="×"),"×","●")</f>
        <v>●</v>
      </c>
      <c r="AV412" s="837" t="str">
        <f t="shared" ref="AV412" si="145">IF(AU412="●",IF(I412="定","-",I412),"-")</f>
        <v>△</v>
      </c>
      <c r="AW412" s="820">
        <f t="shared" ref="AW412" si="146">20+ROUNDDOWN(($K$255-1000)/1000,0)*20</f>
        <v>0</v>
      </c>
    </row>
    <row r="413" spans="3:49" ht="10.9" hidden="1" customHeight="1">
      <c r="C413" s="868"/>
      <c r="D413" s="922"/>
      <c r="E413" s="866"/>
      <c r="F413" s="866"/>
      <c r="G413" s="868"/>
      <c r="H413" s="866"/>
      <c r="I413" s="777"/>
      <c r="J413" s="778"/>
      <c r="K413" s="779"/>
      <c r="L413" s="786"/>
      <c r="M413" s="787"/>
      <c r="N413" s="787"/>
      <c r="O413" s="787"/>
      <c r="P413" s="788"/>
      <c r="Q413" s="777"/>
      <c r="R413" s="778"/>
      <c r="S413" s="874"/>
      <c r="T413" s="926"/>
      <c r="U413" s="926"/>
      <c r="V413" s="927"/>
      <c r="W413" s="786"/>
      <c r="X413" s="787"/>
      <c r="Y413" s="787"/>
      <c r="Z413" s="787"/>
      <c r="AA413" s="835"/>
      <c r="AB413" s="940"/>
      <c r="AC413" s="941"/>
      <c r="AD413" s="942"/>
      <c r="AE413" s="926"/>
      <c r="AF413" s="926"/>
      <c r="AG413" s="927"/>
      <c r="AH413" s="742"/>
      <c r="AI413" s="743"/>
      <c r="AJ413" s="743"/>
      <c r="AK413" s="743"/>
      <c r="AL413" s="744"/>
      <c r="AN413" s="911"/>
      <c r="AO413" s="912"/>
      <c r="AP413" s="912"/>
      <c r="AQ413" s="912"/>
      <c r="AR413" s="913"/>
      <c r="AU413" s="748"/>
      <c r="AV413" s="837"/>
      <c r="AW413" s="820"/>
    </row>
    <row r="414" spans="3:49" ht="10.9" hidden="1" customHeight="1">
      <c r="C414" s="868"/>
      <c r="D414" s="922"/>
      <c r="E414" s="866"/>
      <c r="F414" s="866"/>
      <c r="G414" s="868"/>
      <c r="H414" s="866"/>
      <c r="I414" s="777"/>
      <c r="J414" s="778"/>
      <c r="K414" s="779"/>
      <c r="L414" s="786"/>
      <c r="M414" s="787"/>
      <c r="N414" s="787"/>
      <c r="O414" s="787"/>
      <c r="P414" s="788"/>
      <c r="Q414" s="777"/>
      <c r="R414" s="778"/>
      <c r="S414" s="874"/>
      <c r="T414" s="926"/>
      <c r="U414" s="926"/>
      <c r="V414" s="927"/>
      <c r="W414" s="786"/>
      <c r="X414" s="787"/>
      <c r="Y414" s="787"/>
      <c r="Z414" s="787"/>
      <c r="AA414" s="835"/>
      <c r="AB414" s="943">
        <v>16</v>
      </c>
      <c r="AC414" s="944"/>
      <c r="AD414" s="945"/>
      <c r="AE414" s="926"/>
      <c r="AF414" s="926"/>
      <c r="AG414" s="927"/>
      <c r="AH414" s="742"/>
      <c r="AI414" s="743"/>
      <c r="AJ414" s="743"/>
      <c r="AK414" s="743"/>
      <c r="AL414" s="744"/>
      <c r="AN414" s="911"/>
      <c r="AO414" s="912"/>
      <c r="AP414" s="912"/>
      <c r="AQ414" s="912"/>
      <c r="AR414" s="913"/>
      <c r="AU414" s="748"/>
      <c r="AV414" s="837"/>
      <c r="AW414" s="820"/>
    </row>
    <row r="415" spans="3:49" ht="10.9" hidden="1" customHeight="1">
      <c r="C415" s="869"/>
      <c r="D415" s="923"/>
      <c r="E415" s="867"/>
      <c r="F415" s="867"/>
      <c r="G415" s="869"/>
      <c r="H415" s="867"/>
      <c r="I415" s="780"/>
      <c r="J415" s="781"/>
      <c r="K415" s="782"/>
      <c r="L415" s="789"/>
      <c r="M415" s="790"/>
      <c r="N415" s="790"/>
      <c r="O415" s="790"/>
      <c r="P415" s="791"/>
      <c r="Q415" s="780"/>
      <c r="R415" s="781"/>
      <c r="S415" s="875"/>
      <c r="T415" s="926"/>
      <c r="U415" s="926"/>
      <c r="V415" s="927"/>
      <c r="W415" s="789"/>
      <c r="X415" s="790"/>
      <c r="Y415" s="790"/>
      <c r="Z415" s="790"/>
      <c r="AA415" s="836"/>
      <c r="AB415" s="934"/>
      <c r="AC415" s="935"/>
      <c r="AD415" s="936"/>
      <c r="AE415" s="926"/>
      <c r="AF415" s="926"/>
      <c r="AG415" s="927"/>
      <c r="AH415" s="742"/>
      <c r="AI415" s="743"/>
      <c r="AJ415" s="743"/>
      <c r="AK415" s="743"/>
      <c r="AL415" s="744"/>
      <c r="AN415" s="911"/>
      <c r="AO415" s="912"/>
      <c r="AP415" s="912"/>
      <c r="AQ415" s="912"/>
      <c r="AR415" s="913"/>
      <c r="AU415" s="748"/>
      <c r="AV415" s="837"/>
      <c r="AW415" s="820"/>
    </row>
    <row r="416" spans="3:49" ht="10.9" hidden="1" customHeight="1">
      <c r="C416" s="920">
        <v>5</v>
      </c>
      <c r="D416" s="921" t="s">
        <v>9</v>
      </c>
      <c r="E416" s="924">
        <v>25</v>
      </c>
      <c r="F416" s="924" t="s">
        <v>10</v>
      </c>
      <c r="G416" s="920" t="s">
        <v>24</v>
      </c>
      <c r="H416" s="924"/>
      <c r="I416" s="774" t="s">
        <v>121</v>
      </c>
      <c r="J416" s="775"/>
      <c r="K416" s="776"/>
      <c r="L416" s="783">
        <f>IF(AND(I416="△",AU416="●"),AW416,0)</f>
        <v>0</v>
      </c>
      <c r="M416" s="784"/>
      <c r="N416" s="784"/>
      <c r="O416" s="784"/>
      <c r="P416" s="785"/>
      <c r="Q416" s="774"/>
      <c r="R416" s="775"/>
      <c r="S416" s="873"/>
      <c r="T416" s="925">
        <f t="shared" ref="T416" si="147">IF(Q416="①",$AL$164,IF(Q416="②",$AL$186,IF(Q416="③",$AL$208,IF(Q416="④",$AL$230,0))))</f>
        <v>0</v>
      </c>
      <c r="U416" s="926"/>
      <c r="V416" s="927"/>
      <c r="W416" s="783">
        <f t="shared" ref="W416" si="148">IF(AND(I416="△",AU416="●"),$K$257*2,0)</f>
        <v>0</v>
      </c>
      <c r="X416" s="784"/>
      <c r="Y416" s="784"/>
      <c r="Z416" s="784"/>
      <c r="AA416" s="834"/>
      <c r="AB416" s="937"/>
      <c r="AC416" s="938"/>
      <c r="AD416" s="939"/>
      <c r="AE416" s="925">
        <f t="shared" ref="AE416" si="149">IF(AB418=0,0,ROUNDUP(AB418/AB416,3))</f>
        <v>0</v>
      </c>
      <c r="AF416" s="926"/>
      <c r="AG416" s="927"/>
      <c r="AH416" s="742">
        <f>IF(I416="○",L416+W416,ROUNDUP(L416*T416+W416*AE416,1))</f>
        <v>0</v>
      </c>
      <c r="AI416" s="743"/>
      <c r="AJ416" s="743"/>
      <c r="AK416" s="743"/>
      <c r="AL416" s="744"/>
      <c r="AN416" s="928">
        <f t="shared" ref="AN416" si="150">IF(I416="△",ROUNDUP(W416*AE416,1),0)</f>
        <v>0</v>
      </c>
      <c r="AO416" s="929"/>
      <c r="AP416" s="929"/>
      <c r="AQ416" s="929"/>
      <c r="AR416" s="930"/>
      <c r="AU416" s="748" t="str">
        <f t="shared" ref="AU416" si="151">IF(OR(I416="×",AU420="×"),"×","●")</f>
        <v>●</v>
      </c>
      <c r="AV416" s="837" t="str">
        <f t="shared" ref="AV416" si="152">IF(AU416="●",IF(I416="定","-",I416),"-")</f>
        <v>-</v>
      </c>
      <c r="AW416" s="820">
        <f t="shared" ref="AW416" si="153">20+ROUNDDOWN(($K$255-1000)/1000,0)*20</f>
        <v>0</v>
      </c>
    </row>
    <row r="417" spans="3:49" ht="10.9" hidden="1" customHeight="1">
      <c r="C417" s="868"/>
      <c r="D417" s="922"/>
      <c r="E417" s="866"/>
      <c r="F417" s="866"/>
      <c r="G417" s="868"/>
      <c r="H417" s="866"/>
      <c r="I417" s="777"/>
      <c r="J417" s="778"/>
      <c r="K417" s="779"/>
      <c r="L417" s="786"/>
      <c r="M417" s="787"/>
      <c r="N417" s="787"/>
      <c r="O417" s="787"/>
      <c r="P417" s="788"/>
      <c r="Q417" s="777"/>
      <c r="R417" s="778"/>
      <c r="S417" s="874"/>
      <c r="T417" s="926"/>
      <c r="U417" s="926"/>
      <c r="V417" s="927"/>
      <c r="W417" s="786"/>
      <c r="X417" s="787"/>
      <c r="Y417" s="787"/>
      <c r="Z417" s="787"/>
      <c r="AA417" s="835"/>
      <c r="AB417" s="940"/>
      <c r="AC417" s="941"/>
      <c r="AD417" s="942"/>
      <c r="AE417" s="926"/>
      <c r="AF417" s="926"/>
      <c r="AG417" s="927"/>
      <c r="AH417" s="742"/>
      <c r="AI417" s="743"/>
      <c r="AJ417" s="743"/>
      <c r="AK417" s="743"/>
      <c r="AL417" s="744"/>
      <c r="AN417" s="911"/>
      <c r="AO417" s="912"/>
      <c r="AP417" s="912"/>
      <c r="AQ417" s="912"/>
      <c r="AR417" s="913"/>
      <c r="AU417" s="748"/>
      <c r="AV417" s="837"/>
      <c r="AW417" s="820"/>
    </row>
    <row r="418" spans="3:49" ht="10.9" hidden="1" customHeight="1">
      <c r="C418" s="868"/>
      <c r="D418" s="922"/>
      <c r="E418" s="866"/>
      <c r="F418" s="866"/>
      <c r="G418" s="868"/>
      <c r="H418" s="866"/>
      <c r="I418" s="777"/>
      <c r="J418" s="778"/>
      <c r="K418" s="779"/>
      <c r="L418" s="786"/>
      <c r="M418" s="787"/>
      <c r="N418" s="787"/>
      <c r="O418" s="787"/>
      <c r="P418" s="788"/>
      <c r="Q418" s="777"/>
      <c r="R418" s="778"/>
      <c r="S418" s="874"/>
      <c r="T418" s="926"/>
      <c r="U418" s="926"/>
      <c r="V418" s="927"/>
      <c r="W418" s="786"/>
      <c r="X418" s="787"/>
      <c r="Y418" s="787"/>
      <c r="Z418" s="787"/>
      <c r="AA418" s="835"/>
      <c r="AB418" s="931"/>
      <c r="AC418" s="932"/>
      <c r="AD418" s="933"/>
      <c r="AE418" s="926"/>
      <c r="AF418" s="926"/>
      <c r="AG418" s="927"/>
      <c r="AH418" s="742"/>
      <c r="AI418" s="743"/>
      <c r="AJ418" s="743"/>
      <c r="AK418" s="743"/>
      <c r="AL418" s="744"/>
      <c r="AN418" s="911"/>
      <c r="AO418" s="912"/>
      <c r="AP418" s="912"/>
      <c r="AQ418" s="912"/>
      <c r="AR418" s="913"/>
      <c r="AU418" s="748"/>
      <c r="AV418" s="837"/>
      <c r="AW418" s="820"/>
    </row>
    <row r="419" spans="3:49" ht="10.9" hidden="1" customHeight="1">
      <c r="C419" s="869"/>
      <c r="D419" s="923"/>
      <c r="E419" s="867"/>
      <c r="F419" s="867"/>
      <c r="G419" s="869"/>
      <c r="H419" s="867"/>
      <c r="I419" s="780"/>
      <c r="J419" s="781"/>
      <c r="K419" s="782"/>
      <c r="L419" s="789"/>
      <c r="M419" s="790"/>
      <c r="N419" s="790"/>
      <c r="O419" s="790"/>
      <c r="P419" s="791"/>
      <c r="Q419" s="780"/>
      <c r="R419" s="781"/>
      <c r="S419" s="875"/>
      <c r="T419" s="926"/>
      <c r="U419" s="926"/>
      <c r="V419" s="927"/>
      <c r="W419" s="789"/>
      <c r="X419" s="790"/>
      <c r="Y419" s="790"/>
      <c r="Z419" s="790"/>
      <c r="AA419" s="836"/>
      <c r="AB419" s="934"/>
      <c r="AC419" s="935"/>
      <c r="AD419" s="936"/>
      <c r="AE419" s="926"/>
      <c r="AF419" s="926"/>
      <c r="AG419" s="927"/>
      <c r="AH419" s="742"/>
      <c r="AI419" s="743"/>
      <c r="AJ419" s="743"/>
      <c r="AK419" s="743"/>
      <c r="AL419" s="744"/>
      <c r="AN419" s="911"/>
      <c r="AO419" s="912"/>
      <c r="AP419" s="912"/>
      <c r="AQ419" s="912"/>
      <c r="AR419" s="913"/>
      <c r="AU419" s="748"/>
      <c r="AV419" s="837"/>
      <c r="AW419" s="820"/>
    </row>
    <row r="420" spans="3:49" ht="10.9" hidden="1" customHeight="1">
      <c r="C420" s="920">
        <v>5</v>
      </c>
      <c r="D420" s="921" t="s">
        <v>9</v>
      </c>
      <c r="E420" s="924">
        <v>26</v>
      </c>
      <c r="F420" s="924" t="s">
        <v>10</v>
      </c>
      <c r="G420" s="920" t="s">
        <v>25</v>
      </c>
      <c r="H420" s="924"/>
      <c r="I420" s="774" t="s">
        <v>118</v>
      </c>
      <c r="J420" s="775"/>
      <c r="K420" s="776"/>
      <c r="L420" s="783">
        <f>IF(AND(I420="△",AU420="●"),AW420,0)</f>
        <v>0</v>
      </c>
      <c r="M420" s="784"/>
      <c r="N420" s="784"/>
      <c r="O420" s="784"/>
      <c r="P420" s="785"/>
      <c r="Q420" s="774" t="s">
        <v>249</v>
      </c>
      <c r="R420" s="775"/>
      <c r="S420" s="873"/>
      <c r="T420" s="925">
        <f t="shared" ref="T420" si="154">IF(Q420="①",$AL$164,IF(Q420="②",$AL$186,IF(Q420="③",$AL$208,IF(Q420="④",$AL$230,0))))</f>
        <v>0</v>
      </c>
      <c r="U420" s="926"/>
      <c r="V420" s="927"/>
      <c r="W420" s="783">
        <f t="shared" ref="W420" si="155">IF(AND(I420="△",AU420="●"),$K$257*2,0)</f>
        <v>0</v>
      </c>
      <c r="X420" s="784"/>
      <c r="Y420" s="784"/>
      <c r="Z420" s="784"/>
      <c r="AA420" s="834"/>
      <c r="AB420" s="931">
        <v>48</v>
      </c>
      <c r="AC420" s="932"/>
      <c r="AD420" s="933"/>
      <c r="AE420" s="925">
        <f t="shared" ref="AE420" si="156">IF(AB422=0,0,ROUNDUP(AB422/AB420,3))</f>
        <v>0.33400000000000002</v>
      </c>
      <c r="AF420" s="926"/>
      <c r="AG420" s="927"/>
      <c r="AH420" s="742">
        <f>IF(I420="○",L420+W420,ROUNDUP(L420*T420+W420*AE420,1))</f>
        <v>0</v>
      </c>
      <c r="AI420" s="743"/>
      <c r="AJ420" s="743"/>
      <c r="AK420" s="743"/>
      <c r="AL420" s="744"/>
      <c r="AN420" s="928">
        <f t="shared" ref="AN420" si="157">IF(I420="△",ROUNDUP(W420*AE420,1),0)</f>
        <v>0</v>
      </c>
      <c r="AO420" s="929"/>
      <c r="AP420" s="929"/>
      <c r="AQ420" s="929"/>
      <c r="AR420" s="930"/>
      <c r="AU420" s="748" t="str">
        <f t="shared" ref="AU420" si="158">IF(OR(I420="×",AU424="×"),"×","●")</f>
        <v>●</v>
      </c>
      <c r="AV420" s="837" t="str">
        <f t="shared" ref="AV420" si="159">IF(AU420="●",IF(I420="定","-",I420),"-")</f>
        <v>△</v>
      </c>
      <c r="AW420" s="820">
        <f t="shared" ref="AW420" si="160">20+ROUNDDOWN(($K$255-1000)/1000,0)*20</f>
        <v>0</v>
      </c>
    </row>
    <row r="421" spans="3:49" ht="10.9" hidden="1" customHeight="1">
      <c r="C421" s="868"/>
      <c r="D421" s="922"/>
      <c r="E421" s="866"/>
      <c r="F421" s="866"/>
      <c r="G421" s="868"/>
      <c r="H421" s="866"/>
      <c r="I421" s="777"/>
      <c r="J421" s="778"/>
      <c r="K421" s="779"/>
      <c r="L421" s="786"/>
      <c r="M421" s="787"/>
      <c r="N421" s="787"/>
      <c r="O421" s="787"/>
      <c r="P421" s="788"/>
      <c r="Q421" s="777"/>
      <c r="R421" s="778"/>
      <c r="S421" s="874"/>
      <c r="T421" s="926"/>
      <c r="U421" s="926"/>
      <c r="V421" s="927"/>
      <c r="W421" s="786"/>
      <c r="X421" s="787"/>
      <c r="Y421" s="787"/>
      <c r="Z421" s="787"/>
      <c r="AA421" s="835"/>
      <c r="AB421" s="940"/>
      <c r="AC421" s="941"/>
      <c r="AD421" s="942"/>
      <c r="AE421" s="926"/>
      <c r="AF421" s="926"/>
      <c r="AG421" s="927"/>
      <c r="AH421" s="742"/>
      <c r="AI421" s="743"/>
      <c r="AJ421" s="743"/>
      <c r="AK421" s="743"/>
      <c r="AL421" s="744"/>
      <c r="AN421" s="911"/>
      <c r="AO421" s="912"/>
      <c r="AP421" s="912"/>
      <c r="AQ421" s="912"/>
      <c r="AR421" s="913"/>
      <c r="AU421" s="748"/>
      <c r="AV421" s="837"/>
      <c r="AW421" s="820"/>
    </row>
    <row r="422" spans="3:49" ht="10.9" hidden="1" customHeight="1">
      <c r="C422" s="868"/>
      <c r="D422" s="922"/>
      <c r="E422" s="866"/>
      <c r="F422" s="866"/>
      <c r="G422" s="868"/>
      <c r="H422" s="866"/>
      <c r="I422" s="777"/>
      <c r="J422" s="778"/>
      <c r="K422" s="779"/>
      <c r="L422" s="786"/>
      <c r="M422" s="787"/>
      <c r="N422" s="787"/>
      <c r="O422" s="787"/>
      <c r="P422" s="788"/>
      <c r="Q422" s="777"/>
      <c r="R422" s="778"/>
      <c r="S422" s="874"/>
      <c r="T422" s="926"/>
      <c r="U422" s="926"/>
      <c r="V422" s="927"/>
      <c r="W422" s="786"/>
      <c r="X422" s="787"/>
      <c r="Y422" s="787"/>
      <c r="Z422" s="787"/>
      <c r="AA422" s="835"/>
      <c r="AB422" s="943">
        <v>16</v>
      </c>
      <c r="AC422" s="944"/>
      <c r="AD422" s="945"/>
      <c r="AE422" s="926"/>
      <c r="AF422" s="926"/>
      <c r="AG422" s="927"/>
      <c r="AH422" s="742"/>
      <c r="AI422" s="743"/>
      <c r="AJ422" s="743"/>
      <c r="AK422" s="743"/>
      <c r="AL422" s="744"/>
      <c r="AN422" s="911"/>
      <c r="AO422" s="912"/>
      <c r="AP422" s="912"/>
      <c r="AQ422" s="912"/>
      <c r="AR422" s="913"/>
      <c r="AU422" s="748"/>
      <c r="AV422" s="837"/>
      <c r="AW422" s="820"/>
    </row>
    <row r="423" spans="3:49" ht="10.9" hidden="1" customHeight="1">
      <c r="C423" s="869"/>
      <c r="D423" s="923"/>
      <c r="E423" s="867"/>
      <c r="F423" s="867"/>
      <c r="G423" s="869"/>
      <c r="H423" s="867"/>
      <c r="I423" s="780"/>
      <c r="J423" s="781"/>
      <c r="K423" s="782"/>
      <c r="L423" s="789"/>
      <c r="M423" s="790"/>
      <c r="N423" s="790"/>
      <c r="O423" s="790"/>
      <c r="P423" s="791"/>
      <c r="Q423" s="780"/>
      <c r="R423" s="781"/>
      <c r="S423" s="875"/>
      <c r="T423" s="926"/>
      <c r="U423" s="926"/>
      <c r="V423" s="927"/>
      <c r="W423" s="789"/>
      <c r="X423" s="790"/>
      <c r="Y423" s="790"/>
      <c r="Z423" s="790"/>
      <c r="AA423" s="836"/>
      <c r="AB423" s="934"/>
      <c r="AC423" s="935"/>
      <c r="AD423" s="936"/>
      <c r="AE423" s="926"/>
      <c r="AF423" s="926"/>
      <c r="AG423" s="927"/>
      <c r="AH423" s="742"/>
      <c r="AI423" s="743"/>
      <c r="AJ423" s="743"/>
      <c r="AK423" s="743"/>
      <c r="AL423" s="744"/>
      <c r="AN423" s="911"/>
      <c r="AO423" s="912"/>
      <c r="AP423" s="912"/>
      <c r="AQ423" s="912"/>
      <c r="AR423" s="913"/>
      <c r="AU423" s="748"/>
      <c r="AV423" s="837"/>
      <c r="AW423" s="820"/>
    </row>
    <row r="424" spans="3:49" ht="10.9" hidden="1" customHeight="1">
      <c r="C424" s="920">
        <v>5</v>
      </c>
      <c r="D424" s="921" t="s">
        <v>9</v>
      </c>
      <c r="E424" s="924">
        <v>27</v>
      </c>
      <c r="F424" s="924" t="s">
        <v>10</v>
      </c>
      <c r="G424" s="920" t="s">
        <v>19</v>
      </c>
      <c r="H424" s="924"/>
      <c r="I424" s="774" t="s">
        <v>118</v>
      </c>
      <c r="J424" s="775"/>
      <c r="K424" s="776"/>
      <c r="L424" s="783">
        <f>IF(AND(I424="△",AU424="●"),AW424,0)</f>
        <v>0</v>
      </c>
      <c r="M424" s="784"/>
      <c r="N424" s="784"/>
      <c r="O424" s="784"/>
      <c r="P424" s="785"/>
      <c r="Q424" s="774" t="s">
        <v>305</v>
      </c>
      <c r="R424" s="775"/>
      <c r="S424" s="873"/>
      <c r="T424" s="925">
        <f t="shared" ref="T424" si="161">IF(Q424="①",$AL$164,IF(Q424="②",$AL$186,IF(Q424="③",$AL$208,IF(Q424="④",$AL$230,0))))</f>
        <v>0</v>
      </c>
      <c r="U424" s="926"/>
      <c r="V424" s="927"/>
      <c r="W424" s="783">
        <f t="shared" ref="W424" si="162">IF(AND(I424="△",AU424="●"),$K$257*2,0)</f>
        <v>0</v>
      </c>
      <c r="X424" s="784"/>
      <c r="Y424" s="784"/>
      <c r="Z424" s="784"/>
      <c r="AA424" s="834"/>
      <c r="AB424" s="931">
        <v>48</v>
      </c>
      <c r="AC424" s="932"/>
      <c r="AD424" s="933"/>
      <c r="AE424" s="925">
        <f t="shared" ref="AE424" si="163">IF(AB426=0,0,ROUNDUP(AB426/AB424,3))</f>
        <v>0.33400000000000002</v>
      </c>
      <c r="AF424" s="926"/>
      <c r="AG424" s="927"/>
      <c r="AH424" s="742">
        <f>IF(I424="○",L424+W424,ROUNDUP(L424*T424+W424*AE424,1))</f>
        <v>0</v>
      </c>
      <c r="AI424" s="743"/>
      <c r="AJ424" s="743"/>
      <c r="AK424" s="743"/>
      <c r="AL424" s="744"/>
      <c r="AN424" s="928">
        <f t="shared" ref="AN424" si="164">IF(I424="△",ROUNDUP(W424*AE424,1),0)</f>
        <v>0</v>
      </c>
      <c r="AO424" s="929"/>
      <c r="AP424" s="929"/>
      <c r="AQ424" s="929"/>
      <c r="AR424" s="930"/>
      <c r="AU424" s="748" t="str">
        <f t="shared" ref="AU424" si="165">IF(OR(I424="×",AU428="×"),"×","●")</f>
        <v>●</v>
      </c>
      <c r="AV424" s="837" t="str">
        <f t="shared" ref="AV424" si="166">IF(AU424="●",IF(I424="定","-",I424),"-")</f>
        <v>△</v>
      </c>
      <c r="AW424" s="820">
        <f>20+ROUNDDOWN(($K$255-1000)/1000,0)*20</f>
        <v>0</v>
      </c>
    </row>
    <row r="425" spans="3:49" ht="10.9" hidden="1" customHeight="1">
      <c r="C425" s="868"/>
      <c r="D425" s="922"/>
      <c r="E425" s="866"/>
      <c r="F425" s="866"/>
      <c r="G425" s="868"/>
      <c r="H425" s="866"/>
      <c r="I425" s="777"/>
      <c r="J425" s="778"/>
      <c r="K425" s="779"/>
      <c r="L425" s="786"/>
      <c r="M425" s="787"/>
      <c r="N425" s="787"/>
      <c r="O425" s="787"/>
      <c r="P425" s="788"/>
      <c r="Q425" s="777"/>
      <c r="R425" s="778"/>
      <c r="S425" s="874"/>
      <c r="T425" s="926"/>
      <c r="U425" s="926"/>
      <c r="V425" s="927"/>
      <c r="W425" s="786"/>
      <c r="X425" s="787"/>
      <c r="Y425" s="787"/>
      <c r="Z425" s="787"/>
      <c r="AA425" s="835"/>
      <c r="AB425" s="940"/>
      <c r="AC425" s="941"/>
      <c r="AD425" s="942"/>
      <c r="AE425" s="926"/>
      <c r="AF425" s="926"/>
      <c r="AG425" s="927"/>
      <c r="AH425" s="742"/>
      <c r="AI425" s="743"/>
      <c r="AJ425" s="743"/>
      <c r="AK425" s="743"/>
      <c r="AL425" s="744"/>
      <c r="AN425" s="911"/>
      <c r="AO425" s="912"/>
      <c r="AP425" s="912"/>
      <c r="AQ425" s="912"/>
      <c r="AR425" s="913"/>
      <c r="AU425" s="748"/>
      <c r="AV425" s="837"/>
      <c r="AW425" s="820"/>
    </row>
    <row r="426" spans="3:49" ht="10.9" hidden="1" customHeight="1">
      <c r="C426" s="868"/>
      <c r="D426" s="922"/>
      <c r="E426" s="866"/>
      <c r="F426" s="866"/>
      <c r="G426" s="868"/>
      <c r="H426" s="866"/>
      <c r="I426" s="777"/>
      <c r="J426" s="778"/>
      <c r="K426" s="779"/>
      <c r="L426" s="786"/>
      <c r="M426" s="787"/>
      <c r="N426" s="787"/>
      <c r="O426" s="787"/>
      <c r="P426" s="788"/>
      <c r="Q426" s="777"/>
      <c r="R426" s="778"/>
      <c r="S426" s="874"/>
      <c r="T426" s="926"/>
      <c r="U426" s="926"/>
      <c r="V426" s="927"/>
      <c r="W426" s="786"/>
      <c r="X426" s="787"/>
      <c r="Y426" s="787"/>
      <c r="Z426" s="787"/>
      <c r="AA426" s="835"/>
      <c r="AB426" s="943">
        <v>16</v>
      </c>
      <c r="AC426" s="944"/>
      <c r="AD426" s="945"/>
      <c r="AE426" s="926"/>
      <c r="AF426" s="926"/>
      <c r="AG426" s="927"/>
      <c r="AH426" s="742"/>
      <c r="AI426" s="743"/>
      <c r="AJ426" s="743"/>
      <c r="AK426" s="743"/>
      <c r="AL426" s="744"/>
      <c r="AN426" s="911"/>
      <c r="AO426" s="912"/>
      <c r="AP426" s="912"/>
      <c r="AQ426" s="912"/>
      <c r="AR426" s="913"/>
      <c r="AU426" s="748"/>
      <c r="AV426" s="837"/>
      <c r="AW426" s="820"/>
    </row>
    <row r="427" spans="3:49" ht="10.9" hidden="1" customHeight="1">
      <c r="C427" s="869"/>
      <c r="D427" s="923"/>
      <c r="E427" s="867"/>
      <c r="F427" s="867"/>
      <c r="G427" s="869"/>
      <c r="H427" s="867"/>
      <c r="I427" s="780"/>
      <c r="J427" s="781"/>
      <c r="K427" s="782"/>
      <c r="L427" s="789"/>
      <c r="M427" s="790"/>
      <c r="N427" s="790"/>
      <c r="O427" s="790"/>
      <c r="P427" s="791"/>
      <c r="Q427" s="780"/>
      <c r="R427" s="781"/>
      <c r="S427" s="875"/>
      <c r="T427" s="926"/>
      <c r="U427" s="926"/>
      <c r="V427" s="927"/>
      <c r="W427" s="789"/>
      <c r="X427" s="790"/>
      <c r="Y427" s="790"/>
      <c r="Z427" s="790"/>
      <c r="AA427" s="836"/>
      <c r="AB427" s="934"/>
      <c r="AC427" s="935"/>
      <c r="AD427" s="936"/>
      <c r="AE427" s="926"/>
      <c r="AF427" s="926"/>
      <c r="AG427" s="927"/>
      <c r="AH427" s="742"/>
      <c r="AI427" s="743"/>
      <c r="AJ427" s="743"/>
      <c r="AK427" s="743"/>
      <c r="AL427" s="744"/>
      <c r="AN427" s="911"/>
      <c r="AO427" s="912"/>
      <c r="AP427" s="912"/>
      <c r="AQ427" s="912"/>
      <c r="AR427" s="913"/>
      <c r="AU427" s="748"/>
      <c r="AV427" s="837"/>
      <c r="AW427" s="820"/>
    </row>
    <row r="428" spans="3:49" ht="10.9" hidden="1" customHeight="1">
      <c r="C428" s="920">
        <v>5</v>
      </c>
      <c r="D428" s="921" t="s">
        <v>9</v>
      </c>
      <c r="E428" s="924">
        <v>28</v>
      </c>
      <c r="F428" s="924" t="s">
        <v>10</v>
      </c>
      <c r="G428" s="920" t="s">
        <v>20</v>
      </c>
      <c r="H428" s="924"/>
      <c r="I428" s="774" t="s">
        <v>118</v>
      </c>
      <c r="J428" s="775"/>
      <c r="K428" s="776"/>
      <c r="L428" s="783">
        <f>IF(AND(I428="△",AU428="●"),AW428,0)</f>
        <v>0</v>
      </c>
      <c r="M428" s="784"/>
      <c r="N428" s="784"/>
      <c r="O428" s="784"/>
      <c r="P428" s="785"/>
      <c r="Q428" s="774" t="s">
        <v>306</v>
      </c>
      <c r="R428" s="775"/>
      <c r="S428" s="873"/>
      <c r="T428" s="925">
        <f t="shared" ref="T428" si="167">IF(Q428="①",$AL$164,IF(Q428="②",$AL$186,IF(Q428="③",$AL$208,IF(Q428="④",$AL$230,0))))</f>
        <v>0</v>
      </c>
      <c r="U428" s="926"/>
      <c r="V428" s="927"/>
      <c r="W428" s="783">
        <f t="shared" ref="W428" si="168">IF(AND(I428="△",AU428="●"),$K$257*2,0)</f>
        <v>0</v>
      </c>
      <c r="X428" s="784"/>
      <c r="Y428" s="784"/>
      <c r="Z428" s="784"/>
      <c r="AA428" s="834"/>
      <c r="AB428" s="937">
        <v>56</v>
      </c>
      <c r="AC428" s="938"/>
      <c r="AD428" s="939"/>
      <c r="AE428" s="925">
        <f t="shared" ref="AE428" si="169">IF(AB430=0,0,ROUNDUP(AB430/AB428,3))</f>
        <v>0.28599999999999998</v>
      </c>
      <c r="AF428" s="926"/>
      <c r="AG428" s="927"/>
      <c r="AH428" s="742">
        <f>IF(I428="○",L428+W428,ROUNDUP(L428*T428+W428*AE428,1))</f>
        <v>0</v>
      </c>
      <c r="AI428" s="743"/>
      <c r="AJ428" s="743"/>
      <c r="AK428" s="743"/>
      <c r="AL428" s="744"/>
      <c r="AN428" s="928">
        <f t="shared" ref="AN428" si="170">IF(I428="△",ROUNDUP(W428*AE428,1),0)</f>
        <v>0</v>
      </c>
      <c r="AO428" s="929"/>
      <c r="AP428" s="929"/>
      <c r="AQ428" s="929"/>
      <c r="AR428" s="930"/>
      <c r="AU428" s="748" t="str">
        <f t="shared" ref="AU428" si="171">IF(OR(I428="×",AU432="×"),"×","●")</f>
        <v>●</v>
      </c>
      <c r="AV428" s="837" t="str">
        <f t="shared" ref="AV428" si="172">IF(AU428="●",IF(I428="定","-",I428),"-")</f>
        <v>△</v>
      </c>
      <c r="AW428" s="820">
        <f t="shared" ref="AW428" si="173">20+ROUNDDOWN(($K$255-1000)/1000,0)*20</f>
        <v>0</v>
      </c>
    </row>
    <row r="429" spans="3:49" ht="10.9" hidden="1" customHeight="1">
      <c r="C429" s="868"/>
      <c r="D429" s="922"/>
      <c r="E429" s="866"/>
      <c r="F429" s="866"/>
      <c r="G429" s="868"/>
      <c r="H429" s="866"/>
      <c r="I429" s="777"/>
      <c r="J429" s="778"/>
      <c r="K429" s="779"/>
      <c r="L429" s="786"/>
      <c r="M429" s="787"/>
      <c r="N429" s="787"/>
      <c r="O429" s="787"/>
      <c r="P429" s="788"/>
      <c r="Q429" s="777"/>
      <c r="R429" s="778"/>
      <c r="S429" s="874"/>
      <c r="T429" s="926"/>
      <c r="U429" s="926"/>
      <c r="V429" s="927"/>
      <c r="W429" s="786"/>
      <c r="X429" s="787"/>
      <c r="Y429" s="787"/>
      <c r="Z429" s="787"/>
      <c r="AA429" s="835"/>
      <c r="AB429" s="940"/>
      <c r="AC429" s="941"/>
      <c r="AD429" s="942"/>
      <c r="AE429" s="926"/>
      <c r="AF429" s="926"/>
      <c r="AG429" s="927"/>
      <c r="AH429" s="742"/>
      <c r="AI429" s="743"/>
      <c r="AJ429" s="743"/>
      <c r="AK429" s="743"/>
      <c r="AL429" s="744"/>
      <c r="AN429" s="911"/>
      <c r="AO429" s="912"/>
      <c r="AP429" s="912"/>
      <c r="AQ429" s="912"/>
      <c r="AR429" s="913"/>
      <c r="AU429" s="748"/>
      <c r="AV429" s="837"/>
      <c r="AW429" s="820"/>
    </row>
    <row r="430" spans="3:49" ht="10.9" hidden="1" customHeight="1">
      <c r="C430" s="868"/>
      <c r="D430" s="922"/>
      <c r="E430" s="866"/>
      <c r="F430" s="866"/>
      <c r="G430" s="868"/>
      <c r="H430" s="866"/>
      <c r="I430" s="777"/>
      <c r="J430" s="778"/>
      <c r="K430" s="779"/>
      <c r="L430" s="786"/>
      <c r="M430" s="787"/>
      <c r="N430" s="787"/>
      <c r="O430" s="787"/>
      <c r="P430" s="788"/>
      <c r="Q430" s="777"/>
      <c r="R430" s="778"/>
      <c r="S430" s="874"/>
      <c r="T430" s="926"/>
      <c r="U430" s="926"/>
      <c r="V430" s="927"/>
      <c r="W430" s="786"/>
      <c r="X430" s="787"/>
      <c r="Y430" s="787"/>
      <c r="Z430" s="787"/>
      <c r="AA430" s="835"/>
      <c r="AB430" s="931">
        <v>16</v>
      </c>
      <c r="AC430" s="932"/>
      <c r="AD430" s="933"/>
      <c r="AE430" s="926"/>
      <c r="AF430" s="926"/>
      <c r="AG430" s="927"/>
      <c r="AH430" s="742"/>
      <c r="AI430" s="743"/>
      <c r="AJ430" s="743"/>
      <c r="AK430" s="743"/>
      <c r="AL430" s="744"/>
      <c r="AN430" s="911"/>
      <c r="AO430" s="912"/>
      <c r="AP430" s="912"/>
      <c r="AQ430" s="912"/>
      <c r="AR430" s="913"/>
      <c r="AU430" s="748"/>
      <c r="AV430" s="837"/>
      <c r="AW430" s="820"/>
    </row>
    <row r="431" spans="3:49" ht="10.9" hidden="1" customHeight="1">
      <c r="C431" s="869"/>
      <c r="D431" s="923"/>
      <c r="E431" s="867"/>
      <c r="F431" s="867"/>
      <c r="G431" s="869"/>
      <c r="H431" s="867"/>
      <c r="I431" s="780"/>
      <c r="J431" s="781"/>
      <c r="K431" s="782"/>
      <c r="L431" s="789"/>
      <c r="M431" s="790"/>
      <c r="N431" s="790"/>
      <c r="O431" s="790"/>
      <c r="P431" s="791"/>
      <c r="Q431" s="780"/>
      <c r="R431" s="781"/>
      <c r="S431" s="875"/>
      <c r="T431" s="926"/>
      <c r="U431" s="926"/>
      <c r="V431" s="927"/>
      <c r="W431" s="789"/>
      <c r="X431" s="790"/>
      <c r="Y431" s="790"/>
      <c r="Z431" s="790"/>
      <c r="AA431" s="836"/>
      <c r="AB431" s="934"/>
      <c r="AC431" s="935"/>
      <c r="AD431" s="936"/>
      <c r="AE431" s="926"/>
      <c r="AF431" s="926"/>
      <c r="AG431" s="927"/>
      <c r="AH431" s="742"/>
      <c r="AI431" s="743"/>
      <c r="AJ431" s="743"/>
      <c r="AK431" s="743"/>
      <c r="AL431" s="744"/>
      <c r="AN431" s="911"/>
      <c r="AO431" s="912"/>
      <c r="AP431" s="912"/>
      <c r="AQ431" s="912"/>
      <c r="AR431" s="913"/>
      <c r="AU431" s="748"/>
      <c r="AV431" s="837"/>
      <c r="AW431" s="820"/>
    </row>
    <row r="432" spans="3:49" ht="10.9" hidden="1" customHeight="1">
      <c r="C432" s="765">
        <v>5</v>
      </c>
      <c r="D432" s="768" t="s">
        <v>9</v>
      </c>
      <c r="E432" s="771">
        <v>29</v>
      </c>
      <c r="F432" s="771" t="s">
        <v>10</v>
      </c>
      <c r="G432" s="765" t="s">
        <v>21</v>
      </c>
      <c r="H432" s="771"/>
      <c r="I432" s="774" t="s">
        <v>119</v>
      </c>
      <c r="J432" s="775"/>
      <c r="K432" s="776"/>
      <c r="L432" s="906">
        <f>IF(OR(I432="○",I432="△"),IF(AU432="●",AW432,0),0)</f>
        <v>0</v>
      </c>
      <c r="M432" s="906"/>
      <c r="N432" s="906"/>
      <c r="O432" s="906"/>
      <c r="P432" s="906"/>
      <c r="Q432" s="774"/>
      <c r="R432" s="775"/>
      <c r="S432" s="873"/>
      <c r="T432" s="925">
        <f t="shared" ref="T432" si="174">IF(Q432="①",$AL$164,IF(Q432="②",$AL$186,IF(Q432="③",$AL$208,IF(Q432="④",$AL$230,0))))</f>
        <v>0</v>
      </c>
      <c r="U432" s="926"/>
      <c r="V432" s="927"/>
      <c r="W432" s="906">
        <f t="shared" ref="W432" si="175">IF(OR(I432="○",I432="△"),IF(AU432="●",$K$257*2,0),0)</f>
        <v>0</v>
      </c>
      <c r="X432" s="906"/>
      <c r="Y432" s="906"/>
      <c r="Z432" s="906"/>
      <c r="AA432" s="907"/>
      <c r="AB432" s="937"/>
      <c r="AC432" s="938"/>
      <c r="AD432" s="939"/>
      <c r="AE432" s="925">
        <f t="shared" ref="AE432" si="176">IF(AB434=0,0,ROUNDUP(AB434/AB432,3))</f>
        <v>0</v>
      </c>
      <c r="AF432" s="926"/>
      <c r="AG432" s="927"/>
      <c r="AH432" s="742">
        <f>IF(I432="○",L432+W432,ROUNDUP(L432*T432+W432*AE432,1))</f>
        <v>0</v>
      </c>
      <c r="AI432" s="743"/>
      <c r="AJ432" s="743"/>
      <c r="AK432" s="743"/>
      <c r="AL432" s="744"/>
      <c r="AN432" s="911">
        <f t="shared" ref="AN432" si="177">IF(I432="△",ROUNDUP(W432*AE432,1),0)</f>
        <v>0</v>
      </c>
      <c r="AO432" s="912"/>
      <c r="AP432" s="912"/>
      <c r="AQ432" s="912"/>
      <c r="AR432" s="913"/>
      <c r="AU432" s="748" t="str">
        <f>IF(OR(I432="×",AU436="×"),"×","●")</f>
        <v>●</v>
      </c>
      <c r="AV432" s="837" t="str">
        <f t="shared" ref="AV432" si="178">IF(AU432="●",IF(I432="定","-",I432),"-")</f>
        <v>○</v>
      </c>
      <c r="AW432" s="820">
        <f t="shared" ref="AW432" si="179">20+ROUNDDOWN(($K$255-1000)/1000,0)*20</f>
        <v>0</v>
      </c>
    </row>
    <row r="433" spans="3:49" ht="10.9" hidden="1" customHeight="1">
      <c r="C433" s="766"/>
      <c r="D433" s="769"/>
      <c r="E433" s="772"/>
      <c r="F433" s="772"/>
      <c r="G433" s="766"/>
      <c r="H433" s="772"/>
      <c r="I433" s="777"/>
      <c r="J433" s="778"/>
      <c r="K433" s="779"/>
      <c r="L433" s="906"/>
      <c r="M433" s="906"/>
      <c r="N433" s="906"/>
      <c r="O433" s="906"/>
      <c r="P433" s="906"/>
      <c r="Q433" s="777"/>
      <c r="R433" s="778"/>
      <c r="S433" s="874"/>
      <c r="T433" s="926"/>
      <c r="U433" s="926"/>
      <c r="V433" s="927"/>
      <c r="W433" s="906"/>
      <c r="X433" s="906"/>
      <c r="Y433" s="906"/>
      <c r="Z433" s="906"/>
      <c r="AA433" s="907"/>
      <c r="AB433" s="940"/>
      <c r="AC433" s="941"/>
      <c r="AD433" s="942"/>
      <c r="AE433" s="926"/>
      <c r="AF433" s="926"/>
      <c r="AG433" s="927"/>
      <c r="AH433" s="742"/>
      <c r="AI433" s="743"/>
      <c r="AJ433" s="743"/>
      <c r="AK433" s="743"/>
      <c r="AL433" s="744"/>
      <c r="AN433" s="911"/>
      <c r="AO433" s="912"/>
      <c r="AP433" s="912"/>
      <c r="AQ433" s="912"/>
      <c r="AR433" s="913"/>
      <c r="AU433" s="748"/>
      <c r="AV433" s="837"/>
      <c r="AW433" s="820"/>
    </row>
    <row r="434" spans="3:49" ht="10.9" hidden="1" customHeight="1">
      <c r="C434" s="766"/>
      <c r="D434" s="769"/>
      <c r="E434" s="772"/>
      <c r="F434" s="772"/>
      <c r="G434" s="766"/>
      <c r="H434" s="772"/>
      <c r="I434" s="777"/>
      <c r="J434" s="778"/>
      <c r="K434" s="779"/>
      <c r="L434" s="906"/>
      <c r="M434" s="906"/>
      <c r="N434" s="906"/>
      <c r="O434" s="906"/>
      <c r="P434" s="906"/>
      <c r="Q434" s="777"/>
      <c r="R434" s="778"/>
      <c r="S434" s="874"/>
      <c r="T434" s="926"/>
      <c r="U434" s="926"/>
      <c r="V434" s="927"/>
      <c r="W434" s="906"/>
      <c r="X434" s="906"/>
      <c r="Y434" s="906"/>
      <c r="Z434" s="906"/>
      <c r="AA434" s="907"/>
      <c r="AB434" s="931"/>
      <c r="AC434" s="932"/>
      <c r="AD434" s="933"/>
      <c r="AE434" s="926"/>
      <c r="AF434" s="926"/>
      <c r="AG434" s="927"/>
      <c r="AH434" s="742"/>
      <c r="AI434" s="743"/>
      <c r="AJ434" s="743"/>
      <c r="AK434" s="743"/>
      <c r="AL434" s="744"/>
      <c r="AN434" s="911"/>
      <c r="AO434" s="912"/>
      <c r="AP434" s="912"/>
      <c r="AQ434" s="912"/>
      <c r="AR434" s="913"/>
      <c r="AU434" s="748"/>
      <c r="AV434" s="837"/>
      <c r="AW434" s="820"/>
    </row>
    <row r="435" spans="3:49" ht="10.9" hidden="1" customHeight="1">
      <c r="C435" s="767"/>
      <c r="D435" s="770"/>
      <c r="E435" s="773"/>
      <c r="F435" s="773"/>
      <c r="G435" s="767"/>
      <c r="H435" s="773"/>
      <c r="I435" s="780"/>
      <c r="J435" s="781"/>
      <c r="K435" s="782"/>
      <c r="L435" s="906"/>
      <c r="M435" s="906"/>
      <c r="N435" s="906"/>
      <c r="O435" s="906"/>
      <c r="P435" s="906"/>
      <c r="Q435" s="780"/>
      <c r="R435" s="781"/>
      <c r="S435" s="875"/>
      <c r="T435" s="926"/>
      <c r="U435" s="926"/>
      <c r="V435" s="927"/>
      <c r="W435" s="906"/>
      <c r="X435" s="906"/>
      <c r="Y435" s="906"/>
      <c r="Z435" s="906"/>
      <c r="AA435" s="907"/>
      <c r="AB435" s="934"/>
      <c r="AC435" s="935"/>
      <c r="AD435" s="936"/>
      <c r="AE435" s="926"/>
      <c r="AF435" s="926"/>
      <c r="AG435" s="927"/>
      <c r="AH435" s="742"/>
      <c r="AI435" s="743"/>
      <c r="AJ435" s="743"/>
      <c r="AK435" s="743"/>
      <c r="AL435" s="744"/>
      <c r="AN435" s="911"/>
      <c r="AO435" s="912"/>
      <c r="AP435" s="912"/>
      <c r="AQ435" s="912"/>
      <c r="AR435" s="913"/>
      <c r="AU435" s="748"/>
      <c r="AV435" s="837"/>
      <c r="AW435" s="820"/>
    </row>
    <row r="436" spans="3:49" ht="10.9" hidden="1" customHeight="1">
      <c r="C436" s="765">
        <v>5</v>
      </c>
      <c r="D436" s="768" t="s">
        <v>9</v>
      </c>
      <c r="E436" s="771">
        <v>30</v>
      </c>
      <c r="F436" s="771" t="s">
        <v>10</v>
      </c>
      <c r="G436" s="765" t="s">
        <v>22</v>
      </c>
      <c r="H436" s="771"/>
      <c r="I436" s="774" t="s">
        <v>119</v>
      </c>
      <c r="J436" s="775"/>
      <c r="K436" s="776"/>
      <c r="L436" s="906">
        <f>IF(OR(I436="○",I436="△"),IF(AU436="●",AW436,0),0)</f>
        <v>0</v>
      </c>
      <c r="M436" s="906"/>
      <c r="N436" s="906"/>
      <c r="O436" s="906"/>
      <c r="P436" s="906"/>
      <c r="Q436" s="774"/>
      <c r="R436" s="775"/>
      <c r="S436" s="873"/>
      <c r="T436" s="908">
        <f t="shared" ref="T436" si="180">IF(Q436="①",$AL$164,IF(Q436="②",$AL$186,IF(Q436="③",$AL$208,IF(Q436="④",$AL$230,0))))</f>
        <v>0</v>
      </c>
      <c r="U436" s="909"/>
      <c r="V436" s="910"/>
      <c r="W436" s="906">
        <f t="shared" ref="W436" si="181">IF(OR(I436="○",I436="△"),IF(AU436="●",$K$257*2,0),0)</f>
        <v>0</v>
      </c>
      <c r="X436" s="906"/>
      <c r="Y436" s="906"/>
      <c r="Z436" s="906"/>
      <c r="AA436" s="907"/>
      <c r="AB436" s="937"/>
      <c r="AC436" s="938"/>
      <c r="AD436" s="939"/>
      <c r="AE436" s="908">
        <f t="shared" ref="AE436" si="182">IF(AB438=0,0,ROUNDUP(AB438/AB436,3))</f>
        <v>0</v>
      </c>
      <c r="AF436" s="909"/>
      <c r="AG436" s="910"/>
      <c r="AH436" s="742">
        <f>IF(I436="○",L436+W436,ROUNDUP(L436*T436+W436*AE436,1))</f>
        <v>0</v>
      </c>
      <c r="AI436" s="743"/>
      <c r="AJ436" s="743"/>
      <c r="AK436" s="743"/>
      <c r="AL436" s="744"/>
      <c r="AN436" s="911">
        <f t="shared" ref="AN436" si="183">IF(I436="△",ROUNDUP(W436*AE436,1),0)</f>
        <v>0</v>
      </c>
      <c r="AO436" s="912"/>
      <c r="AP436" s="912"/>
      <c r="AQ436" s="912"/>
      <c r="AR436" s="913"/>
      <c r="AU436" s="748" t="str">
        <f>IF(OR(I436="×",AU440="×"),"×","●")</f>
        <v>●</v>
      </c>
      <c r="AV436" s="837" t="str">
        <f t="shared" ref="AV436" si="184">IF(AU436="●",IF(I436="定","-",I436),"-")</f>
        <v>○</v>
      </c>
      <c r="AW436" s="820">
        <f t="shared" ref="AW436" si="185">20+ROUNDDOWN(($K$255-1000)/1000,0)*20</f>
        <v>0</v>
      </c>
    </row>
    <row r="437" spans="3:49" ht="10.9" hidden="1" customHeight="1">
      <c r="C437" s="766"/>
      <c r="D437" s="769"/>
      <c r="E437" s="772"/>
      <c r="F437" s="772"/>
      <c r="G437" s="766"/>
      <c r="H437" s="772"/>
      <c r="I437" s="777"/>
      <c r="J437" s="778"/>
      <c r="K437" s="779"/>
      <c r="L437" s="906"/>
      <c r="M437" s="906"/>
      <c r="N437" s="906"/>
      <c r="O437" s="906"/>
      <c r="P437" s="906"/>
      <c r="Q437" s="777"/>
      <c r="R437" s="778"/>
      <c r="S437" s="874"/>
      <c r="T437" s="876"/>
      <c r="U437" s="877"/>
      <c r="V437" s="878"/>
      <c r="W437" s="906"/>
      <c r="X437" s="906"/>
      <c r="Y437" s="906"/>
      <c r="Z437" s="906"/>
      <c r="AA437" s="907"/>
      <c r="AB437" s="940"/>
      <c r="AC437" s="941"/>
      <c r="AD437" s="942"/>
      <c r="AE437" s="876"/>
      <c r="AF437" s="877"/>
      <c r="AG437" s="878"/>
      <c r="AH437" s="742"/>
      <c r="AI437" s="743"/>
      <c r="AJ437" s="743"/>
      <c r="AK437" s="743"/>
      <c r="AL437" s="744"/>
      <c r="AN437" s="911"/>
      <c r="AO437" s="912"/>
      <c r="AP437" s="912"/>
      <c r="AQ437" s="912"/>
      <c r="AR437" s="913"/>
      <c r="AU437" s="748"/>
      <c r="AV437" s="837"/>
      <c r="AW437" s="820"/>
    </row>
    <row r="438" spans="3:49" ht="10.9" hidden="1" customHeight="1">
      <c r="C438" s="766"/>
      <c r="D438" s="769"/>
      <c r="E438" s="772"/>
      <c r="F438" s="772"/>
      <c r="G438" s="766"/>
      <c r="H438" s="772"/>
      <c r="I438" s="777"/>
      <c r="J438" s="778"/>
      <c r="K438" s="779"/>
      <c r="L438" s="906"/>
      <c r="M438" s="906"/>
      <c r="N438" s="906"/>
      <c r="O438" s="906"/>
      <c r="P438" s="906"/>
      <c r="Q438" s="777"/>
      <c r="R438" s="778"/>
      <c r="S438" s="874"/>
      <c r="T438" s="876"/>
      <c r="U438" s="877"/>
      <c r="V438" s="878"/>
      <c r="W438" s="906"/>
      <c r="X438" s="906"/>
      <c r="Y438" s="906"/>
      <c r="Z438" s="906"/>
      <c r="AA438" s="907"/>
      <c r="AB438" s="931"/>
      <c r="AC438" s="932"/>
      <c r="AD438" s="933"/>
      <c r="AE438" s="876"/>
      <c r="AF438" s="877"/>
      <c r="AG438" s="878"/>
      <c r="AH438" s="742"/>
      <c r="AI438" s="743"/>
      <c r="AJ438" s="743"/>
      <c r="AK438" s="743"/>
      <c r="AL438" s="744"/>
      <c r="AN438" s="911"/>
      <c r="AO438" s="912"/>
      <c r="AP438" s="912"/>
      <c r="AQ438" s="912"/>
      <c r="AR438" s="913"/>
      <c r="AU438" s="748"/>
      <c r="AV438" s="837"/>
      <c r="AW438" s="820"/>
    </row>
    <row r="439" spans="3:49" ht="10.9" hidden="1" customHeight="1">
      <c r="C439" s="767"/>
      <c r="D439" s="770"/>
      <c r="E439" s="773"/>
      <c r="F439" s="773"/>
      <c r="G439" s="767"/>
      <c r="H439" s="773"/>
      <c r="I439" s="780"/>
      <c r="J439" s="781"/>
      <c r="K439" s="782"/>
      <c r="L439" s="906"/>
      <c r="M439" s="906"/>
      <c r="N439" s="906"/>
      <c r="O439" s="906"/>
      <c r="P439" s="906"/>
      <c r="Q439" s="780"/>
      <c r="R439" s="781"/>
      <c r="S439" s="875"/>
      <c r="T439" s="879"/>
      <c r="U439" s="880"/>
      <c r="V439" s="881"/>
      <c r="W439" s="906"/>
      <c r="X439" s="906"/>
      <c r="Y439" s="906"/>
      <c r="Z439" s="906"/>
      <c r="AA439" s="907"/>
      <c r="AB439" s="934"/>
      <c r="AC439" s="935"/>
      <c r="AD439" s="936"/>
      <c r="AE439" s="879"/>
      <c r="AF439" s="880"/>
      <c r="AG439" s="881"/>
      <c r="AH439" s="742"/>
      <c r="AI439" s="743"/>
      <c r="AJ439" s="743"/>
      <c r="AK439" s="743"/>
      <c r="AL439" s="744"/>
      <c r="AN439" s="911"/>
      <c r="AO439" s="912"/>
      <c r="AP439" s="912"/>
      <c r="AQ439" s="912"/>
      <c r="AR439" s="913"/>
      <c r="AU439" s="748"/>
      <c r="AV439" s="837"/>
      <c r="AW439" s="820"/>
    </row>
    <row r="440" spans="3:49" ht="10.9" hidden="1" customHeight="1">
      <c r="C440" s="920">
        <v>5</v>
      </c>
      <c r="D440" s="921" t="s">
        <v>9</v>
      </c>
      <c r="E440" s="924">
        <v>31</v>
      </c>
      <c r="F440" s="924" t="s">
        <v>10</v>
      </c>
      <c r="G440" s="920" t="s">
        <v>23</v>
      </c>
      <c r="H440" s="924"/>
      <c r="I440" s="774" t="s">
        <v>118</v>
      </c>
      <c r="J440" s="775"/>
      <c r="K440" s="776"/>
      <c r="L440" s="783">
        <f>IF(AND(I440="△",AU440="●"),AW440,0)</f>
        <v>0</v>
      </c>
      <c r="M440" s="784"/>
      <c r="N440" s="784"/>
      <c r="O440" s="784"/>
      <c r="P440" s="785"/>
      <c r="Q440" s="774" t="s">
        <v>45</v>
      </c>
      <c r="R440" s="775"/>
      <c r="S440" s="873"/>
      <c r="T440" s="925">
        <f>IF(Q440="①",$AL$164,IF(Q440="②",$AL$186,IF(Q440="③",$AL$208,IF(Q440="④",$AL$230,0))))</f>
        <v>0</v>
      </c>
      <c r="U440" s="926"/>
      <c r="V440" s="927"/>
      <c r="W440" s="952">
        <f>IF(AND(I440="△",AU440="●"),$K$257*2,0)</f>
        <v>0</v>
      </c>
      <c r="X440" s="784"/>
      <c r="Y440" s="784"/>
      <c r="Z440" s="784"/>
      <c r="AA440" s="834"/>
      <c r="AB440" s="937">
        <v>48</v>
      </c>
      <c r="AC440" s="938"/>
      <c r="AD440" s="939"/>
      <c r="AE440" s="925">
        <f t="shared" ref="AE440" si="186">IF(AB442=0,0,ROUNDUP(AB442/AB440,3))</f>
        <v>0.33400000000000002</v>
      </c>
      <c r="AF440" s="926"/>
      <c r="AG440" s="927"/>
      <c r="AH440" s="742">
        <f>IF(I440="○",L440+W440,ROUNDUP(L440*T440+W440*AE440,1))</f>
        <v>0</v>
      </c>
      <c r="AI440" s="743"/>
      <c r="AJ440" s="743"/>
      <c r="AK440" s="743"/>
      <c r="AL440" s="744"/>
      <c r="AN440" s="911">
        <f t="shared" ref="AN440" si="187">IF(I440="△",ROUNDUP(W440*AE440,1),0)</f>
        <v>0</v>
      </c>
      <c r="AO440" s="912"/>
      <c r="AP440" s="912"/>
      <c r="AQ440" s="912"/>
      <c r="AR440" s="913"/>
      <c r="AU440" s="748" t="str">
        <f>IF(I440="×","×","●")</f>
        <v>●</v>
      </c>
      <c r="AV440" s="837" t="str">
        <f t="shared" ref="AV440" si="188">IF(AU440="●",IF(I440="定","-",I440),"-")</f>
        <v>△</v>
      </c>
      <c r="AW440" s="820">
        <f t="shared" ref="AW440" si="189">20+ROUNDDOWN(($K$255-1000)/1000,0)*20</f>
        <v>0</v>
      </c>
    </row>
    <row r="441" spans="3:49" ht="10.9" hidden="1" customHeight="1">
      <c r="C441" s="868"/>
      <c r="D441" s="922"/>
      <c r="E441" s="866"/>
      <c r="F441" s="866"/>
      <c r="G441" s="868"/>
      <c r="H441" s="866"/>
      <c r="I441" s="777"/>
      <c r="J441" s="778"/>
      <c r="K441" s="779"/>
      <c r="L441" s="786"/>
      <c r="M441" s="787"/>
      <c r="N441" s="787"/>
      <c r="O441" s="787"/>
      <c r="P441" s="788"/>
      <c r="Q441" s="777"/>
      <c r="R441" s="778"/>
      <c r="S441" s="874"/>
      <c r="T441" s="926"/>
      <c r="U441" s="926"/>
      <c r="V441" s="927"/>
      <c r="W441" s="953"/>
      <c r="X441" s="787"/>
      <c r="Y441" s="787"/>
      <c r="Z441" s="787"/>
      <c r="AA441" s="835"/>
      <c r="AB441" s="940"/>
      <c r="AC441" s="941"/>
      <c r="AD441" s="942"/>
      <c r="AE441" s="926"/>
      <c r="AF441" s="926"/>
      <c r="AG441" s="927"/>
      <c r="AH441" s="742"/>
      <c r="AI441" s="743"/>
      <c r="AJ441" s="743"/>
      <c r="AK441" s="743"/>
      <c r="AL441" s="744"/>
      <c r="AN441" s="911"/>
      <c r="AO441" s="912"/>
      <c r="AP441" s="912"/>
      <c r="AQ441" s="912"/>
      <c r="AR441" s="913"/>
      <c r="AU441" s="748"/>
      <c r="AV441" s="837"/>
      <c r="AW441" s="820"/>
    </row>
    <row r="442" spans="3:49" ht="10.9" hidden="1" customHeight="1">
      <c r="C442" s="868"/>
      <c r="D442" s="922"/>
      <c r="E442" s="866"/>
      <c r="F442" s="866"/>
      <c r="G442" s="868"/>
      <c r="H442" s="866"/>
      <c r="I442" s="777"/>
      <c r="J442" s="778"/>
      <c r="K442" s="779"/>
      <c r="L442" s="786"/>
      <c r="M442" s="787"/>
      <c r="N442" s="787"/>
      <c r="O442" s="787"/>
      <c r="P442" s="788"/>
      <c r="Q442" s="777"/>
      <c r="R442" s="778"/>
      <c r="S442" s="874"/>
      <c r="T442" s="926"/>
      <c r="U442" s="926"/>
      <c r="V442" s="927"/>
      <c r="W442" s="953"/>
      <c r="X442" s="787"/>
      <c r="Y442" s="787"/>
      <c r="Z442" s="787"/>
      <c r="AA442" s="835"/>
      <c r="AB442" s="943">
        <v>16</v>
      </c>
      <c r="AC442" s="944"/>
      <c r="AD442" s="945"/>
      <c r="AE442" s="926"/>
      <c r="AF442" s="926"/>
      <c r="AG442" s="927"/>
      <c r="AH442" s="742"/>
      <c r="AI442" s="743"/>
      <c r="AJ442" s="743"/>
      <c r="AK442" s="743"/>
      <c r="AL442" s="744"/>
      <c r="AN442" s="911"/>
      <c r="AO442" s="912"/>
      <c r="AP442" s="912"/>
      <c r="AQ442" s="912"/>
      <c r="AR442" s="913"/>
      <c r="AU442" s="748"/>
      <c r="AV442" s="837"/>
      <c r="AW442" s="820"/>
    </row>
    <row r="443" spans="3:49" ht="10.5" hidden="1" customHeight="1" thickBot="1">
      <c r="C443" s="946"/>
      <c r="D443" s="947"/>
      <c r="E443" s="948"/>
      <c r="F443" s="948"/>
      <c r="G443" s="946"/>
      <c r="H443" s="948"/>
      <c r="I443" s="885"/>
      <c r="J443" s="886"/>
      <c r="K443" s="887"/>
      <c r="L443" s="888"/>
      <c r="M443" s="889"/>
      <c r="N443" s="889"/>
      <c r="O443" s="889"/>
      <c r="P443" s="890"/>
      <c r="Q443" s="885"/>
      <c r="R443" s="886"/>
      <c r="S443" s="949"/>
      <c r="T443" s="950"/>
      <c r="U443" s="950"/>
      <c r="V443" s="951"/>
      <c r="W443" s="954"/>
      <c r="X443" s="889"/>
      <c r="Y443" s="889"/>
      <c r="Z443" s="889"/>
      <c r="AA443" s="896"/>
      <c r="AB443" s="1021"/>
      <c r="AC443" s="1022"/>
      <c r="AD443" s="1023"/>
      <c r="AE443" s="950"/>
      <c r="AF443" s="950"/>
      <c r="AG443" s="951"/>
      <c r="AH443" s="897"/>
      <c r="AI443" s="898"/>
      <c r="AJ443" s="898"/>
      <c r="AK443" s="898"/>
      <c r="AL443" s="899"/>
      <c r="AN443" s="955"/>
      <c r="AO443" s="956"/>
      <c r="AP443" s="956"/>
      <c r="AQ443" s="956"/>
      <c r="AR443" s="957"/>
      <c r="AU443" s="903"/>
      <c r="AV443" s="904"/>
      <c r="AW443" s="905"/>
    </row>
    <row r="444" spans="3:49" ht="10.9" hidden="1" customHeight="1" thickTop="1">
      <c r="C444" s="987">
        <v>6</v>
      </c>
      <c r="D444" s="998" t="s">
        <v>9</v>
      </c>
      <c r="E444" s="866">
        <v>1</v>
      </c>
      <c r="F444" s="985" t="s">
        <v>10</v>
      </c>
      <c r="G444" s="987" t="s">
        <v>24</v>
      </c>
      <c r="H444" s="866"/>
      <c r="I444" s="1000" t="s">
        <v>121</v>
      </c>
      <c r="J444" s="1001"/>
      <c r="K444" s="1002"/>
      <c r="L444" s="958">
        <f>IF(AND(I444="△",AU444="●"),AW444,0)</f>
        <v>0</v>
      </c>
      <c r="M444" s="959"/>
      <c r="N444" s="959"/>
      <c r="O444" s="959"/>
      <c r="P444" s="960"/>
      <c r="Q444" s="777"/>
      <c r="R444" s="778"/>
      <c r="S444" s="874"/>
      <c r="T444" s="964">
        <f>IF(Q444="①",$AL$167,IF(Q444="②",$AL$189,IF(Q444="③",$AL$211,IF(Q444="④",$AL$233,0))))</f>
        <v>0</v>
      </c>
      <c r="U444" s="965"/>
      <c r="V444" s="966"/>
      <c r="W444" s="958">
        <f t="shared" ref="W444" si="190">IF(AND(I444="△",AU444="●"),$K$257*2,0)</f>
        <v>0</v>
      </c>
      <c r="X444" s="959"/>
      <c r="Y444" s="959"/>
      <c r="Z444" s="959"/>
      <c r="AA444" s="960"/>
      <c r="AB444" s="931"/>
      <c r="AC444" s="932"/>
      <c r="AD444" s="933"/>
      <c r="AE444" s="964">
        <f t="shared" ref="AE444" si="191">IF(AB446=0,0,ROUNDUP(AB446/AB444,3))</f>
        <v>0</v>
      </c>
      <c r="AF444" s="965"/>
      <c r="AG444" s="966"/>
      <c r="AH444" s="970">
        <f>ROUNDUP(L444*T444+W444*AE444,1)</f>
        <v>0</v>
      </c>
      <c r="AI444" s="971"/>
      <c r="AJ444" s="971"/>
      <c r="AK444" s="971"/>
      <c r="AL444" s="972"/>
      <c r="AN444" s="974">
        <f t="shared" ref="AN444" si="192">IF(I444="△",ROUNDUP(W444*AE444,1),0)</f>
        <v>0</v>
      </c>
      <c r="AO444" s="971"/>
      <c r="AP444" s="971"/>
      <c r="AQ444" s="971"/>
      <c r="AR444" s="972"/>
      <c r="AU444" s="837" t="str">
        <f t="shared" ref="AU444" si="193">IF(OR(I444="×",AU452="×"),"×","●")</f>
        <v>●</v>
      </c>
      <c r="AV444" s="837" t="str">
        <f t="shared" ref="AV444:AV504" si="194">IF(AU444="●",IF(I444="定","-",I444),"-")</f>
        <v>-</v>
      </c>
      <c r="AW444" s="820">
        <f t="shared" ref="AW444" si="195">20+ROUNDDOWN(($K$255-1000)/1000,0)*20</f>
        <v>0</v>
      </c>
    </row>
    <row r="445" spans="3:49" ht="10.9" hidden="1" customHeight="1">
      <c r="C445" s="987"/>
      <c r="D445" s="998"/>
      <c r="E445" s="866"/>
      <c r="F445" s="985"/>
      <c r="G445" s="987"/>
      <c r="H445" s="866"/>
      <c r="I445" s="991"/>
      <c r="J445" s="992"/>
      <c r="K445" s="993"/>
      <c r="L445" s="958"/>
      <c r="M445" s="959"/>
      <c r="N445" s="959"/>
      <c r="O445" s="959"/>
      <c r="P445" s="960"/>
      <c r="Q445" s="777"/>
      <c r="R445" s="778"/>
      <c r="S445" s="874"/>
      <c r="T445" s="964"/>
      <c r="U445" s="965"/>
      <c r="V445" s="966"/>
      <c r="W445" s="958"/>
      <c r="X445" s="959"/>
      <c r="Y445" s="959"/>
      <c r="Z445" s="959"/>
      <c r="AA445" s="960"/>
      <c r="AB445" s="940"/>
      <c r="AC445" s="941"/>
      <c r="AD445" s="942"/>
      <c r="AE445" s="964"/>
      <c r="AF445" s="965"/>
      <c r="AG445" s="966"/>
      <c r="AH445" s="970"/>
      <c r="AI445" s="971"/>
      <c r="AJ445" s="971"/>
      <c r="AK445" s="971"/>
      <c r="AL445" s="972"/>
      <c r="AN445" s="974"/>
      <c r="AO445" s="971"/>
      <c r="AP445" s="971"/>
      <c r="AQ445" s="971"/>
      <c r="AR445" s="972"/>
      <c r="AU445" s="837"/>
      <c r="AV445" s="837"/>
      <c r="AW445" s="820"/>
    </row>
    <row r="446" spans="3:49" ht="10.9" hidden="1" customHeight="1">
      <c r="C446" s="987"/>
      <c r="D446" s="998"/>
      <c r="E446" s="866"/>
      <c r="F446" s="985"/>
      <c r="G446" s="987"/>
      <c r="H446" s="866"/>
      <c r="I446" s="991"/>
      <c r="J446" s="992"/>
      <c r="K446" s="993"/>
      <c r="L446" s="958"/>
      <c r="M446" s="959"/>
      <c r="N446" s="959"/>
      <c r="O446" s="959"/>
      <c r="P446" s="960"/>
      <c r="Q446" s="777"/>
      <c r="R446" s="778"/>
      <c r="S446" s="874"/>
      <c r="T446" s="964"/>
      <c r="U446" s="965"/>
      <c r="V446" s="966"/>
      <c r="W446" s="958"/>
      <c r="X446" s="959"/>
      <c r="Y446" s="959"/>
      <c r="Z446" s="959"/>
      <c r="AA446" s="960"/>
      <c r="AB446" s="931"/>
      <c r="AC446" s="932"/>
      <c r="AD446" s="933"/>
      <c r="AE446" s="964"/>
      <c r="AF446" s="965"/>
      <c r="AG446" s="966"/>
      <c r="AH446" s="970"/>
      <c r="AI446" s="971"/>
      <c r="AJ446" s="971"/>
      <c r="AK446" s="971"/>
      <c r="AL446" s="972"/>
      <c r="AN446" s="974"/>
      <c r="AO446" s="971"/>
      <c r="AP446" s="971"/>
      <c r="AQ446" s="971"/>
      <c r="AR446" s="972"/>
      <c r="AU446" s="837"/>
      <c r="AV446" s="837"/>
      <c r="AW446" s="820"/>
    </row>
    <row r="447" spans="3:49" ht="10.9" hidden="1" customHeight="1">
      <c r="C447" s="997"/>
      <c r="D447" s="999"/>
      <c r="E447" s="867"/>
      <c r="F447" s="986"/>
      <c r="G447" s="869"/>
      <c r="H447" s="867"/>
      <c r="I447" s="994"/>
      <c r="J447" s="995"/>
      <c r="K447" s="996"/>
      <c r="L447" s="961"/>
      <c r="M447" s="962"/>
      <c r="N447" s="962"/>
      <c r="O447" s="962"/>
      <c r="P447" s="963"/>
      <c r="Q447" s="780"/>
      <c r="R447" s="781"/>
      <c r="S447" s="875"/>
      <c r="T447" s="967"/>
      <c r="U447" s="968"/>
      <c r="V447" s="969"/>
      <c r="W447" s="961"/>
      <c r="X447" s="962"/>
      <c r="Y447" s="962"/>
      <c r="Z447" s="962"/>
      <c r="AA447" s="963"/>
      <c r="AB447" s="934"/>
      <c r="AC447" s="935"/>
      <c r="AD447" s="936"/>
      <c r="AE447" s="967"/>
      <c r="AF447" s="968"/>
      <c r="AG447" s="969"/>
      <c r="AH447" s="973"/>
      <c r="AI447" s="929"/>
      <c r="AJ447" s="929"/>
      <c r="AK447" s="929"/>
      <c r="AL447" s="930"/>
      <c r="AN447" s="928"/>
      <c r="AO447" s="929"/>
      <c r="AP447" s="929"/>
      <c r="AQ447" s="929"/>
      <c r="AR447" s="930"/>
      <c r="AU447" s="837"/>
      <c r="AV447" s="837"/>
      <c r="AW447" s="820"/>
    </row>
    <row r="448" spans="3:49" ht="10.9" hidden="1" customHeight="1">
      <c r="C448" s="920">
        <v>6</v>
      </c>
      <c r="D448" s="921" t="s">
        <v>9</v>
      </c>
      <c r="E448" s="924">
        <v>2</v>
      </c>
      <c r="F448" s="984" t="s">
        <v>10</v>
      </c>
      <c r="G448" s="920" t="s">
        <v>25</v>
      </c>
      <c r="H448" s="924"/>
      <c r="I448" s="988" t="s">
        <v>118</v>
      </c>
      <c r="J448" s="989"/>
      <c r="K448" s="990"/>
      <c r="L448" s="975">
        <f>IF(AND(I448="△",AU448="●"),AW448,0)</f>
        <v>0</v>
      </c>
      <c r="M448" s="976"/>
      <c r="N448" s="976"/>
      <c r="O448" s="976"/>
      <c r="P448" s="977"/>
      <c r="Q448" s="774" t="s">
        <v>45</v>
      </c>
      <c r="R448" s="775"/>
      <c r="S448" s="873"/>
      <c r="T448" s="978">
        <f t="shared" ref="T448" si="196">IF(Q448="①",$AL$167,IF(Q448="②",$AL$189,IF(Q448="③",$AL$211,IF(Q448="④",$AL$233,0))))</f>
        <v>0</v>
      </c>
      <c r="U448" s="979"/>
      <c r="V448" s="980"/>
      <c r="W448" s="975">
        <f t="shared" ref="W448" si="197">IF(AND(I448="△",AU448="●"),$K$257*2,0)</f>
        <v>0</v>
      </c>
      <c r="X448" s="976"/>
      <c r="Y448" s="976"/>
      <c r="Z448" s="976"/>
      <c r="AA448" s="977"/>
      <c r="AB448" s="937">
        <v>48</v>
      </c>
      <c r="AC448" s="938"/>
      <c r="AD448" s="939"/>
      <c r="AE448" s="978">
        <f t="shared" ref="AE448" si="198">IF(AB450=0,0,ROUNDUP(AB450/AB448,3))</f>
        <v>0.16700000000000001</v>
      </c>
      <c r="AF448" s="979"/>
      <c r="AG448" s="980"/>
      <c r="AH448" s="981">
        <f t="shared" ref="AH448" si="199">ROUNDUP(L448*T448+W448*AE448,1)</f>
        <v>0</v>
      </c>
      <c r="AI448" s="982"/>
      <c r="AJ448" s="982"/>
      <c r="AK448" s="982"/>
      <c r="AL448" s="983"/>
      <c r="AN448" s="928">
        <f t="shared" ref="AN448" si="200">IF(I448="△",ROUNDUP(W448*AE448,1),0)</f>
        <v>0</v>
      </c>
      <c r="AO448" s="929"/>
      <c r="AP448" s="929"/>
      <c r="AQ448" s="929"/>
      <c r="AR448" s="930"/>
      <c r="AU448" s="837" t="str">
        <f t="shared" ref="AU448" si="201">IF(OR(I448="×",AU452="×"),"×","●")</f>
        <v>●</v>
      </c>
      <c r="AV448" s="837" t="str">
        <f t="shared" si="194"/>
        <v>△</v>
      </c>
      <c r="AW448" s="820">
        <f t="shared" ref="AW448" si="202">20+ROUNDDOWN(($K$255-1000)/1000,0)*20</f>
        <v>0</v>
      </c>
    </row>
    <row r="449" spans="3:49" ht="10.9" hidden="1" customHeight="1">
      <c r="C449" s="868"/>
      <c r="D449" s="922"/>
      <c r="E449" s="866"/>
      <c r="F449" s="985"/>
      <c r="G449" s="987"/>
      <c r="H449" s="866"/>
      <c r="I449" s="991"/>
      <c r="J449" s="992"/>
      <c r="K449" s="993"/>
      <c r="L449" s="958"/>
      <c r="M449" s="959"/>
      <c r="N449" s="959"/>
      <c r="O449" s="959"/>
      <c r="P449" s="960"/>
      <c r="Q449" s="777"/>
      <c r="R449" s="778"/>
      <c r="S449" s="874"/>
      <c r="T449" s="964"/>
      <c r="U449" s="965"/>
      <c r="V449" s="966"/>
      <c r="W449" s="958"/>
      <c r="X449" s="959"/>
      <c r="Y449" s="959"/>
      <c r="Z449" s="959"/>
      <c r="AA449" s="960"/>
      <c r="AB449" s="940"/>
      <c r="AC449" s="941"/>
      <c r="AD449" s="942"/>
      <c r="AE449" s="964"/>
      <c r="AF449" s="965"/>
      <c r="AG449" s="966"/>
      <c r="AH449" s="970"/>
      <c r="AI449" s="971"/>
      <c r="AJ449" s="971"/>
      <c r="AK449" s="971"/>
      <c r="AL449" s="972"/>
      <c r="AN449" s="911"/>
      <c r="AO449" s="912"/>
      <c r="AP449" s="912"/>
      <c r="AQ449" s="912"/>
      <c r="AR449" s="913"/>
      <c r="AU449" s="837"/>
      <c r="AV449" s="837"/>
      <c r="AW449" s="820"/>
    </row>
    <row r="450" spans="3:49" ht="10.9" hidden="1" customHeight="1">
      <c r="C450" s="868"/>
      <c r="D450" s="922"/>
      <c r="E450" s="866"/>
      <c r="F450" s="985"/>
      <c r="G450" s="987"/>
      <c r="H450" s="866"/>
      <c r="I450" s="991"/>
      <c r="J450" s="992"/>
      <c r="K450" s="993"/>
      <c r="L450" s="958"/>
      <c r="M450" s="959"/>
      <c r="N450" s="959"/>
      <c r="O450" s="959"/>
      <c r="P450" s="960"/>
      <c r="Q450" s="777"/>
      <c r="R450" s="778"/>
      <c r="S450" s="874"/>
      <c r="T450" s="964"/>
      <c r="U450" s="965"/>
      <c r="V450" s="966"/>
      <c r="W450" s="958"/>
      <c r="X450" s="959"/>
      <c r="Y450" s="959"/>
      <c r="Z450" s="959"/>
      <c r="AA450" s="960"/>
      <c r="AB450" s="931">
        <v>8</v>
      </c>
      <c r="AC450" s="932"/>
      <c r="AD450" s="933"/>
      <c r="AE450" s="964"/>
      <c r="AF450" s="965"/>
      <c r="AG450" s="966"/>
      <c r="AH450" s="970"/>
      <c r="AI450" s="971"/>
      <c r="AJ450" s="971"/>
      <c r="AK450" s="971"/>
      <c r="AL450" s="972"/>
      <c r="AN450" s="911"/>
      <c r="AO450" s="912"/>
      <c r="AP450" s="912"/>
      <c r="AQ450" s="912"/>
      <c r="AR450" s="913"/>
      <c r="AU450" s="837"/>
      <c r="AV450" s="837"/>
      <c r="AW450" s="820"/>
    </row>
    <row r="451" spans="3:49" ht="10.9" hidden="1" customHeight="1">
      <c r="C451" s="869"/>
      <c r="D451" s="923"/>
      <c r="E451" s="867"/>
      <c r="F451" s="986"/>
      <c r="G451" s="869"/>
      <c r="H451" s="867"/>
      <c r="I451" s="994"/>
      <c r="J451" s="995"/>
      <c r="K451" s="996"/>
      <c r="L451" s="961"/>
      <c r="M451" s="962"/>
      <c r="N451" s="962"/>
      <c r="O451" s="962"/>
      <c r="P451" s="963"/>
      <c r="Q451" s="780"/>
      <c r="R451" s="781"/>
      <c r="S451" s="875"/>
      <c r="T451" s="967"/>
      <c r="U451" s="968"/>
      <c r="V451" s="969"/>
      <c r="W451" s="961"/>
      <c r="X451" s="962"/>
      <c r="Y451" s="962"/>
      <c r="Z451" s="962"/>
      <c r="AA451" s="963"/>
      <c r="AB451" s="934"/>
      <c r="AC451" s="935"/>
      <c r="AD451" s="936"/>
      <c r="AE451" s="967"/>
      <c r="AF451" s="968"/>
      <c r="AG451" s="969"/>
      <c r="AH451" s="973"/>
      <c r="AI451" s="929"/>
      <c r="AJ451" s="929"/>
      <c r="AK451" s="929"/>
      <c r="AL451" s="930"/>
      <c r="AN451" s="911"/>
      <c r="AO451" s="912"/>
      <c r="AP451" s="912"/>
      <c r="AQ451" s="912"/>
      <c r="AR451" s="913"/>
      <c r="AU451" s="837"/>
      <c r="AV451" s="837"/>
      <c r="AW451" s="820"/>
    </row>
    <row r="452" spans="3:49" ht="10.9" hidden="1" customHeight="1">
      <c r="C452" s="920">
        <v>6</v>
      </c>
      <c r="D452" s="921" t="s">
        <v>9</v>
      </c>
      <c r="E452" s="924">
        <v>3</v>
      </c>
      <c r="F452" s="984" t="s">
        <v>10</v>
      </c>
      <c r="G452" s="920" t="s">
        <v>19</v>
      </c>
      <c r="H452" s="924"/>
      <c r="I452" s="988" t="s">
        <v>118</v>
      </c>
      <c r="J452" s="989"/>
      <c r="K452" s="990"/>
      <c r="L452" s="975">
        <f>IF(AND(I452="△",AU452="●"),AW452,0)</f>
        <v>0</v>
      </c>
      <c r="M452" s="976"/>
      <c r="N452" s="976"/>
      <c r="O452" s="976"/>
      <c r="P452" s="977"/>
      <c r="Q452" s="774" t="s">
        <v>249</v>
      </c>
      <c r="R452" s="775"/>
      <c r="S452" s="873"/>
      <c r="T452" s="978">
        <f t="shared" ref="T452" si="203">IF(Q452="①",$AL$167,IF(Q452="②",$AL$189,IF(Q452="③",$AL$211,IF(Q452="④",$AL$233,0))))</f>
        <v>0</v>
      </c>
      <c r="U452" s="979"/>
      <c r="V452" s="980"/>
      <c r="W452" s="975">
        <f t="shared" ref="W452" si="204">IF(AND(I452="△",AU452="●"),$K$257*2,0)</f>
        <v>0</v>
      </c>
      <c r="X452" s="976"/>
      <c r="Y452" s="976"/>
      <c r="Z452" s="976"/>
      <c r="AA452" s="977"/>
      <c r="AB452" s="937">
        <v>48</v>
      </c>
      <c r="AC452" s="938"/>
      <c r="AD452" s="939"/>
      <c r="AE452" s="978">
        <f t="shared" ref="AE452" si="205">IF(AB454=0,0,ROUNDUP(AB454/AB452,3))</f>
        <v>0.16700000000000001</v>
      </c>
      <c r="AF452" s="979"/>
      <c r="AG452" s="980"/>
      <c r="AH452" s="981">
        <f t="shared" ref="AH452" si="206">ROUNDUP(L452*T452+W452*AE452,1)</f>
        <v>0</v>
      </c>
      <c r="AI452" s="982"/>
      <c r="AJ452" s="982"/>
      <c r="AK452" s="982"/>
      <c r="AL452" s="983"/>
      <c r="AN452" s="928">
        <f t="shared" ref="AN452" si="207">IF(I452="△",ROUNDUP(W452*AE452,1),0)</f>
        <v>0</v>
      </c>
      <c r="AO452" s="929"/>
      <c r="AP452" s="929"/>
      <c r="AQ452" s="929"/>
      <c r="AR452" s="930"/>
      <c r="AU452" s="837" t="str">
        <f t="shared" ref="AU452" si="208">IF(OR(I452="×",AU456="×"),"×","●")</f>
        <v>●</v>
      </c>
      <c r="AV452" s="837" t="str">
        <f t="shared" si="194"/>
        <v>△</v>
      </c>
      <c r="AW452" s="820">
        <f t="shared" ref="AW452" si="209">20+ROUNDDOWN(($K$255-1000)/1000,0)*20</f>
        <v>0</v>
      </c>
    </row>
    <row r="453" spans="3:49" ht="10.9" hidden="1" customHeight="1">
      <c r="C453" s="868"/>
      <c r="D453" s="922"/>
      <c r="E453" s="866"/>
      <c r="F453" s="985"/>
      <c r="G453" s="987"/>
      <c r="H453" s="866"/>
      <c r="I453" s="991"/>
      <c r="J453" s="992"/>
      <c r="K453" s="993"/>
      <c r="L453" s="958"/>
      <c r="M453" s="959"/>
      <c r="N453" s="959"/>
      <c r="O453" s="959"/>
      <c r="P453" s="960"/>
      <c r="Q453" s="777"/>
      <c r="R453" s="778"/>
      <c r="S453" s="874"/>
      <c r="T453" s="964"/>
      <c r="U453" s="965"/>
      <c r="V453" s="966"/>
      <c r="W453" s="958"/>
      <c r="X453" s="959"/>
      <c r="Y453" s="959"/>
      <c r="Z453" s="959"/>
      <c r="AA453" s="960"/>
      <c r="AB453" s="940"/>
      <c r="AC453" s="941"/>
      <c r="AD453" s="942"/>
      <c r="AE453" s="964"/>
      <c r="AF453" s="965"/>
      <c r="AG453" s="966"/>
      <c r="AH453" s="970"/>
      <c r="AI453" s="971"/>
      <c r="AJ453" s="971"/>
      <c r="AK453" s="971"/>
      <c r="AL453" s="972"/>
      <c r="AN453" s="911"/>
      <c r="AO453" s="912"/>
      <c r="AP453" s="912"/>
      <c r="AQ453" s="912"/>
      <c r="AR453" s="913"/>
      <c r="AU453" s="837"/>
      <c r="AV453" s="837"/>
      <c r="AW453" s="820"/>
    </row>
    <row r="454" spans="3:49" ht="10.9" hidden="1" customHeight="1">
      <c r="C454" s="868"/>
      <c r="D454" s="922"/>
      <c r="E454" s="866"/>
      <c r="F454" s="985"/>
      <c r="G454" s="987"/>
      <c r="H454" s="866"/>
      <c r="I454" s="991"/>
      <c r="J454" s="992"/>
      <c r="K454" s="993"/>
      <c r="L454" s="958"/>
      <c r="M454" s="959"/>
      <c r="N454" s="959"/>
      <c r="O454" s="959"/>
      <c r="P454" s="960"/>
      <c r="Q454" s="777"/>
      <c r="R454" s="778"/>
      <c r="S454" s="874"/>
      <c r="T454" s="964"/>
      <c r="U454" s="965"/>
      <c r="V454" s="966"/>
      <c r="W454" s="958"/>
      <c r="X454" s="959"/>
      <c r="Y454" s="959"/>
      <c r="Z454" s="959"/>
      <c r="AA454" s="960"/>
      <c r="AB454" s="931">
        <v>8</v>
      </c>
      <c r="AC454" s="932"/>
      <c r="AD454" s="933"/>
      <c r="AE454" s="964"/>
      <c r="AF454" s="965"/>
      <c r="AG454" s="966"/>
      <c r="AH454" s="970"/>
      <c r="AI454" s="971"/>
      <c r="AJ454" s="971"/>
      <c r="AK454" s="971"/>
      <c r="AL454" s="972"/>
      <c r="AN454" s="911"/>
      <c r="AO454" s="912"/>
      <c r="AP454" s="912"/>
      <c r="AQ454" s="912"/>
      <c r="AR454" s="913"/>
      <c r="AU454" s="837"/>
      <c r="AV454" s="837"/>
      <c r="AW454" s="820"/>
    </row>
    <row r="455" spans="3:49" ht="10.9" hidden="1" customHeight="1">
      <c r="C455" s="869"/>
      <c r="D455" s="923"/>
      <c r="E455" s="867"/>
      <c r="F455" s="986"/>
      <c r="G455" s="869"/>
      <c r="H455" s="867"/>
      <c r="I455" s="994"/>
      <c r="J455" s="995"/>
      <c r="K455" s="996"/>
      <c r="L455" s="961"/>
      <c r="M455" s="962"/>
      <c r="N455" s="962"/>
      <c r="O455" s="962"/>
      <c r="P455" s="963"/>
      <c r="Q455" s="780"/>
      <c r="R455" s="781"/>
      <c r="S455" s="875"/>
      <c r="T455" s="967"/>
      <c r="U455" s="968"/>
      <c r="V455" s="969"/>
      <c r="W455" s="961"/>
      <c r="X455" s="962"/>
      <c r="Y455" s="962"/>
      <c r="Z455" s="962"/>
      <c r="AA455" s="963"/>
      <c r="AB455" s="934"/>
      <c r="AC455" s="935"/>
      <c r="AD455" s="936"/>
      <c r="AE455" s="967"/>
      <c r="AF455" s="968"/>
      <c r="AG455" s="969"/>
      <c r="AH455" s="973"/>
      <c r="AI455" s="929"/>
      <c r="AJ455" s="929"/>
      <c r="AK455" s="929"/>
      <c r="AL455" s="930"/>
      <c r="AN455" s="911"/>
      <c r="AO455" s="912"/>
      <c r="AP455" s="912"/>
      <c r="AQ455" s="912"/>
      <c r="AR455" s="913"/>
      <c r="AU455" s="837"/>
      <c r="AV455" s="837"/>
      <c r="AW455" s="820"/>
    </row>
    <row r="456" spans="3:49" ht="10.9" hidden="1" customHeight="1">
      <c r="C456" s="920">
        <v>6</v>
      </c>
      <c r="D456" s="921" t="s">
        <v>9</v>
      </c>
      <c r="E456" s="924">
        <v>4</v>
      </c>
      <c r="F456" s="984" t="s">
        <v>10</v>
      </c>
      <c r="G456" s="920" t="s">
        <v>20</v>
      </c>
      <c r="H456" s="924"/>
      <c r="I456" s="988" t="s">
        <v>118</v>
      </c>
      <c r="J456" s="989"/>
      <c r="K456" s="990"/>
      <c r="L456" s="975">
        <f>IF(AND(I456="△",AU456="●"),AW456,0)</f>
        <v>0</v>
      </c>
      <c r="M456" s="976"/>
      <c r="N456" s="976"/>
      <c r="O456" s="976"/>
      <c r="P456" s="977"/>
      <c r="Q456" s="774" t="s">
        <v>305</v>
      </c>
      <c r="R456" s="775"/>
      <c r="S456" s="873"/>
      <c r="T456" s="978">
        <f t="shared" ref="T456" si="210">IF(Q456="①",$AL$167,IF(Q456="②",$AL$189,IF(Q456="③",$AL$211,IF(Q456="④",$AL$233,0))))</f>
        <v>0</v>
      </c>
      <c r="U456" s="979"/>
      <c r="V456" s="980"/>
      <c r="W456" s="975">
        <f t="shared" ref="W456" si="211">IF(AND(I456="△",AU456="●"),$K$257*2,0)</f>
        <v>0</v>
      </c>
      <c r="X456" s="976"/>
      <c r="Y456" s="976"/>
      <c r="Z456" s="976"/>
      <c r="AA456" s="977"/>
      <c r="AB456" s="937">
        <v>56</v>
      </c>
      <c r="AC456" s="938"/>
      <c r="AD456" s="939"/>
      <c r="AE456" s="978">
        <f t="shared" ref="AE456" si="212">IF(AB458=0,0,ROUNDUP(AB458/AB456,3))</f>
        <v>0.14299999999999999</v>
      </c>
      <c r="AF456" s="979"/>
      <c r="AG456" s="980"/>
      <c r="AH456" s="981">
        <f t="shared" ref="AH456" si="213">ROUNDUP(L456*T456+W456*AE456,1)</f>
        <v>0</v>
      </c>
      <c r="AI456" s="982"/>
      <c r="AJ456" s="982"/>
      <c r="AK456" s="982"/>
      <c r="AL456" s="983"/>
      <c r="AN456" s="928">
        <f t="shared" ref="AN456" si="214">IF(I456="△",ROUNDUP(W456*AE456,1),0)</f>
        <v>0</v>
      </c>
      <c r="AO456" s="929"/>
      <c r="AP456" s="929"/>
      <c r="AQ456" s="929"/>
      <c r="AR456" s="930"/>
      <c r="AU456" s="837" t="str">
        <f t="shared" ref="AU456" si="215">IF(OR(I456="×",AU460="×"),"×","●")</f>
        <v>●</v>
      </c>
      <c r="AV456" s="837" t="str">
        <f t="shared" si="194"/>
        <v>△</v>
      </c>
      <c r="AW456" s="820">
        <f t="shared" ref="AW456" si="216">20+ROUNDDOWN(($K$255-1000)/1000,0)*20</f>
        <v>0</v>
      </c>
    </row>
    <row r="457" spans="3:49" ht="10.9" hidden="1" customHeight="1">
      <c r="C457" s="868"/>
      <c r="D457" s="922"/>
      <c r="E457" s="866"/>
      <c r="F457" s="985"/>
      <c r="G457" s="987"/>
      <c r="H457" s="866"/>
      <c r="I457" s="991"/>
      <c r="J457" s="992"/>
      <c r="K457" s="993"/>
      <c r="L457" s="958"/>
      <c r="M457" s="959"/>
      <c r="N457" s="959"/>
      <c r="O457" s="959"/>
      <c r="P457" s="960"/>
      <c r="Q457" s="777"/>
      <c r="R457" s="778"/>
      <c r="S457" s="874"/>
      <c r="T457" s="964"/>
      <c r="U457" s="965"/>
      <c r="V457" s="966"/>
      <c r="W457" s="958"/>
      <c r="X457" s="959"/>
      <c r="Y457" s="959"/>
      <c r="Z457" s="959"/>
      <c r="AA457" s="960"/>
      <c r="AB457" s="940"/>
      <c r="AC457" s="941"/>
      <c r="AD457" s="942"/>
      <c r="AE457" s="964"/>
      <c r="AF457" s="965"/>
      <c r="AG457" s="966"/>
      <c r="AH457" s="970"/>
      <c r="AI457" s="971"/>
      <c r="AJ457" s="971"/>
      <c r="AK457" s="971"/>
      <c r="AL457" s="972"/>
      <c r="AN457" s="911"/>
      <c r="AO457" s="912"/>
      <c r="AP457" s="912"/>
      <c r="AQ457" s="912"/>
      <c r="AR457" s="913"/>
      <c r="AU457" s="837"/>
      <c r="AV457" s="837"/>
      <c r="AW457" s="820"/>
    </row>
    <row r="458" spans="3:49" ht="10.9" hidden="1" customHeight="1">
      <c r="C458" s="868"/>
      <c r="D458" s="922"/>
      <c r="E458" s="866"/>
      <c r="F458" s="985"/>
      <c r="G458" s="987"/>
      <c r="H458" s="866"/>
      <c r="I458" s="991"/>
      <c r="J458" s="992"/>
      <c r="K458" s="993"/>
      <c r="L458" s="958"/>
      <c r="M458" s="959"/>
      <c r="N458" s="959"/>
      <c r="O458" s="959"/>
      <c r="P458" s="960"/>
      <c r="Q458" s="777"/>
      <c r="R458" s="778"/>
      <c r="S458" s="874"/>
      <c r="T458" s="964"/>
      <c r="U458" s="965"/>
      <c r="V458" s="966"/>
      <c r="W458" s="958"/>
      <c r="X458" s="959"/>
      <c r="Y458" s="959"/>
      <c r="Z458" s="959"/>
      <c r="AA458" s="960"/>
      <c r="AB458" s="931">
        <v>8</v>
      </c>
      <c r="AC458" s="932"/>
      <c r="AD458" s="933"/>
      <c r="AE458" s="964"/>
      <c r="AF458" s="965"/>
      <c r="AG458" s="966"/>
      <c r="AH458" s="970"/>
      <c r="AI458" s="971"/>
      <c r="AJ458" s="971"/>
      <c r="AK458" s="971"/>
      <c r="AL458" s="972"/>
      <c r="AN458" s="911"/>
      <c r="AO458" s="912"/>
      <c r="AP458" s="912"/>
      <c r="AQ458" s="912"/>
      <c r="AR458" s="913"/>
      <c r="AU458" s="837"/>
      <c r="AV458" s="837"/>
      <c r="AW458" s="820"/>
    </row>
    <row r="459" spans="3:49" ht="10.9" hidden="1" customHeight="1">
      <c r="C459" s="869"/>
      <c r="D459" s="923"/>
      <c r="E459" s="867"/>
      <c r="F459" s="986"/>
      <c r="G459" s="869"/>
      <c r="H459" s="867"/>
      <c r="I459" s="994"/>
      <c r="J459" s="995"/>
      <c r="K459" s="996"/>
      <c r="L459" s="961"/>
      <c r="M459" s="962"/>
      <c r="N459" s="962"/>
      <c r="O459" s="962"/>
      <c r="P459" s="963"/>
      <c r="Q459" s="780"/>
      <c r="R459" s="781"/>
      <c r="S459" s="875"/>
      <c r="T459" s="967"/>
      <c r="U459" s="968"/>
      <c r="V459" s="969"/>
      <c r="W459" s="961"/>
      <c r="X459" s="962"/>
      <c r="Y459" s="962"/>
      <c r="Z459" s="962"/>
      <c r="AA459" s="963"/>
      <c r="AB459" s="934"/>
      <c r="AC459" s="935"/>
      <c r="AD459" s="936"/>
      <c r="AE459" s="967"/>
      <c r="AF459" s="968"/>
      <c r="AG459" s="969"/>
      <c r="AH459" s="973"/>
      <c r="AI459" s="929"/>
      <c r="AJ459" s="929"/>
      <c r="AK459" s="929"/>
      <c r="AL459" s="930"/>
      <c r="AN459" s="911"/>
      <c r="AO459" s="912"/>
      <c r="AP459" s="912"/>
      <c r="AQ459" s="912"/>
      <c r="AR459" s="913"/>
      <c r="AU459" s="837"/>
      <c r="AV459" s="837"/>
      <c r="AW459" s="820"/>
    </row>
    <row r="460" spans="3:49" ht="10.9" hidden="1" customHeight="1">
      <c r="C460" s="920">
        <v>6</v>
      </c>
      <c r="D460" s="921" t="s">
        <v>9</v>
      </c>
      <c r="E460" s="924">
        <v>5</v>
      </c>
      <c r="F460" s="984" t="s">
        <v>10</v>
      </c>
      <c r="G460" s="920" t="s">
        <v>21</v>
      </c>
      <c r="H460" s="924"/>
      <c r="I460" s="988" t="s">
        <v>118</v>
      </c>
      <c r="J460" s="989"/>
      <c r="K460" s="990"/>
      <c r="L460" s="975">
        <f t="shared" ref="L460" si="217">IF(AND(I460="△",AU460="●"),AW460,0)</f>
        <v>0</v>
      </c>
      <c r="M460" s="976"/>
      <c r="N460" s="976"/>
      <c r="O460" s="976"/>
      <c r="P460" s="977"/>
      <c r="Q460" s="774" t="s">
        <v>306</v>
      </c>
      <c r="R460" s="775"/>
      <c r="S460" s="873"/>
      <c r="T460" s="978">
        <f t="shared" ref="T460" si="218">IF(Q460="①",$AL$167,IF(Q460="②",$AL$189,IF(Q460="③",$AL$211,IF(Q460="④",$AL$233,0))))</f>
        <v>0</v>
      </c>
      <c r="U460" s="979"/>
      <c r="V460" s="980"/>
      <c r="W460" s="906">
        <f t="shared" ref="W460" si="219">IF(AND(I460="△",AU460="●"),$K$257*2,0)</f>
        <v>0</v>
      </c>
      <c r="X460" s="906"/>
      <c r="Y460" s="906"/>
      <c r="Z460" s="906"/>
      <c r="AA460" s="907"/>
      <c r="AB460" s="937">
        <v>56</v>
      </c>
      <c r="AC460" s="938"/>
      <c r="AD460" s="939"/>
      <c r="AE460" s="978">
        <f t="shared" ref="AE460" si="220">IF(AB462=0,0,ROUNDUP(AB462/AB460,3))</f>
        <v>0.14299999999999999</v>
      </c>
      <c r="AF460" s="979"/>
      <c r="AG460" s="980"/>
      <c r="AH460" s="981">
        <f t="shared" ref="AH460" si="221">ROUNDUP(L460*T460+W460*AE460,1)</f>
        <v>0</v>
      </c>
      <c r="AI460" s="982"/>
      <c r="AJ460" s="982"/>
      <c r="AK460" s="982"/>
      <c r="AL460" s="983"/>
      <c r="AN460" s="1003">
        <f t="shared" ref="AN460" si="222">IF(I460="△",ROUNDUP(W460*AE460,1),0)</f>
        <v>0</v>
      </c>
      <c r="AO460" s="982"/>
      <c r="AP460" s="982"/>
      <c r="AQ460" s="982"/>
      <c r="AR460" s="983"/>
      <c r="AU460" s="837" t="str">
        <f t="shared" ref="AU460" si="223">IF(OR(I460="×",AU464="×"),"×","●")</f>
        <v>●</v>
      </c>
      <c r="AV460" s="837" t="str">
        <f t="shared" si="194"/>
        <v>△</v>
      </c>
      <c r="AW460" s="820">
        <f t="shared" ref="AW460" si="224">20+ROUNDDOWN(($K$255-1000)/1000,0)*20</f>
        <v>0</v>
      </c>
    </row>
    <row r="461" spans="3:49" ht="10.9" hidden="1" customHeight="1">
      <c r="C461" s="868"/>
      <c r="D461" s="922"/>
      <c r="E461" s="866"/>
      <c r="F461" s="985"/>
      <c r="G461" s="868"/>
      <c r="H461" s="866"/>
      <c r="I461" s="991"/>
      <c r="J461" s="992"/>
      <c r="K461" s="993"/>
      <c r="L461" s="958"/>
      <c r="M461" s="959"/>
      <c r="N461" s="959"/>
      <c r="O461" s="959"/>
      <c r="P461" s="960"/>
      <c r="Q461" s="777"/>
      <c r="R461" s="778"/>
      <c r="S461" s="874"/>
      <c r="T461" s="964"/>
      <c r="U461" s="965"/>
      <c r="V461" s="966"/>
      <c r="W461" s="906"/>
      <c r="X461" s="906"/>
      <c r="Y461" s="906"/>
      <c r="Z461" s="906"/>
      <c r="AA461" s="907"/>
      <c r="AB461" s="940"/>
      <c r="AC461" s="941"/>
      <c r="AD461" s="942"/>
      <c r="AE461" s="964"/>
      <c r="AF461" s="965"/>
      <c r="AG461" s="966"/>
      <c r="AH461" s="970"/>
      <c r="AI461" s="971"/>
      <c r="AJ461" s="971"/>
      <c r="AK461" s="971"/>
      <c r="AL461" s="972"/>
      <c r="AN461" s="974"/>
      <c r="AO461" s="971"/>
      <c r="AP461" s="971"/>
      <c r="AQ461" s="971"/>
      <c r="AR461" s="972"/>
      <c r="AU461" s="837"/>
      <c r="AV461" s="837"/>
      <c r="AW461" s="820"/>
    </row>
    <row r="462" spans="3:49" ht="10.9" hidden="1" customHeight="1">
      <c r="C462" s="868"/>
      <c r="D462" s="922"/>
      <c r="E462" s="866"/>
      <c r="F462" s="985"/>
      <c r="G462" s="868"/>
      <c r="H462" s="866"/>
      <c r="I462" s="991"/>
      <c r="J462" s="992"/>
      <c r="K462" s="993"/>
      <c r="L462" s="958"/>
      <c r="M462" s="959"/>
      <c r="N462" s="959"/>
      <c r="O462" s="959"/>
      <c r="P462" s="960"/>
      <c r="Q462" s="777"/>
      <c r="R462" s="778"/>
      <c r="S462" s="874"/>
      <c r="T462" s="964"/>
      <c r="U462" s="965"/>
      <c r="V462" s="966"/>
      <c r="W462" s="906"/>
      <c r="X462" s="906"/>
      <c r="Y462" s="906"/>
      <c r="Z462" s="906"/>
      <c r="AA462" s="907"/>
      <c r="AB462" s="931">
        <v>8</v>
      </c>
      <c r="AC462" s="932"/>
      <c r="AD462" s="933"/>
      <c r="AE462" s="964"/>
      <c r="AF462" s="965"/>
      <c r="AG462" s="966"/>
      <c r="AH462" s="970"/>
      <c r="AI462" s="971"/>
      <c r="AJ462" s="971"/>
      <c r="AK462" s="971"/>
      <c r="AL462" s="972"/>
      <c r="AN462" s="974"/>
      <c r="AO462" s="971"/>
      <c r="AP462" s="971"/>
      <c r="AQ462" s="971"/>
      <c r="AR462" s="972"/>
      <c r="AU462" s="837"/>
      <c r="AV462" s="837"/>
      <c r="AW462" s="820"/>
    </row>
    <row r="463" spans="3:49" ht="10.9" hidden="1" customHeight="1">
      <c r="C463" s="869"/>
      <c r="D463" s="923"/>
      <c r="E463" s="867"/>
      <c r="F463" s="986"/>
      <c r="G463" s="869"/>
      <c r="H463" s="867"/>
      <c r="I463" s="994"/>
      <c r="J463" s="995"/>
      <c r="K463" s="996"/>
      <c r="L463" s="961"/>
      <c r="M463" s="962"/>
      <c r="N463" s="962"/>
      <c r="O463" s="962"/>
      <c r="P463" s="963"/>
      <c r="Q463" s="780"/>
      <c r="R463" s="781"/>
      <c r="S463" s="875"/>
      <c r="T463" s="967"/>
      <c r="U463" s="968"/>
      <c r="V463" s="969"/>
      <c r="W463" s="906"/>
      <c r="X463" s="906"/>
      <c r="Y463" s="906"/>
      <c r="Z463" s="906"/>
      <c r="AA463" s="907"/>
      <c r="AB463" s="934"/>
      <c r="AC463" s="935"/>
      <c r="AD463" s="936"/>
      <c r="AE463" s="967"/>
      <c r="AF463" s="968"/>
      <c r="AG463" s="969"/>
      <c r="AH463" s="973"/>
      <c r="AI463" s="929"/>
      <c r="AJ463" s="929"/>
      <c r="AK463" s="929"/>
      <c r="AL463" s="930"/>
      <c r="AN463" s="928"/>
      <c r="AO463" s="929"/>
      <c r="AP463" s="929"/>
      <c r="AQ463" s="929"/>
      <c r="AR463" s="930"/>
      <c r="AU463" s="837"/>
      <c r="AV463" s="837"/>
      <c r="AW463" s="820"/>
    </row>
    <row r="464" spans="3:49" ht="10.9" hidden="1" customHeight="1">
      <c r="C464" s="920">
        <v>6</v>
      </c>
      <c r="D464" s="921" t="s">
        <v>9</v>
      </c>
      <c r="E464" s="924">
        <v>6</v>
      </c>
      <c r="F464" s="984" t="s">
        <v>10</v>
      </c>
      <c r="G464" s="920" t="s">
        <v>22</v>
      </c>
      <c r="H464" s="924"/>
      <c r="I464" s="988" t="s">
        <v>118</v>
      </c>
      <c r="J464" s="989"/>
      <c r="K464" s="990"/>
      <c r="L464" s="975">
        <f t="shared" ref="L464" si="225">IF(AND(I464="△",AU464="●"),AW464,0)</f>
        <v>0</v>
      </c>
      <c r="M464" s="976"/>
      <c r="N464" s="976"/>
      <c r="O464" s="976"/>
      <c r="P464" s="977"/>
      <c r="Q464" s="774" t="s">
        <v>306</v>
      </c>
      <c r="R464" s="775"/>
      <c r="S464" s="873"/>
      <c r="T464" s="978">
        <f t="shared" ref="T464" si="226">IF(Q464="①",$AL$167,IF(Q464="②",$AL$189,IF(Q464="③",$AL$211,IF(Q464="④",$AL$233,0))))</f>
        <v>0</v>
      </c>
      <c r="U464" s="979"/>
      <c r="V464" s="980"/>
      <c r="W464" s="906">
        <f t="shared" ref="W464" si="227">IF(AND(I464="△",AU464="●"),$K$257*2,0)</f>
        <v>0</v>
      </c>
      <c r="X464" s="906"/>
      <c r="Y464" s="906"/>
      <c r="Z464" s="906"/>
      <c r="AA464" s="907"/>
      <c r="AB464" s="937">
        <v>56</v>
      </c>
      <c r="AC464" s="938"/>
      <c r="AD464" s="939"/>
      <c r="AE464" s="978">
        <f t="shared" ref="AE464" si="228">IF(AB466=0,0,ROUNDUP(AB466/AB464,3))</f>
        <v>0.14299999999999999</v>
      </c>
      <c r="AF464" s="979"/>
      <c r="AG464" s="980"/>
      <c r="AH464" s="981">
        <f t="shared" ref="AH464" si="229">ROUNDUP(L464*T464+W464*AE464,1)</f>
        <v>0</v>
      </c>
      <c r="AI464" s="982"/>
      <c r="AJ464" s="982"/>
      <c r="AK464" s="982"/>
      <c r="AL464" s="983"/>
      <c r="AN464" s="1003">
        <f t="shared" ref="AN464" si="230">IF(I464="△",ROUNDUP(W464*AE464,1),0)</f>
        <v>0</v>
      </c>
      <c r="AO464" s="982"/>
      <c r="AP464" s="982"/>
      <c r="AQ464" s="982"/>
      <c r="AR464" s="983"/>
      <c r="AU464" s="837" t="str">
        <f t="shared" ref="AU464" si="231">IF(OR(I464="×",AU468="×"),"×","●")</f>
        <v>●</v>
      </c>
      <c r="AV464" s="837" t="str">
        <f t="shared" si="194"/>
        <v>△</v>
      </c>
      <c r="AW464" s="820">
        <f t="shared" ref="AW464" si="232">20+ROUNDDOWN(($K$255-1000)/1000,0)*20</f>
        <v>0</v>
      </c>
    </row>
    <row r="465" spans="3:49" ht="10.9" hidden="1" customHeight="1">
      <c r="C465" s="868"/>
      <c r="D465" s="922"/>
      <c r="E465" s="866"/>
      <c r="F465" s="985"/>
      <c r="G465" s="868"/>
      <c r="H465" s="866"/>
      <c r="I465" s="991"/>
      <c r="J465" s="992"/>
      <c r="K465" s="993"/>
      <c r="L465" s="958"/>
      <c r="M465" s="959"/>
      <c r="N465" s="959"/>
      <c r="O465" s="959"/>
      <c r="P465" s="960"/>
      <c r="Q465" s="777"/>
      <c r="R465" s="778"/>
      <c r="S465" s="874"/>
      <c r="T465" s="964"/>
      <c r="U465" s="965"/>
      <c r="V465" s="966"/>
      <c r="W465" s="906"/>
      <c r="X465" s="906"/>
      <c r="Y465" s="906"/>
      <c r="Z465" s="906"/>
      <c r="AA465" s="907"/>
      <c r="AB465" s="940"/>
      <c r="AC465" s="941"/>
      <c r="AD465" s="942"/>
      <c r="AE465" s="964"/>
      <c r="AF465" s="965"/>
      <c r="AG465" s="966"/>
      <c r="AH465" s="970"/>
      <c r="AI465" s="971"/>
      <c r="AJ465" s="971"/>
      <c r="AK465" s="971"/>
      <c r="AL465" s="972"/>
      <c r="AN465" s="974"/>
      <c r="AO465" s="971"/>
      <c r="AP465" s="971"/>
      <c r="AQ465" s="971"/>
      <c r="AR465" s="972"/>
      <c r="AU465" s="837"/>
      <c r="AV465" s="837"/>
      <c r="AW465" s="820"/>
    </row>
    <row r="466" spans="3:49" ht="10.9" hidden="1" customHeight="1">
      <c r="C466" s="868"/>
      <c r="D466" s="922"/>
      <c r="E466" s="866"/>
      <c r="F466" s="985"/>
      <c r="G466" s="868"/>
      <c r="H466" s="866"/>
      <c r="I466" s="991"/>
      <c r="J466" s="992"/>
      <c r="K466" s="993"/>
      <c r="L466" s="958"/>
      <c r="M466" s="959"/>
      <c r="N466" s="959"/>
      <c r="O466" s="959"/>
      <c r="P466" s="960"/>
      <c r="Q466" s="777"/>
      <c r="R466" s="778"/>
      <c r="S466" s="874"/>
      <c r="T466" s="964"/>
      <c r="U466" s="965"/>
      <c r="V466" s="966"/>
      <c r="W466" s="906"/>
      <c r="X466" s="906"/>
      <c r="Y466" s="906"/>
      <c r="Z466" s="906"/>
      <c r="AA466" s="907"/>
      <c r="AB466" s="931">
        <v>8</v>
      </c>
      <c r="AC466" s="932"/>
      <c r="AD466" s="933"/>
      <c r="AE466" s="964"/>
      <c r="AF466" s="965"/>
      <c r="AG466" s="966"/>
      <c r="AH466" s="970"/>
      <c r="AI466" s="971"/>
      <c r="AJ466" s="971"/>
      <c r="AK466" s="971"/>
      <c r="AL466" s="972"/>
      <c r="AN466" s="974"/>
      <c r="AO466" s="971"/>
      <c r="AP466" s="971"/>
      <c r="AQ466" s="971"/>
      <c r="AR466" s="972"/>
      <c r="AU466" s="837"/>
      <c r="AV466" s="837"/>
      <c r="AW466" s="820"/>
    </row>
    <row r="467" spans="3:49" ht="10.9" hidden="1" customHeight="1">
      <c r="C467" s="869"/>
      <c r="D467" s="923"/>
      <c r="E467" s="867"/>
      <c r="F467" s="986"/>
      <c r="G467" s="869"/>
      <c r="H467" s="867"/>
      <c r="I467" s="994"/>
      <c r="J467" s="995"/>
      <c r="K467" s="996"/>
      <c r="L467" s="961"/>
      <c r="M467" s="962"/>
      <c r="N467" s="962"/>
      <c r="O467" s="962"/>
      <c r="P467" s="963"/>
      <c r="Q467" s="780"/>
      <c r="R467" s="781"/>
      <c r="S467" s="875"/>
      <c r="T467" s="967"/>
      <c r="U467" s="968"/>
      <c r="V467" s="969"/>
      <c r="W467" s="906"/>
      <c r="X467" s="906"/>
      <c r="Y467" s="906"/>
      <c r="Z467" s="906"/>
      <c r="AA467" s="907"/>
      <c r="AB467" s="934"/>
      <c r="AC467" s="935"/>
      <c r="AD467" s="936"/>
      <c r="AE467" s="967"/>
      <c r="AF467" s="968"/>
      <c r="AG467" s="969"/>
      <c r="AH467" s="973"/>
      <c r="AI467" s="929"/>
      <c r="AJ467" s="929"/>
      <c r="AK467" s="929"/>
      <c r="AL467" s="930"/>
      <c r="AN467" s="928"/>
      <c r="AO467" s="929"/>
      <c r="AP467" s="929"/>
      <c r="AQ467" s="929"/>
      <c r="AR467" s="930"/>
      <c r="AU467" s="837"/>
      <c r="AV467" s="837"/>
      <c r="AW467" s="820"/>
    </row>
    <row r="468" spans="3:49" ht="10.9" hidden="1" customHeight="1">
      <c r="C468" s="920">
        <v>6</v>
      </c>
      <c r="D468" s="921" t="s">
        <v>9</v>
      </c>
      <c r="E468" s="924">
        <v>7</v>
      </c>
      <c r="F468" s="984" t="s">
        <v>10</v>
      </c>
      <c r="G468" s="920" t="s">
        <v>23</v>
      </c>
      <c r="H468" s="924"/>
      <c r="I468" s="988" t="s">
        <v>118</v>
      </c>
      <c r="J468" s="989"/>
      <c r="K468" s="990"/>
      <c r="L468" s="975">
        <f t="shared" ref="L468" si="233">IF(AND(I468="△",AU468="●"),AW468,0)</f>
        <v>0</v>
      </c>
      <c r="M468" s="976"/>
      <c r="N468" s="976"/>
      <c r="O468" s="976"/>
      <c r="P468" s="977"/>
      <c r="Q468" s="774" t="s">
        <v>45</v>
      </c>
      <c r="R468" s="775"/>
      <c r="S468" s="873"/>
      <c r="T468" s="978">
        <f t="shared" ref="T468" si="234">IF(Q468="①",$AL$167,IF(Q468="②",$AL$189,IF(Q468="③",$AL$211,IF(Q468="④",$AL$233,0))))</f>
        <v>0</v>
      </c>
      <c r="U468" s="979"/>
      <c r="V468" s="980"/>
      <c r="W468" s="975">
        <f t="shared" ref="W468" si="235">IF(AND(I468="△",AU468="●"),$K$257*2,0)</f>
        <v>0</v>
      </c>
      <c r="X468" s="976"/>
      <c r="Y468" s="976"/>
      <c r="Z468" s="976"/>
      <c r="AA468" s="977"/>
      <c r="AB468" s="937">
        <v>48</v>
      </c>
      <c r="AC468" s="938"/>
      <c r="AD468" s="939"/>
      <c r="AE468" s="978">
        <f t="shared" ref="AE468" si="236">IF(AB470=0,0,ROUNDUP(AB470/AB468,3))</f>
        <v>0.16700000000000001</v>
      </c>
      <c r="AF468" s="979"/>
      <c r="AG468" s="980"/>
      <c r="AH468" s="981">
        <f t="shared" ref="AH468" si="237">ROUNDUP(L468*T468+W468*AE468,1)</f>
        <v>0</v>
      </c>
      <c r="AI468" s="982"/>
      <c r="AJ468" s="982"/>
      <c r="AK468" s="982"/>
      <c r="AL468" s="983"/>
      <c r="AN468" s="928">
        <f t="shared" ref="AN468" si="238">IF(I468="△",ROUNDUP(W468*AE468,1),0)</f>
        <v>0</v>
      </c>
      <c r="AO468" s="929"/>
      <c r="AP468" s="929"/>
      <c r="AQ468" s="929"/>
      <c r="AR468" s="930"/>
      <c r="AU468" s="837" t="str">
        <f t="shared" ref="AU468" si="239">IF(OR(I468="×",AU472="×"),"×","●")</f>
        <v>●</v>
      </c>
      <c r="AV468" s="837" t="str">
        <f t="shared" si="194"/>
        <v>△</v>
      </c>
      <c r="AW468" s="820">
        <f t="shared" ref="AW468" si="240">20+ROUNDDOWN(($K$255-1000)/1000,0)*20</f>
        <v>0</v>
      </c>
    </row>
    <row r="469" spans="3:49" ht="10.9" hidden="1" customHeight="1">
      <c r="C469" s="868"/>
      <c r="D469" s="922"/>
      <c r="E469" s="866"/>
      <c r="F469" s="985"/>
      <c r="G469" s="987"/>
      <c r="H469" s="866"/>
      <c r="I469" s="991"/>
      <c r="J469" s="992"/>
      <c r="K469" s="993"/>
      <c r="L469" s="958"/>
      <c r="M469" s="959"/>
      <c r="N469" s="959"/>
      <c r="O469" s="959"/>
      <c r="P469" s="960"/>
      <c r="Q469" s="777"/>
      <c r="R469" s="778"/>
      <c r="S469" s="874"/>
      <c r="T469" s="964"/>
      <c r="U469" s="965"/>
      <c r="V469" s="966"/>
      <c r="W469" s="958"/>
      <c r="X469" s="959"/>
      <c r="Y469" s="959"/>
      <c r="Z469" s="959"/>
      <c r="AA469" s="960"/>
      <c r="AB469" s="940"/>
      <c r="AC469" s="941"/>
      <c r="AD469" s="942"/>
      <c r="AE469" s="964"/>
      <c r="AF469" s="965"/>
      <c r="AG469" s="966"/>
      <c r="AH469" s="970"/>
      <c r="AI469" s="971"/>
      <c r="AJ469" s="971"/>
      <c r="AK469" s="971"/>
      <c r="AL469" s="972"/>
      <c r="AN469" s="911"/>
      <c r="AO469" s="912"/>
      <c r="AP469" s="912"/>
      <c r="AQ469" s="912"/>
      <c r="AR469" s="913"/>
      <c r="AU469" s="837"/>
      <c r="AV469" s="837"/>
      <c r="AW469" s="820"/>
    </row>
    <row r="470" spans="3:49" ht="10.9" hidden="1" customHeight="1">
      <c r="C470" s="868"/>
      <c r="D470" s="922"/>
      <c r="E470" s="866"/>
      <c r="F470" s="985"/>
      <c r="G470" s="987"/>
      <c r="H470" s="866"/>
      <c r="I470" s="991"/>
      <c r="J470" s="992"/>
      <c r="K470" s="993"/>
      <c r="L470" s="958"/>
      <c r="M470" s="959"/>
      <c r="N470" s="959"/>
      <c r="O470" s="959"/>
      <c r="P470" s="960"/>
      <c r="Q470" s="777"/>
      <c r="R470" s="778"/>
      <c r="S470" s="874"/>
      <c r="T470" s="964"/>
      <c r="U470" s="965"/>
      <c r="V470" s="966"/>
      <c r="W470" s="958"/>
      <c r="X470" s="959"/>
      <c r="Y470" s="959"/>
      <c r="Z470" s="959"/>
      <c r="AA470" s="960"/>
      <c r="AB470" s="931">
        <v>8</v>
      </c>
      <c r="AC470" s="932"/>
      <c r="AD470" s="933"/>
      <c r="AE470" s="964"/>
      <c r="AF470" s="965"/>
      <c r="AG470" s="966"/>
      <c r="AH470" s="970"/>
      <c r="AI470" s="971"/>
      <c r="AJ470" s="971"/>
      <c r="AK470" s="971"/>
      <c r="AL470" s="972"/>
      <c r="AN470" s="911"/>
      <c r="AO470" s="912"/>
      <c r="AP470" s="912"/>
      <c r="AQ470" s="912"/>
      <c r="AR470" s="913"/>
      <c r="AU470" s="837"/>
      <c r="AV470" s="837"/>
      <c r="AW470" s="820"/>
    </row>
    <row r="471" spans="3:49" ht="10.9" hidden="1" customHeight="1">
      <c r="C471" s="869"/>
      <c r="D471" s="923"/>
      <c r="E471" s="867"/>
      <c r="F471" s="986"/>
      <c r="G471" s="869"/>
      <c r="H471" s="867"/>
      <c r="I471" s="994"/>
      <c r="J471" s="995"/>
      <c r="K471" s="996"/>
      <c r="L471" s="961"/>
      <c r="M471" s="962"/>
      <c r="N471" s="962"/>
      <c r="O471" s="962"/>
      <c r="P471" s="963"/>
      <c r="Q471" s="780"/>
      <c r="R471" s="781"/>
      <c r="S471" s="875"/>
      <c r="T471" s="967"/>
      <c r="U471" s="968"/>
      <c r="V471" s="969"/>
      <c r="W471" s="961"/>
      <c r="X471" s="962"/>
      <c r="Y471" s="962"/>
      <c r="Z471" s="962"/>
      <c r="AA471" s="963"/>
      <c r="AB471" s="934"/>
      <c r="AC471" s="935"/>
      <c r="AD471" s="936"/>
      <c r="AE471" s="967"/>
      <c r="AF471" s="968"/>
      <c r="AG471" s="969"/>
      <c r="AH471" s="973"/>
      <c r="AI471" s="929"/>
      <c r="AJ471" s="929"/>
      <c r="AK471" s="929"/>
      <c r="AL471" s="930"/>
      <c r="AN471" s="911"/>
      <c r="AO471" s="912"/>
      <c r="AP471" s="912"/>
      <c r="AQ471" s="912"/>
      <c r="AR471" s="913"/>
      <c r="AU471" s="837"/>
      <c r="AV471" s="837"/>
      <c r="AW471" s="820"/>
    </row>
    <row r="472" spans="3:49" ht="10.9" hidden="1" customHeight="1">
      <c r="C472" s="920">
        <v>6</v>
      </c>
      <c r="D472" s="921" t="s">
        <v>9</v>
      </c>
      <c r="E472" s="924">
        <v>8</v>
      </c>
      <c r="F472" s="984" t="s">
        <v>10</v>
      </c>
      <c r="G472" s="920" t="s">
        <v>24</v>
      </c>
      <c r="H472" s="924"/>
      <c r="I472" s="988" t="s">
        <v>121</v>
      </c>
      <c r="J472" s="989"/>
      <c r="K472" s="990"/>
      <c r="L472" s="975">
        <f t="shared" ref="L472" si="241">IF(AND(I472="△",AU472="●"),AW472,0)</f>
        <v>0</v>
      </c>
      <c r="M472" s="976"/>
      <c r="N472" s="976"/>
      <c r="O472" s="976"/>
      <c r="P472" s="977"/>
      <c r="Q472" s="774"/>
      <c r="R472" s="775"/>
      <c r="S472" s="873"/>
      <c r="T472" s="978">
        <f t="shared" ref="T472" si="242">IF(Q472="①",$AL$167,IF(Q472="②",$AL$189,IF(Q472="③",$AL$211,IF(Q472="④",$AL$233,0))))</f>
        <v>0</v>
      </c>
      <c r="U472" s="979"/>
      <c r="V472" s="980"/>
      <c r="W472" s="975">
        <f t="shared" ref="W472" si="243">IF(AND(I472="△",AU472="●"),$K$257*2,0)</f>
        <v>0</v>
      </c>
      <c r="X472" s="976"/>
      <c r="Y472" s="976"/>
      <c r="Z472" s="976"/>
      <c r="AA472" s="977"/>
      <c r="AB472" s="937"/>
      <c r="AC472" s="938"/>
      <c r="AD472" s="939"/>
      <c r="AE472" s="978">
        <f t="shared" ref="AE472" si="244">IF(AB474=0,0,ROUNDUP(AB474/AB472,3))</f>
        <v>0</v>
      </c>
      <c r="AF472" s="979"/>
      <c r="AG472" s="980"/>
      <c r="AH472" s="981">
        <f t="shared" ref="AH472" si="245">ROUNDUP(L472*T472+W472*AE472,1)</f>
        <v>0</v>
      </c>
      <c r="AI472" s="982"/>
      <c r="AJ472" s="982"/>
      <c r="AK472" s="982"/>
      <c r="AL472" s="983"/>
      <c r="AN472" s="928">
        <f t="shared" ref="AN472" si="246">IF(I472="△",ROUNDUP(W472*AE472,1),0)</f>
        <v>0</v>
      </c>
      <c r="AO472" s="929"/>
      <c r="AP472" s="929"/>
      <c r="AQ472" s="929"/>
      <c r="AR472" s="930"/>
      <c r="AU472" s="837" t="str">
        <f t="shared" ref="AU472" si="247">IF(OR(I472="×",AU476="×"),"×","●")</f>
        <v>●</v>
      </c>
      <c r="AV472" s="837" t="str">
        <f t="shared" si="194"/>
        <v>-</v>
      </c>
      <c r="AW472" s="820">
        <f t="shared" ref="AW472" si="248">20+ROUNDDOWN(($K$255-1000)/1000,0)*20</f>
        <v>0</v>
      </c>
    </row>
    <row r="473" spans="3:49" ht="10.9" hidden="1" customHeight="1">
      <c r="C473" s="868"/>
      <c r="D473" s="922"/>
      <c r="E473" s="866"/>
      <c r="F473" s="985"/>
      <c r="G473" s="987"/>
      <c r="H473" s="866"/>
      <c r="I473" s="991"/>
      <c r="J473" s="992"/>
      <c r="K473" s="993"/>
      <c r="L473" s="958"/>
      <c r="M473" s="959"/>
      <c r="N473" s="959"/>
      <c r="O473" s="959"/>
      <c r="P473" s="960"/>
      <c r="Q473" s="777"/>
      <c r="R473" s="778"/>
      <c r="S473" s="874"/>
      <c r="T473" s="964"/>
      <c r="U473" s="965"/>
      <c r="V473" s="966"/>
      <c r="W473" s="958"/>
      <c r="X473" s="959"/>
      <c r="Y473" s="959"/>
      <c r="Z473" s="959"/>
      <c r="AA473" s="960"/>
      <c r="AB473" s="940"/>
      <c r="AC473" s="941"/>
      <c r="AD473" s="942"/>
      <c r="AE473" s="964"/>
      <c r="AF473" s="965"/>
      <c r="AG473" s="966"/>
      <c r="AH473" s="970"/>
      <c r="AI473" s="971"/>
      <c r="AJ473" s="971"/>
      <c r="AK473" s="971"/>
      <c r="AL473" s="972"/>
      <c r="AN473" s="911"/>
      <c r="AO473" s="912"/>
      <c r="AP473" s="912"/>
      <c r="AQ473" s="912"/>
      <c r="AR473" s="913"/>
      <c r="AU473" s="837"/>
      <c r="AV473" s="837"/>
      <c r="AW473" s="820"/>
    </row>
    <row r="474" spans="3:49" ht="10.9" hidden="1" customHeight="1">
      <c r="C474" s="868"/>
      <c r="D474" s="922"/>
      <c r="E474" s="866"/>
      <c r="F474" s="985"/>
      <c r="G474" s="987"/>
      <c r="H474" s="866"/>
      <c r="I474" s="991"/>
      <c r="J474" s="992"/>
      <c r="K474" s="993"/>
      <c r="L474" s="958"/>
      <c r="M474" s="959"/>
      <c r="N474" s="959"/>
      <c r="O474" s="959"/>
      <c r="P474" s="960"/>
      <c r="Q474" s="777"/>
      <c r="R474" s="778"/>
      <c r="S474" s="874"/>
      <c r="T474" s="964"/>
      <c r="U474" s="965"/>
      <c r="V474" s="966"/>
      <c r="W474" s="958"/>
      <c r="X474" s="959"/>
      <c r="Y474" s="959"/>
      <c r="Z474" s="959"/>
      <c r="AA474" s="960"/>
      <c r="AB474" s="931"/>
      <c r="AC474" s="932"/>
      <c r="AD474" s="933"/>
      <c r="AE474" s="964"/>
      <c r="AF474" s="965"/>
      <c r="AG474" s="966"/>
      <c r="AH474" s="970"/>
      <c r="AI474" s="971"/>
      <c r="AJ474" s="971"/>
      <c r="AK474" s="971"/>
      <c r="AL474" s="972"/>
      <c r="AN474" s="911"/>
      <c r="AO474" s="912"/>
      <c r="AP474" s="912"/>
      <c r="AQ474" s="912"/>
      <c r="AR474" s="913"/>
      <c r="AU474" s="837"/>
      <c r="AV474" s="837"/>
      <c r="AW474" s="820"/>
    </row>
    <row r="475" spans="3:49" ht="10.9" hidden="1" customHeight="1">
      <c r="C475" s="869"/>
      <c r="D475" s="923"/>
      <c r="E475" s="867"/>
      <c r="F475" s="986"/>
      <c r="G475" s="869"/>
      <c r="H475" s="867"/>
      <c r="I475" s="994"/>
      <c r="J475" s="995"/>
      <c r="K475" s="996"/>
      <c r="L475" s="961"/>
      <c r="M475" s="962"/>
      <c r="N475" s="962"/>
      <c r="O475" s="962"/>
      <c r="P475" s="963"/>
      <c r="Q475" s="780"/>
      <c r="R475" s="781"/>
      <c r="S475" s="875"/>
      <c r="T475" s="967"/>
      <c r="U475" s="968"/>
      <c r="V475" s="969"/>
      <c r="W475" s="961"/>
      <c r="X475" s="962"/>
      <c r="Y475" s="962"/>
      <c r="Z475" s="962"/>
      <c r="AA475" s="963"/>
      <c r="AB475" s="934"/>
      <c r="AC475" s="935"/>
      <c r="AD475" s="936"/>
      <c r="AE475" s="967"/>
      <c r="AF475" s="968"/>
      <c r="AG475" s="969"/>
      <c r="AH475" s="973"/>
      <c r="AI475" s="929"/>
      <c r="AJ475" s="929"/>
      <c r="AK475" s="929"/>
      <c r="AL475" s="930"/>
      <c r="AN475" s="911"/>
      <c r="AO475" s="912"/>
      <c r="AP475" s="912"/>
      <c r="AQ475" s="912"/>
      <c r="AR475" s="913"/>
      <c r="AU475" s="837"/>
      <c r="AV475" s="837"/>
      <c r="AW475" s="820"/>
    </row>
    <row r="476" spans="3:49" ht="10.9" hidden="1" customHeight="1">
      <c r="C476" s="920">
        <v>6</v>
      </c>
      <c r="D476" s="921" t="s">
        <v>9</v>
      </c>
      <c r="E476" s="924">
        <v>9</v>
      </c>
      <c r="F476" s="984" t="s">
        <v>10</v>
      </c>
      <c r="G476" s="920" t="s">
        <v>25</v>
      </c>
      <c r="H476" s="924"/>
      <c r="I476" s="988" t="s">
        <v>118</v>
      </c>
      <c r="J476" s="989"/>
      <c r="K476" s="990"/>
      <c r="L476" s="975">
        <f t="shared" ref="L476" si="249">IF(AND(I476="△",AU476="●"),AW476,0)</f>
        <v>0</v>
      </c>
      <c r="M476" s="976"/>
      <c r="N476" s="976"/>
      <c r="O476" s="976"/>
      <c r="P476" s="977"/>
      <c r="Q476" s="774" t="s">
        <v>45</v>
      </c>
      <c r="R476" s="775"/>
      <c r="S476" s="873"/>
      <c r="T476" s="978">
        <f t="shared" ref="T476" si="250">IF(Q476="①",$AL$167,IF(Q476="②",$AL$189,IF(Q476="③",$AL$211,IF(Q476="④",$AL$233,0))))</f>
        <v>0</v>
      </c>
      <c r="U476" s="979"/>
      <c r="V476" s="980"/>
      <c r="W476" s="975">
        <f t="shared" ref="W476" si="251">IF(AND(I476="△",AU476="●"),$K$257*2,0)</f>
        <v>0</v>
      </c>
      <c r="X476" s="976"/>
      <c r="Y476" s="976"/>
      <c r="Z476" s="976"/>
      <c r="AA476" s="977"/>
      <c r="AB476" s="937">
        <v>48</v>
      </c>
      <c r="AC476" s="938"/>
      <c r="AD476" s="939"/>
      <c r="AE476" s="978">
        <f t="shared" ref="AE476" si="252">IF(AB478=0,0,ROUNDUP(AB478/AB476,3))</f>
        <v>0.16700000000000001</v>
      </c>
      <c r="AF476" s="979"/>
      <c r="AG476" s="980"/>
      <c r="AH476" s="981">
        <f t="shared" ref="AH476" si="253">ROUNDUP(L476*T476+W476*AE476,1)</f>
        <v>0</v>
      </c>
      <c r="AI476" s="982"/>
      <c r="AJ476" s="982"/>
      <c r="AK476" s="982"/>
      <c r="AL476" s="983"/>
      <c r="AN476" s="928">
        <f t="shared" ref="AN476" si="254">IF(I476="△",ROUNDUP(W476*AE476,1),0)</f>
        <v>0</v>
      </c>
      <c r="AO476" s="929"/>
      <c r="AP476" s="929"/>
      <c r="AQ476" s="929"/>
      <c r="AR476" s="930"/>
      <c r="AU476" s="837" t="str">
        <f t="shared" ref="AU476" si="255">IF(OR(I476="×",AU480="×"),"×","●")</f>
        <v>●</v>
      </c>
      <c r="AV476" s="837" t="str">
        <f t="shared" si="194"/>
        <v>△</v>
      </c>
      <c r="AW476" s="820">
        <f t="shared" ref="AW476" si="256">20+ROUNDDOWN(($K$255-1000)/1000,0)*20</f>
        <v>0</v>
      </c>
    </row>
    <row r="477" spans="3:49" ht="10.9" hidden="1" customHeight="1">
      <c r="C477" s="868"/>
      <c r="D477" s="922"/>
      <c r="E477" s="866"/>
      <c r="F477" s="985"/>
      <c r="G477" s="987"/>
      <c r="H477" s="866"/>
      <c r="I477" s="991"/>
      <c r="J477" s="992"/>
      <c r="K477" s="993"/>
      <c r="L477" s="958"/>
      <c r="M477" s="959"/>
      <c r="N477" s="959"/>
      <c r="O477" s="959"/>
      <c r="P477" s="960"/>
      <c r="Q477" s="777"/>
      <c r="R477" s="778"/>
      <c r="S477" s="874"/>
      <c r="T477" s="964"/>
      <c r="U477" s="965"/>
      <c r="V477" s="966"/>
      <c r="W477" s="958"/>
      <c r="X477" s="959"/>
      <c r="Y477" s="959"/>
      <c r="Z477" s="959"/>
      <c r="AA477" s="960"/>
      <c r="AB477" s="940"/>
      <c r="AC477" s="941"/>
      <c r="AD477" s="942"/>
      <c r="AE477" s="964"/>
      <c r="AF477" s="965"/>
      <c r="AG477" s="966"/>
      <c r="AH477" s="970"/>
      <c r="AI477" s="971"/>
      <c r="AJ477" s="971"/>
      <c r="AK477" s="971"/>
      <c r="AL477" s="972"/>
      <c r="AN477" s="911"/>
      <c r="AO477" s="912"/>
      <c r="AP477" s="912"/>
      <c r="AQ477" s="912"/>
      <c r="AR477" s="913"/>
      <c r="AU477" s="837"/>
      <c r="AV477" s="837"/>
      <c r="AW477" s="820"/>
    </row>
    <row r="478" spans="3:49" ht="10.9" hidden="1" customHeight="1">
      <c r="C478" s="868"/>
      <c r="D478" s="922"/>
      <c r="E478" s="866"/>
      <c r="F478" s="985"/>
      <c r="G478" s="987"/>
      <c r="H478" s="866"/>
      <c r="I478" s="991"/>
      <c r="J478" s="992"/>
      <c r="K478" s="993"/>
      <c r="L478" s="958"/>
      <c r="M478" s="959"/>
      <c r="N478" s="959"/>
      <c r="O478" s="959"/>
      <c r="P478" s="960"/>
      <c r="Q478" s="777"/>
      <c r="R478" s="778"/>
      <c r="S478" s="874"/>
      <c r="T478" s="964"/>
      <c r="U478" s="965"/>
      <c r="V478" s="966"/>
      <c r="W478" s="958"/>
      <c r="X478" s="959"/>
      <c r="Y478" s="959"/>
      <c r="Z478" s="959"/>
      <c r="AA478" s="960"/>
      <c r="AB478" s="931">
        <v>8</v>
      </c>
      <c r="AC478" s="932"/>
      <c r="AD478" s="933"/>
      <c r="AE478" s="964"/>
      <c r="AF478" s="965"/>
      <c r="AG478" s="966"/>
      <c r="AH478" s="970"/>
      <c r="AI478" s="971"/>
      <c r="AJ478" s="971"/>
      <c r="AK478" s="971"/>
      <c r="AL478" s="972"/>
      <c r="AN478" s="911"/>
      <c r="AO478" s="912"/>
      <c r="AP478" s="912"/>
      <c r="AQ478" s="912"/>
      <c r="AR478" s="913"/>
      <c r="AU478" s="837"/>
      <c r="AV478" s="837"/>
      <c r="AW478" s="820"/>
    </row>
    <row r="479" spans="3:49" ht="10.9" hidden="1" customHeight="1">
      <c r="C479" s="869"/>
      <c r="D479" s="923"/>
      <c r="E479" s="867"/>
      <c r="F479" s="986"/>
      <c r="G479" s="869"/>
      <c r="H479" s="867"/>
      <c r="I479" s="994"/>
      <c r="J479" s="995"/>
      <c r="K479" s="996"/>
      <c r="L479" s="961"/>
      <c r="M479" s="962"/>
      <c r="N479" s="962"/>
      <c r="O479" s="962"/>
      <c r="P479" s="963"/>
      <c r="Q479" s="780"/>
      <c r="R479" s="781"/>
      <c r="S479" s="875"/>
      <c r="T479" s="967"/>
      <c r="U479" s="968"/>
      <c r="V479" s="969"/>
      <c r="W479" s="961"/>
      <c r="X479" s="962"/>
      <c r="Y479" s="962"/>
      <c r="Z479" s="962"/>
      <c r="AA479" s="963"/>
      <c r="AB479" s="934"/>
      <c r="AC479" s="935"/>
      <c r="AD479" s="936"/>
      <c r="AE479" s="967"/>
      <c r="AF479" s="968"/>
      <c r="AG479" s="969"/>
      <c r="AH479" s="973"/>
      <c r="AI479" s="929"/>
      <c r="AJ479" s="929"/>
      <c r="AK479" s="929"/>
      <c r="AL479" s="930"/>
      <c r="AN479" s="911"/>
      <c r="AO479" s="912"/>
      <c r="AP479" s="912"/>
      <c r="AQ479" s="912"/>
      <c r="AR479" s="913"/>
      <c r="AU479" s="837"/>
      <c r="AV479" s="837"/>
      <c r="AW479" s="820"/>
    </row>
    <row r="480" spans="3:49" ht="10.9" hidden="1" customHeight="1">
      <c r="C480" s="920">
        <v>6</v>
      </c>
      <c r="D480" s="921" t="s">
        <v>9</v>
      </c>
      <c r="E480" s="924">
        <v>10</v>
      </c>
      <c r="F480" s="984" t="s">
        <v>10</v>
      </c>
      <c r="G480" s="920" t="s">
        <v>19</v>
      </c>
      <c r="H480" s="924"/>
      <c r="I480" s="988" t="s">
        <v>118</v>
      </c>
      <c r="J480" s="989"/>
      <c r="K480" s="990"/>
      <c r="L480" s="975">
        <f t="shared" ref="L480" si="257">IF(AND(I480="△",AU480="●"),AW480,0)</f>
        <v>0</v>
      </c>
      <c r="M480" s="976"/>
      <c r="N480" s="976"/>
      <c r="O480" s="976"/>
      <c r="P480" s="977"/>
      <c r="Q480" s="774" t="s">
        <v>249</v>
      </c>
      <c r="R480" s="775"/>
      <c r="S480" s="873"/>
      <c r="T480" s="978">
        <f t="shared" ref="T480" si="258">IF(Q480="①",$AL$167,IF(Q480="②",$AL$189,IF(Q480="③",$AL$211,IF(Q480="④",$AL$233,0))))</f>
        <v>0</v>
      </c>
      <c r="U480" s="979"/>
      <c r="V480" s="980"/>
      <c r="W480" s="975">
        <f t="shared" ref="W480" si="259">IF(AND(I480="△",AU480="●"),$K$257*2,0)</f>
        <v>0</v>
      </c>
      <c r="X480" s="976"/>
      <c r="Y480" s="976"/>
      <c r="Z480" s="976"/>
      <c r="AA480" s="977"/>
      <c r="AB480" s="937">
        <v>48</v>
      </c>
      <c r="AC480" s="938"/>
      <c r="AD480" s="939"/>
      <c r="AE480" s="978">
        <f t="shared" ref="AE480" si="260">IF(AB482=0,0,ROUNDUP(AB482/AB480,3))</f>
        <v>0.16700000000000001</v>
      </c>
      <c r="AF480" s="979"/>
      <c r="AG480" s="980"/>
      <c r="AH480" s="981">
        <f t="shared" ref="AH480" si="261">ROUNDUP(L480*T480+W480*AE480,1)</f>
        <v>0</v>
      </c>
      <c r="AI480" s="982"/>
      <c r="AJ480" s="982"/>
      <c r="AK480" s="982"/>
      <c r="AL480" s="983"/>
      <c r="AN480" s="928">
        <f t="shared" ref="AN480" si="262">IF(I480="△",ROUNDUP(W480*AE480,1),0)</f>
        <v>0</v>
      </c>
      <c r="AO480" s="929"/>
      <c r="AP480" s="929"/>
      <c r="AQ480" s="929"/>
      <c r="AR480" s="930"/>
      <c r="AU480" s="837" t="str">
        <f t="shared" ref="AU480" si="263">IF(OR(I480="×",AU484="×"),"×","●")</f>
        <v>●</v>
      </c>
      <c r="AV480" s="837" t="str">
        <f t="shared" si="194"/>
        <v>△</v>
      </c>
      <c r="AW480" s="820">
        <f t="shared" ref="AW480" si="264">20+ROUNDDOWN(($K$255-1000)/1000,0)*20</f>
        <v>0</v>
      </c>
    </row>
    <row r="481" spans="3:49" ht="10.9" hidden="1" customHeight="1">
      <c r="C481" s="868"/>
      <c r="D481" s="922"/>
      <c r="E481" s="866"/>
      <c r="F481" s="985"/>
      <c r="G481" s="987"/>
      <c r="H481" s="866"/>
      <c r="I481" s="991"/>
      <c r="J481" s="992"/>
      <c r="K481" s="993"/>
      <c r="L481" s="958"/>
      <c r="M481" s="959"/>
      <c r="N481" s="959"/>
      <c r="O481" s="959"/>
      <c r="P481" s="960"/>
      <c r="Q481" s="777"/>
      <c r="R481" s="778"/>
      <c r="S481" s="874"/>
      <c r="T481" s="964"/>
      <c r="U481" s="965"/>
      <c r="V481" s="966"/>
      <c r="W481" s="958"/>
      <c r="X481" s="959"/>
      <c r="Y481" s="959"/>
      <c r="Z481" s="959"/>
      <c r="AA481" s="960"/>
      <c r="AB481" s="940"/>
      <c r="AC481" s="941"/>
      <c r="AD481" s="942"/>
      <c r="AE481" s="964"/>
      <c r="AF481" s="965"/>
      <c r="AG481" s="966"/>
      <c r="AH481" s="970"/>
      <c r="AI481" s="971"/>
      <c r="AJ481" s="971"/>
      <c r="AK481" s="971"/>
      <c r="AL481" s="972"/>
      <c r="AN481" s="911"/>
      <c r="AO481" s="912"/>
      <c r="AP481" s="912"/>
      <c r="AQ481" s="912"/>
      <c r="AR481" s="913"/>
      <c r="AU481" s="837"/>
      <c r="AV481" s="837"/>
      <c r="AW481" s="820"/>
    </row>
    <row r="482" spans="3:49" ht="10.9" hidden="1" customHeight="1">
      <c r="C482" s="868"/>
      <c r="D482" s="922"/>
      <c r="E482" s="866"/>
      <c r="F482" s="985"/>
      <c r="G482" s="987"/>
      <c r="H482" s="866"/>
      <c r="I482" s="991"/>
      <c r="J482" s="992"/>
      <c r="K482" s="993"/>
      <c r="L482" s="958"/>
      <c r="M482" s="959"/>
      <c r="N482" s="959"/>
      <c r="O482" s="959"/>
      <c r="P482" s="960"/>
      <c r="Q482" s="777"/>
      <c r="R482" s="778"/>
      <c r="S482" s="874"/>
      <c r="T482" s="964"/>
      <c r="U482" s="965"/>
      <c r="V482" s="966"/>
      <c r="W482" s="958"/>
      <c r="X482" s="959"/>
      <c r="Y482" s="959"/>
      <c r="Z482" s="959"/>
      <c r="AA482" s="960"/>
      <c r="AB482" s="931">
        <v>8</v>
      </c>
      <c r="AC482" s="932"/>
      <c r="AD482" s="933"/>
      <c r="AE482" s="964"/>
      <c r="AF482" s="965"/>
      <c r="AG482" s="966"/>
      <c r="AH482" s="970"/>
      <c r="AI482" s="971"/>
      <c r="AJ482" s="971"/>
      <c r="AK482" s="971"/>
      <c r="AL482" s="972"/>
      <c r="AN482" s="911"/>
      <c r="AO482" s="912"/>
      <c r="AP482" s="912"/>
      <c r="AQ482" s="912"/>
      <c r="AR482" s="913"/>
      <c r="AU482" s="837"/>
      <c r="AV482" s="837"/>
      <c r="AW482" s="820"/>
    </row>
    <row r="483" spans="3:49" ht="10.9" hidden="1" customHeight="1">
      <c r="C483" s="869"/>
      <c r="D483" s="923"/>
      <c r="E483" s="867"/>
      <c r="F483" s="986"/>
      <c r="G483" s="869"/>
      <c r="H483" s="867"/>
      <c r="I483" s="994"/>
      <c r="J483" s="995"/>
      <c r="K483" s="996"/>
      <c r="L483" s="961"/>
      <c r="M483" s="962"/>
      <c r="N483" s="962"/>
      <c r="O483" s="962"/>
      <c r="P483" s="963"/>
      <c r="Q483" s="780"/>
      <c r="R483" s="781"/>
      <c r="S483" s="875"/>
      <c r="T483" s="967"/>
      <c r="U483" s="968"/>
      <c r="V483" s="969"/>
      <c r="W483" s="961"/>
      <c r="X483" s="962"/>
      <c r="Y483" s="962"/>
      <c r="Z483" s="962"/>
      <c r="AA483" s="963"/>
      <c r="AB483" s="934"/>
      <c r="AC483" s="935"/>
      <c r="AD483" s="936"/>
      <c r="AE483" s="967"/>
      <c r="AF483" s="968"/>
      <c r="AG483" s="969"/>
      <c r="AH483" s="973"/>
      <c r="AI483" s="929"/>
      <c r="AJ483" s="929"/>
      <c r="AK483" s="929"/>
      <c r="AL483" s="930"/>
      <c r="AN483" s="911"/>
      <c r="AO483" s="912"/>
      <c r="AP483" s="912"/>
      <c r="AQ483" s="912"/>
      <c r="AR483" s="913"/>
      <c r="AU483" s="837"/>
      <c r="AV483" s="837"/>
      <c r="AW483" s="820"/>
    </row>
    <row r="484" spans="3:49" ht="10.9" hidden="1" customHeight="1">
      <c r="C484" s="920">
        <v>6</v>
      </c>
      <c r="D484" s="921" t="s">
        <v>9</v>
      </c>
      <c r="E484" s="924">
        <v>11</v>
      </c>
      <c r="F484" s="984" t="s">
        <v>10</v>
      </c>
      <c r="G484" s="920" t="s">
        <v>20</v>
      </c>
      <c r="H484" s="924"/>
      <c r="I484" s="988" t="s">
        <v>118</v>
      </c>
      <c r="J484" s="989"/>
      <c r="K484" s="990"/>
      <c r="L484" s="975">
        <f t="shared" ref="L484" si="265">IF(AND(I484="△",AU484="●"),AW484,0)</f>
        <v>0</v>
      </c>
      <c r="M484" s="976"/>
      <c r="N484" s="976"/>
      <c r="O484" s="976"/>
      <c r="P484" s="977"/>
      <c r="Q484" s="774" t="s">
        <v>305</v>
      </c>
      <c r="R484" s="775"/>
      <c r="S484" s="873"/>
      <c r="T484" s="978">
        <f t="shared" ref="T484" si="266">IF(Q484="①",$AL$167,IF(Q484="②",$AL$189,IF(Q484="③",$AL$211,IF(Q484="④",$AL$233,0))))</f>
        <v>0</v>
      </c>
      <c r="U484" s="979"/>
      <c r="V484" s="980"/>
      <c r="W484" s="975">
        <f t="shared" ref="W484" si="267">IF(AND(I484="△",AU484="●"),$K$257*2,0)</f>
        <v>0</v>
      </c>
      <c r="X484" s="976"/>
      <c r="Y484" s="976"/>
      <c r="Z484" s="976"/>
      <c r="AA484" s="977"/>
      <c r="AB484" s="937">
        <v>56</v>
      </c>
      <c r="AC484" s="938"/>
      <c r="AD484" s="939"/>
      <c r="AE484" s="978">
        <f t="shared" ref="AE484" si="268">IF(AB486=0,0,ROUNDUP(AB486/AB484,3))</f>
        <v>0.14299999999999999</v>
      </c>
      <c r="AF484" s="979"/>
      <c r="AG484" s="980"/>
      <c r="AH484" s="981">
        <f t="shared" ref="AH484" si="269">ROUNDUP(L484*T484+W484*AE484,1)</f>
        <v>0</v>
      </c>
      <c r="AI484" s="982"/>
      <c r="AJ484" s="982"/>
      <c r="AK484" s="982"/>
      <c r="AL484" s="983"/>
      <c r="AN484" s="928">
        <f t="shared" ref="AN484" si="270">IF(I484="△",ROUNDUP(W484*AE484,1),0)</f>
        <v>0</v>
      </c>
      <c r="AO484" s="929"/>
      <c r="AP484" s="929"/>
      <c r="AQ484" s="929"/>
      <c r="AR484" s="930"/>
      <c r="AU484" s="837" t="str">
        <f t="shared" ref="AU484" si="271">IF(OR(I484="×",AU488="×"),"×","●")</f>
        <v>●</v>
      </c>
      <c r="AV484" s="837" t="str">
        <f t="shared" si="194"/>
        <v>△</v>
      </c>
      <c r="AW484" s="820">
        <f t="shared" ref="AW484" si="272">20+ROUNDDOWN(($K$255-1000)/1000,0)*20</f>
        <v>0</v>
      </c>
    </row>
    <row r="485" spans="3:49" ht="10.9" hidden="1" customHeight="1">
      <c r="C485" s="868"/>
      <c r="D485" s="922"/>
      <c r="E485" s="866"/>
      <c r="F485" s="985"/>
      <c r="G485" s="987"/>
      <c r="H485" s="866"/>
      <c r="I485" s="991"/>
      <c r="J485" s="992"/>
      <c r="K485" s="993"/>
      <c r="L485" s="958"/>
      <c r="M485" s="959"/>
      <c r="N485" s="959"/>
      <c r="O485" s="959"/>
      <c r="P485" s="960"/>
      <c r="Q485" s="777"/>
      <c r="R485" s="778"/>
      <c r="S485" s="874"/>
      <c r="T485" s="964"/>
      <c r="U485" s="965"/>
      <c r="V485" s="966"/>
      <c r="W485" s="958"/>
      <c r="X485" s="959"/>
      <c r="Y485" s="959"/>
      <c r="Z485" s="959"/>
      <c r="AA485" s="960"/>
      <c r="AB485" s="940"/>
      <c r="AC485" s="941"/>
      <c r="AD485" s="942"/>
      <c r="AE485" s="964"/>
      <c r="AF485" s="965"/>
      <c r="AG485" s="966"/>
      <c r="AH485" s="970"/>
      <c r="AI485" s="971"/>
      <c r="AJ485" s="971"/>
      <c r="AK485" s="971"/>
      <c r="AL485" s="972"/>
      <c r="AN485" s="911"/>
      <c r="AO485" s="912"/>
      <c r="AP485" s="912"/>
      <c r="AQ485" s="912"/>
      <c r="AR485" s="913"/>
      <c r="AU485" s="837"/>
      <c r="AV485" s="837"/>
      <c r="AW485" s="820"/>
    </row>
    <row r="486" spans="3:49" ht="10.9" hidden="1" customHeight="1">
      <c r="C486" s="868"/>
      <c r="D486" s="922"/>
      <c r="E486" s="866"/>
      <c r="F486" s="985"/>
      <c r="G486" s="987"/>
      <c r="H486" s="866"/>
      <c r="I486" s="991"/>
      <c r="J486" s="992"/>
      <c r="K486" s="993"/>
      <c r="L486" s="958"/>
      <c r="M486" s="959"/>
      <c r="N486" s="959"/>
      <c r="O486" s="959"/>
      <c r="P486" s="960"/>
      <c r="Q486" s="777"/>
      <c r="R486" s="778"/>
      <c r="S486" s="874"/>
      <c r="T486" s="964"/>
      <c r="U486" s="965"/>
      <c r="V486" s="966"/>
      <c r="W486" s="958"/>
      <c r="X486" s="959"/>
      <c r="Y486" s="959"/>
      <c r="Z486" s="959"/>
      <c r="AA486" s="960"/>
      <c r="AB486" s="931">
        <v>8</v>
      </c>
      <c r="AC486" s="932"/>
      <c r="AD486" s="933"/>
      <c r="AE486" s="964"/>
      <c r="AF486" s="965"/>
      <c r="AG486" s="966"/>
      <c r="AH486" s="970"/>
      <c r="AI486" s="971"/>
      <c r="AJ486" s="971"/>
      <c r="AK486" s="971"/>
      <c r="AL486" s="972"/>
      <c r="AN486" s="911"/>
      <c r="AO486" s="912"/>
      <c r="AP486" s="912"/>
      <c r="AQ486" s="912"/>
      <c r="AR486" s="913"/>
      <c r="AU486" s="837"/>
      <c r="AV486" s="837"/>
      <c r="AW486" s="820"/>
    </row>
    <row r="487" spans="3:49" ht="10.9" hidden="1" customHeight="1">
      <c r="C487" s="869"/>
      <c r="D487" s="923"/>
      <c r="E487" s="867"/>
      <c r="F487" s="986"/>
      <c r="G487" s="869"/>
      <c r="H487" s="867"/>
      <c r="I487" s="994"/>
      <c r="J487" s="995"/>
      <c r="K487" s="996"/>
      <c r="L487" s="961"/>
      <c r="M487" s="962"/>
      <c r="N487" s="962"/>
      <c r="O487" s="962"/>
      <c r="P487" s="963"/>
      <c r="Q487" s="780"/>
      <c r="R487" s="781"/>
      <c r="S487" s="875"/>
      <c r="T487" s="967"/>
      <c r="U487" s="968"/>
      <c r="V487" s="969"/>
      <c r="W487" s="961"/>
      <c r="X487" s="962"/>
      <c r="Y487" s="962"/>
      <c r="Z487" s="962"/>
      <c r="AA487" s="963"/>
      <c r="AB487" s="934"/>
      <c r="AC487" s="935"/>
      <c r="AD487" s="936"/>
      <c r="AE487" s="967"/>
      <c r="AF487" s="968"/>
      <c r="AG487" s="969"/>
      <c r="AH487" s="973"/>
      <c r="AI487" s="929"/>
      <c r="AJ487" s="929"/>
      <c r="AK487" s="929"/>
      <c r="AL487" s="930"/>
      <c r="AN487" s="911"/>
      <c r="AO487" s="912"/>
      <c r="AP487" s="912"/>
      <c r="AQ487" s="912"/>
      <c r="AR487" s="913"/>
      <c r="AU487" s="837"/>
      <c r="AV487" s="837"/>
      <c r="AW487" s="820"/>
    </row>
    <row r="488" spans="3:49" ht="10.9" hidden="1" customHeight="1">
      <c r="C488" s="920">
        <v>6</v>
      </c>
      <c r="D488" s="921" t="s">
        <v>9</v>
      </c>
      <c r="E488" s="924">
        <v>12</v>
      </c>
      <c r="F488" s="984" t="s">
        <v>10</v>
      </c>
      <c r="G488" s="920" t="s">
        <v>21</v>
      </c>
      <c r="H488" s="924"/>
      <c r="I488" s="988" t="s">
        <v>118</v>
      </c>
      <c r="J488" s="989"/>
      <c r="K488" s="990"/>
      <c r="L488" s="975">
        <f t="shared" ref="L488" si="273">IF(AND(I488="△",AU488="●"),AW488,0)</f>
        <v>0</v>
      </c>
      <c r="M488" s="976"/>
      <c r="N488" s="976"/>
      <c r="O488" s="976"/>
      <c r="P488" s="977"/>
      <c r="Q488" s="774" t="s">
        <v>306</v>
      </c>
      <c r="R488" s="775"/>
      <c r="S488" s="873"/>
      <c r="T488" s="978">
        <f t="shared" ref="T488" si="274">IF(Q488="①",$AL$167,IF(Q488="②",$AL$189,IF(Q488="③",$AL$211,IF(Q488="④",$AL$233,0))))</f>
        <v>0</v>
      </c>
      <c r="U488" s="979"/>
      <c r="V488" s="980"/>
      <c r="W488" s="906">
        <f t="shared" ref="W488" si="275">IF(AND(I488="△",AU488="●"),$K$257*2,0)</f>
        <v>0</v>
      </c>
      <c r="X488" s="906"/>
      <c r="Y488" s="906"/>
      <c r="Z488" s="906"/>
      <c r="AA488" s="907"/>
      <c r="AB488" s="937">
        <v>56</v>
      </c>
      <c r="AC488" s="938"/>
      <c r="AD488" s="939"/>
      <c r="AE488" s="978">
        <f t="shared" ref="AE488" si="276">IF(AB490=0,0,ROUNDUP(AB490/AB488,3))</f>
        <v>0.14299999999999999</v>
      </c>
      <c r="AF488" s="979"/>
      <c r="AG488" s="980"/>
      <c r="AH488" s="981">
        <f t="shared" ref="AH488" si="277">ROUNDUP(L488*T488+W488*AE488,1)</f>
        <v>0</v>
      </c>
      <c r="AI488" s="982"/>
      <c r="AJ488" s="982"/>
      <c r="AK488" s="982"/>
      <c r="AL488" s="983"/>
      <c r="AN488" s="928">
        <f t="shared" ref="AN488" si="278">IF(I488="△",ROUNDUP(W488*AE488,1),0)</f>
        <v>0</v>
      </c>
      <c r="AO488" s="929"/>
      <c r="AP488" s="929"/>
      <c r="AQ488" s="929"/>
      <c r="AR488" s="930"/>
      <c r="AU488" s="837" t="str">
        <f t="shared" ref="AU488" si="279">IF(OR(I488="×",AU492="×"),"×","●")</f>
        <v>●</v>
      </c>
      <c r="AV488" s="837" t="str">
        <f t="shared" si="194"/>
        <v>△</v>
      </c>
      <c r="AW488" s="820">
        <f t="shared" ref="AW488" si="280">20+ROUNDDOWN(($K$255-1000)/1000,0)*20</f>
        <v>0</v>
      </c>
    </row>
    <row r="489" spans="3:49" ht="10.9" hidden="1" customHeight="1">
      <c r="C489" s="868"/>
      <c r="D489" s="922"/>
      <c r="E489" s="866"/>
      <c r="F489" s="985"/>
      <c r="G489" s="868"/>
      <c r="H489" s="866"/>
      <c r="I489" s="991"/>
      <c r="J489" s="992"/>
      <c r="K489" s="993"/>
      <c r="L489" s="958"/>
      <c r="M489" s="959"/>
      <c r="N489" s="959"/>
      <c r="O489" s="959"/>
      <c r="P489" s="960"/>
      <c r="Q489" s="777"/>
      <c r="R489" s="778"/>
      <c r="S489" s="874"/>
      <c r="T489" s="964"/>
      <c r="U489" s="965"/>
      <c r="V489" s="966"/>
      <c r="W489" s="906"/>
      <c r="X489" s="906"/>
      <c r="Y489" s="906"/>
      <c r="Z489" s="906"/>
      <c r="AA489" s="907"/>
      <c r="AB489" s="940"/>
      <c r="AC489" s="941"/>
      <c r="AD489" s="942"/>
      <c r="AE489" s="964"/>
      <c r="AF489" s="965"/>
      <c r="AG489" s="966"/>
      <c r="AH489" s="970"/>
      <c r="AI489" s="971"/>
      <c r="AJ489" s="971"/>
      <c r="AK489" s="971"/>
      <c r="AL489" s="972"/>
      <c r="AN489" s="911"/>
      <c r="AO489" s="912"/>
      <c r="AP489" s="912"/>
      <c r="AQ489" s="912"/>
      <c r="AR489" s="913"/>
      <c r="AU489" s="837"/>
      <c r="AV489" s="837"/>
      <c r="AW489" s="820"/>
    </row>
    <row r="490" spans="3:49" ht="10.9" hidden="1" customHeight="1">
      <c r="C490" s="868"/>
      <c r="D490" s="922"/>
      <c r="E490" s="866"/>
      <c r="F490" s="985"/>
      <c r="G490" s="868"/>
      <c r="H490" s="866"/>
      <c r="I490" s="991"/>
      <c r="J490" s="992"/>
      <c r="K490" s="993"/>
      <c r="L490" s="958"/>
      <c r="M490" s="959"/>
      <c r="N490" s="959"/>
      <c r="O490" s="959"/>
      <c r="P490" s="960"/>
      <c r="Q490" s="777"/>
      <c r="R490" s="778"/>
      <c r="S490" s="874"/>
      <c r="T490" s="964"/>
      <c r="U490" s="965"/>
      <c r="V490" s="966"/>
      <c r="W490" s="906"/>
      <c r="X490" s="906"/>
      <c r="Y490" s="906"/>
      <c r="Z490" s="906"/>
      <c r="AA490" s="907"/>
      <c r="AB490" s="931">
        <v>8</v>
      </c>
      <c r="AC490" s="932"/>
      <c r="AD490" s="933"/>
      <c r="AE490" s="964"/>
      <c r="AF490" s="965"/>
      <c r="AG490" s="966"/>
      <c r="AH490" s="970"/>
      <c r="AI490" s="971"/>
      <c r="AJ490" s="971"/>
      <c r="AK490" s="971"/>
      <c r="AL490" s="972"/>
      <c r="AN490" s="911"/>
      <c r="AO490" s="912"/>
      <c r="AP490" s="912"/>
      <c r="AQ490" s="912"/>
      <c r="AR490" s="913"/>
      <c r="AU490" s="837"/>
      <c r="AV490" s="837"/>
      <c r="AW490" s="820"/>
    </row>
    <row r="491" spans="3:49" ht="10.9" hidden="1" customHeight="1">
      <c r="C491" s="869"/>
      <c r="D491" s="923"/>
      <c r="E491" s="867"/>
      <c r="F491" s="986"/>
      <c r="G491" s="869"/>
      <c r="H491" s="867"/>
      <c r="I491" s="994"/>
      <c r="J491" s="995"/>
      <c r="K491" s="996"/>
      <c r="L491" s="961"/>
      <c r="M491" s="962"/>
      <c r="N491" s="962"/>
      <c r="O491" s="962"/>
      <c r="P491" s="963"/>
      <c r="Q491" s="780"/>
      <c r="R491" s="781"/>
      <c r="S491" s="875"/>
      <c r="T491" s="967"/>
      <c r="U491" s="968"/>
      <c r="V491" s="969"/>
      <c r="W491" s="906"/>
      <c r="X491" s="906"/>
      <c r="Y491" s="906"/>
      <c r="Z491" s="906"/>
      <c r="AA491" s="907"/>
      <c r="AB491" s="934"/>
      <c r="AC491" s="935"/>
      <c r="AD491" s="936"/>
      <c r="AE491" s="967"/>
      <c r="AF491" s="968"/>
      <c r="AG491" s="969"/>
      <c r="AH491" s="973"/>
      <c r="AI491" s="929"/>
      <c r="AJ491" s="929"/>
      <c r="AK491" s="929"/>
      <c r="AL491" s="930"/>
      <c r="AN491" s="911"/>
      <c r="AO491" s="912"/>
      <c r="AP491" s="912"/>
      <c r="AQ491" s="912"/>
      <c r="AR491" s="913"/>
      <c r="AU491" s="837"/>
      <c r="AV491" s="837"/>
      <c r="AW491" s="820"/>
    </row>
    <row r="492" spans="3:49" ht="10.9" hidden="1" customHeight="1">
      <c r="C492" s="920">
        <v>6</v>
      </c>
      <c r="D492" s="921" t="s">
        <v>9</v>
      </c>
      <c r="E492" s="924">
        <v>13</v>
      </c>
      <c r="F492" s="984" t="s">
        <v>10</v>
      </c>
      <c r="G492" s="920" t="s">
        <v>22</v>
      </c>
      <c r="H492" s="924"/>
      <c r="I492" s="988" t="s">
        <v>118</v>
      </c>
      <c r="J492" s="989"/>
      <c r="K492" s="990"/>
      <c r="L492" s="975">
        <f t="shared" ref="L492" si="281">IF(AND(I492="△",AU492="●"),AW492,0)</f>
        <v>0</v>
      </c>
      <c r="M492" s="976"/>
      <c r="N492" s="976"/>
      <c r="O492" s="976"/>
      <c r="P492" s="977"/>
      <c r="Q492" s="774" t="s">
        <v>306</v>
      </c>
      <c r="R492" s="775"/>
      <c r="S492" s="873"/>
      <c r="T492" s="978">
        <f t="shared" ref="T492" si="282">IF(Q492="①",$AL$167,IF(Q492="②",$AL$189,IF(Q492="③",$AL$211,IF(Q492="④",$AL$233,0))))</f>
        <v>0</v>
      </c>
      <c r="U492" s="979"/>
      <c r="V492" s="980"/>
      <c r="W492" s="906">
        <f t="shared" ref="W492" si="283">IF(AND(I492="△",AU492="●"),$K$257*2,0)</f>
        <v>0</v>
      </c>
      <c r="X492" s="906"/>
      <c r="Y492" s="906"/>
      <c r="Z492" s="906"/>
      <c r="AA492" s="907"/>
      <c r="AB492" s="937">
        <v>56</v>
      </c>
      <c r="AC492" s="938"/>
      <c r="AD492" s="939"/>
      <c r="AE492" s="978">
        <f t="shared" ref="AE492" si="284">IF(AB494=0,0,ROUNDUP(AB494/AB492,3))</f>
        <v>0.14299999999999999</v>
      </c>
      <c r="AF492" s="979"/>
      <c r="AG492" s="980"/>
      <c r="AH492" s="981">
        <f t="shared" ref="AH492" si="285">ROUNDUP(L492*T492+W492*AE492,1)</f>
        <v>0</v>
      </c>
      <c r="AI492" s="982"/>
      <c r="AJ492" s="982"/>
      <c r="AK492" s="982"/>
      <c r="AL492" s="983"/>
      <c r="AN492" s="928">
        <f t="shared" ref="AN492" si="286">IF(I492="△",ROUNDUP(W492*AE492,1),0)</f>
        <v>0</v>
      </c>
      <c r="AO492" s="929"/>
      <c r="AP492" s="929"/>
      <c r="AQ492" s="929"/>
      <c r="AR492" s="930"/>
      <c r="AU492" s="837" t="str">
        <f t="shared" ref="AU492" si="287">IF(OR(I492="×",AU496="×"),"×","●")</f>
        <v>●</v>
      </c>
      <c r="AV492" s="837" t="str">
        <f t="shared" si="194"/>
        <v>△</v>
      </c>
      <c r="AW492" s="820">
        <f t="shared" ref="AW492" si="288">20+ROUNDDOWN(($K$255-1000)/1000,0)*20</f>
        <v>0</v>
      </c>
    </row>
    <row r="493" spans="3:49" ht="10.9" hidden="1" customHeight="1">
      <c r="C493" s="868"/>
      <c r="D493" s="922"/>
      <c r="E493" s="866"/>
      <c r="F493" s="985"/>
      <c r="G493" s="868"/>
      <c r="H493" s="866"/>
      <c r="I493" s="991"/>
      <c r="J493" s="992"/>
      <c r="K493" s="993"/>
      <c r="L493" s="958"/>
      <c r="M493" s="959"/>
      <c r="N493" s="959"/>
      <c r="O493" s="959"/>
      <c r="P493" s="960"/>
      <c r="Q493" s="777"/>
      <c r="R493" s="778"/>
      <c r="S493" s="874"/>
      <c r="T493" s="964"/>
      <c r="U493" s="965"/>
      <c r="V493" s="966"/>
      <c r="W493" s="906"/>
      <c r="X493" s="906"/>
      <c r="Y493" s="906"/>
      <c r="Z493" s="906"/>
      <c r="AA493" s="907"/>
      <c r="AB493" s="940"/>
      <c r="AC493" s="941"/>
      <c r="AD493" s="942"/>
      <c r="AE493" s="964"/>
      <c r="AF493" s="965"/>
      <c r="AG493" s="966"/>
      <c r="AH493" s="970"/>
      <c r="AI493" s="971"/>
      <c r="AJ493" s="971"/>
      <c r="AK493" s="971"/>
      <c r="AL493" s="972"/>
      <c r="AN493" s="911"/>
      <c r="AO493" s="912"/>
      <c r="AP493" s="912"/>
      <c r="AQ493" s="912"/>
      <c r="AR493" s="913"/>
      <c r="AU493" s="837"/>
      <c r="AV493" s="837"/>
      <c r="AW493" s="820"/>
    </row>
    <row r="494" spans="3:49" ht="10.9" hidden="1" customHeight="1">
      <c r="C494" s="868"/>
      <c r="D494" s="922"/>
      <c r="E494" s="866"/>
      <c r="F494" s="985"/>
      <c r="G494" s="868"/>
      <c r="H494" s="866"/>
      <c r="I494" s="991"/>
      <c r="J494" s="992"/>
      <c r="K494" s="993"/>
      <c r="L494" s="958"/>
      <c r="M494" s="959"/>
      <c r="N494" s="959"/>
      <c r="O494" s="959"/>
      <c r="P494" s="960"/>
      <c r="Q494" s="777"/>
      <c r="R494" s="778"/>
      <c r="S494" s="874"/>
      <c r="T494" s="964"/>
      <c r="U494" s="965"/>
      <c r="V494" s="966"/>
      <c r="W494" s="906"/>
      <c r="X494" s="906"/>
      <c r="Y494" s="906"/>
      <c r="Z494" s="906"/>
      <c r="AA494" s="907"/>
      <c r="AB494" s="931">
        <v>8</v>
      </c>
      <c r="AC494" s="932"/>
      <c r="AD494" s="933"/>
      <c r="AE494" s="964"/>
      <c r="AF494" s="965"/>
      <c r="AG494" s="966"/>
      <c r="AH494" s="970"/>
      <c r="AI494" s="971"/>
      <c r="AJ494" s="971"/>
      <c r="AK494" s="971"/>
      <c r="AL494" s="972"/>
      <c r="AN494" s="911"/>
      <c r="AO494" s="912"/>
      <c r="AP494" s="912"/>
      <c r="AQ494" s="912"/>
      <c r="AR494" s="913"/>
      <c r="AU494" s="837"/>
      <c r="AV494" s="837"/>
      <c r="AW494" s="820"/>
    </row>
    <row r="495" spans="3:49" ht="10.9" hidden="1" customHeight="1">
      <c r="C495" s="869"/>
      <c r="D495" s="923"/>
      <c r="E495" s="867"/>
      <c r="F495" s="986"/>
      <c r="G495" s="869"/>
      <c r="H495" s="867"/>
      <c r="I495" s="994"/>
      <c r="J495" s="995"/>
      <c r="K495" s="996"/>
      <c r="L495" s="961"/>
      <c r="M495" s="962"/>
      <c r="N495" s="962"/>
      <c r="O495" s="962"/>
      <c r="P495" s="963"/>
      <c r="Q495" s="780"/>
      <c r="R495" s="781"/>
      <c r="S495" s="875"/>
      <c r="T495" s="967"/>
      <c r="U495" s="968"/>
      <c r="V495" s="969"/>
      <c r="W495" s="906"/>
      <c r="X495" s="906"/>
      <c r="Y495" s="906"/>
      <c r="Z495" s="906"/>
      <c r="AA495" s="907"/>
      <c r="AB495" s="934"/>
      <c r="AC495" s="935"/>
      <c r="AD495" s="936"/>
      <c r="AE495" s="967"/>
      <c r="AF495" s="968"/>
      <c r="AG495" s="969"/>
      <c r="AH495" s="973"/>
      <c r="AI495" s="929"/>
      <c r="AJ495" s="929"/>
      <c r="AK495" s="929"/>
      <c r="AL495" s="930"/>
      <c r="AN495" s="911"/>
      <c r="AO495" s="912"/>
      <c r="AP495" s="912"/>
      <c r="AQ495" s="912"/>
      <c r="AR495" s="913"/>
      <c r="AU495" s="837"/>
      <c r="AV495" s="837"/>
      <c r="AW495" s="820"/>
    </row>
    <row r="496" spans="3:49" ht="10.9" hidden="1" customHeight="1">
      <c r="C496" s="920">
        <v>6</v>
      </c>
      <c r="D496" s="921" t="s">
        <v>9</v>
      </c>
      <c r="E496" s="924">
        <v>14</v>
      </c>
      <c r="F496" s="984" t="s">
        <v>10</v>
      </c>
      <c r="G496" s="920" t="s">
        <v>23</v>
      </c>
      <c r="H496" s="924"/>
      <c r="I496" s="988" t="s">
        <v>118</v>
      </c>
      <c r="J496" s="989"/>
      <c r="K496" s="990"/>
      <c r="L496" s="975">
        <f t="shared" ref="L496" si="289">IF(AND(I496="△",AU496="●"),AW496,0)</f>
        <v>0</v>
      </c>
      <c r="M496" s="976"/>
      <c r="N496" s="976"/>
      <c r="O496" s="976"/>
      <c r="P496" s="977"/>
      <c r="Q496" s="774" t="s">
        <v>45</v>
      </c>
      <c r="R496" s="775"/>
      <c r="S496" s="873"/>
      <c r="T496" s="978">
        <f t="shared" ref="T496" si="290">IF(Q496="①",$AL$167,IF(Q496="②",$AL$189,IF(Q496="③",$AL$211,IF(Q496="④",$AL$233,0))))</f>
        <v>0</v>
      </c>
      <c r="U496" s="979"/>
      <c r="V496" s="980"/>
      <c r="W496" s="975">
        <f t="shared" ref="W496" si="291">IF(AND(I496="△",AU496="●"),$K$257*2,0)</f>
        <v>0</v>
      </c>
      <c r="X496" s="976"/>
      <c r="Y496" s="976"/>
      <c r="Z496" s="976"/>
      <c r="AA496" s="977"/>
      <c r="AB496" s="937">
        <v>48</v>
      </c>
      <c r="AC496" s="938"/>
      <c r="AD496" s="939"/>
      <c r="AE496" s="978">
        <f t="shared" ref="AE496" si="292">IF(AB498=0,0,ROUNDUP(AB498/AB496,3))</f>
        <v>0.16700000000000001</v>
      </c>
      <c r="AF496" s="979"/>
      <c r="AG496" s="980"/>
      <c r="AH496" s="981">
        <f t="shared" ref="AH496" si="293">ROUNDUP(L496*T496+W496*AE496,1)</f>
        <v>0</v>
      </c>
      <c r="AI496" s="982"/>
      <c r="AJ496" s="982"/>
      <c r="AK496" s="982"/>
      <c r="AL496" s="983"/>
      <c r="AN496" s="928">
        <f t="shared" ref="AN496" si="294">IF(I496="△",ROUNDUP(W496*AE496,1),0)</f>
        <v>0</v>
      </c>
      <c r="AO496" s="929"/>
      <c r="AP496" s="929"/>
      <c r="AQ496" s="929"/>
      <c r="AR496" s="930"/>
      <c r="AU496" s="837" t="str">
        <f t="shared" ref="AU496" si="295">IF(OR(I496="×",AU500="×"),"×","●")</f>
        <v>●</v>
      </c>
      <c r="AV496" s="837" t="str">
        <f t="shared" si="194"/>
        <v>△</v>
      </c>
      <c r="AW496" s="820">
        <f t="shared" ref="AW496" si="296">20+ROUNDDOWN(($K$255-1000)/1000,0)*20</f>
        <v>0</v>
      </c>
    </row>
    <row r="497" spans="3:49" ht="10.9" hidden="1" customHeight="1">
      <c r="C497" s="868"/>
      <c r="D497" s="922"/>
      <c r="E497" s="866"/>
      <c r="F497" s="985"/>
      <c r="G497" s="987"/>
      <c r="H497" s="866"/>
      <c r="I497" s="991"/>
      <c r="J497" s="992"/>
      <c r="K497" s="993"/>
      <c r="L497" s="958"/>
      <c r="M497" s="959"/>
      <c r="N497" s="959"/>
      <c r="O497" s="959"/>
      <c r="P497" s="960"/>
      <c r="Q497" s="777"/>
      <c r="R497" s="778"/>
      <c r="S497" s="874"/>
      <c r="T497" s="964"/>
      <c r="U497" s="965"/>
      <c r="V497" s="966"/>
      <c r="W497" s="958"/>
      <c r="X497" s="959"/>
      <c r="Y497" s="959"/>
      <c r="Z497" s="959"/>
      <c r="AA497" s="960"/>
      <c r="AB497" s="940"/>
      <c r="AC497" s="941"/>
      <c r="AD497" s="942"/>
      <c r="AE497" s="964"/>
      <c r="AF497" s="965"/>
      <c r="AG497" s="966"/>
      <c r="AH497" s="970"/>
      <c r="AI497" s="971"/>
      <c r="AJ497" s="971"/>
      <c r="AK497" s="971"/>
      <c r="AL497" s="972"/>
      <c r="AN497" s="911"/>
      <c r="AO497" s="912"/>
      <c r="AP497" s="912"/>
      <c r="AQ497" s="912"/>
      <c r="AR497" s="913"/>
      <c r="AU497" s="837"/>
      <c r="AV497" s="837"/>
      <c r="AW497" s="820"/>
    </row>
    <row r="498" spans="3:49" ht="10.9" hidden="1" customHeight="1">
      <c r="C498" s="868"/>
      <c r="D498" s="922"/>
      <c r="E498" s="866"/>
      <c r="F498" s="985"/>
      <c r="G498" s="987"/>
      <c r="H498" s="866"/>
      <c r="I498" s="991"/>
      <c r="J498" s="992"/>
      <c r="K498" s="993"/>
      <c r="L498" s="958"/>
      <c r="M498" s="959"/>
      <c r="N498" s="959"/>
      <c r="O498" s="959"/>
      <c r="P498" s="960"/>
      <c r="Q498" s="777"/>
      <c r="R498" s="778"/>
      <c r="S498" s="874"/>
      <c r="T498" s="964"/>
      <c r="U498" s="965"/>
      <c r="V498" s="966"/>
      <c r="W498" s="958"/>
      <c r="X498" s="959"/>
      <c r="Y498" s="959"/>
      <c r="Z498" s="959"/>
      <c r="AA498" s="960"/>
      <c r="AB498" s="931">
        <v>8</v>
      </c>
      <c r="AC498" s="932"/>
      <c r="AD498" s="933"/>
      <c r="AE498" s="964"/>
      <c r="AF498" s="965"/>
      <c r="AG498" s="966"/>
      <c r="AH498" s="970"/>
      <c r="AI498" s="971"/>
      <c r="AJ498" s="971"/>
      <c r="AK498" s="971"/>
      <c r="AL498" s="972"/>
      <c r="AN498" s="911"/>
      <c r="AO498" s="912"/>
      <c r="AP498" s="912"/>
      <c r="AQ498" s="912"/>
      <c r="AR498" s="913"/>
      <c r="AU498" s="837"/>
      <c r="AV498" s="837"/>
      <c r="AW498" s="820"/>
    </row>
    <row r="499" spans="3:49" ht="10.9" hidden="1" customHeight="1">
      <c r="C499" s="869"/>
      <c r="D499" s="923"/>
      <c r="E499" s="867"/>
      <c r="F499" s="986"/>
      <c r="G499" s="869"/>
      <c r="H499" s="867"/>
      <c r="I499" s="994"/>
      <c r="J499" s="995"/>
      <c r="K499" s="996"/>
      <c r="L499" s="961"/>
      <c r="M499" s="962"/>
      <c r="N499" s="962"/>
      <c r="O499" s="962"/>
      <c r="P499" s="963"/>
      <c r="Q499" s="780"/>
      <c r="R499" s="781"/>
      <c r="S499" s="875"/>
      <c r="T499" s="967"/>
      <c r="U499" s="968"/>
      <c r="V499" s="969"/>
      <c r="W499" s="961"/>
      <c r="X499" s="962"/>
      <c r="Y499" s="962"/>
      <c r="Z499" s="962"/>
      <c r="AA499" s="963"/>
      <c r="AB499" s="934"/>
      <c r="AC499" s="935"/>
      <c r="AD499" s="936"/>
      <c r="AE499" s="967"/>
      <c r="AF499" s="968"/>
      <c r="AG499" s="969"/>
      <c r="AH499" s="973"/>
      <c r="AI499" s="929"/>
      <c r="AJ499" s="929"/>
      <c r="AK499" s="929"/>
      <c r="AL499" s="930"/>
      <c r="AN499" s="911"/>
      <c r="AO499" s="912"/>
      <c r="AP499" s="912"/>
      <c r="AQ499" s="912"/>
      <c r="AR499" s="913"/>
      <c r="AU499" s="837"/>
      <c r="AV499" s="837"/>
      <c r="AW499" s="820"/>
    </row>
    <row r="500" spans="3:49" ht="10.9" hidden="1" customHeight="1">
      <c r="C500" s="920">
        <v>6</v>
      </c>
      <c r="D500" s="921" t="s">
        <v>9</v>
      </c>
      <c r="E500" s="924">
        <v>15</v>
      </c>
      <c r="F500" s="984" t="s">
        <v>10</v>
      </c>
      <c r="G500" s="920" t="s">
        <v>24</v>
      </c>
      <c r="H500" s="924"/>
      <c r="I500" s="988" t="s">
        <v>121</v>
      </c>
      <c r="J500" s="989"/>
      <c r="K500" s="990"/>
      <c r="L500" s="975">
        <f t="shared" ref="L500" si="297">IF(AND(I500="△",AU500="●"),AW500,0)</f>
        <v>0</v>
      </c>
      <c r="M500" s="976"/>
      <c r="N500" s="976"/>
      <c r="O500" s="976"/>
      <c r="P500" s="977"/>
      <c r="Q500" s="774"/>
      <c r="R500" s="775"/>
      <c r="S500" s="873"/>
      <c r="T500" s="978">
        <f t="shared" ref="T500" si="298">IF(Q500="①",$AL$167,IF(Q500="②",$AL$189,IF(Q500="③",$AL$211,IF(Q500="④",$AL$233,0))))</f>
        <v>0</v>
      </c>
      <c r="U500" s="979"/>
      <c r="V500" s="980"/>
      <c r="W500" s="975">
        <f t="shared" ref="W500" si="299">IF(AND(I500="△",AU500="●"),$K$257*2,0)</f>
        <v>0</v>
      </c>
      <c r="X500" s="976"/>
      <c r="Y500" s="976"/>
      <c r="Z500" s="976"/>
      <c r="AA500" s="977"/>
      <c r="AB500" s="937"/>
      <c r="AC500" s="938"/>
      <c r="AD500" s="939"/>
      <c r="AE500" s="978">
        <f t="shared" ref="AE500" si="300">IF(AB502=0,0,ROUNDUP(AB502/AB500,3))</f>
        <v>0</v>
      </c>
      <c r="AF500" s="979"/>
      <c r="AG500" s="980"/>
      <c r="AH500" s="981">
        <f t="shared" ref="AH500" si="301">ROUNDUP(L500*T500+W500*AE500,1)</f>
        <v>0</v>
      </c>
      <c r="AI500" s="982"/>
      <c r="AJ500" s="982"/>
      <c r="AK500" s="982"/>
      <c r="AL500" s="983"/>
      <c r="AN500" s="928">
        <f t="shared" ref="AN500" si="302">IF(I500="△",ROUNDUP(W500*AE500,1),0)</f>
        <v>0</v>
      </c>
      <c r="AO500" s="929"/>
      <c r="AP500" s="929"/>
      <c r="AQ500" s="929"/>
      <c r="AR500" s="930"/>
      <c r="AU500" s="837" t="str">
        <f t="shared" ref="AU500" si="303">IF(OR(I500="×",AU504="×"),"×","●")</f>
        <v>●</v>
      </c>
      <c r="AV500" s="837" t="str">
        <f t="shared" si="194"/>
        <v>-</v>
      </c>
      <c r="AW500" s="820">
        <f t="shared" ref="AW500" si="304">20+ROUNDDOWN(($K$255-1000)/1000,0)*20</f>
        <v>0</v>
      </c>
    </row>
    <row r="501" spans="3:49" ht="10.9" hidden="1" customHeight="1">
      <c r="C501" s="868"/>
      <c r="D501" s="922"/>
      <c r="E501" s="866"/>
      <c r="F501" s="985"/>
      <c r="G501" s="987"/>
      <c r="H501" s="866"/>
      <c r="I501" s="991"/>
      <c r="J501" s="992"/>
      <c r="K501" s="993"/>
      <c r="L501" s="958"/>
      <c r="M501" s="959"/>
      <c r="N501" s="959"/>
      <c r="O501" s="959"/>
      <c r="P501" s="960"/>
      <c r="Q501" s="777"/>
      <c r="R501" s="778"/>
      <c r="S501" s="874"/>
      <c r="T501" s="964"/>
      <c r="U501" s="965"/>
      <c r="V501" s="966"/>
      <c r="W501" s="958"/>
      <c r="X501" s="959"/>
      <c r="Y501" s="959"/>
      <c r="Z501" s="959"/>
      <c r="AA501" s="960"/>
      <c r="AB501" s="940"/>
      <c r="AC501" s="941"/>
      <c r="AD501" s="942"/>
      <c r="AE501" s="964"/>
      <c r="AF501" s="965"/>
      <c r="AG501" s="966"/>
      <c r="AH501" s="970"/>
      <c r="AI501" s="971"/>
      <c r="AJ501" s="971"/>
      <c r="AK501" s="971"/>
      <c r="AL501" s="972"/>
      <c r="AN501" s="911"/>
      <c r="AO501" s="912"/>
      <c r="AP501" s="912"/>
      <c r="AQ501" s="912"/>
      <c r="AR501" s="913"/>
      <c r="AU501" s="837"/>
      <c r="AV501" s="837"/>
      <c r="AW501" s="820"/>
    </row>
    <row r="502" spans="3:49" ht="10.9" hidden="1" customHeight="1">
      <c r="C502" s="868"/>
      <c r="D502" s="922"/>
      <c r="E502" s="866"/>
      <c r="F502" s="985"/>
      <c r="G502" s="987"/>
      <c r="H502" s="866"/>
      <c r="I502" s="991"/>
      <c r="J502" s="992"/>
      <c r="K502" s="993"/>
      <c r="L502" s="958"/>
      <c r="M502" s="959"/>
      <c r="N502" s="959"/>
      <c r="O502" s="959"/>
      <c r="P502" s="960"/>
      <c r="Q502" s="777"/>
      <c r="R502" s="778"/>
      <c r="S502" s="874"/>
      <c r="T502" s="964"/>
      <c r="U502" s="965"/>
      <c r="V502" s="966"/>
      <c r="W502" s="958"/>
      <c r="X502" s="959"/>
      <c r="Y502" s="959"/>
      <c r="Z502" s="959"/>
      <c r="AA502" s="960"/>
      <c r="AB502" s="931"/>
      <c r="AC502" s="932"/>
      <c r="AD502" s="933"/>
      <c r="AE502" s="964"/>
      <c r="AF502" s="965"/>
      <c r="AG502" s="966"/>
      <c r="AH502" s="970"/>
      <c r="AI502" s="971"/>
      <c r="AJ502" s="971"/>
      <c r="AK502" s="971"/>
      <c r="AL502" s="972"/>
      <c r="AN502" s="911"/>
      <c r="AO502" s="912"/>
      <c r="AP502" s="912"/>
      <c r="AQ502" s="912"/>
      <c r="AR502" s="913"/>
      <c r="AU502" s="837"/>
      <c r="AV502" s="837"/>
      <c r="AW502" s="820"/>
    </row>
    <row r="503" spans="3:49" ht="10.9" hidden="1" customHeight="1">
      <c r="C503" s="869"/>
      <c r="D503" s="923"/>
      <c r="E503" s="867"/>
      <c r="F503" s="986"/>
      <c r="G503" s="869"/>
      <c r="H503" s="867"/>
      <c r="I503" s="994"/>
      <c r="J503" s="995"/>
      <c r="K503" s="996"/>
      <c r="L503" s="961"/>
      <c r="M503" s="962"/>
      <c r="N503" s="962"/>
      <c r="O503" s="962"/>
      <c r="P503" s="963"/>
      <c r="Q503" s="780"/>
      <c r="R503" s="781"/>
      <c r="S503" s="875"/>
      <c r="T503" s="967"/>
      <c r="U503" s="968"/>
      <c r="V503" s="969"/>
      <c r="W503" s="961"/>
      <c r="X503" s="962"/>
      <c r="Y503" s="962"/>
      <c r="Z503" s="962"/>
      <c r="AA503" s="963"/>
      <c r="AB503" s="934"/>
      <c r="AC503" s="935"/>
      <c r="AD503" s="936"/>
      <c r="AE503" s="967"/>
      <c r="AF503" s="968"/>
      <c r="AG503" s="969"/>
      <c r="AH503" s="973"/>
      <c r="AI503" s="929"/>
      <c r="AJ503" s="929"/>
      <c r="AK503" s="929"/>
      <c r="AL503" s="930"/>
      <c r="AN503" s="911"/>
      <c r="AO503" s="912"/>
      <c r="AP503" s="912"/>
      <c r="AQ503" s="912"/>
      <c r="AR503" s="913"/>
      <c r="AU503" s="837"/>
      <c r="AV503" s="837"/>
      <c r="AW503" s="820"/>
    </row>
    <row r="504" spans="3:49" ht="10.9" hidden="1" customHeight="1">
      <c r="C504" s="920">
        <v>6</v>
      </c>
      <c r="D504" s="921" t="s">
        <v>9</v>
      </c>
      <c r="E504" s="924">
        <v>16</v>
      </c>
      <c r="F504" s="984" t="s">
        <v>10</v>
      </c>
      <c r="G504" s="920" t="s">
        <v>25</v>
      </c>
      <c r="H504" s="924"/>
      <c r="I504" s="988" t="s">
        <v>118</v>
      </c>
      <c r="J504" s="989"/>
      <c r="K504" s="990"/>
      <c r="L504" s="975">
        <f t="shared" ref="L504" si="305">IF(AND(I504="△",AU504="●"),AW504,0)</f>
        <v>0</v>
      </c>
      <c r="M504" s="976"/>
      <c r="N504" s="976"/>
      <c r="O504" s="976"/>
      <c r="P504" s="977"/>
      <c r="Q504" s="774" t="s">
        <v>45</v>
      </c>
      <c r="R504" s="775"/>
      <c r="S504" s="873"/>
      <c r="T504" s="978">
        <f t="shared" ref="T504" si="306">IF(Q504="①",$AL$167,IF(Q504="②",$AL$189,IF(Q504="③",$AL$211,IF(Q504="④",$AL$233,0))))</f>
        <v>0</v>
      </c>
      <c r="U504" s="979"/>
      <c r="V504" s="980"/>
      <c r="W504" s="975">
        <f t="shared" ref="W504" si="307">IF(AND(I504="△",AU504="●"),$K$257*2,0)</f>
        <v>0</v>
      </c>
      <c r="X504" s="976"/>
      <c r="Y504" s="976"/>
      <c r="Z504" s="976"/>
      <c r="AA504" s="977"/>
      <c r="AB504" s="937">
        <v>48</v>
      </c>
      <c r="AC504" s="938"/>
      <c r="AD504" s="939"/>
      <c r="AE504" s="978">
        <f t="shared" ref="AE504" si="308">IF(AB506=0,0,ROUNDUP(AB506/AB504,3))</f>
        <v>0.16700000000000001</v>
      </c>
      <c r="AF504" s="979"/>
      <c r="AG504" s="980"/>
      <c r="AH504" s="981">
        <f t="shared" ref="AH504" si="309">ROUNDUP(L504*T504+W504*AE504,1)</f>
        <v>0</v>
      </c>
      <c r="AI504" s="982"/>
      <c r="AJ504" s="982"/>
      <c r="AK504" s="982"/>
      <c r="AL504" s="983"/>
      <c r="AN504" s="928">
        <f t="shared" ref="AN504" si="310">IF(I504="△",ROUNDUP(W504*AE504,1),0)</f>
        <v>0</v>
      </c>
      <c r="AO504" s="929"/>
      <c r="AP504" s="929"/>
      <c r="AQ504" s="929"/>
      <c r="AR504" s="930"/>
      <c r="AU504" s="837" t="str">
        <f t="shared" ref="AU504" si="311">IF(OR(I504="×",AU508="×"),"×","●")</f>
        <v>●</v>
      </c>
      <c r="AV504" s="837" t="str">
        <f t="shared" si="194"/>
        <v>△</v>
      </c>
      <c r="AW504" s="820">
        <f t="shared" ref="AW504" si="312">20+ROUNDDOWN(($K$255-1000)/1000,0)*20</f>
        <v>0</v>
      </c>
    </row>
    <row r="505" spans="3:49" ht="10.9" hidden="1" customHeight="1">
      <c r="C505" s="868"/>
      <c r="D505" s="922"/>
      <c r="E505" s="866"/>
      <c r="F505" s="985"/>
      <c r="G505" s="987"/>
      <c r="H505" s="866"/>
      <c r="I505" s="991"/>
      <c r="J505" s="992"/>
      <c r="K505" s="993"/>
      <c r="L505" s="958"/>
      <c r="M505" s="959"/>
      <c r="N505" s="959"/>
      <c r="O505" s="959"/>
      <c r="P505" s="960"/>
      <c r="Q505" s="777"/>
      <c r="R505" s="778"/>
      <c r="S505" s="874"/>
      <c r="T505" s="964"/>
      <c r="U505" s="965"/>
      <c r="V505" s="966"/>
      <c r="W505" s="958"/>
      <c r="X505" s="959"/>
      <c r="Y505" s="959"/>
      <c r="Z505" s="959"/>
      <c r="AA505" s="960"/>
      <c r="AB505" s="940"/>
      <c r="AC505" s="941"/>
      <c r="AD505" s="942"/>
      <c r="AE505" s="964"/>
      <c r="AF505" s="965"/>
      <c r="AG505" s="966"/>
      <c r="AH505" s="970"/>
      <c r="AI505" s="971"/>
      <c r="AJ505" s="971"/>
      <c r="AK505" s="971"/>
      <c r="AL505" s="972"/>
      <c r="AN505" s="911"/>
      <c r="AO505" s="912"/>
      <c r="AP505" s="912"/>
      <c r="AQ505" s="912"/>
      <c r="AR505" s="913"/>
      <c r="AU505" s="837"/>
      <c r="AV505" s="837"/>
      <c r="AW505" s="820"/>
    </row>
    <row r="506" spans="3:49" ht="10.9" hidden="1" customHeight="1">
      <c r="C506" s="868"/>
      <c r="D506" s="922"/>
      <c r="E506" s="866"/>
      <c r="F506" s="985"/>
      <c r="G506" s="987"/>
      <c r="H506" s="866"/>
      <c r="I506" s="991"/>
      <c r="J506" s="992"/>
      <c r="K506" s="993"/>
      <c r="L506" s="958"/>
      <c r="M506" s="959"/>
      <c r="N506" s="959"/>
      <c r="O506" s="959"/>
      <c r="P506" s="960"/>
      <c r="Q506" s="777"/>
      <c r="R506" s="778"/>
      <c r="S506" s="874"/>
      <c r="T506" s="964"/>
      <c r="U506" s="965"/>
      <c r="V506" s="966"/>
      <c r="W506" s="958"/>
      <c r="X506" s="959"/>
      <c r="Y506" s="959"/>
      <c r="Z506" s="959"/>
      <c r="AA506" s="960"/>
      <c r="AB506" s="931">
        <v>8</v>
      </c>
      <c r="AC506" s="932"/>
      <c r="AD506" s="933"/>
      <c r="AE506" s="964"/>
      <c r="AF506" s="965"/>
      <c r="AG506" s="966"/>
      <c r="AH506" s="970"/>
      <c r="AI506" s="971"/>
      <c r="AJ506" s="971"/>
      <c r="AK506" s="971"/>
      <c r="AL506" s="972"/>
      <c r="AN506" s="911"/>
      <c r="AO506" s="912"/>
      <c r="AP506" s="912"/>
      <c r="AQ506" s="912"/>
      <c r="AR506" s="913"/>
      <c r="AU506" s="837"/>
      <c r="AV506" s="837"/>
      <c r="AW506" s="820"/>
    </row>
    <row r="507" spans="3:49" ht="10.9" hidden="1" customHeight="1">
      <c r="C507" s="869"/>
      <c r="D507" s="923"/>
      <c r="E507" s="867"/>
      <c r="F507" s="986"/>
      <c r="G507" s="869"/>
      <c r="H507" s="867"/>
      <c r="I507" s="994"/>
      <c r="J507" s="995"/>
      <c r="K507" s="996"/>
      <c r="L507" s="961"/>
      <c r="M507" s="962"/>
      <c r="N507" s="962"/>
      <c r="O507" s="962"/>
      <c r="P507" s="963"/>
      <c r="Q507" s="780"/>
      <c r="R507" s="781"/>
      <c r="S507" s="875"/>
      <c r="T507" s="967"/>
      <c r="U507" s="968"/>
      <c r="V507" s="969"/>
      <c r="W507" s="961"/>
      <c r="X507" s="962"/>
      <c r="Y507" s="962"/>
      <c r="Z507" s="962"/>
      <c r="AA507" s="963"/>
      <c r="AB507" s="934"/>
      <c r="AC507" s="935"/>
      <c r="AD507" s="936"/>
      <c r="AE507" s="967"/>
      <c r="AF507" s="968"/>
      <c r="AG507" s="969"/>
      <c r="AH507" s="973"/>
      <c r="AI507" s="929"/>
      <c r="AJ507" s="929"/>
      <c r="AK507" s="929"/>
      <c r="AL507" s="930"/>
      <c r="AN507" s="911"/>
      <c r="AO507" s="912"/>
      <c r="AP507" s="912"/>
      <c r="AQ507" s="912"/>
      <c r="AR507" s="913"/>
      <c r="AU507" s="837"/>
      <c r="AV507" s="837"/>
      <c r="AW507" s="820"/>
    </row>
    <row r="508" spans="3:49" ht="10.9" hidden="1" customHeight="1">
      <c r="C508" s="920">
        <v>6</v>
      </c>
      <c r="D508" s="921" t="s">
        <v>9</v>
      </c>
      <c r="E508" s="924">
        <v>17</v>
      </c>
      <c r="F508" s="984" t="s">
        <v>10</v>
      </c>
      <c r="G508" s="920" t="s">
        <v>19</v>
      </c>
      <c r="H508" s="924"/>
      <c r="I508" s="988" t="s">
        <v>118</v>
      </c>
      <c r="J508" s="989"/>
      <c r="K508" s="990"/>
      <c r="L508" s="975">
        <f t="shared" ref="L508" si="313">IF(AND(I508="△",AU508="●"),AW508,0)</f>
        <v>0</v>
      </c>
      <c r="M508" s="976"/>
      <c r="N508" s="976"/>
      <c r="O508" s="976"/>
      <c r="P508" s="977"/>
      <c r="Q508" s="774" t="s">
        <v>249</v>
      </c>
      <c r="R508" s="775"/>
      <c r="S508" s="873"/>
      <c r="T508" s="978">
        <f t="shared" ref="T508" si="314">IF(Q508="①",$AL$167,IF(Q508="②",$AL$189,IF(Q508="③",$AL$211,IF(Q508="④",$AL$233,0))))</f>
        <v>0</v>
      </c>
      <c r="U508" s="979"/>
      <c r="V508" s="980"/>
      <c r="W508" s="975">
        <f t="shared" ref="W508" si="315">IF(AND(I508="△",AU508="●"),$K$257*2,0)</f>
        <v>0</v>
      </c>
      <c r="X508" s="976"/>
      <c r="Y508" s="976"/>
      <c r="Z508" s="976"/>
      <c r="AA508" s="977"/>
      <c r="AB508" s="937">
        <v>48</v>
      </c>
      <c r="AC508" s="938"/>
      <c r="AD508" s="939"/>
      <c r="AE508" s="978">
        <f t="shared" ref="AE508" si="316">IF(AB510=0,0,ROUNDUP(AB510/AB508,3))</f>
        <v>0.16700000000000001</v>
      </c>
      <c r="AF508" s="979"/>
      <c r="AG508" s="980"/>
      <c r="AH508" s="981">
        <f t="shared" ref="AH508" si="317">ROUNDUP(L508*T508+W508*AE508,1)</f>
        <v>0</v>
      </c>
      <c r="AI508" s="982"/>
      <c r="AJ508" s="982"/>
      <c r="AK508" s="982"/>
      <c r="AL508" s="983"/>
      <c r="AN508" s="928">
        <f t="shared" ref="AN508" si="318">IF(I508="△",ROUNDUP(W508*AE508,1),0)</f>
        <v>0</v>
      </c>
      <c r="AO508" s="929"/>
      <c r="AP508" s="929"/>
      <c r="AQ508" s="929"/>
      <c r="AR508" s="930"/>
      <c r="AU508" s="837" t="str">
        <f t="shared" ref="AU508" si="319">IF(OR(I508="×",AU512="×"),"×","●")</f>
        <v>●</v>
      </c>
      <c r="AV508" s="837" t="str">
        <f t="shared" ref="AV508:AV520" si="320">IF(AU508="●",IF(I508="定","-",I508),"-")</f>
        <v>△</v>
      </c>
      <c r="AW508" s="820">
        <f t="shared" ref="AW508" si="321">20+ROUNDDOWN(($K$255-1000)/1000,0)*20</f>
        <v>0</v>
      </c>
    </row>
    <row r="509" spans="3:49" ht="10.9" hidden="1" customHeight="1">
      <c r="C509" s="868"/>
      <c r="D509" s="922"/>
      <c r="E509" s="866"/>
      <c r="F509" s="985"/>
      <c r="G509" s="987"/>
      <c r="H509" s="866"/>
      <c r="I509" s="991"/>
      <c r="J509" s="992"/>
      <c r="K509" s="993"/>
      <c r="L509" s="958"/>
      <c r="M509" s="959"/>
      <c r="N509" s="959"/>
      <c r="O509" s="959"/>
      <c r="P509" s="960"/>
      <c r="Q509" s="777"/>
      <c r="R509" s="778"/>
      <c r="S509" s="874"/>
      <c r="T509" s="964"/>
      <c r="U509" s="965"/>
      <c r="V509" s="966"/>
      <c r="W509" s="958"/>
      <c r="X509" s="959"/>
      <c r="Y509" s="959"/>
      <c r="Z509" s="959"/>
      <c r="AA509" s="960"/>
      <c r="AB509" s="940"/>
      <c r="AC509" s="941"/>
      <c r="AD509" s="942"/>
      <c r="AE509" s="964"/>
      <c r="AF509" s="965"/>
      <c r="AG509" s="966"/>
      <c r="AH509" s="970"/>
      <c r="AI509" s="971"/>
      <c r="AJ509" s="971"/>
      <c r="AK509" s="971"/>
      <c r="AL509" s="972"/>
      <c r="AN509" s="911"/>
      <c r="AO509" s="912"/>
      <c r="AP509" s="912"/>
      <c r="AQ509" s="912"/>
      <c r="AR509" s="913"/>
      <c r="AU509" s="837"/>
      <c r="AV509" s="837"/>
      <c r="AW509" s="820"/>
    </row>
    <row r="510" spans="3:49" ht="10.9" hidden="1" customHeight="1">
      <c r="C510" s="868"/>
      <c r="D510" s="922"/>
      <c r="E510" s="866"/>
      <c r="F510" s="985"/>
      <c r="G510" s="987"/>
      <c r="H510" s="866"/>
      <c r="I510" s="991"/>
      <c r="J510" s="992"/>
      <c r="K510" s="993"/>
      <c r="L510" s="958"/>
      <c r="M510" s="959"/>
      <c r="N510" s="959"/>
      <c r="O510" s="959"/>
      <c r="P510" s="960"/>
      <c r="Q510" s="777"/>
      <c r="R510" s="778"/>
      <c r="S510" s="874"/>
      <c r="T510" s="964"/>
      <c r="U510" s="965"/>
      <c r="V510" s="966"/>
      <c r="W510" s="958"/>
      <c r="X510" s="959"/>
      <c r="Y510" s="959"/>
      <c r="Z510" s="959"/>
      <c r="AA510" s="960"/>
      <c r="AB510" s="931">
        <v>8</v>
      </c>
      <c r="AC510" s="932"/>
      <c r="AD510" s="933"/>
      <c r="AE510" s="964"/>
      <c r="AF510" s="965"/>
      <c r="AG510" s="966"/>
      <c r="AH510" s="970"/>
      <c r="AI510" s="971"/>
      <c r="AJ510" s="971"/>
      <c r="AK510" s="971"/>
      <c r="AL510" s="972"/>
      <c r="AN510" s="911"/>
      <c r="AO510" s="912"/>
      <c r="AP510" s="912"/>
      <c r="AQ510" s="912"/>
      <c r="AR510" s="913"/>
      <c r="AU510" s="837"/>
      <c r="AV510" s="837"/>
      <c r="AW510" s="820"/>
    </row>
    <row r="511" spans="3:49" ht="10.9" hidden="1" customHeight="1">
      <c r="C511" s="869"/>
      <c r="D511" s="923"/>
      <c r="E511" s="867"/>
      <c r="F511" s="986"/>
      <c r="G511" s="869"/>
      <c r="H511" s="867"/>
      <c r="I511" s="994"/>
      <c r="J511" s="995"/>
      <c r="K511" s="996"/>
      <c r="L511" s="961"/>
      <c r="M511" s="962"/>
      <c r="N511" s="962"/>
      <c r="O511" s="962"/>
      <c r="P511" s="963"/>
      <c r="Q511" s="780"/>
      <c r="R511" s="781"/>
      <c r="S511" s="875"/>
      <c r="T511" s="967"/>
      <c r="U511" s="968"/>
      <c r="V511" s="969"/>
      <c r="W511" s="961"/>
      <c r="X511" s="962"/>
      <c r="Y511" s="962"/>
      <c r="Z511" s="962"/>
      <c r="AA511" s="963"/>
      <c r="AB511" s="934"/>
      <c r="AC511" s="935"/>
      <c r="AD511" s="936"/>
      <c r="AE511" s="967"/>
      <c r="AF511" s="968"/>
      <c r="AG511" s="969"/>
      <c r="AH511" s="973"/>
      <c r="AI511" s="929"/>
      <c r="AJ511" s="929"/>
      <c r="AK511" s="929"/>
      <c r="AL511" s="930"/>
      <c r="AN511" s="911"/>
      <c r="AO511" s="912"/>
      <c r="AP511" s="912"/>
      <c r="AQ511" s="912"/>
      <c r="AR511" s="913"/>
      <c r="AU511" s="837"/>
      <c r="AV511" s="837"/>
      <c r="AW511" s="820"/>
    </row>
    <row r="512" spans="3:49" ht="10.9" hidden="1" customHeight="1">
      <c r="C512" s="920">
        <v>6</v>
      </c>
      <c r="D512" s="921" t="s">
        <v>9</v>
      </c>
      <c r="E512" s="924">
        <v>18</v>
      </c>
      <c r="F512" s="984" t="s">
        <v>10</v>
      </c>
      <c r="G512" s="920" t="s">
        <v>20</v>
      </c>
      <c r="H512" s="924"/>
      <c r="I512" s="988" t="s">
        <v>118</v>
      </c>
      <c r="J512" s="989"/>
      <c r="K512" s="990"/>
      <c r="L512" s="975">
        <f t="shared" ref="L512" si="322">IF(AND(I512="△",AU512="●"),AW512,0)</f>
        <v>0</v>
      </c>
      <c r="M512" s="976"/>
      <c r="N512" s="976"/>
      <c r="O512" s="976"/>
      <c r="P512" s="977"/>
      <c r="Q512" s="774" t="s">
        <v>305</v>
      </c>
      <c r="R512" s="775"/>
      <c r="S512" s="873"/>
      <c r="T512" s="978">
        <f t="shared" ref="T512" si="323">IF(Q512="①",$AL$167,IF(Q512="②",$AL$189,IF(Q512="③",$AL$211,IF(Q512="④",$AL$233,0))))</f>
        <v>0</v>
      </c>
      <c r="U512" s="979"/>
      <c r="V512" s="980"/>
      <c r="W512" s="975">
        <f t="shared" ref="W512" si="324">IF(AND(I512="△",AU512="●"),$K$257*2,0)</f>
        <v>0</v>
      </c>
      <c r="X512" s="976"/>
      <c r="Y512" s="976"/>
      <c r="Z512" s="976"/>
      <c r="AA512" s="977"/>
      <c r="AB512" s="937">
        <v>56</v>
      </c>
      <c r="AC512" s="938"/>
      <c r="AD512" s="939"/>
      <c r="AE512" s="978">
        <f t="shared" ref="AE512" si="325">IF(AB514=0,0,ROUNDUP(AB514/AB512,3))</f>
        <v>0.14299999999999999</v>
      </c>
      <c r="AF512" s="979"/>
      <c r="AG512" s="980"/>
      <c r="AH512" s="981">
        <f t="shared" ref="AH512" si="326">ROUNDUP(L512*T512+W512*AE512,1)</f>
        <v>0</v>
      </c>
      <c r="AI512" s="982"/>
      <c r="AJ512" s="982"/>
      <c r="AK512" s="982"/>
      <c r="AL512" s="983"/>
      <c r="AN512" s="928">
        <f t="shared" ref="AN512" si="327">IF(I512="△",ROUNDUP(W512*AE512,1),0)</f>
        <v>0</v>
      </c>
      <c r="AO512" s="929"/>
      <c r="AP512" s="929"/>
      <c r="AQ512" s="929"/>
      <c r="AR512" s="930"/>
      <c r="AU512" s="837" t="str">
        <f t="shared" ref="AU512" si="328">IF(OR(I512="×",AU516="×"),"×","●")</f>
        <v>●</v>
      </c>
      <c r="AV512" s="837" t="str">
        <f t="shared" si="320"/>
        <v>△</v>
      </c>
      <c r="AW512" s="820">
        <f t="shared" ref="AW512" si="329">20+ROUNDDOWN(($K$255-1000)/1000,0)*20</f>
        <v>0</v>
      </c>
    </row>
    <row r="513" spans="3:49" ht="10.9" hidden="1" customHeight="1">
      <c r="C513" s="868"/>
      <c r="D513" s="922"/>
      <c r="E513" s="866"/>
      <c r="F513" s="985"/>
      <c r="G513" s="987"/>
      <c r="H513" s="866"/>
      <c r="I513" s="991"/>
      <c r="J513" s="992"/>
      <c r="K513" s="993"/>
      <c r="L513" s="958"/>
      <c r="M513" s="959"/>
      <c r="N513" s="959"/>
      <c r="O513" s="959"/>
      <c r="P513" s="960"/>
      <c r="Q513" s="777"/>
      <c r="R513" s="778"/>
      <c r="S513" s="874"/>
      <c r="T513" s="964"/>
      <c r="U513" s="965"/>
      <c r="V513" s="966"/>
      <c r="W513" s="958"/>
      <c r="X513" s="959"/>
      <c r="Y513" s="959"/>
      <c r="Z513" s="959"/>
      <c r="AA513" s="960"/>
      <c r="AB513" s="940"/>
      <c r="AC513" s="941"/>
      <c r="AD513" s="942"/>
      <c r="AE513" s="964"/>
      <c r="AF513" s="965"/>
      <c r="AG513" s="966"/>
      <c r="AH513" s="970"/>
      <c r="AI513" s="971"/>
      <c r="AJ513" s="971"/>
      <c r="AK513" s="971"/>
      <c r="AL513" s="972"/>
      <c r="AN513" s="911"/>
      <c r="AO513" s="912"/>
      <c r="AP513" s="912"/>
      <c r="AQ513" s="912"/>
      <c r="AR513" s="913"/>
      <c r="AU513" s="837"/>
      <c r="AV513" s="837"/>
      <c r="AW513" s="820"/>
    </row>
    <row r="514" spans="3:49" ht="10.9" hidden="1" customHeight="1">
      <c r="C514" s="868"/>
      <c r="D514" s="922"/>
      <c r="E514" s="866"/>
      <c r="F514" s="985"/>
      <c r="G514" s="987"/>
      <c r="H514" s="866"/>
      <c r="I514" s="991"/>
      <c r="J514" s="992"/>
      <c r="K514" s="993"/>
      <c r="L514" s="958"/>
      <c r="M514" s="959"/>
      <c r="N514" s="959"/>
      <c r="O514" s="959"/>
      <c r="P514" s="960"/>
      <c r="Q514" s="777"/>
      <c r="R514" s="778"/>
      <c r="S514" s="874"/>
      <c r="T514" s="964"/>
      <c r="U514" s="965"/>
      <c r="V514" s="966"/>
      <c r="W514" s="958"/>
      <c r="X514" s="959"/>
      <c r="Y514" s="959"/>
      <c r="Z514" s="959"/>
      <c r="AA514" s="960"/>
      <c r="AB514" s="931">
        <v>8</v>
      </c>
      <c r="AC514" s="932"/>
      <c r="AD514" s="933"/>
      <c r="AE514" s="964"/>
      <c r="AF514" s="965"/>
      <c r="AG514" s="966"/>
      <c r="AH514" s="970"/>
      <c r="AI514" s="971"/>
      <c r="AJ514" s="971"/>
      <c r="AK514" s="971"/>
      <c r="AL514" s="972"/>
      <c r="AN514" s="911"/>
      <c r="AO514" s="912"/>
      <c r="AP514" s="912"/>
      <c r="AQ514" s="912"/>
      <c r="AR514" s="913"/>
      <c r="AU514" s="837"/>
      <c r="AV514" s="837"/>
      <c r="AW514" s="820"/>
    </row>
    <row r="515" spans="3:49" ht="10.9" hidden="1" customHeight="1">
      <c r="C515" s="869"/>
      <c r="D515" s="923"/>
      <c r="E515" s="867"/>
      <c r="F515" s="986"/>
      <c r="G515" s="869"/>
      <c r="H515" s="867"/>
      <c r="I515" s="994"/>
      <c r="J515" s="995"/>
      <c r="K515" s="996"/>
      <c r="L515" s="961"/>
      <c r="M515" s="962"/>
      <c r="N515" s="962"/>
      <c r="O515" s="962"/>
      <c r="P515" s="963"/>
      <c r="Q515" s="780"/>
      <c r="R515" s="781"/>
      <c r="S515" s="875"/>
      <c r="T515" s="967"/>
      <c r="U515" s="968"/>
      <c r="V515" s="969"/>
      <c r="W515" s="961"/>
      <c r="X515" s="962"/>
      <c r="Y515" s="962"/>
      <c r="Z515" s="962"/>
      <c r="AA515" s="963"/>
      <c r="AB515" s="934"/>
      <c r="AC515" s="935"/>
      <c r="AD515" s="936"/>
      <c r="AE515" s="967"/>
      <c r="AF515" s="968"/>
      <c r="AG515" s="969"/>
      <c r="AH515" s="973"/>
      <c r="AI515" s="929"/>
      <c r="AJ515" s="929"/>
      <c r="AK515" s="929"/>
      <c r="AL515" s="930"/>
      <c r="AN515" s="911"/>
      <c r="AO515" s="912"/>
      <c r="AP515" s="912"/>
      <c r="AQ515" s="912"/>
      <c r="AR515" s="913"/>
      <c r="AU515" s="837"/>
      <c r="AV515" s="837"/>
      <c r="AW515" s="820"/>
    </row>
    <row r="516" spans="3:49" ht="10.9" hidden="1" customHeight="1">
      <c r="C516" s="920">
        <v>6</v>
      </c>
      <c r="D516" s="921" t="s">
        <v>9</v>
      </c>
      <c r="E516" s="924">
        <v>19</v>
      </c>
      <c r="F516" s="984" t="s">
        <v>10</v>
      </c>
      <c r="G516" s="920" t="s">
        <v>21</v>
      </c>
      <c r="H516" s="924"/>
      <c r="I516" s="988" t="s">
        <v>118</v>
      </c>
      <c r="J516" s="989"/>
      <c r="K516" s="990"/>
      <c r="L516" s="975">
        <f t="shared" ref="L516" si="330">IF(AND(I516="△",AU516="●"),AW516,0)</f>
        <v>0</v>
      </c>
      <c r="M516" s="976"/>
      <c r="N516" s="976"/>
      <c r="O516" s="976"/>
      <c r="P516" s="977"/>
      <c r="Q516" s="774" t="s">
        <v>306</v>
      </c>
      <c r="R516" s="775"/>
      <c r="S516" s="873"/>
      <c r="T516" s="978">
        <f t="shared" ref="T516" si="331">IF(Q516="①",$AL$167,IF(Q516="②",$AL$189,IF(Q516="③",$AL$211,IF(Q516="④",$AL$233,0))))</f>
        <v>0</v>
      </c>
      <c r="U516" s="979"/>
      <c r="V516" s="980"/>
      <c r="W516" s="1004">
        <f t="shared" ref="W516" si="332">IF(AND(I516="△",AU516="●"),$K$257*2,0)</f>
        <v>0</v>
      </c>
      <c r="X516" s="906"/>
      <c r="Y516" s="906"/>
      <c r="Z516" s="906"/>
      <c r="AA516" s="907"/>
      <c r="AB516" s="937">
        <v>56</v>
      </c>
      <c r="AC516" s="938"/>
      <c r="AD516" s="939"/>
      <c r="AE516" s="978">
        <f t="shared" ref="AE516" si="333">IF(AB518=0,0,ROUNDUP(AB518/AB516,3))</f>
        <v>0.14299999999999999</v>
      </c>
      <c r="AF516" s="979"/>
      <c r="AG516" s="980"/>
      <c r="AH516" s="981">
        <f t="shared" ref="AH516" si="334">ROUNDUP(L516*T516+W516*AE516,1)</f>
        <v>0</v>
      </c>
      <c r="AI516" s="982"/>
      <c r="AJ516" s="982"/>
      <c r="AK516" s="982"/>
      <c r="AL516" s="983"/>
      <c r="AN516" s="928">
        <f t="shared" ref="AN516" si="335">IF(I516="△",ROUNDUP(W516*AE516,1),0)</f>
        <v>0</v>
      </c>
      <c r="AO516" s="929"/>
      <c r="AP516" s="929"/>
      <c r="AQ516" s="929"/>
      <c r="AR516" s="930"/>
      <c r="AU516" s="837" t="str">
        <f>IF(OR(I516="×",AU520="×"),"×","●")</f>
        <v>●</v>
      </c>
      <c r="AV516" s="837" t="str">
        <f t="shared" si="320"/>
        <v>△</v>
      </c>
      <c r="AW516" s="820">
        <f t="shared" ref="AW516" si="336">20+ROUNDDOWN(($K$255-1000)/1000,0)*20</f>
        <v>0</v>
      </c>
    </row>
    <row r="517" spans="3:49" ht="10.9" hidden="1" customHeight="1">
      <c r="C517" s="868"/>
      <c r="D517" s="922"/>
      <c r="E517" s="866"/>
      <c r="F517" s="985"/>
      <c r="G517" s="868"/>
      <c r="H517" s="866"/>
      <c r="I517" s="991"/>
      <c r="J517" s="992"/>
      <c r="K517" s="993"/>
      <c r="L517" s="958"/>
      <c r="M517" s="959"/>
      <c r="N517" s="959"/>
      <c r="O517" s="959"/>
      <c r="P517" s="960"/>
      <c r="Q517" s="777"/>
      <c r="R517" s="778"/>
      <c r="S517" s="874"/>
      <c r="T517" s="964"/>
      <c r="U517" s="965"/>
      <c r="V517" s="966"/>
      <c r="W517" s="1004"/>
      <c r="X517" s="906"/>
      <c r="Y517" s="906"/>
      <c r="Z517" s="906"/>
      <c r="AA517" s="907"/>
      <c r="AB517" s="940"/>
      <c r="AC517" s="941"/>
      <c r="AD517" s="942"/>
      <c r="AE517" s="964"/>
      <c r="AF517" s="965"/>
      <c r="AG517" s="966"/>
      <c r="AH517" s="970"/>
      <c r="AI517" s="971"/>
      <c r="AJ517" s="971"/>
      <c r="AK517" s="971"/>
      <c r="AL517" s="972"/>
      <c r="AN517" s="911"/>
      <c r="AO517" s="912"/>
      <c r="AP517" s="912"/>
      <c r="AQ517" s="912"/>
      <c r="AR517" s="913"/>
      <c r="AU517" s="837"/>
      <c r="AV517" s="837"/>
      <c r="AW517" s="820"/>
    </row>
    <row r="518" spans="3:49" ht="10.9" hidden="1" customHeight="1">
      <c r="C518" s="868"/>
      <c r="D518" s="922"/>
      <c r="E518" s="866"/>
      <c r="F518" s="985"/>
      <c r="G518" s="868"/>
      <c r="H518" s="866"/>
      <c r="I518" s="991"/>
      <c r="J518" s="992"/>
      <c r="K518" s="993"/>
      <c r="L518" s="958"/>
      <c r="M518" s="959"/>
      <c r="N518" s="959"/>
      <c r="O518" s="959"/>
      <c r="P518" s="960"/>
      <c r="Q518" s="777"/>
      <c r="R518" s="778"/>
      <c r="S518" s="874"/>
      <c r="T518" s="964"/>
      <c r="U518" s="965"/>
      <c r="V518" s="966"/>
      <c r="W518" s="1004"/>
      <c r="X518" s="906"/>
      <c r="Y518" s="906"/>
      <c r="Z518" s="906"/>
      <c r="AA518" s="907"/>
      <c r="AB518" s="931">
        <v>8</v>
      </c>
      <c r="AC518" s="932"/>
      <c r="AD518" s="933"/>
      <c r="AE518" s="964"/>
      <c r="AF518" s="965"/>
      <c r="AG518" s="966"/>
      <c r="AH518" s="970"/>
      <c r="AI518" s="971"/>
      <c r="AJ518" s="971"/>
      <c r="AK518" s="971"/>
      <c r="AL518" s="972"/>
      <c r="AN518" s="911"/>
      <c r="AO518" s="912"/>
      <c r="AP518" s="912"/>
      <c r="AQ518" s="912"/>
      <c r="AR518" s="913"/>
      <c r="AU518" s="837"/>
      <c r="AV518" s="837"/>
      <c r="AW518" s="820"/>
    </row>
    <row r="519" spans="3:49" ht="10.9" hidden="1" customHeight="1">
      <c r="C519" s="869"/>
      <c r="D519" s="923"/>
      <c r="E519" s="867"/>
      <c r="F519" s="986"/>
      <c r="G519" s="869"/>
      <c r="H519" s="867"/>
      <c r="I519" s="994"/>
      <c r="J519" s="995"/>
      <c r="K519" s="996"/>
      <c r="L519" s="961"/>
      <c r="M519" s="962"/>
      <c r="N519" s="962"/>
      <c r="O519" s="962"/>
      <c r="P519" s="963"/>
      <c r="Q519" s="780"/>
      <c r="R519" s="781"/>
      <c r="S519" s="875"/>
      <c r="T519" s="967"/>
      <c r="U519" s="968"/>
      <c r="V519" s="969"/>
      <c r="W519" s="1004"/>
      <c r="X519" s="906"/>
      <c r="Y519" s="906"/>
      <c r="Z519" s="906"/>
      <c r="AA519" s="907"/>
      <c r="AB519" s="934"/>
      <c r="AC519" s="935"/>
      <c r="AD519" s="936"/>
      <c r="AE519" s="967"/>
      <c r="AF519" s="968"/>
      <c r="AG519" s="969"/>
      <c r="AH519" s="973"/>
      <c r="AI519" s="929"/>
      <c r="AJ519" s="929"/>
      <c r="AK519" s="929"/>
      <c r="AL519" s="930"/>
      <c r="AN519" s="911"/>
      <c r="AO519" s="912"/>
      <c r="AP519" s="912"/>
      <c r="AQ519" s="912"/>
      <c r="AR519" s="913"/>
      <c r="AU519" s="837"/>
      <c r="AV519" s="837"/>
      <c r="AW519" s="820"/>
    </row>
    <row r="520" spans="3:49" ht="10.9" hidden="1" customHeight="1">
      <c r="C520" s="920">
        <v>6</v>
      </c>
      <c r="D520" s="921" t="s">
        <v>9</v>
      </c>
      <c r="E520" s="924">
        <v>20</v>
      </c>
      <c r="F520" s="984" t="s">
        <v>10</v>
      </c>
      <c r="G520" s="920" t="s">
        <v>22</v>
      </c>
      <c r="H520" s="924"/>
      <c r="I520" s="988" t="s">
        <v>118</v>
      </c>
      <c r="J520" s="989"/>
      <c r="K520" s="990"/>
      <c r="L520" s="975">
        <f t="shared" ref="L520" si="337">IF(AND(I520="△",AU520="●"),AW520,0)</f>
        <v>0</v>
      </c>
      <c r="M520" s="976"/>
      <c r="N520" s="976"/>
      <c r="O520" s="976"/>
      <c r="P520" s="977"/>
      <c r="Q520" s="774" t="s">
        <v>306</v>
      </c>
      <c r="R520" s="775"/>
      <c r="S520" s="873"/>
      <c r="T520" s="978">
        <f t="shared" ref="T520" si="338">IF(Q520="①",$AL$167,IF(Q520="②",$AL$189,IF(Q520="③",$AL$211,IF(Q520="④",$AL$233,0))))</f>
        <v>0</v>
      </c>
      <c r="U520" s="979"/>
      <c r="V520" s="980"/>
      <c r="W520" s="1004">
        <f t="shared" ref="W520" si="339">IF(AND(I520="△",AU520="●"),$K$257*2,0)</f>
        <v>0</v>
      </c>
      <c r="X520" s="906"/>
      <c r="Y520" s="906"/>
      <c r="Z520" s="906"/>
      <c r="AA520" s="907"/>
      <c r="AB520" s="937">
        <v>56</v>
      </c>
      <c r="AC520" s="938"/>
      <c r="AD520" s="939"/>
      <c r="AE520" s="978">
        <f t="shared" ref="AE520" si="340">IF(AB522=0,0,ROUNDUP(AB522/AB520,3))</f>
        <v>0.14299999999999999</v>
      </c>
      <c r="AF520" s="979"/>
      <c r="AG520" s="980"/>
      <c r="AH520" s="981">
        <f t="shared" ref="AH520" si="341">ROUNDUP(L520*T520+W520*AE520,1)</f>
        <v>0</v>
      </c>
      <c r="AI520" s="982"/>
      <c r="AJ520" s="982"/>
      <c r="AK520" s="982"/>
      <c r="AL520" s="983"/>
      <c r="AN520" s="928">
        <f t="shared" ref="AN520" si="342">IF(I520="△",ROUNDUP(W520*AE520,1),0)</f>
        <v>0</v>
      </c>
      <c r="AO520" s="929"/>
      <c r="AP520" s="929"/>
      <c r="AQ520" s="929"/>
      <c r="AR520" s="930"/>
      <c r="AU520" s="837" t="str">
        <f>IF(I520="×","×","●")</f>
        <v>●</v>
      </c>
      <c r="AV520" s="837" t="str">
        <f t="shared" si="320"/>
        <v>△</v>
      </c>
      <c r="AW520" s="820">
        <f t="shared" ref="AW520" si="343">20+ROUNDDOWN(($K$255-1000)/1000,0)*20</f>
        <v>0</v>
      </c>
    </row>
    <row r="521" spans="3:49" ht="10.9" hidden="1" customHeight="1">
      <c r="C521" s="868"/>
      <c r="D521" s="922"/>
      <c r="E521" s="866"/>
      <c r="F521" s="985"/>
      <c r="G521" s="868"/>
      <c r="H521" s="866"/>
      <c r="I521" s="991"/>
      <c r="J521" s="992"/>
      <c r="K521" s="993"/>
      <c r="L521" s="958"/>
      <c r="M521" s="959"/>
      <c r="N521" s="959"/>
      <c r="O521" s="959"/>
      <c r="P521" s="960"/>
      <c r="Q521" s="777"/>
      <c r="R521" s="778"/>
      <c r="S521" s="874"/>
      <c r="T521" s="964"/>
      <c r="U521" s="965"/>
      <c r="V521" s="966"/>
      <c r="W521" s="1004"/>
      <c r="X521" s="906"/>
      <c r="Y521" s="906"/>
      <c r="Z521" s="906"/>
      <c r="AA521" s="907"/>
      <c r="AB521" s="940"/>
      <c r="AC521" s="941"/>
      <c r="AD521" s="942"/>
      <c r="AE521" s="964"/>
      <c r="AF521" s="965"/>
      <c r="AG521" s="966"/>
      <c r="AH521" s="970"/>
      <c r="AI521" s="971"/>
      <c r="AJ521" s="971"/>
      <c r="AK521" s="971"/>
      <c r="AL521" s="972"/>
      <c r="AN521" s="911"/>
      <c r="AO521" s="912"/>
      <c r="AP521" s="912"/>
      <c r="AQ521" s="912"/>
      <c r="AR521" s="913"/>
      <c r="AU521" s="837"/>
      <c r="AV521" s="837"/>
      <c r="AW521" s="820"/>
    </row>
    <row r="522" spans="3:49" ht="10.9" hidden="1" customHeight="1">
      <c r="C522" s="868"/>
      <c r="D522" s="922"/>
      <c r="E522" s="866"/>
      <c r="F522" s="985"/>
      <c r="G522" s="868"/>
      <c r="H522" s="866"/>
      <c r="I522" s="991"/>
      <c r="J522" s="992"/>
      <c r="K522" s="993"/>
      <c r="L522" s="958"/>
      <c r="M522" s="959"/>
      <c r="N522" s="959"/>
      <c r="O522" s="959"/>
      <c r="P522" s="960"/>
      <c r="Q522" s="777"/>
      <c r="R522" s="778"/>
      <c r="S522" s="874"/>
      <c r="T522" s="964"/>
      <c r="U522" s="965"/>
      <c r="V522" s="966"/>
      <c r="W522" s="1004"/>
      <c r="X522" s="906"/>
      <c r="Y522" s="906"/>
      <c r="Z522" s="906"/>
      <c r="AA522" s="907"/>
      <c r="AB522" s="943">
        <v>8</v>
      </c>
      <c r="AC522" s="944"/>
      <c r="AD522" s="945"/>
      <c r="AE522" s="964"/>
      <c r="AF522" s="965"/>
      <c r="AG522" s="966"/>
      <c r="AH522" s="970"/>
      <c r="AI522" s="971"/>
      <c r="AJ522" s="971"/>
      <c r="AK522" s="971"/>
      <c r="AL522" s="972"/>
      <c r="AN522" s="911"/>
      <c r="AO522" s="912"/>
      <c r="AP522" s="912"/>
      <c r="AQ522" s="912"/>
      <c r="AR522" s="913"/>
      <c r="AU522" s="837"/>
      <c r="AV522" s="837"/>
      <c r="AW522" s="820"/>
    </row>
    <row r="523" spans="3:49" ht="10.9" hidden="1" customHeight="1" thickBot="1">
      <c r="C523" s="946"/>
      <c r="D523" s="947"/>
      <c r="E523" s="948"/>
      <c r="F523" s="1014"/>
      <c r="G523" s="946"/>
      <c r="H523" s="948"/>
      <c r="I523" s="1015"/>
      <c r="J523" s="1016"/>
      <c r="K523" s="1017"/>
      <c r="L523" s="1018"/>
      <c r="M523" s="1019"/>
      <c r="N523" s="1019"/>
      <c r="O523" s="1019"/>
      <c r="P523" s="1020"/>
      <c r="Q523" s="885"/>
      <c r="R523" s="886"/>
      <c r="S523" s="949"/>
      <c r="T523" s="1008"/>
      <c r="U523" s="1009"/>
      <c r="V523" s="1010"/>
      <c r="W523" s="1005"/>
      <c r="X523" s="1006"/>
      <c r="Y523" s="1006"/>
      <c r="Z523" s="1006"/>
      <c r="AA523" s="1007"/>
      <c r="AB523" s="1021"/>
      <c r="AC523" s="1022"/>
      <c r="AD523" s="1023"/>
      <c r="AE523" s="1008"/>
      <c r="AF523" s="1009"/>
      <c r="AG523" s="1010"/>
      <c r="AH523" s="1011"/>
      <c r="AI523" s="1012"/>
      <c r="AJ523" s="1012"/>
      <c r="AK523" s="1012"/>
      <c r="AL523" s="1013"/>
      <c r="AN523" s="955"/>
      <c r="AO523" s="956"/>
      <c r="AP523" s="956"/>
      <c r="AQ523" s="956"/>
      <c r="AR523" s="957"/>
      <c r="AU523" s="904"/>
      <c r="AV523" s="904"/>
      <c r="AW523" s="905"/>
    </row>
    <row r="524" spans="3:49" ht="10.9" hidden="1" customHeight="1" thickTop="1">
      <c r="C524" s="920">
        <v>6</v>
      </c>
      <c r="D524" s="921" t="s">
        <v>9</v>
      </c>
      <c r="E524" s="924">
        <v>21</v>
      </c>
      <c r="F524" s="984" t="s">
        <v>10</v>
      </c>
      <c r="G524" s="868" t="s">
        <v>23</v>
      </c>
      <c r="H524" s="1025"/>
      <c r="I524" s="988" t="s">
        <v>118</v>
      </c>
      <c r="J524" s="989"/>
      <c r="K524" s="990"/>
      <c r="L524" s="975">
        <f t="shared" ref="L524" si="344">IF(AND(I524="△",AU524="●"),AW524,0)</f>
        <v>0</v>
      </c>
      <c r="M524" s="976"/>
      <c r="N524" s="976"/>
      <c r="O524" s="976"/>
      <c r="P524" s="977"/>
      <c r="Q524" s="777" t="s">
        <v>45</v>
      </c>
      <c r="R524" s="778"/>
      <c r="S524" s="874"/>
      <c r="T524" s="978">
        <f t="shared" ref="T524" si="345">IF(Q524="①",$AL$167,IF(Q524="②",$AL$189,IF(Q524="③",$AL$211,IF(Q524="④",$AL$233,0))))</f>
        <v>0</v>
      </c>
      <c r="U524" s="979"/>
      <c r="V524" s="980"/>
      <c r="W524" s="975">
        <f t="shared" ref="W524" si="346">IF(AND(I524="△",AU524="●"),$K$257*2,0)</f>
        <v>0</v>
      </c>
      <c r="X524" s="976"/>
      <c r="Y524" s="976"/>
      <c r="Z524" s="976"/>
      <c r="AA524" s="977"/>
      <c r="AB524" s="1094">
        <v>48</v>
      </c>
      <c r="AC524" s="1095"/>
      <c r="AD524" s="1096"/>
      <c r="AE524" s="978">
        <f t="shared" ref="AE524" si="347">IF(AB526=0,0,ROUNDUP(AB526/AB524,3))</f>
        <v>0.16700000000000001</v>
      </c>
      <c r="AF524" s="979"/>
      <c r="AG524" s="980"/>
      <c r="AH524" s="981">
        <f t="shared" ref="AH524" si="348">ROUNDUP(L524*T524+W524*AE524,1)</f>
        <v>0</v>
      </c>
      <c r="AI524" s="982"/>
      <c r="AJ524" s="982"/>
      <c r="AK524" s="982"/>
      <c r="AL524" s="983"/>
      <c r="AN524" s="928">
        <f t="shared" ref="AN524" si="349">IF(I524="△",ROUNDUP(W524*AE524,1),0)</f>
        <v>0</v>
      </c>
      <c r="AO524" s="929"/>
      <c r="AP524" s="929"/>
      <c r="AQ524" s="929"/>
      <c r="AR524" s="930"/>
      <c r="AU524" s="837" t="str">
        <f t="shared" ref="AU524" si="350">IF(OR(I524="×",AU528="×"),"×","●")</f>
        <v>●</v>
      </c>
      <c r="AV524" s="837" t="str">
        <f t="shared" ref="AV524" si="351">IF(AU524="●",IF(I524="定","-",I524),"-")</f>
        <v>△</v>
      </c>
      <c r="AW524" s="820">
        <f t="shared" ref="AW524" si="352">20+ROUNDDOWN(($K$255-1000)/1000,0)*20</f>
        <v>0</v>
      </c>
    </row>
    <row r="525" spans="3:49" ht="10.9" hidden="1" customHeight="1">
      <c r="C525" s="868"/>
      <c r="D525" s="922"/>
      <c r="E525" s="866"/>
      <c r="F525" s="985"/>
      <c r="G525" s="868"/>
      <c r="H525" s="1025"/>
      <c r="I525" s="991"/>
      <c r="J525" s="992"/>
      <c r="K525" s="993"/>
      <c r="L525" s="958"/>
      <c r="M525" s="959"/>
      <c r="N525" s="959"/>
      <c r="O525" s="959"/>
      <c r="P525" s="960"/>
      <c r="Q525" s="777"/>
      <c r="R525" s="778"/>
      <c r="S525" s="874"/>
      <c r="T525" s="964"/>
      <c r="U525" s="965"/>
      <c r="V525" s="966"/>
      <c r="W525" s="958"/>
      <c r="X525" s="959"/>
      <c r="Y525" s="959"/>
      <c r="Z525" s="959"/>
      <c r="AA525" s="960"/>
      <c r="AB525" s="940"/>
      <c r="AC525" s="941"/>
      <c r="AD525" s="942"/>
      <c r="AE525" s="964"/>
      <c r="AF525" s="965"/>
      <c r="AG525" s="966"/>
      <c r="AH525" s="970"/>
      <c r="AI525" s="971"/>
      <c r="AJ525" s="971"/>
      <c r="AK525" s="971"/>
      <c r="AL525" s="972"/>
      <c r="AN525" s="911"/>
      <c r="AO525" s="912"/>
      <c r="AP525" s="912"/>
      <c r="AQ525" s="912"/>
      <c r="AR525" s="913"/>
      <c r="AU525" s="837"/>
      <c r="AV525" s="837"/>
      <c r="AW525" s="820"/>
    </row>
    <row r="526" spans="3:49" ht="10.9" hidden="1" customHeight="1">
      <c r="C526" s="868"/>
      <c r="D526" s="922"/>
      <c r="E526" s="866"/>
      <c r="F526" s="985"/>
      <c r="G526" s="868"/>
      <c r="H526" s="1025"/>
      <c r="I526" s="991"/>
      <c r="J526" s="992"/>
      <c r="K526" s="993"/>
      <c r="L526" s="958"/>
      <c r="M526" s="959"/>
      <c r="N526" s="959"/>
      <c r="O526" s="959"/>
      <c r="P526" s="960"/>
      <c r="Q526" s="777"/>
      <c r="R526" s="778"/>
      <c r="S526" s="874"/>
      <c r="T526" s="964"/>
      <c r="U526" s="965"/>
      <c r="V526" s="966"/>
      <c r="W526" s="958"/>
      <c r="X526" s="959"/>
      <c r="Y526" s="959"/>
      <c r="Z526" s="959"/>
      <c r="AA526" s="960"/>
      <c r="AB526" s="943">
        <v>8</v>
      </c>
      <c r="AC526" s="944"/>
      <c r="AD526" s="945"/>
      <c r="AE526" s="964"/>
      <c r="AF526" s="965"/>
      <c r="AG526" s="966"/>
      <c r="AH526" s="970"/>
      <c r="AI526" s="971"/>
      <c r="AJ526" s="971"/>
      <c r="AK526" s="971"/>
      <c r="AL526" s="972"/>
      <c r="AN526" s="911"/>
      <c r="AO526" s="912"/>
      <c r="AP526" s="912"/>
      <c r="AQ526" s="912"/>
      <c r="AR526" s="913"/>
      <c r="AU526" s="837"/>
      <c r="AV526" s="837"/>
      <c r="AW526" s="820"/>
    </row>
    <row r="527" spans="3:49" ht="10.9" hidden="1" customHeight="1">
      <c r="C527" s="869"/>
      <c r="D527" s="923"/>
      <c r="E527" s="867"/>
      <c r="F527" s="986"/>
      <c r="G527" s="869"/>
      <c r="H527" s="1026"/>
      <c r="I527" s="994"/>
      <c r="J527" s="995"/>
      <c r="K527" s="996"/>
      <c r="L527" s="961"/>
      <c r="M527" s="962"/>
      <c r="N527" s="962"/>
      <c r="O527" s="962"/>
      <c r="P527" s="963"/>
      <c r="Q527" s="780"/>
      <c r="R527" s="781"/>
      <c r="S527" s="875"/>
      <c r="T527" s="967"/>
      <c r="U527" s="968"/>
      <c r="V527" s="969"/>
      <c r="W527" s="961"/>
      <c r="X527" s="962"/>
      <c r="Y527" s="962"/>
      <c r="Z527" s="962"/>
      <c r="AA527" s="963"/>
      <c r="AB527" s="934"/>
      <c r="AC527" s="935"/>
      <c r="AD527" s="936"/>
      <c r="AE527" s="967"/>
      <c r="AF527" s="968"/>
      <c r="AG527" s="969"/>
      <c r="AH527" s="973"/>
      <c r="AI527" s="929"/>
      <c r="AJ527" s="929"/>
      <c r="AK527" s="929"/>
      <c r="AL527" s="930"/>
      <c r="AN527" s="911"/>
      <c r="AO527" s="912"/>
      <c r="AP527" s="912"/>
      <c r="AQ527" s="912"/>
      <c r="AR527" s="913"/>
      <c r="AU527" s="837"/>
      <c r="AV527" s="837"/>
      <c r="AW527" s="820"/>
    </row>
    <row r="528" spans="3:49" ht="10.9" hidden="1" customHeight="1">
      <c r="C528" s="920">
        <v>6</v>
      </c>
      <c r="D528" s="921" t="s">
        <v>9</v>
      </c>
      <c r="E528" s="924">
        <v>22</v>
      </c>
      <c r="F528" s="984" t="s">
        <v>10</v>
      </c>
      <c r="G528" s="920" t="s">
        <v>24</v>
      </c>
      <c r="H528" s="1024"/>
      <c r="I528" s="988" t="s">
        <v>121</v>
      </c>
      <c r="J528" s="989"/>
      <c r="K528" s="990"/>
      <c r="L528" s="975">
        <f t="shared" ref="L528" si="353">IF(AND(I528="△",AU528="●"),AW528,0)</f>
        <v>0</v>
      </c>
      <c r="M528" s="976"/>
      <c r="N528" s="976"/>
      <c r="O528" s="976"/>
      <c r="P528" s="977"/>
      <c r="Q528" s="774"/>
      <c r="R528" s="775"/>
      <c r="S528" s="873"/>
      <c r="T528" s="978">
        <f t="shared" ref="T528" si="354">IF(Q528="①",$AL$167,IF(Q528="②",$AL$189,IF(Q528="③",$AL$211,IF(Q528="④",$AL$233,0))))</f>
        <v>0</v>
      </c>
      <c r="U528" s="979"/>
      <c r="V528" s="980"/>
      <c r="W528" s="975">
        <f t="shared" ref="W528" si="355">IF(AND(I528="△",AU528="●"),$K$257*2,0)</f>
        <v>0</v>
      </c>
      <c r="X528" s="976"/>
      <c r="Y528" s="976"/>
      <c r="Z528" s="976"/>
      <c r="AA528" s="977"/>
      <c r="AB528" s="937"/>
      <c r="AC528" s="938"/>
      <c r="AD528" s="939"/>
      <c r="AE528" s="978">
        <f t="shared" ref="AE528" si="356">IF(AB530=0,0,ROUNDUP(AB530/AB528,3))</f>
        <v>0</v>
      </c>
      <c r="AF528" s="979"/>
      <c r="AG528" s="980"/>
      <c r="AH528" s="981">
        <f t="shared" ref="AH528" si="357">ROUNDUP(L528*T528+W528*AE528,1)</f>
        <v>0</v>
      </c>
      <c r="AI528" s="982"/>
      <c r="AJ528" s="982"/>
      <c r="AK528" s="982"/>
      <c r="AL528" s="983"/>
      <c r="AN528" s="928">
        <f t="shared" ref="AN528" si="358">IF(I528="△",ROUNDUP(W528*AE528,1),0)</f>
        <v>0</v>
      </c>
      <c r="AO528" s="929"/>
      <c r="AP528" s="929"/>
      <c r="AQ528" s="929"/>
      <c r="AR528" s="930"/>
      <c r="AU528" s="837" t="str">
        <f t="shared" ref="AU528" si="359">IF(OR(I528="×",AU532="×"),"×","●")</f>
        <v>●</v>
      </c>
      <c r="AV528" s="837" t="str">
        <f t="shared" ref="AV528" si="360">IF(AU528="●",IF(I528="定","-",I528),"-")</f>
        <v>-</v>
      </c>
      <c r="AW528" s="820">
        <f t="shared" ref="AW528" si="361">20+ROUNDDOWN(($K$255-1000)/1000,0)*20</f>
        <v>0</v>
      </c>
    </row>
    <row r="529" spans="3:49" ht="10.9" hidden="1" customHeight="1">
      <c r="C529" s="868"/>
      <c r="D529" s="922"/>
      <c r="E529" s="866"/>
      <c r="F529" s="985"/>
      <c r="G529" s="868"/>
      <c r="H529" s="1025"/>
      <c r="I529" s="991"/>
      <c r="J529" s="992"/>
      <c r="K529" s="993"/>
      <c r="L529" s="958"/>
      <c r="M529" s="959"/>
      <c r="N529" s="959"/>
      <c r="O529" s="959"/>
      <c r="P529" s="960"/>
      <c r="Q529" s="777"/>
      <c r="R529" s="778"/>
      <c r="S529" s="874"/>
      <c r="T529" s="964"/>
      <c r="U529" s="965"/>
      <c r="V529" s="966"/>
      <c r="W529" s="958"/>
      <c r="X529" s="959"/>
      <c r="Y529" s="959"/>
      <c r="Z529" s="959"/>
      <c r="AA529" s="960"/>
      <c r="AB529" s="940"/>
      <c r="AC529" s="941"/>
      <c r="AD529" s="942"/>
      <c r="AE529" s="964"/>
      <c r="AF529" s="965"/>
      <c r="AG529" s="966"/>
      <c r="AH529" s="970"/>
      <c r="AI529" s="971"/>
      <c r="AJ529" s="971"/>
      <c r="AK529" s="971"/>
      <c r="AL529" s="972"/>
      <c r="AN529" s="911"/>
      <c r="AO529" s="912"/>
      <c r="AP529" s="912"/>
      <c r="AQ529" s="912"/>
      <c r="AR529" s="913"/>
      <c r="AU529" s="837"/>
      <c r="AV529" s="837"/>
      <c r="AW529" s="820"/>
    </row>
    <row r="530" spans="3:49" ht="10.9" hidden="1" customHeight="1">
      <c r="C530" s="868"/>
      <c r="D530" s="922"/>
      <c r="E530" s="866"/>
      <c r="F530" s="985"/>
      <c r="G530" s="868"/>
      <c r="H530" s="1025"/>
      <c r="I530" s="991"/>
      <c r="J530" s="992"/>
      <c r="K530" s="993"/>
      <c r="L530" s="958"/>
      <c r="M530" s="959"/>
      <c r="N530" s="959"/>
      <c r="O530" s="959"/>
      <c r="P530" s="960"/>
      <c r="Q530" s="777"/>
      <c r="R530" s="778"/>
      <c r="S530" s="874"/>
      <c r="T530" s="964"/>
      <c r="U530" s="965"/>
      <c r="V530" s="966"/>
      <c r="W530" s="958"/>
      <c r="X530" s="959"/>
      <c r="Y530" s="959"/>
      <c r="Z530" s="959"/>
      <c r="AA530" s="960"/>
      <c r="AB530" s="943"/>
      <c r="AC530" s="944"/>
      <c r="AD530" s="945"/>
      <c r="AE530" s="964"/>
      <c r="AF530" s="965"/>
      <c r="AG530" s="966"/>
      <c r="AH530" s="970"/>
      <c r="AI530" s="971"/>
      <c r="AJ530" s="971"/>
      <c r="AK530" s="971"/>
      <c r="AL530" s="972"/>
      <c r="AN530" s="911"/>
      <c r="AO530" s="912"/>
      <c r="AP530" s="912"/>
      <c r="AQ530" s="912"/>
      <c r="AR530" s="913"/>
      <c r="AU530" s="837"/>
      <c r="AV530" s="837"/>
      <c r="AW530" s="820"/>
    </row>
    <row r="531" spans="3:49" ht="10.9" hidden="1" customHeight="1">
      <c r="C531" s="869"/>
      <c r="D531" s="923"/>
      <c r="E531" s="867"/>
      <c r="F531" s="986"/>
      <c r="G531" s="869"/>
      <c r="H531" s="1026"/>
      <c r="I531" s="994"/>
      <c r="J531" s="995"/>
      <c r="K531" s="996"/>
      <c r="L531" s="961"/>
      <c r="M531" s="962"/>
      <c r="N531" s="962"/>
      <c r="O531" s="962"/>
      <c r="P531" s="963"/>
      <c r="Q531" s="780"/>
      <c r="R531" s="781"/>
      <c r="S531" s="875"/>
      <c r="T531" s="967"/>
      <c r="U531" s="968"/>
      <c r="V531" s="969"/>
      <c r="W531" s="961"/>
      <c r="X531" s="962"/>
      <c r="Y531" s="962"/>
      <c r="Z531" s="962"/>
      <c r="AA531" s="963"/>
      <c r="AB531" s="934"/>
      <c r="AC531" s="935"/>
      <c r="AD531" s="936"/>
      <c r="AE531" s="967"/>
      <c r="AF531" s="968"/>
      <c r="AG531" s="969"/>
      <c r="AH531" s="973"/>
      <c r="AI531" s="929"/>
      <c r="AJ531" s="929"/>
      <c r="AK531" s="929"/>
      <c r="AL531" s="930"/>
      <c r="AN531" s="911"/>
      <c r="AO531" s="912"/>
      <c r="AP531" s="912"/>
      <c r="AQ531" s="912"/>
      <c r="AR531" s="913"/>
      <c r="AU531" s="837"/>
      <c r="AV531" s="837"/>
      <c r="AW531" s="820"/>
    </row>
    <row r="532" spans="3:49" ht="10.9" hidden="1" customHeight="1">
      <c r="C532" s="920">
        <v>6</v>
      </c>
      <c r="D532" s="921" t="s">
        <v>9</v>
      </c>
      <c r="E532" s="924">
        <v>23</v>
      </c>
      <c r="F532" s="984" t="s">
        <v>10</v>
      </c>
      <c r="G532" s="920" t="s">
        <v>25</v>
      </c>
      <c r="H532" s="1024"/>
      <c r="I532" s="988" t="s">
        <v>118</v>
      </c>
      <c r="J532" s="989"/>
      <c r="K532" s="990"/>
      <c r="L532" s="975">
        <f t="shared" ref="L532" si="362">IF(AND(I532="△",AU532="●"),AW532,0)</f>
        <v>0</v>
      </c>
      <c r="M532" s="976"/>
      <c r="N532" s="976"/>
      <c r="O532" s="976"/>
      <c r="P532" s="977"/>
      <c r="Q532" s="774" t="s">
        <v>45</v>
      </c>
      <c r="R532" s="775"/>
      <c r="S532" s="873"/>
      <c r="T532" s="978">
        <f t="shared" ref="T532" si="363">IF(Q532="①",$AL$167,IF(Q532="②",$AL$189,IF(Q532="③",$AL$211,IF(Q532="④",$AL$233,0))))</f>
        <v>0</v>
      </c>
      <c r="U532" s="979"/>
      <c r="V532" s="980"/>
      <c r="W532" s="975">
        <f t="shared" ref="W532" si="364">IF(AND(I532="△",AU532="●"),$K$257*2,0)</f>
        <v>0</v>
      </c>
      <c r="X532" s="976"/>
      <c r="Y532" s="976"/>
      <c r="Z532" s="976"/>
      <c r="AA532" s="977"/>
      <c r="AB532" s="937">
        <v>48</v>
      </c>
      <c r="AC532" s="938"/>
      <c r="AD532" s="939"/>
      <c r="AE532" s="978">
        <f t="shared" ref="AE532" si="365">IF(AB534=0,0,ROUNDUP(AB534/AB532,3))</f>
        <v>0.16700000000000001</v>
      </c>
      <c r="AF532" s="979"/>
      <c r="AG532" s="980"/>
      <c r="AH532" s="981">
        <f t="shared" ref="AH532" si="366">ROUNDUP(L532*T532+W532*AE532,1)</f>
        <v>0</v>
      </c>
      <c r="AI532" s="982"/>
      <c r="AJ532" s="982"/>
      <c r="AK532" s="982"/>
      <c r="AL532" s="983"/>
      <c r="AN532" s="928">
        <f t="shared" ref="AN532" si="367">IF(I532="△",ROUNDUP(W532*AE532,1),0)</f>
        <v>0</v>
      </c>
      <c r="AO532" s="929"/>
      <c r="AP532" s="929"/>
      <c r="AQ532" s="929"/>
      <c r="AR532" s="930"/>
      <c r="AU532" s="837" t="str">
        <f t="shared" ref="AU532" si="368">IF(OR(I532="×",AU536="×"),"×","●")</f>
        <v>●</v>
      </c>
      <c r="AV532" s="837" t="str">
        <f t="shared" ref="AV532" si="369">IF(AU532="●",IF(I532="定","-",I532),"-")</f>
        <v>△</v>
      </c>
      <c r="AW532" s="820">
        <f t="shared" ref="AW532" si="370">20+ROUNDDOWN(($K$255-1000)/1000,0)*20</f>
        <v>0</v>
      </c>
    </row>
    <row r="533" spans="3:49" ht="10.9" hidden="1" customHeight="1">
      <c r="C533" s="868"/>
      <c r="D533" s="922"/>
      <c r="E533" s="866"/>
      <c r="F533" s="985"/>
      <c r="G533" s="868"/>
      <c r="H533" s="1025"/>
      <c r="I533" s="991"/>
      <c r="J533" s="992"/>
      <c r="K533" s="993"/>
      <c r="L533" s="958"/>
      <c r="M533" s="959"/>
      <c r="N533" s="959"/>
      <c r="O533" s="959"/>
      <c r="P533" s="960"/>
      <c r="Q533" s="777"/>
      <c r="R533" s="778"/>
      <c r="S533" s="874"/>
      <c r="T533" s="964"/>
      <c r="U533" s="965"/>
      <c r="V533" s="966"/>
      <c r="W533" s="958"/>
      <c r="X533" s="959"/>
      <c r="Y533" s="959"/>
      <c r="Z533" s="959"/>
      <c r="AA533" s="960"/>
      <c r="AB533" s="940"/>
      <c r="AC533" s="941"/>
      <c r="AD533" s="942"/>
      <c r="AE533" s="964"/>
      <c r="AF533" s="965"/>
      <c r="AG533" s="966"/>
      <c r="AH533" s="970"/>
      <c r="AI533" s="971"/>
      <c r="AJ533" s="971"/>
      <c r="AK533" s="971"/>
      <c r="AL533" s="972"/>
      <c r="AN533" s="911"/>
      <c r="AO533" s="912"/>
      <c r="AP533" s="912"/>
      <c r="AQ533" s="912"/>
      <c r="AR533" s="913"/>
      <c r="AU533" s="837"/>
      <c r="AV533" s="837"/>
      <c r="AW533" s="820"/>
    </row>
    <row r="534" spans="3:49" ht="10.9" hidden="1" customHeight="1">
      <c r="C534" s="868"/>
      <c r="D534" s="922"/>
      <c r="E534" s="866"/>
      <c r="F534" s="985"/>
      <c r="G534" s="868"/>
      <c r="H534" s="1025"/>
      <c r="I534" s="991"/>
      <c r="J534" s="992"/>
      <c r="K534" s="993"/>
      <c r="L534" s="958"/>
      <c r="M534" s="959"/>
      <c r="N534" s="959"/>
      <c r="O534" s="959"/>
      <c r="P534" s="960"/>
      <c r="Q534" s="777"/>
      <c r="R534" s="778"/>
      <c r="S534" s="874"/>
      <c r="T534" s="964"/>
      <c r="U534" s="965"/>
      <c r="V534" s="966"/>
      <c r="W534" s="958"/>
      <c r="X534" s="959"/>
      <c r="Y534" s="959"/>
      <c r="Z534" s="959"/>
      <c r="AA534" s="960"/>
      <c r="AB534" s="943">
        <v>8</v>
      </c>
      <c r="AC534" s="944"/>
      <c r="AD534" s="945"/>
      <c r="AE534" s="964"/>
      <c r="AF534" s="965"/>
      <c r="AG534" s="966"/>
      <c r="AH534" s="970"/>
      <c r="AI534" s="971"/>
      <c r="AJ534" s="971"/>
      <c r="AK534" s="971"/>
      <c r="AL534" s="972"/>
      <c r="AN534" s="911"/>
      <c r="AO534" s="912"/>
      <c r="AP534" s="912"/>
      <c r="AQ534" s="912"/>
      <c r="AR534" s="913"/>
      <c r="AU534" s="837"/>
      <c r="AV534" s="837"/>
      <c r="AW534" s="820"/>
    </row>
    <row r="535" spans="3:49" ht="10.9" hidden="1" customHeight="1">
      <c r="C535" s="869"/>
      <c r="D535" s="923"/>
      <c r="E535" s="867"/>
      <c r="F535" s="986"/>
      <c r="G535" s="869"/>
      <c r="H535" s="1026"/>
      <c r="I535" s="994"/>
      <c r="J535" s="995"/>
      <c r="K535" s="996"/>
      <c r="L535" s="961"/>
      <c r="M535" s="962"/>
      <c r="N535" s="962"/>
      <c r="O535" s="962"/>
      <c r="P535" s="963"/>
      <c r="Q535" s="780"/>
      <c r="R535" s="781"/>
      <c r="S535" s="875"/>
      <c r="T535" s="967"/>
      <c r="U535" s="968"/>
      <c r="V535" s="969"/>
      <c r="W535" s="961"/>
      <c r="X535" s="962"/>
      <c r="Y535" s="962"/>
      <c r="Z535" s="962"/>
      <c r="AA535" s="963"/>
      <c r="AB535" s="934"/>
      <c r="AC535" s="935"/>
      <c r="AD535" s="936"/>
      <c r="AE535" s="967"/>
      <c r="AF535" s="968"/>
      <c r="AG535" s="969"/>
      <c r="AH535" s="973"/>
      <c r="AI535" s="929"/>
      <c r="AJ535" s="929"/>
      <c r="AK535" s="929"/>
      <c r="AL535" s="930"/>
      <c r="AN535" s="911"/>
      <c r="AO535" s="912"/>
      <c r="AP535" s="912"/>
      <c r="AQ535" s="912"/>
      <c r="AR535" s="913"/>
      <c r="AU535" s="837"/>
      <c r="AV535" s="837"/>
      <c r="AW535" s="820"/>
    </row>
    <row r="536" spans="3:49" ht="10.9" hidden="1" customHeight="1">
      <c r="C536" s="920">
        <v>6</v>
      </c>
      <c r="D536" s="921" t="s">
        <v>9</v>
      </c>
      <c r="E536" s="924">
        <v>24</v>
      </c>
      <c r="F536" s="984" t="s">
        <v>10</v>
      </c>
      <c r="G536" s="920" t="s">
        <v>19</v>
      </c>
      <c r="H536" s="1024"/>
      <c r="I536" s="988" t="s">
        <v>118</v>
      </c>
      <c r="J536" s="989"/>
      <c r="K536" s="990"/>
      <c r="L536" s="975">
        <f t="shared" ref="L536" si="371">IF(AND(I536="△",AU536="●"),AW536,0)</f>
        <v>0</v>
      </c>
      <c r="M536" s="976"/>
      <c r="N536" s="976"/>
      <c r="O536" s="976"/>
      <c r="P536" s="977"/>
      <c r="Q536" s="774" t="s">
        <v>249</v>
      </c>
      <c r="R536" s="775"/>
      <c r="S536" s="873"/>
      <c r="T536" s="978">
        <f t="shared" ref="T536" si="372">IF(Q536="①",$AL$167,IF(Q536="②",$AL$189,IF(Q536="③",$AL$211,IF(Q536="④",$AL$233,0))))</f>
        <v>0</v>
      </c>
      <c r="U536" s="979"/>
      <c r="V536" s="980"/>
      <c r="W536" s="975">
        <f t="shared" ref="W536" si="373">IF(AND(I536="△",AU536="●"),$K$257*2,0)</f>
        <v>0</v>
      </c>
      <c r="X536" s="976"/>
      <c r="Y536" s="976"/>
      <c r="Z536" s="976"/>
      <c r="AA536" s="977"/>
      <c r="AB536" s="937">
        <v>48</v>
      </c>
      <c r="AC536" s="938"/>
      <c r="AD536" s="939"/>
      <c r="AE536" s="978">
        <f t="shared" ref="AE536" si="374">IF(AB538=0,0,ROUNDUP(AB538/AB536,3))</f>
        <v>0.16700000000000001</v>
      </c>
      <c r="AF536" s="979"/>
      <c r="AG536" s="980"/>
      <c r="AH536" s="981">
        <f t="shared" ref="AH536" si="375">ROUNDUP(L536*T536+W536*AE536,1)</f>
        <v>0</v>
      </c>
      <c r="AI536" s="982"/>
      <c r="AJ536" s="982"/>
      <c r="AK536" s="982"/>
      <c r="AL536" s="983"/>
      <c r="AN536" s="928">
        <f t="shared" ref="AN536" si="376">IF(I536="△",ROUNDUP(W536*AE536,1),0)</f>
        <v>0</v>
      </c>
      <c r="AO536" s="929"/>
      <c r="AP536" s="929"/>
      <c r="AQ536" s="929"/>
      <c r="AR536" s="930"/>
      <c r="AU536" s="837" t="str">
        <f t="shared" ref="AU536" si="377">IF(OR(I536="×",AU540="×"),"×","●")</f>
        <v>●</v>
      </c>
      <c r="AV536" s="837" t="str">
        <f t="shared" ref="AV536" si="378">IF(AU536="●",IF(I536="定","-",I536),"-")</f>
        <v>△</v>
      </c>
      <c r="AW536" s="820">
        <f t="shared" ref="AW536" si="379">20+ROUNDDOWN(($K$255-1000)/1000,0)*20</f>
        <v>0</v>
      </c>
    </row>
    <row r="537" spans="3:49" ht="10.9" hidden="1" customHeight="1">
      <c r="C537" s="868"/>
      <c r="D537" s="922"/>
      <c r="E537" s="866"/>
      <c r="F537" s="985"/>
      <c r="G537" s="868"/>
      <c r="H537" s="1025"/>
      <c r="I537" s="991"/>
      <c r="J537" s="992"/>
      <c r="K537" s="993"/>
      <c r="L537" s="958"/>
      <c r="M537" s="959"/>
      <c r="N537" s="959"/>
      <c r="O537" s="959"/>
      <c r="P537" s="960"/>
      <c r="Q537" s="777"/>
      <c r="R537" s="778"/>
      <c r="S537" s="874"/>
      <c r="T537" s="964"/>
      <c r="U537" s="965"/>
      <c r="V537" s="966"/>
      <c r="W537" s="958"/>
      <c r="X537" s="959"/>
      <c r="Y537" s="959"/>
      <c r="Z537" s="959"/>
      <c r="AA537" s="960"/>
      <c r="AB537" s="940"/>
      <c r="AC537" s="941"/>
      <c r="AD537" s="942"/>
      <c r="AE537" s="964"/>
      <c r="AF537" s="965"/>
      <c r="AG537" s="966"/>
      <c r="AH537" s="970"/>
      <c r="AI537" s="971"/>
      <c r="AJ537" s="971"/>
      <c r="AK537" s="971"/>
      <c r="AL537" s="972"/>
      <c r="AN537" s="911"/>
      <c r="AO537" s="912"/>
      <c r="AP537" s="912"/>
      <c r="AQ537" s="912"/>
      <c r="AR537" s="913"/>
      <c r="AU537" s="837"/>
      <c r="AV537" s="837"/>
      <c r="AW537" s="820"/>
    </row>
    <row r="538" spans="3:49" ht="10.9" hidden="1" customHeight="1">
      <c r="C538" s="868"/>
      <c r="D538" s="922"/>
      <c r="E538" s="866"/>
      <c r="F538" s="985"/>
      <c r="G538" s="868"/>
      <c r="H538" s="1025"/>
      <c r="I538" s="991"/>
      <c r="J538" s="992"/>
      <c r="K538" s="993"/>
      <c r="L538" s="958"/>
      <c r="M538" s="959"/>
      <c r="N538" s="959"/>
      <c r="O538" s="959"/>
      <c r="P538" s="960"/>
      <c r="Q538" s="777"/>
      <c r="R538" s="778"/>
      <c r="S538" s="874"/>
      <c r="T538" s="964"/>
      <c r="U538" s="965"/>
      <c r="V538" s="966"/>
      <c r="W538" s="958"/>
      <c r="X538" s="959"/>
      <c r="Y538" s="959"/>
      <c r="Z538" s="959"/>
      <c r="AA538" s="960"/>
      <c r="AB538" s="943">
        <v>8</v>
      </c>
      <c r="AC538" s="944"/>
      <c r="AD538" s="945"/>
      <c r="AE538" s="964"/>
      <c r="AF538" s="965"/>
      <c r="AG538" s="966"/>
      <c r="AH538" s="970"/>
      <c r="AI538" s="971"/>
      <c r="AJ538" s="971"/>
      <c r="AK538" s="971"/>
      <c r="AL538" s="972"/>
      <c r="AN538" s="911"/>
      <c r="AO538" s="912"/>
      <c r="AP538" s="912"/>
      <c r="AQ538" s="912"/>
      <c r="AR538" s="913"/>
      <c r="AU538" s="837"/>
      <c r="AV538" s="837"/>
      <c r="AW538" s="820"/>
    </row>
    <row r="539" spans="3:49" ht="10.9" hidden="1" customHeight="1">
      <c r="C539" s="869"/>
      <c r="D539" s="923"/>
      <c r="E539" s="867"/>
      <c r="F539" s="986"/>
      <c r="G539" s="869"/>
      <c r="H539" s="1026"/>
      <c r="I539" s="994"/>
      <c r="J539" s="995"/>
      <c r="K539" s="996"/>
      <c r="L539" s="961"/>
      <c r="M539" s="962"/>
      <c r="N539" s="962"/>
      <c r="O539" s="962"/>
      <c r="P539" s="963"/>
      <c r="Q539" s="780"/>
      <c r="R539" s="781"/>
      <c r="S539" s="875"/>
      <c r="T539" s="967"/>
      <c r="U539" s="968"/>
      <c r="V539" s="969"/>
      <c r="W539" s="961"/>
      <c r="X539" s="962"/>
      <c r="Y539" s="962"/>
      <c r="Z539" s="962"/>
      <c r="AA539" s="963"/>
      <c r="AB539" s="934"/>
      <c r="AC539" s="935"/>
      <c r="AD539" s="936"/>
      <c r="AE539" s="967"/>
      <c r="AF539" s="968"/>
      <c r="AG539" s="969"/>
      <c r="AH539" s="973"/>
      <c r="AI539" s="929"/>
      <c r="AJ539" s="929"/>
      <c r="AK539" s="929"/>
      <c r="AL539" s="930"/>
      <c r="AN539" s="911"/>
      <c r="AO539" s="912"/>
      <c r="AP539" s="912"/>
      <c r="AQ539" s="912"/>
      <c r="AR539" s="913"/>
      <c r="AU539" s="837"/>
      <c r="AV539" s="837"/>
      <c r="AW539" s="820"/>
    </row>
    <row r="540" spans="3:49" ht="10.9" hidden="1" customHeight="1">
      <c r="C540" s="920">
        <v>6</v>
      </c>
      <c r="D540" s="921" t="s">
        <v>9</v>
      </c>
      <c r="E540" s="924">
        <v>25</v>
      </c>
      <c r="F540" s="984" t="s">
        <v>10</v>
      </c>
      <c r="G540" s="920" t="s">
        <v>20</v>
      </c>
      <c r="H540" s="1024"/>
      <c r="I540" s="988" t="s">
        <v>118</v>
      </c>
      <c r="J540" s="989"/>
      <c r="K540" s="990"/>
      <c r="L540" s="975">
        <f t="shared" ref="L540" si="380">IF(AND(I540="△",AU540="●"),AW540,0)</f>
        <v>0</v>
      </c>
      <c r="M540" s="976"/>
      <c r="N540" s="976"/>
      <c r="O540" s="976"/>
      <c r="P540" s="977"/>
      <c r="Q540" s="774" t="s">
        <v>305</v>
      </c>
      <c r="R540" s="775"/>
      <c r="S540" s="873"/>
      <c r="T540" s="978">
        <f t="shared" ref="T540" si="381">IF(Q540="①",$AL$167,IF(Q540="②",$AL$189,IF(Q540="③",$AL$211,IF(Q540="④",$AL$233,0))))</f>
        <v>0</v>
      </c>
      <c r="U540" s="979"/>
      <c r="V540" s="980"/>
      <c r="W540" s="975">
        <f t="shared" ref="W540" si="382">IF(AND(I540="△",AU540="●"),$K$257*2,0)</f>
        <v>0</v>
      </c>
      <c r="X540" s="976"/>
      <c r="Y540" s="976"/>
      <c r="Z540" s="976"/>
      <c r="AA540" s="977"/>
      <c r="AB540" s="937">
        <v>56</v>
      </c>
      <c r="AC540" s="938"/>
      <c r="AD540" s="939"/>
      <c r="AE540" s="978">
        <f>IF(AB542=0,0,ROUNDUP(AB542/AB540,3))</f>
        <v>0.14299999999999999</v>
      </c>
      <c r="AF540" s="979"/>
      <c r="AG540" s="980"/>
      <c r="AH540" s="981">
        <f t="shared" ref="AH540" si="383">ROUNDUP(L540*T540+W540*AE540,1)</f>
        <v>0</v>
      </c>
      <c r="AI540" s="982"/>
      <c r="AJ540" s="982"/>
      <c r="AK540" s="982"/>
      <c r="AL540" s="983"/>
      <c r="AN540" s="928">
        <f t="shared" ref="AN540" si="384">IF(I540="△",ROUNDUP(W540*AE540,1),0)</f>
        <v>0</v>
      </c>
      <c r="AO540" s="929"/>
      <c r="AP540" s="929"/>
      <c r="AQ540" s="929"/>
      <c r="AR540" s="930"/>
      <c r="AU540" s="837" t="str">
        <f t="shared" ref="AU540" si="385">IF(OR(I540="×",AU544="×"),"×","●")</f>
        <v>●</v>
      </c>
      <c r="AV540" s="837" t="str">
        <f t="shared" ref="AV540" si="386">IF(AU540="●",IF(I540="定","-",I540),"-")</f>
        <v>△</v>
      </c>
      <c r="AW540" s="820">
        <f t="shared" ref="AW540" si="387">20+ROUNDDOWN(($K$255-1000)/1000,0)*20</f>
        <v>0</v>
      </c>
    </row>
    <row r="541" spans="3:49" ht="10.9" hidden="1" customHeight="1">
      <c r="C541" s="868"/>
      <c r="D541" s="922"/>
      <c r="E541" s="866"/>
      <c r="F541" s="985"/>
      <c r="G541" s="868"/>
      <c r="H541" s="1025"/>
      <c r="I541" s="991"/>
      <c r="J541" s="992"/>
      <c r="K541" s="993"/>
      <c r="L541" s="958"/>
      <c r="M541" s="959"/>
      <c r="N541" s="959"/>
      <c r="O541" s="959"/>
      <c r="P541" s="960"/>
      <c r="Q541" s="777"/>
      <c r="R541" s="778"/>
      <c r="S541" s="874"/>
      <c r="T541" s="964"/>
      <c r="U541" s="965"/>
      <c r="V541" s="966"/>
      <c r="W541" s="958"/>
      <c r="X541" s="959"/>
      <c r="Y541" s="959"/>
      <c r="Z541" s="959"/>
      <c r="AA541" s="960"/>
      <c r="AB541" s="940"/>
      <c r="AC541" s="941"/>
      <c r="AD541" s="942"/>
      <c r="AE541" s="964"/>
      <c r="AF541" s="965"/>
      <c r="AG541" s="966"/>
      <c r="AH541" s="970"/>
      <c r="AI541" s="971"/>
      <c r="AJ541" s="971"/>
      <c r="AK541" s="971"/>
      <c r="AL541" s="972"/>
      <c r="AN541" s="911"/>
      <c r="AO541" s="912"/>
      <c r="AP541" s="912"/>
      <c r="AQ541" s="912"/>
      <c r="AR541" s="913"/>
      <c r="AU541" s="837"/>
      <c r="AV541" s="837"/>
      <c r="AW541" s="820"/>
    </row>
    <row r="542" spans="3:49" ht="10.9" hidden="1" customHeight="1">
      <c r="C542" s="868"/>
      <c r="D542" s="922"/>
      <c r="E542" s="866"/>
      <c r="F542" s="985"/>
      <c r="G542" s="868"/>
      <c r="H542" s="1025"/>
      <c r="I542" s="991"/>
      <c r="J542" s="992"/>
      <c r="K542" s="993"/>
      <c r="L542" s="958"/>
      <c r="M542" s="959"/>
      <c r="N542" s="959"/>
      <c r="O542" s="959"/>
      <c r="P542" s="960"/>
      <c r="Q542" s="777"/>
      <c r="R542" s="778"/>
      <c r="S542" s="874"/>
      <c r="T542" s="964"/>
      <c r="U542" s="965"/>
      <c r="V542" s="966"/>
      <c r="W542" s="958"/>
      <c r="X542" s="959"/>
      <c r="Y542" s="959"/>
      <c r="Z542" s="959"/>
      <c r="AA542" s="960"/>
      <c r="AB542" s="943">
        <v>8</v>
      </c>
      <c r="AC542" s="944"/>
      <c r="AD542" s="945"/>
      <c r="AE542" s="964"/>
      <c r="AF542" s="965"/>
      <c r="AG542" s="966"/>
      <c r="AH542" s="970"/>
      <c r="AI542" s="971"/>
      <c r="AJ542" s="971"/>
      <c r="AK542" s="971"/>
      <c r="AL542" s="972"/>
      <c r="AN542" s="911"/>
      <c r="AO542" s="912"/>
      <c r="AP542" s="912"/>
      <c r="AQ542" s="912"/>
      <c r="AR542" s="913"/>
      <c r="AU542" s="837"/>
      <c r="AV542" s="837"/>
      <c r="AW542" s="820"/>
    </row>
    <row r="543" spans="3:49" ht="10.9" hidden="1" customHeight="1">
      <c r="C543" s="869"/>
      <c r="D543" s="923"/>
      <c r="E543" s="867"/>
      <c r="F543" s="986"/>
      <c r="G543" s="869"/>
      <c r="H543" s="1026"/>
      <c r="I543" s="994"/>
      <c r="J543" s="995"/>
      <c r="K543" s="996"/>
      <c r="L543" s="961"/>
      <c r="M543" s="962"/>
      <c r="N543" s="962"/>
      <c r="O543" s="962"/>
      <c r="P543" s="963"/>
      <c r="Q543" s="780"/>
      <c r="R543" s="781"/>
      <c r="S543" s="875"/>
      <c r="T543" s="967"/>
      <c r="U543" s="968"/>
      <c r="V543" s="969"/>
      <c r="W543" s="961"/>
      <c r="X543" s="962"/>
      <c r="Y543" s="962"/>
      <c r="Z543" s="962"/>
      <c r="AA543" s="963"/>
      <c r="AB543" s="934"/>
      <c r="AC543" s="935"/>
      <c r="AD543" s="936"/>
      <c r="AE543" s="967"/>
      <c r="AF543" s="968"/>
      <c r="AG543" s="969"/>
      <c r="AH543" s="973"/>
      <c r="AI543" s="929"/>
      <c r="AJ543" s="929"/>
      <c r="AK543" s="929"/>
      <c r="AL543" s="930"/>
      <c r="AN543" s="911"/>
      <c r="AO543" s="912"/>
      <c r="AP543" s="912"/>
      <c r="AQ543" s="912"/>
      <c r="AR543" s="913"/>
      <c r="AU543" s="837"/>
      <c r="AV543" s="837"/>
      <c r="AW543" s="820"/>
    </row>
    <row r="544" spans="3:49" ht="10.9" hidden="1" customHeight="1">
      <c r="C544" s="920">
        <v>6</v>
      </c>
      <c r="D544" s="921" t="s">
        <v>9</v>
      </c>
      <c r="E544" s="924">
        <v>26</v>
      </c>
      <c r="F544" s="984" t="s">
        <v>10</v>
      </c>
      <c r="G544" s="920" t="s">
        <v>21</v>
      </c>
      <c r="H544" s="1024"/>
      <c r="I544" s="988" t="s">
        <v>118</v>
      </c>
      <c r="J544" s="989"/>
      <c r="K544" s="990"/>
      <c r="L544" s="975">
        <f t="shared" ref="L544" si="388">IF(AND(I544="△",AU544="●"),AW544,0)</f>
        <v>0</v>
      </c>
      <c r="M544" s="976"/>
      <c r="N544" s="976"/>
      <c r="O544" s="976"/>
      <c r="P544" s="977"/>
      <c r="Q544" s="774" t="s">
        <v>306</v>
      </c>
      <c r="R544" s="775"/>
      <c r="S544" s="873"/>
      <c r="T544" s="978">
        <f t="shared" ref="T544" si="389">IF(Q544="①",$AL$167,IF(Q544="②",$AL$189,IF(Q544="③",$AL$211,IF(Q544="④",$AL$233,0))))</f>
        <v>0</v>
      </c>
      <c r="U544" s="979"/>
      <c r="V544" s="980"/>
      <c r="W544" s="906">
        <f t="shared" ref="W544" si="390">IF(AND(I544="△",AU544="●"),$K$257*2,0)</f>
        <v>0</v>
      </c>
      <c r="X544" s="906"/>
      <c r="Y544" s="906"/>
      <c r="Z544" s="906"/>
      <c r="AA544" s="907"/>
      <c r="AB544" s="937">
        <v>56</v>
      </c>
      <c r="AC544" s="938"/>
      <c r="AD544" s="939"/>
      <c r="AE544" s="978">
        <f t="shared" ref="AE544" si="391">IF(AB546=0,0,ROUNDUP(AB546/AB544,3))</f>
        <v>0.14299999999999999</v>
      </c>
      <c r="AF544" s="979"/>
      <c r="AG544" s="980"/>
      <c r="AH544" s="981">
        <f t="shared" ref="AH544" si="392">ROUNDUP(L544*T544+W544*AE544,1)</f>
        <v>0</v>
      </c>
      <c r="AI544" s="982"/>
      <c r="AJ544" s="982"/>
      <c r="AK544" s="982"/>
      <c r="AL544" s="983"/>
      <c r="AN544" s="928">
        <f t="shared" ref="AN544" si="393">IF(I544="△",ROUNDUP(W544*AE544,1),0)</f>
        <v>0</v>
      </c>
      <c r="AO544" s="929"/>
      <c r="AP544" s="929"/>
      <c r="AQ544" s="929"/>
      <c r="AR544" s="930"/>
      <c r="AU544" s="837" t="str">
        <f t="shared" ref="AU544" si="394">IF(OR(I544="×",AU548="×"),"×","●")</f>
        <v>●</v>
      </c>
      <c r="AV544" s="837" t="str">
        <f t="shared" ref="AV544" si="395">IF(AU544="●",IF(I544="定","-",I544),"-")</f>
        <v>△</v>
      </c>
      <c r="AW544" s="820">
        <f t="shared" ref="AW544" si="396">20+ROUNDDOWN(($K$255-1000)/1000,0)*20</f>
        <v>0</v>
      </c>
    </row>
    <row r="545" spans="3:49" ht="10.9" hidden="1" customHeight="1">
      <c r="C545" s="868"/>
      <c r="D545" s="922"/>
      <c r="E545" s="866"/>
      <c r="F545" s="985"/>
      <c r="G545" s="868"/>
      <c r="H545" s="1025"/>
      <c r="I545" s="991"/>
      <c r="J545" s="992"/>
      <c r="K545" s="993"/>
      <c r="L545" s="958"/>
      <c r="M545" s="959"/>
      <c r="N545" s="959"/>
      <c r="O545" s="959"/>
      <c r="P545" s="960"/>
      <c r="Q545" s="777"/>
      <c r="R545" s="778"/>
      <c r="S545" s="874"/>
      <c r="T545" s="964"/>
      <c r="U545" s="965"/>
      <c r="V545" s="966"/>
      <c r="W545" s="906"/>
      <c r="X545" s="906"/>
      <c r="Y545" s="906"/>
      <c r="Z545" s="906"/>
      <c r="AA545" s="907"/>
      <c r="AB545" s="940"/>
      <c r="AC545" s="941"/>
      <c r="AD545" s="942"/>
      <c r="AE545" s="964"/>
      <c r="AF545" s="965"/>
      <c r="AG545" s="966"/>
      <c r="AH545" s="970"/>
      <c r="AI545" s="971"/>
      <c r="AJ545" s="971"/>
      <c r="AK545" s="971"/>
      <c r="AL545" s="972"/>
      <c r="AN545" s="911"/>
      <c r="AO545" s="912"/>
      <c r="AP545" s="912"/>
      <c r="AQ545" s="912"/>
      <c r="AR545" s="913"/>
      <c r="AU545" s="837"/>
      <c r="AV545" s="837"/>
      <c r="AW545" s="820"/>
    </row>
    <row r="546" spans="3:49" ht="10.9" hidden="1" customHeight="1">
      <c r="C546" s="868"/>
      <c r="D546" s="922"/>
      <c r="E546" s="866"/>
      <c r="F546" s="985"/>
      <c r="G546" s="868"/>
      <c r="H546" s="1025"/>
      <c r="I546" s="991"/>
      <c r="J546" s="992"/>
      <c r="K546" s="993"/>
      <c r="L546" s="958"/>
      <c r="M546" s="959"/>
      <c r="N546" s="959"/>
      <c r="O546" s="959"/>
      <c r="P546" s="960"/>
      <c r="Q546" s="777"/>
      <c r="R546" s="778"/>
      <c r="S546" s="874"/>
      <c r="T546" s="964"/>
      <c r="U546" s="965"/>
      <c r="V546" s="966"/>
      <c r="W546" s="906"/>
      <c r="X546" s="906"/>
      <c r="Y546" s="906"/>
      <c r="Z546" s="906"/>
      <c r="AA546" s="907"/>
      <c r="AB546" s="943">
        <v>8</v>
      </c>
      <c r="AC546" s="944"/>
      <c r="AD546" s="945"/>
      <c r="AE546" s="964"/>
      <c r="AF546" s="965"/>
      <c r="AG546" s="966"/>
      <c r="AH546" s="970"/>
      <c r="AI546" s="971"/>
      <c r="AJ546" s="971"/>
      <c r="AK546" s="971"/>
      <c r="AL546" s="972"/>
      <c r="AN546" s="911"/>
      <c r="AO546" s="912"/>
      <c r="AP546" s="912"/>
      <c r="AQ546" s="912"/>
      <c r="AR546" s="913"/>
      <c r="AU546" s="837"/>
      <c r="AV546" s="837"/>
      <c r="AW546" s="820"/>
    </row>
    <row r="547" spans="3:49" ht="10.9" hidden="1" customHeight="1">
      <c r="C547" s="869"/>
      <c r="D547" s="923"/>
      <c r="E547" s="867"/>
      <c r="F547" s="986"/>
      <c r="G547" s="869"/>
      <c r="H547" s="1026"/>
      <c r="I547" s="994"/>
      <c r="J547" s="995"/>
      <c r="K547" s="996"/>
      <c r="L547" s="961"/>
      <c r="M547" s="962"/>
      <c r="N547" s="962"/>
      <c r="O547" s="962"/>
      <c r="P547" s="963"/>
      <c r="Q547" s="780"/>
      <c r="R547" s="781"/>
      <c r="S547" s="875"/>
      <c r="T547" s="967"/>
      <c r="U547" s="968"/>
      <c r="V547" s="969"/>
      <c r="W547" s="906"/>
      <c r="X547" s="906"/>
      <c r="Y547" s="906"/>
      <c r="Z547" s="906"/>
      <c r="AA547" s="907"/>
      <c r="AB547" s="934"/>
      <c r="AC547" s="935"/>
      <c r="AD547" s="936"/>
      <c r="AE547" s="967"/>
      <c r="AF547" s="968"/>
      <c r="AG547" s="969"/>
      <c r="AH547" s="973"/>
      <c r="AI547" s="929"/>
      <c r="AJ547" s="929"/>
      <c r="AK547" s="929"/>
      <c r="AL547" s="930"/>
      <c r="AN547" s="911"/>
      <c r="AO547" s="912"/>
      <c r="AP547" s="912"/>
      <c r="AQ547" s="912"/>
      <c r="AR547" s="913"/>
      <c r="AU547" s="837"/>
      <c r="AV547" s="837"/>
      <c r="AW547" s="820"/>
    </row>
    <row r="548" spans="3:49" ht="10.9" hidden="1" customHeight="1">
      <c r="C548" s="920">
        <v>6</v>
      </c>
      <c r="D548" s="921" t="s">
        <v>9</v>
      </c>
      <c r="E548" s="924">
        <v>27</v>
      </c>
      <c r="F548" s="984" t="s">
        <v>10</v>
      </c>
      <c r="G548" s="920" t="s">
        <v>22</v>
      </c>
      <c r="H548" s="1024"/>
      <c r="I548" s="988" t="s">
        <v>118</v>
      </c>
      <c r="J548" s="989"/>
      <c r="K548" s="990"/>
      <c r="L548" s="975">
        <f t="shared" ref="L548" si="397">IF(AND(I548="△",AU548="●"),AW548,0)</f>
        <v>0</v>
      </c>
      <c r="M548" s="976"/>
      <c r="N548" s="976"/>
      <c r="O548" s="976"/>
      <c r="P548" s="977"/>
      <c r="Q548" s="774" t="s">
        <v>306</v>
      </c>
      <c r="R548" s="775"/>
      <c r="S548" s="873"/>
      <c r="T548" s="978">
        <f t="shared" ref="T548" si="398">IF(Q548="①",$AL$167,IF(Q548="②",$AL$189,IF(Q548="③",$AL$211,IF(Q548="④",$AL$233,0))))</f>
        <v>0</v>
      </c>
      <c r="U548" s="979"/>
      <c r="V548" s="980"/>
      <c r="W548" s="906">
        <f t="shared" ref="W548" si="399">IF(AND(I548="△",AU548="●"),$K$257*2,0)</f>
        <v>0</v>
      </c>
      <c r="X548" s="906"/>
      <c r="Y548" s="906"/>
      <c r="Z548" s="906"/>
      <c r="AA548" s="907"/>
      <c r="AB548" s="937">
        <v>56</v>
      </c>
      <c r="AC548" s="938"/>
      <c r="AD548" s="939"/>
      <c r="AE548" s="978">
        <f t="shared" ref="AE548" si="400">IF(AB550=0,0,ROUNDUP(AB550/AB548,3))</f>
        <v>0.14299999999999999</v>
      </c>
      <c r="AF548" s="979"/>
      <c r="AG548" s="980"/>
      <c r="AH548" s="981">
        <f t="shared" ref="AH548" si="401">ROUNDUP(L548*T548+W548*AE548,1)</f>
        <v>0</v>
      </c>
      <c r="AI548" s="982"/>
      <c r="AJ548" s="982"/>
      <c r="AK548" s="982"/>
      <c r="AL548" s="983"/>
      <c r="AN548" s="928">
        <f t="shared" ref="AN548" si="402">IF(I548="△",ROUNDUP(W548*AE548,1),0)</f>
        <v>0</v>
      </c>
      <c r="AO548" s="929"/>
      <c r="AP548" s="929"/>
      <c r="AQ548" s="929"/>
      <c r="AR548" s="930"/>
      <c r="AU548" s="837" t="str">
        <f t="shared" ref="AU548" si="403">IF(OR(I548="×",AU552="×"),"×","●")</f>
        <v>●</v>
      </c>
      <c r="AV548" s="837" t="str">
        <f t="shared" ref="AV548" si="404">IF(AU548="●",IF(I548="定","-",I548),"-")</f>
        <v>△</v>
      </c>
      <c r="AW548" s="820">
        <f t="shared" ref="AW548" si="405">20+ROUNDDOWN(($K$255-1000)/1000,0)*20</f>
        <v>0</v>
      </c>
    </row>
    <row r="549" spans="3:49" ht="10.9" hidden="1" customHeight="1">
      <c r="C549" s="868"/>
      <c r="D549" s="922"/>
      <c r="E549" s="866"/>
      <c r="F549" s="985"/>
      <c r="G549" s="868"/>
      <c r="H549" s="1025"/>
      <c r="I549" s="991"/>
      <c r="J549" s="992"/>
      <c r="K549" s="993"/>
      <c r="L549" s="958"/>
      <c r="M549" s="959"/>
      <c r="N549" s="959"/>
      <c r="O549" s="959"/>
      <c r="P549" s="960"/>
      <c r="Q549" s="777"/>
      <c r="R549" s="778"/>
      <c r="S549" s="874"/>
      <c r="T549" s="964"/>
      <c r="U549" s="965"/>
      <c r="V549" s="966"/>
      <c r="W549" s="906"/>
      <c r="X549" s="906"/>
      <c r="Y549" s="906"/>
      <c r="Z549" s="906"/>
      <c r="AA549" s="907"/>
      <c r="AB549" s="940"/>
      <c r="AC549" s="941"/>
      <c r="AD549" s="942"/>
      <c r="AE549" s="964"/>
      <c r="AF549" s="965"/>
      <c r="AG549" s="966"/>
      <c r="AH549" s="970"/>
      <c r="AI549" s="971"/>
      <c r="AJ549" s="971"/>
      <c r="AK549" s="971"/>
      <c r="AL549" s="972"/>
      <c r="AN549" s="911"/>
      <c r="AO549" s="912"/>
      <c r="AP549" s="912"/>
      <c r="AQ549" s="912"/>
      <c r="AR549" s="913"/>
      <c r="AU549" s="837"/>
      <c r="AV549" s="837"/>
      <c r="AW549" s="820"/>
    </row>
    <row r="550" spans="3:49" ht="10.9" hidden="1" customHeight="1">
      <c r="C550" s="868"/>
      <c r="D550" s="922"/>
      <c r="E550" s="866"/>
      <c r="F550" s="985"/>
      <c r="G550" s="868"/>
      <c r="H550" s="1025"/>
      <c r="I550" s="991"/>
      <c r="J550" s="992"/>
      <c r="K550" s="993"/>
      <c r="L550" s="958"/>
      <c r="M550" s="959"/>
      <c r="N550" s="959"/>
      <c r="O550" s="959"/>
      <c r="P550" s="960"/>
      <c r="Q550" s="777"/>
      <c r="R550" s="778"/>
      <c r="S550" s="874"/>
      <c r="T550" s="964"/>
      <c r="U550" s="965"/>
      <c r="V550" s="966"/>
      <c r="W550" s="906"/>
      <c r="X550" s="906"/>
      <c r="Y550" s="906"/>
      <c r="Z550" s="906"/>
      <c r="AA550" s="907"/>
      <c r="AB550" s="943">
        <v>8</v>
      </c>
      <c r="AC550" s="944"/>
      <c r="AD550" s="945"/>
      <c r="AE550" s="964"/>
      <c r="AF550" s="965"/>
      <c r="AG550" s="966"/>
      <c r="AH550" s="970"/>
      <c r="AI550" s="971"/>
      <c r="AJ550" s="971"/>
      <c r="AK550" s="971"/>
      <c r="AL550" s="972"/>
      <c r="AN550" s="911"/>
      <c r="AO550" s="912"/>
      <c r="AP550" s="912"/>
      <c r="AQ550" s="912"/>
      <c r="AR550" s="913"/>
      <c r="AU550" s="837"/>
      <c r="AV550" s="837"/>
      <c r="AW550" s="820"/>
    </row>
    <row r="551" spans="3:49" ht="10.9" hidden="1" customHeight="1">
      <c r="C551" s="869"/>
      <c r="D551" s="923"/>
      <c r="E551" s="867"/>
      <c r="F551" s="986"/>
      <c r="G551" s="869"/>
      <c r="H551" s="1026"/>
      <c r="I551" s="994"/>
      <c r="J551" s="995"/>
      <c r="K551" s="996"/>
      <c r="L551" s="961"/>
      <c r="M551" s="962"/>
      <c r="N551" s="962"/>
      <c r="O551" s="962"/>
      <c r="P551" s="963"/>
      <c r="Q551" s="780"/>
      <c r="R551" s="781"/>
      <c r="S551" s="875"/>
      <c r="T551" s="967"/>
      <c r="U551" s="968"/>
      <c r="V551" s="969"/>
      <c r="W551" s="906"/>
      <c r="X551" s="906"/>
      <c r="Y551" s="906"/>
      <c r="Z551" s="906"/>
      <c r="AA551" s="907"/>
      <c r="AB551" s="934"/>
      <c r="AC551" s="935"/>
      <c r="AD551" s="936"/>
      <c r="AE551" s="967"/>
      <c r="AF551" s="968"/>
      <c r="AG551" s="969"/>
      <c r="AH551" s="973"/>
      <c r="AI551" s="929"/>
      <c r="AJ551" s="929"/>
      <c r="AK551" s="929"/>
      <c r="AL551" s="930"/>
      <c r="AN551" s="911"/>
      <c r="AO551" s="912"/>
      <c r="AP551" s="912"/>
      <c r="AQ551" s="912"/>
      <c r="AR551" s="913"/>
      <c r="AU551" s="837"/>
      <c r="AV551" s="837"/>
      <c r="AW551" s="820"/>
    </row>
    <row r="552" spans="3:49" ht="10.9" hidden="1" customHeight="1">
      <c r="C552" s="920">
        <v>6</v>
      </c>
      <c r="D552" s="921" t="s">
        <v>9</v>
      </c>
      <c r="E552" s="924">
        <v>28</v>
      </c>
      <c r="F552" s="984" t="s">
        <v>10</v>
      </c>
      <c r="G552" s="868" t="s">
        <v>23</v>
      </c>
      <c r="H552" s="1025"/>
      <c r="I552" s="988" t="s">
        <v>118</v>
      </c>
      <c r="J552" s="989"/>
      <c r="K552" s="990"/>
      <c r="L552" s="975">
        <f t="shared" ref="L552" si="406">IF(AND(I552="△",AU552="●"),AW552,0)</f>
        <v>0</v>
      </c>
      <c r="M552" s="976"/>
      <c r="N552" s="976"/>
      <c r="O552" s="976"/>
      <c r="P552" s="977"/>
      <c r="Q552" s="774" t="s">
        <v>45</v>
      </c>
      <c r="R552" s="775"/>
      <c r="S552" s="873"/>
      <c r="T552" s="978">
        <f t="shared" ref="T552" si="407">IF(Q552="①",$AL$167,IF(Q552="②",$AL$189,IF(Q552="③",$AL$211,IF(Q552="④",$AL$233,0))))</f>
        <v>0</v>
      </c>
      <c r="U552" s="979"/>
      <c r="V552" s="980"/>
      <c r="W552" s="975">
        <f t="shared" ref="W552" si="408">IF(AND(I552="△",AU552="●"),$K$257*2,0)</f>
        <v>0</v>
      </c>
      <c r="X552" s="976"/>
      <c r="Y552" s="976"/>
      <c r="Z552" s="976"/>
      <c r="AA552" s="977"/>
      <c r="AB552" s="931">
        <v>48</v>
      </c>
      <c r="AC552" s="932"/>
      <c r="AD552" s="933"/>
      <c r="AE552" s="978">
        <f t="shared" ref="AE552" si="409">IF(AB554=0,0,ROUNDUP(AB554/AB552,3))</f>
        <v>0.16700000000000001</v>
      </c>
      <c r="AF552" s="979"/>
      <c r="AG552" s="980"/>
      <c r="AH552" s="981">
        <f t="shared" ref="AH552" si="410">ROUNDUP(L552*T552+W552*AE552,1)</f>
        <v>0</v>
      </c>
      <c r="AI552" s="982"/>
      <c r="AJ552" s="982"/>
      <c r="AK552" s="982"/>
      <c r="AL552" s="983"/>
      <c r="AN552" s="928">
        <f t="shared" ref="AN552" si="411">IF(I552="△",ROUNDUP(W552*AE552,1),0)</f>
        <v>0</v>
      </c>
      <c r="AO552" s="929"/>
      <c r="AP552" s="929"/>
      <c r="AQ552" s="929"/>
      <c r="AR552" s="930"/>
      <c r="AU552" s="837" t="str">
        <f t="shared" ref="AU552" si="412">IF(OR(I552="×",AU556="×"),"×","●")</f>
        <v>●</v>
      </c>
      <c r="AV552" s="837" t="str">
        <f t="shared" ref="AV552" si="413">IF(AU552="●",IF(I552="定","-",I552),"-")</f>
        <v>△</v>
      </c>
      <c r="AW552" s="820">
        <f t="shared" ref="AW552" si="414">20+ROUNDDOWN(($K$255-1000)/1000,0)*20</f>
        <v>0</v>
      </c>
    </row>
    <row r="553" spans="3:49" ht="10.9" hidden="1" customHeight="1">
      <c r="C553" s="868"/>
      <c r="D553" s="922"/>
      <c r="E553" s="866"/>
      <c r="F553" s="985"/>
      <c r="G553" s="868"/>
      <c r="H553" s="1025"/>
      <c r="I553" s="991"/>
      <c r="J553" s="992"/>
      <c r="K553" s="993"/>
      <c r="L553" s="958"/>
      <c r="M553" s="959"/>
      <c r="N553" s="959"/>
      <c r="O553" s="959"/>
      <c r="P553" s="960"/>
      <c r="Q553" s="777"/>
      <c r="R553" s="778"/>
      <c r="S553" s="874"/>
      <c r="T553" s="964"/>
      <c r="U553" s="965"/>
      <c r="V553" s="966"/>
      <c r="W553" s="958"/>
      <c r="X553" s="959"/>
      <c r="Y553" s="959"/>
      <c r="Z553" s="959"/>
      <c r="AA553" s="960"/>
      <c r="AB553" s="940"/>
      <c r="AC553" s="941"/>
      <c r="AD553" s="942"/>
      <c r="AE553" s="964"/>
      <c r="AF553" s="965"/>
      <c r="AG553" s="966"/>
      <c r="AH553" s="970"/>
      <c r="AI553" s="971"/>
      <c r="AJ553" s="971"/>
      <c r="AK553" s="971"/>
      <c r="AL553" s="972"/>
      <c r="AN553" s="911"/>
      <c r="AO553" s="912"/>
      <c r="AP553" s="912"/>
      <c r="AQ553" s="912"/>
      <c r="AR553" s="913"/>
      <c r="AU553" s="837"/>
      <c r="AV553" s="837"/>
      <c r="AW553" s="820"/>
    </row>
    <row r="554" spans="3:49" ht="10.9" hidden="1" customHeight="1">
      <c r="C554" s="868"/>
      <c r="D554" s="922"/>
      <c r="E554" s="866"/>
      <c r="F554" s="985"/>
      <c r="G554" s="868"/>
      <c r="H554" s="1025"/>
      <c r="I554" s="991"/>
      <c r="J554" s="992"/>
      <c r="K554" s="993"/>
      <c r="L554" s="958"/>
      <c r="M554" s="959"/>
      <c r="N554" s="959"/>
      <c r="O554" s="959"/>
      <c r="P554" s="960"/>
      <c r="Q554" s="777"/>
      <c r="R554" s="778"/>
      <c r="S554" s="874"/>
      <c r="T554" s="964"/>
      <c r="U554" s="965"/>
      <c r="V554" s="966"/>
      <c r="W554" s="958"/>
      <c r="X554" s="959"/>
      <c r="Y554" s="959"/>
      <c r="Z554" s="959"/>
      <c r="AA554" s="960"/>
      <c r="AB554" s="943">
        <v>8</v>
      </c>
      <c r="AC554" s="944"/>
      <c r="AD554" s="945"/>
      <c r="AE554" s="964"/>
      <c r="AF554" s="965"/>
      <c r="AG554" s="966"/>
      <c r="AH554" s="970"/>
      <c r="AI554" s="971"/>
      <c r="AJ554" s="971"/>
      <c r="AK554" s="971"/>
      <c r="AL554" s="972"/>
      <c r="AN554" s="911"/>
      <c r="AO554" s="912"/>
      <c r="AP554" s="912"/>
      <c r="AQ554" s="912"/>
      <c r="AR554" s="913"/>
      <c r="AU554" s="837"/>
      <c r="AV554" s="837"/>
      <c r="AW554" s="820"/>
    </row>
    <row r="555" spans="3:49" ht="10.9" hidden="1" customHeight="1">
      <c r="C555" s="869"/>
      <c r="D555" s="923"/>
      <c r="E555" s="867"/>
      <c r="F555" s="986"/>
      <c r="G555" s="869"/>
      <c r="H555" s="1026"/>
      <c r="I555" s="994"/>
      <c r="J555" s="995"/>
      <c r="K555" s="996"/>
      <c r="L555" s="961"/>
      <c r="M555" s="962"/>
      <c r="N555" s="962"/>
      <c r="O555" s="962"/>
      <c r="P555" s="963"/>
      <c r="Q555" s="780"/>
      <c r="R555" s="781"/>
      <c r="S555" s="875"/>
      <c r="T555" s="967"/>
      <c r="U555" s="968"/>
      <c r="V555" s="969"/>
      <c r="W555" s="961"/>
      <c r="X555" s="962"/>
      <c r="Y555" s="962"/>
      <c r="Z555" s="962"/>
      <c r="AA555" s="963"/>
      <c r="AB555" s="934"/>
      <c r="AC555" s="935"/>
      <c r="AD555" s="936"/>
      <c r="AE555" s="967"/>
      <c r="AF555" s="968"/>
      <c r="AG555" s="969"/>
      <c r="AH555" s="973"/>
      <c r="AI555" s="929"/>
      <c r="AJ555" s="929"/>
      <c r="AK555" s="929"/>
      <c r="AL555" s="930"/>
      <c r="AN555" s="911"/>
      <c r="AO555" s="912"/>
      <c r="AP555" s="912"/>
      <c r="AQ555" s="912"/>
      <c r="AR555" s="913"/>
      <c r="AU555" s="837"/>
      <c r="AV555" s="837"/>
      <c r="AW555" s="820"/>
    </row>
    <row r="556" spans="3:49" ht="10.9" hidden="1" customHeight="1">
      <c r="C556" s="920">
        <v>6</v>
      </c>
      <c r="D556" s="921" t="s">
        <v>9</v>
      </c>
      <c r="E556" s="924">
        <v>29</v>
      </c>
      <c r="F556" s="984" t="s">
        <v>10</v>
      </c>
      <c r="G556" s="920" t="s">
        <v>24</v>
      </c>
      <c r="H556" s="1024"/>
      <c r="I556" s="988" t="s">
        <v>121</v>
      </c>
      <c r="J556" s="989"/>
      <c r="K556" s="990"/>
      <c r="L556" s="975">
        <f t="shared" ref="L556" si="415">IF(AND(I556="△",AU556="●"),AW556,0)</f>
        <v>0</v>
      </c>
      <c r="M556" s="976"/>
      <c r="N556" s="976"/>
      <c r="O556" s="976"/>
      <c r="P556" s="977"/>
      <c r="Q556" s="774"/>
      <c r="R556" s="775"/>
      <c r="S556" s="873"/>
      <c r="T556" s="978">
        <f t="shared" ref="T556" si="416">IF(Q556="①",$AL$167,IF(Q556="②",$AL$189,IF(Q556="③",$AL$211,IF(Q556="④",$AL$233,0))))</f>
        <v>0</v>
      </c>
      <c r="U556" s="979"/>
      <c r="V556" s="980"/>
      <c r="W556" s="975">
        <f t="shared" ref="W556" si="417">IF(AND(I556="△",AU556="●"),$K$257*2,0)</f>
        <v>0</v>
      </c>
      <c r="X556" s="976"/>
      <c r="Y556" s="976"/>
      <c r="Z556" s="976"/>
      <c r="AA556" s="977"/>
      <c r="AB556" s="937"/>
      <c r="AC556" s="938"/>
      <c r="AD556" s="939"/>
      <c r="AE556" s="978">
        <f t="shared" ref="AE556" si="418">IF(AB558=0,0,ROUNDUP(AB558/AB556,3))</f>
        <v>0</v>
      </c>
      <c r="AF556" s="979"/>
      <c r="AG556" s="980"/>
      <c r="AH556" s="981">
        <f t="shared" ref="AH556" si="419">ROUNDUP(L556*T556+W556*AE556,1)</f>
        <v>0</v>
      </c>
      <c r="AI556" s="982"/>
      <c r="AJ556" s="982"/>
      <c r="AK556" s="982"/>
      <c r="AL556" s="983"/>
      <c r="AN556" s="928">
        <f t="shared" ref="AN556" si="420">IF(I556="△",ROUNDUP(W556*AE556,1),0)</f>
        <v>0</v>
      </c>
      <c r="AO556" s="929"/>
      <c r="AP556" s="929"/>
      <c r="AQ556" s="929"/>
      <c r="AR556" s="930"/>
      <c r="AU556" s="837" t="str">
        <f t="shared" ref="AU556" si="421">IF(OR(I556="×",AU560="×"),"×","●")</f>
        <v>●</v>
      </c>
      <c r="AV556" s="837" t="str">
        <f t="shared" ref="AV556" si="422">IF(AU556="●",IF(I556="定","-",I556),"-")</f>
        <v>-</v>
      </c>
      <c r="AW556" s="820">
        <f t="shared" ref="AW556" si="423">20+ROUNDDOWN(($K$255-1000)/1000,0)*20</f>
        <v>0</v>
      </c>
    </row>
    <row r="557" spans="3:49" ht="10.9" hidden="1" customHeight="1">
      <c r="C557" s="868"/>
      <c r="D557" s="922"/>
      <c r="E557" s="866"/>
      <c r="F557" s="985"/>
      <c r="G557" s="868"/>
      <c r="H557" s="1025"/>
      <c r="I557" s="991"/>
      <c r="J557" s="992"/>
      <c r="K557" s="993"/>
      <c r="L557" s="958"/>
      <c r="M557" s="959"/>
      <c r="N557" s="959"/>
      <c r="O557" s="959"/>
      <c r="P557" s="960"/>
      <c r="Q557" s="777"/>
      <c r="R557" s="778"/>
      <c r="S557" s="874"/>
      <c r="T557" s="964"/>
      <c r="U557" s="965"/>
      <c r="V557" s="966"/>
      <c r="W557" s="958"/>
      <c r="X557" s="959"/>
      <c r="Y557" s="959"/>
      <c r="Z557" s="959"/>
      <c r="AA557" s="960"/>
      <c r="AB557" s="940"/>
      <c r="AC557" s="941"/>
      <c r="AD557" s="942"/>
      <c r="AE557" s="964"/>
      <c r="AF557" s="965"/>
      <c r="AG557" s="966"/>
      <c r="AH557" s="970"/>
      <c r="AI557" s="971"/>
      <c r="AJ557" s="971"/>
      <c r="AK557" s="971"/>
      <c r="AL557" s="972"/>
      <c r="AN557" s="911"/>
      <c r="AO557" s="912"/>
      <c r="AP557" s="912"/>
      <c r="AQ557" s="912"/>
      <c r="AR557" s="913"/>
      <c r="AU557" s="837"/>
      <c r="AV557" s="837"/>
      <c r="AW557" s="820"/>
    </row>
    <row r="558" spans="3:49" ht="10.9" hidden="1" customHeight="1">
      <c r="C558" s="868"/>
      <c r="D558" s="922"/>
      <c r="E558" s="866"/>
      <c r="F558" s="985"/>
      <c r="G558" s="868"/>
      <c r="H558" s="1025"/>
      <c r="I558" s="991"/>
      <c r="J558" s="992"/>
      <c r="K558" s="993"/>
      <c r="L558" s="958"/>
      <c r="M558" s="959"/>
      <c r="N558" s="959"/>
      <c r="O558" s="959"/>
      <c r="P558" s="960"/>
      <c r="Q558" s="777"/>
      <c r="R558" s="778"/>
      <c r="S558" s="874"/>
      <c r="T558" s="964"/>
      <c r="U558" s="965"/>
      <c r="V558" s="966"/>
      <c r="W558" s="958"/>
      <c r="X558" s="959"/>
      <c r="Y558" s="959"/>
      <c r="Z558" s="959"/>
      <c r="AA558" s="960"/>
      <c r="AB558" s="943"/>
      <c r="AC558" s="944"/>
      <c r="AD558" s="945"/>
      <c r="AE558" s="964"/>
      <c r="AF558" s="965"/>
      <c r="AG558" s="966"/>
      <c r="AH558" s="970"/>
      <c r="AI558" s="971"/>
      <c r="AJ558" s="971"/>
      <c r="AK558" s="971"/>
      <c r="AL558" s="972"/>
      <c r="AN558" s="911"/>
      <c r="AO558" s="912"/>
      <c r="AP558" s="912"/>
      <c r="AQ558" s="912"/>
      <c r="AR558" s="913"/>
      <c r="AU558" s="837"/>
      <c r="AV558" s="837"/>
      <c r="AW558" s="820"/>
    </row>
    <row r="559" spans="3:49" ht="10.9" hidden="1" customHeight="1">
      <c r="C559" s="869"/>
      <c r="D559" s="923"/>
      <c r="E559" s="867"/>
      <c r="F559" s="986"/>
      <c r="G559" s="869"/>
      <c r="H559" s="1026"/>
      <c r="I559" s="994"/>
      <c r="J559" s="995"/>
      <c r="K559" s="996"/>
      <c r="L559" s="961"/>
      <c r="M559" s="962"/>
      <c r="N559" s="962"/>
      <c r="O559" s="962"/>
      <c r="P559" s="963"/>
      <c r="Q559" s="780"/>
      <c r="R559" s="781"/>
      <c r="S559" s="875"/>
      <c r="T559" s="967"/>
      <c r="U559" s="968"/>
      <c r="V559" s="969"/>
      <c r="W559" s="961"/>
      <c r="X559" s="962"/>
      <c r="Y559" s="962"/>
      <c r="Z559" s="962"/>
      <c r="AA559" s="963"/>
      <c r="AB559" s="934"/>
      <c r="AC559" s="935"/>
      <c r="AD559" s="936"/>
      <c r="AE559" s="967"/>
      <c r="AF559" s="968"/>
      <c r="AG559" s="969"/>
      <c r="AH559" s="973"/>
      <c r="AI559" s="929"/>
      <c r="AJ559" s="929"/>
      <c r="AK559" s="929"/>
      <c r="AL559" s="930"/>
      <c r="AN559" s="911"/>
      <c r="AO559" s="912"/>
      <c r="AP559" s="912"/>
      <c r="AQ559" s="912"/>
      <c r="AR559" s="913"/>
      <c r="AU559" s="837"/>
      <c r="AV559" s="837"/>
      <c r="AW559" s="820"/>
    </row>
    <row r="560" spans="3:49" ht="10.9" hidden="1" customHeight="1">
      <c r="C560" s="920">
        <v>6</v>
      </c>
      <c r="D560" s="921" t="s">
        <v>9</v>
      </c>
      <c r="E560" s="924">
        <v>30</v>
      </c>
      <c r="F560" s="984" t="s">
        <v>10</v>
      </c>
      <c r="G560" s="920" t="s">
        <v>25</v>
      </c>
      <c r="H560" s="1024"/>
      <c r="I560" s="988" t="s">
        <v>118</v>
      </c>
      <c r="J560" s="989"/>
      <c r="K560" s="990"/>
      <c r="L560" s="975">
        <f t="shared" ref="L560" si="424">IF(AND(I560="△",AU560="●"),AW560,0)</f>
        <v>0</v>
      </c>
      <c r="M560" s="976"/>
      <c r="N560" s="976"/>
      <c r="O560" s="976"/>
      <c r="P560" s="977"/>
      <c r="Q560" s="774" t="s">
        <v>45</v>
      </c>
      <c r="R560" s="775"/>
      <c r="S560" s="873"/>
      <c r="T560" s="978">
        <f t="shared" ref="T560" si="425">IF(Q560="①",$AL$167,IF(Q560="②",$AL$189,IF(Q560="③",$AL$211,IF(Q560="④",$AL$233,0))))</f>
        <v>0</v>
      </c>
      <c r="U560" s="979"/>
      <c r="V560" s="980"/>
      <c r="W560" s="975">
        <f t="shared" ref="W560" si="426">IF(AND(I560="△",AU560="●"),$K$257*2,0)</f>
        <v>0</v>
      </c>
      <c r="X560" s="976"/>
      <c r="Y560" s="976"/>
      <c r="Z560" s="976"/>
      <c r="AA560" s="977"/>
      <c r="AB560" s="937">
        <v>48</v>
      </c>
      <c r="AC560" s="938"/>
      <c r="AD560" s="939"/>
      <c r="AE560" s="978">
        <f t="shared" ref="AE560" si="427">IF(AB562=0,0,ROUNDUP(AB562/AB560,3))</f>
        <v>0.16700000000000001</v>
      </c>
      <c r="AF560" s="979"/>
      <c r="AG560" s="980"/>
      <c r="AH560" s="981">
        <f t="shared" ref="AH560" si="428">ROUNDUP(L560*T560+W560*AE560,1)</f>
        <v>0</v>
      </c>
      <c r="AI560" s="982"/>
      <c r="AJ560" s="982"/>
      <c r="AK560" s="982"/>
      <c r="AL560" s="983"/>
      <c r="AN560" s="928">
        <f t="shared" ref="AN560" si="429">IF(I560="△",ROUNDUP(W560*AE560,1),0)</f>
        <v>0</v>
      </c>
      <c r="AO560" s="929"/>
      <c r="AP560" s="929"/>
      <c r="AQ560" s="929"/>
      <c r="AR560" s="930"/>
      <c r="AU560" s="837" t="str">
        <f t="shared" ref="AU560" si="430">IF(OR(I560="×",AU564="×"),"×","●")</f>
        <v>●</v>
      </c>
      <c r="AV560" s="837" t="str">
        <f t="shared" ref="AV560" si="431">IF(AU560="●",IF(I560="定","-",I560),"-")</f>
        <v>△</v>
      </c>
      <c r="AW560" s="820">
        <f t="shared" ref="AW560" si="432">20+ROUNDDOWN(($K$255-1000)/1000,0)*20</f>
        <v>0</v>
      </c>
    </row>
    <row r="561" spans="3:49" ht="10.9" hidden="1" customHeight="1">
      <c r="C561" s="868"/>
      <c r="D561" s="922"/>
      <c r="E561" s="866"/>
      <c r="F561" s="985"/>
      <c r="G561" s="868"/>
      <c r="H561" s="1025"/>
      <c r="I561" s="991"/>
      <c r="J561" s="992"/>
      <c r="K561" s="993"/>
      <c r="L561" s="958"/>
      <c r="M561" s="959"/>
      <c r="N561" s="959"/>
      <c r="O561" s="959"/>
      <c r="P561" s="960"/>
      <c r="Q561" s="777"/>
      <c r="R561" s="778"/>
      <c r="S561" s="874"/>
      <c r="T561" s="964"/>
      <c r="U561" s="965"/>
      <c r="V561" s="966"/>
      <c r="W561" s="958"/>
      <c r="X561" s="959"/>
      <c r="Y561" s="959"/>
      <c r="Z561" s="959"/>
      <c r="AA561" s="960"/>
      <c r="AB561" s="940"/>
      <c r="AC561" s="941"/>
      <c r="AD561" s="942"/>
      <c r="AE561" s="964"/>
      <c r="AF561" s="965"/>
      <c r="AG561" s="966"/>
      <c r="AH561" s="970"/>
      <c r="AI561" s="971"/>
      <c r="AJ561" s="971"/>
      <c r="AK561" s="971"/>
      <c r="AL561" s="972"/>
      <c r="AN561" s="911"/>
      <c r="AO561" s="912"/>
      <c r="AP561" s="912"/>
      <c r="AQ561" s="912"/>
      <c r="AR561" s="913"/>
      <c r="AU561" s="837"/>
      <c r="AV561" s="837"/>
      <c r="AW561" s="820"/>
    </row>
    <row r="562" spans="3:49" ht="10.9" hidden="1" customHeight="1">
      <c r="C562" s="868"/>
      <c r="D562" s="922"/>
      <c r="E562" s="866"/>
      <c r="F562" s="985"/>
      <c r="G562" s="868"/>
      <c r="H562" s="1025"/>
      <c r="I562" s="991"/>
      <c r="J562" s="992"/>
      <c r="K562" s="993"/>
      <c r="L562" s="958"/>
      <c r="M562" s="959"/>
      <c r="N562" s="959"/>
      <c r="O562" s="959"/>
      <c r="P562" s="960"/>
      <c r="Q562" s="777"/>
      <c r="R562" s="778"/>
      <c r="S562" s="874"/>
      <c r="T562" s="964"/>
      <c r="U562" s="965"/>
      <c r="V562" s="966"/>
      <c r="W562" s="958"/>
      <c r="X562" s="959"/>
      <c r="Y562" s="959"/>
      <c r="Z562" s="959"/>
      <c r="AA562" s="960"/>
      <c r="AB562" s="943">
        <v>8</v>
      </c>
      <c r="AC562" s="944"/>
      <c r="AD562" s="945"/>
      <c r="AE562" s="964"/>
      <c r="AF562" s="965"/>
      <c r="AG562" s="966"/>
      <c r="AH562" s="970"/>
      <c r="AI562" s="971"/>
      <c r="AJ562" s="971"/>
      <c r="AK562" s="971"/>
      <c r="AL562" s="972"/>
      <c r="AN562" s="911"/>
      <c r="AO562" s="912"/>
      <c r="AP562" s="912"/>
      <c r="AQ562" s="912"/>
      <c r="AR562" s="913"/>
      <c r="AU562" s="837"/>
      <c r="AV562" s="837"/>
      <c r="AW562" s="820"/>
    </row>
    <row r="563" spans="3:49" ht="10.9" hidden="1" customHeight="1">
      <c r="C563" s="869"/>
      <c r="D563" s="923"/>
      <c r="E563" s="867"/>
      <c r="F563" s="986"/>
      <c r="G563" s="869"/>
      <c r="H563" s="1026"/>
      <c r="I563" s="994"/>
      <c r="J563" s="995"/>
      <c r="K563" s="996"/>
      <c r="L563" s="961"/>
      <c r="M563" s="962"/>
      <c r="N563" s="962"/>
      <c r="O563" s="962"/>
      <c r="P563" s="963"/>
      <c r="Q563" s="780"/>
      <c r="R563" s="781"/>
      <c r="S563" s="875"/>
      <c r="T563" s="967"/>
      <c r="U563" s="968"/>
      <c r="V563" s="969"/>
      <c r="W563" s="961"/>
      <c r="X563" s="962"/>
      <c r="Y563" s="962"/>
      <c r="Z563" s="962"/>
      <c r="AA563" s="963"/>
      <c r="AB563" s="934"/>
      <c r="AC563" s="935"/>
      <c r="AD563" s="936"/>
      <c r="AE563" s="967"/>
      <c r="AF563" s="968"/>
      <c r="AG563" s="969"/>
      <c r="AH563" s="973"/>
      <c r="AI563" s="929"/>
      <c r="AJ563" s="929"/>
      <c r="AK563" s="929"/>
      <c r="AL563" s="930"/>
      <c r="AN563" s="911"/>
      <c r="AO563" s="912"/>
      <c r="AP563" s="912"/>
      <c r="AQ563" s="912"/>
      <c r="AR563" s="913"/>
      <c r="AU563" s="837"/>
      <c r="AV563" s="837"/>
      <c r="AW563" s="820"/>
    </row>
    <row r="564" spans="3:49" ht="10.9" hidden="1" customHeight="1">
      <c r="C564" s="920">
        <v>7</v>
      </c>
      <c r="D564" s="921" t="s">
        <v>9</v>
      </c>
      <c r="E564" s="924">
        <v>1</v>
      </c>
      <c r="F564" s="984" t="s">
        <v>10</v>
      </c>
      <c r="G564" s="920" t="s">
        <v>19</v>
      </c>
      <c r="H564" s="1024"/>
      <c r="I564" s="988" t="s">
        <v>118</v>
      </c>
      <c r="J564" s="989"/>
      <c r="K564" s="990"/>
      <c r="L564" s="975">
        <f t="shared" ref="L564" si="433">IF(AND(I564="△",AU564="●"),AW564,0)</f>
        <v>0</v>
      </c>
      <c r="M564" s="976"/>
      <c r="N564" s="976"/>
      <c r="O564" s="976"/>
      <c r="P564" s="977"/>
      <c r="Q564" s="774" t="s">
        <v>249</v>
      </c>
      <c r="R564" s="775"/>
      <c r="S564" s="873"/>
      <c r="T564" s="978">
        <f t="shared" ref="T564" si="434">IF(Q564="①",$AL$167,IF(Q564="②",$AL$189,IF(Q564="③",$AL$211,IF(Q564="④",$AL$233,0))))</f>
        <v>0</v>
      </c>
      <c r="U564" s="979"/>
      <c r="V564" s="980"/>
      <c r="W564" s="975">
        <f t="shared" ref="W564" si="435">IF(AND(I564="△",AU564="●"),$K$257*2,0)</f>
        <v>0</v>
      </c>
      <c r="X564" s="976"/>
      <c r="Y564" s="976"/>
      <c r="Z564" s="976"/>
      <c r="AA564" s="977"/>
      <c r="AB564" s="937">
        <v>48</v>
      </c>
      <c r="AC564" s="938"/>
      <c r="AD564" s="939"/>
      <c r="AE564" s="978">
        <f t="shared" ref="AE564" si="436">IF(AB566=0,0,ROUNDUP(AB566/AB564,3))</f>
        <v>0.16700000000000001</v>
      </c>
      <c r="AF564" s="979"/>
      <c r="AG564" s="980"/>
      <c r="AH564" s="981">
        <f t="shared" ref="AH564" si="437">ROUNDUP(L564*T564+W564*AE564,1)</f>
        <v>0</v>
      </c>
      <c r="AI564" s="982"/>
      <c r="AJ564" s="982"/>
      <c r="AK564" s="982"/>
      <c r="AL564" s="983"/>
      <c r="AN564" s="928">
        <f t="shared" ref="AN564" si="438">IF(I564="△",ROUNDUP(W564*AE564,1),0)</f>
        <v>0</v>
      </c>
      <c r="AO564" s="929"/>
      <c r="AP564" s="929"/>
      <c r="AQ564" s="929"/>
      <c r="AR564" s="930"/>
      <c r="AU564" s="837" t="str">
        <f t="shared" ref="AU564" si="439">IF(OR(I564="×",AU568="×"),"×","●")</f>
        <v>●</v>
      </c>
      <c r="AV564" s="837" t="str">
        <f t="shared" ref="AV564" si="440">IF(AU564="●",IF(I564="定","-",I564),"-")</f>
        <v>△</v>
      </c>
      <c r="AW564" s="820">
        <f t="shared" ref="AW564" si="441">20+ROUNDDOWN(($K$255-1000)/1000,0)*20</f>
        <v>0</v>
      </c>
    </row>
    <row r="565" spans="3:49" ht="10.9" hidden="1" customHeight="1">
      <c r="C565" s="868"/>
      <c r="D565" s="922"/>
      <c r="E565" s="866"/>
      <c r="F565" s="985"/>
      <c r="G565" s="868"/>
      <c r="H565" s="1025"/>
      <c r="I565" s="991"/>
      <c r="J565" s="992"/>
      <c r="K565" s="993"/>
      <c r="L565" s="958"/>
      <c r="M565" s="959"/>
      <c r="N565" s="959"/>
      <c r="O565" s="959"/>
      <c r="P565" s="960"/>
      <c r="Q565" s="777"/>
      <c r="R565" s="778"/>
      <c r="S565" s="874"/>
      <c r="T565" s="964"/>
      <c r="U565" s="965"/>
      <c r="V565" s="966"/>
      <c r="W565" s="958"/>
      <c r="X565" s="959"/>
      <c r="Y565" s="959"/>
      <c r="Z565" s="959"/>
      <c r="AA565" s="960"/>
      <c r="AB565" s="940"/>
      <c r="AC565" s="941"/>
      <c r="AD565" s="942"/>
      <c r="AE565" s="964"/>
      <c r="AF565" s="965"/>
      <c r="AG565" s="966"/>
      <c r="AH565" s="970"/>
      <c r="AI565" s="971"/>
      <c r="AJ565" s="971"/>
      <c r="AK565" s="971"/>
      <c r="AL565" s="972"/>
      <c r="AN565" s="911"/>
      <c r="AO565" s="912"/>
      <c r="AP565" s="912"/>
      <c r="AQ565" s="912"/>
      <c r="AR565" s="913"/>
      <c r="AU565" s="837"/>
      <c r="AV565" s="837"/>
      <c r="AW565" s="820"/>
    </row>
    <row r="566" spans="3:49" ht="10.9" hidden="1" customHeight="1">
      <c r="C566" s="868"/>
      <c r="D566" s="922"/>
      <c r="E566" s="866"/>
      <c r="F566" s="985"/>
      <c r="G566" s="868"/>
      <c r="H566" s="1025"/>
      <c r="I566" s="991"/>
      <c r="J566" s="992"/>
      <c r="K566" s="993"/>
      <c r="L566" s="958"/>
      <c r="M566" s="959"/>
      <c r="N566" s="959"/>
      <c r="O566" s="959"/>
      <c r="P566" s="960"/>
      <c r="Q566" s="777"/>
      <c r="R566" s="778"/>
      <c r="S566" s="874"/>
      <c r="T566" s="964"/>
      <c r="U566" s="965"/>
      <c r="V566" s="966"/>
      <c r="W566" s="958"/>
      <c r="X566" s="959"/>
      <c r="Y566" s="959"/>
      <c r="Z566" s="959"/>
      <c r="AA566" s="960"/>
      <c r="AB566" s="943">
        <v>8</v>
      </c>
      <c r="AC566" s="944"/>
      <c r="AD566" s="945"/>
      <c r="AE566" s="964"/>
      <c r="AF566" s="965"/>
      <c r="AG566" s="966"/>
      <c r="AH566" s="970"/>
      <c r="AI566" s="971"/>
      <c r="AJ566" s="971"/>
      <c r="AK566" s="971"/>
      <c r="AL566" s="972"/>
      <c r="AN566" s="911"/>
      <c r="AO566" s="912"/>
      <c r="AP566" s="912"/>
      <c r="AQ566" s="912"/>
      <c r="AR566" s="913"/>
      <c r="AU566" s="837"/>
      <c r="AV566" s="837"/>
      <c r="AW566" s="820"/>
    </row>
    <row r="567" spans="3:49" ht="10.9" hidden="1" customHeight="1">
      <c r="C567" s="869"/>
      <c r="D567" s="923"/>
      <c r="E567" s="867"/>
      <c r="F567" s="986"/>
      <c r="G567" s="869"/>
      <c r="H567" s="1026"/>
      <c r="I567" s="994"/>
      <c r="J567" s="995"/>
      <c r="K567" s="996"/>
      <c r="L567" s="961"/>
      <c r="M567" s="962"/>
      <c r="N567" s="962"/>
      <c r="O567" s="962"/>
      <c r="P567" s="963"/>
      <c r="Q567" s="780"/>
      <c r="R567" s="781"/>
      <c r="S567" s="875"/>
      <c r="T567" s="967"/>
      <c r="U567" s="968"/>
      <c r="V567" s="969"/>
      <c r="W567" s="961"/>
      <c r="X567" s="962"/>
      <c r="Y567" s="962"/>
      <c r="Z567" s="962"/>
      <c r="AA567" s="963"/>
      <c r="AB567" s="934"/>
      <c r="AC567" s="935"/>
      <c r="AD567" s="936"/>
      <c r="AE567" s="967"/>
      <c r="AF567" s="968"/>
      <c r="AG567" s="969"/>
      <c r="AH567" s="973"/>
      <c r="AI567" s="929"/>
      <c r="AJ567" s="929"/>
      <c r="AK567" s="929"/>
      <c r="AL567" s="930"/>
      <c r="AN567" s="911"/>
      <c r="AO567" s="912"/>
      <c r="AP567" s="912"/>
      <c r="AQ567" s="912"/>
      <c r="AR567" s="913"/>
      <c r="AU567" s="837"/>
      <c r="AV567" s="837"/>
      <c r="AW567" s="820"/>
    </row>
    <row r="568" spans="3:49" ht="10.9" hidden="1" customHeight="1">
      <c r="C568" s="920">
        <v>7</v>
      </c>
      <c r="D568" s="921" t="s">
        <v>9</v>
      </c>
      <c r="E568" s="924">
        <v>2</v>
      </c>
      <c r="F568" s="984" t="s">
        <v>10</v>
      </c>
      <c r="G568" s="920" t="s">
        <v>20</v>
      </c>
      <c r="H568" s="1024"/>
      <c r="I568" s="988" t="s">
        <v>118</v>
      </c>
      <c r="J568" s="989"/>
      <c r="K568" s="990"/>
      <c r="L568" s="975">
        <f t="shared" ref="L568" si="442">IF(AND(I568="△",AU568="●"),AW568,0)</f>
        <v>0</v>
      </c>
      <c r="M568" s="976"/>
      <c r="N568" s="976"/>
      <c r="O568" s="976"/>
      <c r="P568" s="977"/>
      <c r="Q568" s="774" t="s">
        <v>305</v>
      </c>
      <c r="R568" s="775"/>
      <c r="S568" s="873"/>
      <c r="T568" s="978">
        <f t="shared" ref="T568" si="443">IF(Q568="①",$AL$167,IF(Q568="②",$AL$189,IF(Q568="③",$AL$211,IF(Q568="④",$AL$233,0))))</f>
        <v>0</v>
      </c>
      <c r="U568" s="979"/>
      <c r="V568" s="980"/>
      <c r="W568" s="975">
        <f t="shared" ref="W568" si="444">IF(AND(I568="△",AU568="●"),$K$257*2,0)</f>
        <v>0</v>
      </c>
      <c r="X568" s="976"/>
      <c r="Y568" s="976"/>
      <c r="Z568" s="976"/>
      <c r="AA568" s="977"/>
      <c r="AB568" s="937">
        <v>56</v>
      </c>
      <c r="AC568" s="938"/>
      <c r="AD568" s="939"/>
      <c r="AE568" s="978">
        <f t="shared" ref="AE568" si="445">IF(AB570=0,0,ROUNDUP(AB570/AB568,3))</f>
        <v>0.14299999999999999</v>
      </c>
      <c r="AF568" s="979"/>
      <c r="AG568" s="980"/>
      <c r="AH568" s="981">
        <f t="shared" ref="AH568" si="446">ROUNDUP(L568*T568+W568*AE568,1)</f>
        <v>0</v>
      </c>
      <c r="AI568" s="982"/>
      <c r="AJ568" s="982"/>
      <c r="AK568" s="982"/>
      <c r="AL568" s="983"/>
      <c r="AN568" s="928">
        <f t="shared" ref="AN568" si="447">IF(I568="△",ROUNDUP(W568*AE568,1),0)</f>
        <v>0</v>
      </c>
      <c r="AO568" s="929"/>
      <c r="AP568" s="929"/>
      <c r="AQ568" s="929"/>
      <c r="AR568" s="930"/>
      <c r="AU568" s="837" t="str">
        <f t="shared" ref="AU568" si="448">IF(OR(I568="×",AU572="×"),"×","●")</f>
        <v>●</v>
      </c>
      <c r="AV568" s="837" t="str">
        <f t="shared" ref="AV568" si="449">IF(AU568="●",IF(I568="定","-",I568),"-")</f>
        <v>△</v>
      </c>
      <c r="AW568" s="820">
        <f t="shared" ref="AW568" si="450">20+ROUNDDOWN(($K$255-1000)/1000,0)*20</f>
        <v>0</v>
      </c>
    </row>
    <row r="569" spans="3:49" ht="10.9" hidden="1" customHeight="1">
      <c r="C569" s="868"/>
      <c r="D569" s="922"/>
      <c r="E569" s="866"/>
      <c r="F569" s="985"/>
      <c r="G569" s="868"/>
      <c r="H569" s="1025"/>
      <c r="I569" s="991"/>
      <c r="J569" s="992"/>
      <c r="K569" s="993"/>
      <c r="L569" s="958"/>
      <c r="M569" s="959"/>
      <c r="N569" s="959"/>
      <c r="O569" s="959"/>
      <c r="P569" s="960"/>
      <c r="Q569" s="777"/>
      <c r="R569" s="778"/>
      <c r="S569" s="874"/>
      <c r="T569" s="964"/>
      <c r="U569" s="965"/>
      <c r="V569" s="966"/>
      <c r="W569" s="958"/>
      <c r="X569" s="959"/>
      <c r="Y569" s="959"/>
      <c r="Z569" s="959"/>
      <c r="AA569" s="960"/>
      <c r="AB569" s="940"/>
      <c r="AC569" s="941"/>
      <c r="AD569" s="942"/>
      <c r="AE569" s="964"/>
      <c r="AF569" s="965"/>
      <c r="AG569" s="966"/>
      <c r="AH569" s="970"/>
      <c r="AI569" s="971"/>
      <c r="AJ569" s="971"/>
      <c r="AK569" s="971"/>
      <c r="AL569" s="972"/>
      <c r="AN569" s="911"/>
      <c r="AO569" s="912"/>
      <c r="AP569" s="912"/>
      <c r="AQ569" s="912"/>
      <c r="AR569" s="913"/>
      <c r="AU569" s="837"/>
      <c r="AV569" s="837"/>
      <c r="AW569" s="820"/>
    </row>
    <row r="570" spans="3:49" ht="10.9" hidden="1" customHeight="1">
      <c r="C570" s="868"/>
      <c r="D570" s="922"/>
      <c r="E570" s="866"/>
      <c r="F570" s="985"/>
      <c r="G570" s="868"/>
      <c r="H570" s="1025"/>
      <c r="I570" s="991"/>
      <c r="J570" s="992"/>
      <c r="K570" s="993"/>
      <c r="L570" s="958"/>
      <c r="M570" s="959"/>
      <c r="N570" s="959"/>
      <c r="O570" s="959"/>
      <c r="P570" s="960"/>
      <c r="Q570" s="777"/>
      <c r="R570" s="778"/>
      <c r="S570" s="874"/>
      <c r="T570" s="964"/>
      <c r="U570" s="965"/>
      <c r="V570" s="966"/>
      <c r="W570" s="958"/>
      <c r="X570" s="959"/>
      <c r="Y570" s="959"/>
      <c r="Z570" s="959"/>
      <c r="AA570" s="960"/>
      <c r="AB570" s="943">
        <v>8</v>
      </c>
      <c r="AC570" s="944"/>
      <c r="AD570" s="945"/>
      <c r="AE570" s="964"/>
      <c r="AF570" s="965"/>
      <c r="AG570" s="966"/>
      <c r="AH570" s="970"/>
      <c r="AI570" s="971"/>
      <c r="AJ570" s="971"/>
      <c r="AK570" s="971"/>
      <c r="AL570" s="972"/>
      <c r="AN570" s="911"/>
      <c r="AO570" s="912"/>
      <c r="AP570" s="912"/>
      <c r="AQ570" s="912"/>
      <c r="AR570" s="913"/>
      <c r="AU570" s="837"/>
      <c r="AV570" s="837"/>
      <c r="AW570" s="820"/>
    </row>
    <row r="571" spans="3:49" ht="10.9" hidden="1" customHeight="1">
      <c r="C571" s="869"/>
      <c r="D571" s="923"/>
      <c r="E571" s="867"/>
      <c r="F571" s="986"/>
      <c r="G571" s="869"/>
      <c r="H571" s="1026"/>
      <c r="I571" s="994"/>
      <c r="J571" s="995"/>
      <c r="K571" s="996"/>
      <c r="L571" s="961"/>
      <c r="M571" s="962"/>
      <c r="N571" s="962"/>
      <c r="O571" s="962"/>
      <c r="P571" s="963"/>
      <c r="Q571" s="780"/>
      <c r="R571" s="781"/>
      <c r="S571" s="875"/>
      <c r="T571" s="967"/>
      <c r="U571" s="968"/>
      <c r="V571" s="969"/>
      <c r="W571" s="961"/>
      <c r="X571" s="962"/>
      <c r="Y571" s="962"/>
      <c r="Z571" s="962"/>
      <c r="AA571" s="963"/>
      <c r="AB571" s="934"/>
      <c r="AC571" s="935"/>
      <c r="AD571" s="936"/>
      <c r="AE571" s="967"/>
      <c r="AF571" s="968"/>
      <c r="AG571" s="969"/>
      <c r="AH571" s="973"/>
      <c r="AI571" s="929"/>
      <c r="AJ571" s="929"/>
      <c r="AK571" s="929"/>
      <c r="AL571" s="930"/>
      <c r="AN571" s="911"/>
      <c r="AO571" s="912"/>
      <c r="AP571" s="912"/>
      <c r="AQ571" s="912"/>
      <c r="AR571" s="913"/>
      <c r="AU571" s="837"/>
      <c r="AV571" s="837"/>
      <c r="AW571" s="820"/>
    </row>
    <row r="572" spans="3:49" ht="10.9" hidden="1" customHeight="1">
      <c r="C572" s="920">
        <v>7</v>
      </c>
      <c r="D572" s="921" t="s">
        <v>9</v>
      </c>
      <c r="E572" s="924">
        <v>3</v>
      </c>
      <c r="F572" s="984" t="s">
        <v>10</v>
      </c>
      <c r="G572" s="920" t="s">
        <v>21</v>
      </c>
      <c r="H572" s="1024"/>
      <c r="I572" s="988" t="s">
        <v>118</v>
      </c>
      <c r="J572" s="989"/>
      <c r="K572" s="990"/>
      <c r="L572" s="975">
        <f t="shared" ref="L572" si="451">IF(AND(I572="△",AU572="●"),AW572,0)</f>
        <v>0</v>
      </c>
      <c r="M572" s="976"/>
      <c r="N572" s="976"/>
      <c r="O572" s="976"/>
      <c r="P572" s="977"/>
      <c r="Q572" s="774" t="s">
        <v>306</v>
      </c>
      <c r="R572" s="775"/>
      <c r="S572" s="873"/>
      <c r="T572" s="978">
        <f t="shared" ref="T572" si="452">IF(Q572="①",$AL$167,IF(Q572="②",$AL$189,IF(Q572="③",$AL$211,IF(Q572="④",$AL$233,0))))</f>
        <v>0</v>
      </c>
      <c r="U572" s="979"/>
      <c r="V572" s="980"/>
      <c r="W572" s="906">
        <f t="shared" ref="W572" si="453">IF(AND(I572="△",AU572="●"),$K$257*2,0)</f>
        <v>0</v>
      </c>
      <c r="X572" s="906"/>
      <c r="Y572" s="906"/>
      <c r="Z572" s="906"/>
      <c r="AA572" s="907"/>
      <c r="AB572" s="937">
        <v>56</v>
      </c>
      <c r="AC572" s="938"/>
      <c r="AD572" s="939"/>
      <c r="AE572" s="978">
        <f t="shared" ref="AE572" si="454">IF(AB574=0,0,ROUNDUP(AB574/AB572,3))</f>
        <v>0.14299999999999999</v>
      </c>
      <c r="AF572" s="979"/>
      <c r="AG572" s="980"/>
      <c r="AH572" s="981">
        <f t="shared" ref="AH572" si="455">ROUNDUP(L572*T572+W572*AE572,1)</f>
        <v>0</v>
      </c>
      <c r="AI572" s="982"/>
      <c r="AJ572" s="982"/>
      <c r="AK572" s="982"/>
      <c r="AL572" s="983"/>
      <c r="AN572" s="928">
        <f t="shared" ref="AN572" si="456">IF(I572="△",ROUNDUP(W572*AE572,1),0)</f>
        <v>0</v>
      </c>
      <c r="AO572" s="929"/>
      <c r="AP572" s="929"/>
      <c r="AQ572" s="929"/>
      <c r="AR572" s="930"/>
      <c r="AU572" s="837" t="str">
        <f t="shared" ref="AU572" si="457">IF(OR(I572="×",AU576="×"),"×","●")</f>
        <v>●</v>
      </c>
      <c r="AV572" s="837" t="str">
        <f t="shared" ref="AV572" si="458">IF(AU572="●",IF(I572="定","-",I572),"-")</f>
        <v>△</v>
      </c>
      <c r="AW572" s="820">
        <f t="shared" ref="AW572" si="459">20+ROUNDDOWN(($K$255-1000)/1000,0)*20</f>
        <v>0</v>
      </c>
    </row>
    <row r="573" spans="3:49" ht="10.9" hidden="1" customHeight="1">
      <c r="C573" s="868"/>
      <c r="D573" s="922"/>
      <c r="E573" s="866"/>
      <c r="F573" s="985"/>
      <c r="G573" s="868"/>
      <c r="H573" s="1025"/>
      <c r="I573" s="991"/>
      <c r="J573" s="992"/>
      <c r="K573" s="993"/>
      <c r="L573" s="958"/>
      <c r="M573" s="959"/>
      <c r="N573" s="959"/>
      <c r="O573" s="959"/>
      <c r="P573" s="960"/>
      <c r="Q573" s="777"/>
      <c r="R573" s="778"/>
      <c r="S573" s="874"/>
      <c r="T573" s="964"/>
      <c r="U573" s="965"/>
      <c r="V573" s="966"/>
      <c r="W573" s="906"/>
      <c r="X573" s="906"/>
      <c r="Y573" s="906"/>
      <c r="Z573" s="906"/>
      <c r="AA573" s="907"/>
      <c r="AB573" s="940"/>
      <c r="AC573" s="941"/>
      <c r="AD573" s="942"/>
      <c r="AE573" s="964"/>
      <c r="AF573" s="965"/>
      <c r="AG573" s="966"/>
      <c r="AH573" s="970"/>
      <c r="AI573" s="971"/>
      <c r="AJ573" s="971"/>
      <c r="AK573" s="971"/>
      <c r="AL573" s="972"/>
      <c r="AN573" s="911"/>
      <c r="AO573" s="912"/>
      <c r="AP573" s="912"/>
      <c r="AQ573" s="912"/>
      <c r="AR573" s="913"/>
      <c r="AU573" s="837"/>
      <c r="AV573" s="837"/>
      <c r="AW573" s="820"/>
    </row>
    <row r="574" spans="3:49" ht="10.9" hidden="1" customHeight="1">
      <c r="C574" s="868"/>
      <c r="D574" s="922"/>
      <c r="E574" s="866"/>
      <c r="F574" s="985"/>
      <c r="G574" s="868"/>
      <c r="H574" s="1025"/>
      <c r="I574" s="991"/>
      <c r="J574" s="992"/>
      <c r="K574" s="993"/>
      <c r="L574" s="958"/>
      <c r="M574" s="959"/>
      <c r="N574" s="959"/>
      <c r="O574" s="959"/>
      <c r="P574" s="960"/>
      <c r="Q574" s="777"/>
      <c r="R574" s="778"/>
      <c r="S574" s="874"/>
      <c r="T574" s="964"/>
      <c r="U574" s="965"/>
      <c r="V574" s="966"/>
      <c r="W574" s="906"/>
      <c r="X574" s="906"/>
      <c r="Y574" s="906"/>
      <c r="Z574" s="906"/>
      <c r="AA574" s="907"/>
      <c r="AB574" s="943">
        <v>8</v>
      </c>
      <c r="AC574" s="944"/>
      <c r="AD574" s="945"/>
      <c r="AE574" s="964"/>
      <c r="AF574" s="965"/>
      <c r="AG574" s="966"/>
      <c r="AH574" s="970"/>
      <c r="AI574" s="971"/>
      <c r="AJ574" s="971"/>
      <c r="AK574" s="971"/>
      <c r="AL574" s="972"/>
      <c r="AN574" s="911"/>
      <c r="AO574" s="912"/>
      <c r="AP574" s="912"/>
      <c r="AQ574" s="912"/>
      <c r="AR574" s="913"/>
      <c r="AU574" s="837"/>
      <c r="AV574" s="837"/>
      <c r="AW574" s="820"/>
    </row>
    <row r="575" spans="3:49" ht="10.9" hidden="1" customHeight="1">
      <c r="C575" s="869"/>
      <c r="D575" s="923"/>
      <c r="E575" s="867"/>
      <c r="F575" s="986"/>
      <c r="G575" s="869"/>
      <c r="H575" s="1026"/>
      <c r="I575" s="994"/>
      <c r="J575" s="995"/>
      <c r="K575" s="996"/>
      <c r="L575" s="961"/>
      <c r="M575" s="962"/>
      <c r="N575" s="962"/>
      <c r="O575" s="962"/>
      <c r="P575" s="963"/>
      <c r="Q575" s="780"/>
      <c r="R575" s="781"/>
      <c r="S575" s="875"/>
      <c r="T575" s="967"/>
      <c r="U575" s="968"/>
      <c r="V575" s="969"/>
      <c r="W575" s="906"/>
      <c r="X575" s="906"/>
      <c r="Y575" s="906"/>
      <c r="Z575" s="906"/>
      <c r="AA575" s="907"/>
      <c r="AB575" s="934"/>
      <c r="AC575" s="935"/>
      <c r="AD575" s="936"/>
      <c r="AE575" s="967"/>
      <c r="AF575" s="968"/>
      <c r="AG575" s="969"/>
      <c r="AH575" s="973"/>
      <c r="AI575" s="929"/>
      <c r="AJ575" s="929"/>
      <c r="AK575" s="929"/>
      <c r="AL575" s="930"/>
      <c r="AN575" s="911"/>
      <c r="AO575" s="912"/>
      <c r="AP575" s="912"/>
      <c r="AQ575" s="912"/>
      <c r="AR575" s="913"/>
      <c r="AU575" s="837"/>
      <c r="AV575" s="837"/>
      <c r="AW575" s="820"/>
    </row>
    <row r="576" spans="3:49" ht="10.9" hidden="1" customHeight="1">
      <c r="C576" s="920">
        <v>7</v>
      </c>
      <c r="D576" s="921" t="s">
        <v>9</v>
      </c>
      <c r="E576" s="924">
        <v>4</v>
      </c>
      <c r="F576" s="984" t="s">
        <v>10</v>
      </c>
      <c r="G576" s="920" t="s">
        <v>22</v>
      </c>
      <c r="H576" s="1024"/>
      <c r="I576" s="988" t="s">
        <v>118</v>
      </c>
      <c r="J576" s="989"/>
      <c r="K576" s="990"/>
      <c r="L576" s="975">
        <f t="shared" ref="L576" si="460">IF(AND(I576="△",AU576="●"),AW576,0)</f>
        <v>0</v>
      </c>
      <c r="M576" s="976"/>
      <c r="N576" s="976"/>
      <c r="O576" s="976"/>
      <c r="P576" s="977"/>
      <c r="Q576" s="774" t="s">
        <v>306</v>
      </c>
      <c r="R576" s="775"/>
      <c r="S576" s="873"/>
      <c r="T576" s="978">
        <f t="shared" ref="T576" si="461">IF(Q576="①",$AL$167,IF(Q576="②",$AL$189,IF(Q576="③",$AL$211,IF(Q576="④",$AL$233,0))))</f>
        <v>0</v>
      </c>
      <c r="U576" s="979"/>
      <c r="V576" s="980"/>
      <c r="W576" s="906">
        <f t="shared" ref="W576" si="462">IF(AND(I576="△",AU576="●"),$K$257*2,0)</f>
        <v>0</v>
      </c>
      <c r="X576" s="906"/>
      <c r="Y576" s="906"/>
      <c r="Z576" s="906"/>
      <c r="AA576" s="907"/>
      <c r="AB576" s="937">
        <v>56</v>
      </c>
      <c r="AC576" s="938"/>
      <c r="AD576" s="939"/>
      <c r="AE576" s="978">
        <f t="shared" ref="AE576" si="463">IF(AB578=0,0,ROUNDUP(AB578/AB576,3))</f>
        <v>0.14299999999999999</v>
      </c>
      <c r="AF576" s="979"/>
      <c r="AG576" s="980"/>
      <c r="AH576" s="981">
        <f t="shared" ref="AH576" si="464">ROUNDUP(L576*T576+W576*AE576,1)</f>
        <v>0</v>
      </c>
      <c r="AI576" s="982"/>
      <c r="AJ576" s="982"/>
      <c r="AK576" s="982"/>
      <c r="AL576" s="983"/>
      <c r="AN576" s="928">
        <f t="shared" ref="AN576" si="465">IF(I576="△",ROUNDUP(W576*AE576,1),0)</f>
        <v>0</v>
      </c>
      <c r="AO576" s="929"/>
      <c r="AP576" s="929"/>
      <c r="AQ576" s="929"/>
      <c r="AR576" s="930"/>
      <c r="AU576" s="837" t="str">
        <f t="shared" ref="AU576" si="466">IF(OR(I576="×",AU580="×"),"×","●")</f>
        <v>●</v>
      </c>
      <c r="AV576" s="837" t="str">
        <f t="shared" ref="AV576" si="467">IF(AU576="●",IF(I576="定","-",I576),"-")</f>
        <v>△</v>
      </c>
      <c r="AW576" s="820">
        <f t="shared" ref="AW576" si="468">20+ROUNDDOWN(($K$255-1000)/1000,0)*20</f>
        <v>0</v>
      </c>
    </row>
    <row r="577" spans="3:49" ht="10.9" hidden="1" customHeight="1">
      <c r="C577" s="868"/>
      <c r="D577" s="922"/>
      <c r="E577" s="866"/>
      <c r="F577" s="985"/>
      <c r="G577" s="868"/>
      <c r="H577" s="1025"/>
      <c r="I577" s="991"/>
      <c r="J577" s="992"/>
      <c r="K577" s="993"/>
      <c r="L577" s="958"/>
      <c r="M577" s="959"/>
      <c r="N577" s="959"/>
      <c r="O577" s="959"/>
      <c r="P577" s="960"/>
      <c r="Q577" s="777"/>
      <c r="R577" s="778"/>
      <c r="S577" s="874"/>
      <c r="T577" s="964"/>
      <c r="U577" s="965"/>
      <c r="V577" s="966"/>
      <c r="W577" s="906"/>
      <c r="X577" s="906"/>
      <c r="Y577" s="906"/>
      <c r="Z577" s="906"/>
      <c r="AA577" s="907"/>
      <c r="AB577" s="940"/>
      <c r="AC577" s="941"/>
      <c r="AD577" s="942"/>
      <c r="AE577" s="964"/>
      <c r="AF577" s="965"/>
      <c r="AG577" s="966"/>
      <c r="AH577" s="970"/>
      <c r="AI577" s="971"/>
      <c r="AJ577" s="971"/>
      <c r="AK577" s="971"/>
      <c r="AL577" s="972"/>
      <c r="AN577" s="911"/>
      <c r="AO577" s="912"/>
      <c r="AP577" s="912"/>
      <c r="AQ577" s="912"/>
      <c r="AR577" s="913"/>
      <c r="AU577" s="837"/>
      <c r="AV577" s="837"/>
      <c r="AW577" s="820"/>
    </row>
    <row r="578" spans="3:49" ht="10.9" hidden="1" customHeight="1">
      <c r="C578" s="868"/>
      <c r="D578" s="922"/>
      <c r="E578" s="866"/>
      <c r="F578" s="985"/>
      <c r="G578" s="868"/>
      <c r="H578" s="1025"/>
      <c r="I578" s="991"/>
      <c r="J578" s="992"/>
      <c r="K578" s="993"/>
      <c r="L578" s="958"/>
      <c r="M578" s="959"/>
      <c r="N578" s="959"/>
      <c r="O578" s="959"/>
      <c r="P578" s="960"/>
      <c r="Q578" s="777"/>
      <c r="R578" s="778"/>
      <c r="S578" s="874"/>
      <c r="T578" s="964"/>
      <c r="U578" s="965"/>
      <c r="V578" s="966"/>
      <c r="W578" s="906"/>
      <c r="X578" s="906"/>
      <c r="Y578" s="906"/>
      <c r="Z578" s="906"/>
      <c r="AA578" s="907"/>
      <c r="AB578" s="943">
        <v>8</v>
      </c>
      <c r="AC578" s="944"/>
      <c r="AD578" s="945"/>
      <c r="AE578" s="964"/>
      <c r="AF578" s="965"/>
      <c r="AG578" s="966"/>
      <c r="AH578" s="970"/>
      <c r="AI578" s="971"/>
      <c r="AJ578" s="971"/>
      <c r="AK578" s="971"/>
      <c r="AL578" s="972"/>
      <c r="AN578" s="911"/>
      <c r="AO578" s="912"/>
      <c r="AP578" s="912"/>
      <c r="AQ578" s="912"/>
      <c r="AR578" s="913"/>
      <c r="AU578" s="837"/>
      <c r="AV578" s="837"/>
      <c r="AW578" s="820"/>
    </row>
    <row r="579" spans="3:49" ht="10.9" hidden="1" customHeight="1">
      <c r="C579" s="869"/>
      <c r="D579" s="923"/>
      <c r="E579" s="867"/>
      <c r="F579" s="986"/>
      <c r="G579" s="869"/>
      <c r="H579" s="1026"/>
      <c r="I579" s="994"/>
      <c r="J579" s="995"/>
      <c r="K579" s="996"/>
      <c r="L579" s="961"/>
      <c r="M579" s="962"/>
      <c r="N579" s="962"/>
      <c r="O579" s="962"/>
      <c r="P579" s="963"/>
      <c r="Q579" s="780"/>
      <c r="R579" s="781"/>
      <c r="S579" s="875"/>
      <c r="T579" s="967"/>
      <c r="U579" s="968"/>
      <c r="V579" s="969"/>
      <c r="W579" s="906"/>
      <c r="X579" s="906"/>
      <c r="Y579" s="906"/>
      <c r="Z579" s="906"/>
      <c r="AA579" s="907"/>
      <c r="AB579" s="934"/>
      <c r="AC579" s="935"/>
      <c r="AD579" s="936"/>
      <c r="AE579" s="967"/>
      <c r="AF579" s="968"/>
      <c r="AG579" s="969"/>
      <c r="AH579" s="973"/>
      <c r="AI579" s="929"/>
      <c r="AJ579" s="929"/>
      <c r="AK579" s="929"/>
      <c r="AL579" s="930"/>
      <c r="AN579" s="911"/>
      <c r="AO579" s="912"/>
      <c r="AP579" s="912"/>
      <c r="AQ579" s="912"/>
      <c r="AR579" s="913"/>
      <c r="AU579" s="837"/>
      <c r="AV579" s="837"/>
      <c r="AW579" s="820"/>
    </row>
    <row r="580" spans="3:49" ht="10.9" hidden="1" customHeight="1">
      <c r="C580" s="920">
        <v>7</v>
      </c>
      <c r="D580" s="921" t="s">
        <v>9</v>
      </c>
      <c r="E580" s="924">
        <v>5</v>
      </c>
      <c r="F580" s="984" t="s">
        <v>10</v>
      </c>
      <c r="G580" s="868" t="s">
        <v>23</v>
      </c>
      <c r="H580" s="1025"/>
      <c r="I580" s="988" t="s">
        <v>118</v>
      </c>
      <c r="J580" s="989"/>
      <c r="K580" s="990"/>
      <c r="L580" s="975">
        <f t="shared" ref="L580" si="469">IF(AND(I580="△",AU580="●"),AW580,0)</f>
        <v>0</v>
      </c>
      <c r="M580" s="976"/>
      <c r="N580" s="976"/>
      <c r="O580" s="976"/>
      <c r="P580" s="977"/>
      <c r="Q580" s="774" t="s">
        <v>45</v>
      </c>
      <c r="R580" s="775"/>
      <c r="S580" s="873"/>
      <c r="T580" s="978">
        <f t="shared" ref="T580" si="470">IF(Q580="①",$AL$167,IF(Q580="②",$AL$189,IF(Q580="③",$AL$211,IF(Q580="④",$AL$233,0))))</f>
        <v>0</v>
      </c>
      <c r="U580" s="979"/>
      <c r="V580" s="980"/>
      <c r="W580" s="975">
        <f t="shared" ref="W580" si="471">IF(AND(I580="△",AU580="●"),$K$257*2,0)</f>
        <v>0</v>
      </c>
      <c r="X580" s="976"/>
      <c r="Y580" s="976"/>
      <c r="Z580" s="976"/>
      <c r="AA580" s="977"/>
      <c r="AB580" s="931">
        <v>48</v>
      </c>
      <c r="AC580" s="932"/>
      <c r="AD580" s="933"/>
      <c r="AE580" s="978">
        <f t="shared" ref="AE580" si="472">IF(AB582=0,0,ROUNDUP(AB582/AB580,3))</f>
        <v>0.16700000000000001</v>
      </c>
      <c r="AF580" s="979"/>
      <c r="AG580" s="980"/>
      <c r="AH580" s="981">
        <f t="shared" ref="AH580" si="473">ROUNDUP(L580*T580+W580*AE580,1)</f>
        <v>0</v>
      </c>
      <c r="AI580" s="982"/>
      <c r="AJ580" s="982"/>
      <c r="AK580" s="982"/>
      <c r="AL580" s="983"/>
      <c r="AN580" s="928">
        <f t="shared" ref="AN580" si="474">IF(I580="△",ROUNDUP(W580*AE580,1),0)</f>
        <v>0</v>
      </c>
      <c r="AO580" s="929"/>
      <c r="AP580" s="929"/>
      <c r="AQ580" s="929"/>
      <c r="AR580" s="930"/>
      <c r="AU580" s="837" t="str">
        <f t="shared" ref="AU580" si="475">IF(OR(I580="×",AU584="×"),"×","●")</f>
        <v>●</v>
      </c>
      <c r="AV580" s="837" t="str">
        <f t="shared" ref="AV580" si="476">IF(AU580="●",IF(I580="定","-",I580),"-")</f>
        <v>△</v>
      </c>
      <c r="AW580" s="820">
        <f t="shared" ref="AW580" si="477">20+ROUNDDOWN(($K$255-1000)/1000,0)*20</f>
        <v>0</v>
      </c>
    </row>
    <row r="581" spans="3:49" ht="10.9" hidden="1" customHeight="1">
      <c r="C581" s="868"/>
      <c r="D581" s="922"/>
      <c r="E581" s="866"/>
      <c r="F581" s="985"/>
      <c r="G581" s="868"/>
      <c r="H581" s="1025"/>
      <c r="I581" s="991"/>
      <c r="J581" s="992"/>
      <c r="K581" s="993"/>
      <c r="L581" s="958"/>
      <c r="M581" s="959"/>
      <c r="N581" s="959"/>
      <c r="O581" s="959"/>
      <c r="P581" s="960"/>
      <c r="Q581" s="777"/>
      <c r="R581" s="778"/>
      <c r="S581" s="874"/>
      <c r="T581" s="964"/>
      <c r="U581" s="965"/>
      <c r="V581" s="966"/>
      <c r="W581" s="958"/>
      <c r="X581" s="959"/>
      <c r="Y581" s="959"/>
      <c r="Z581" s="959"/>
      <c r="AA581" s="960"/>
      <c r="AB581" s="940"/>
      <c r="AC581" s="941"/>
      <c r="AD581" s="942"/>
      <c r="AE581" s="964"/>
      <c r="AF581" s="965"/>
      <c r="AG581" s="966"/>
      <c r="AH581" s="970"/>
      <c r="AI581" s="971"/>
      <c r="AJ581" s="971"/>
      <c r="AK581" s="971"/>
      <c r="AL581" s="972"/>
      <c r="AN581" s="911"/>
      <c r="AO581" s="912"/>
      <c r="AP581" s="912"/>
      <c r="AQ581" s="912"/>
      <c r="AR581" s="913"/>
      <c r="AU581" s="837"/>
      <c r="AV581" s="837"/>
      <c r="AW581" s="820"/>
    </row>
    <row r="582" spans="3:49" ht="10.9" hidden="1" customHeight="1">
      <c r="C582" s="868"/>
      <c r="D582" s="922"/>
      <c r="E582" s="866"/>
      <c r="F582" s="985"/>
      <c r="G582" s="868"/>
      <c r="H582" s="1025"/>
      <c r="I582" s="991"/>
      <c r="J582" s="992"/>
      <c r="K582" s="993"/>
      <c r="L582" s="958"/>
      <c r="M582" s="959"/>
      <c r="N582" s="959"/>
      <c r="O582" s="959"/>
      <c r="P582" s="960"/>
      <c r="Q582" s="777"/>
      <c r="R582" s="778"/>
      <c r="S582" s="874"/>
      <c r="T582" s="964"/>
      <c r="U582" s="965"/>
      <c r="V582" s="966"/>
      <c r="W582" s="958"/>
      <c r="X582" s="959"/>
      <c r="Y582" s="959"/>
      <c r="Z582" s="959"/>
      <c r="AA582" s="960"/>
      <c r="AB582" s="943">
        <v>8</v>
      </c>
      <c r="AC582" s="944"/>
      <c r="AD582" s="945"/>
      <c r="AE582" s="964"/>
      <c r="AF582" s="965"/>
      <c r="AG582" s="966"/>
      <c r="AH582" s="970"/>
      <c r="AI582" s="971"/>
      <c r="AJ582" s="971"/>
      <c r="AK582" s="971"/>
      <c r="AL582" s="972"/>
      <c r="AN582" s="911"/>
      <c r="AO582" s="912"/>
      <c r="AP582" s="912"/>
      <c r="AQ582" s="912"/>
      <c r="AR582" s="913"/>
      <c r="AU582" s="837"/>
      <c r="AV582" s="837"/>
      <c r="AW582" s="820"/>
    </row>
    <row r="583" spans="3:49" ht="10.9" hidden="1" customHeight="1">
      <c r="C583" s="869"/>
      <c r="D583" s="923"/>
      <c r="E583" s="867"/>
      <c r="F583" s="986"/>
      <c r="G583" s="869"/>
      <c r="H583" s="1026"/>
      <c r="I583" s="994"/>
      <c r="J583" s="995"/>
      <c r="K583" s="996"/>
      <c r="L583" s="961"/>
      <c r="M583" s="962"/>
      <c r="N583" s="962"/>
      <c r="O583" s="962"/>
      <c r="P583" s="963"/>
      <c r="Q583" s="780"/>
      <c r="R583" s="781"/>
      <c r="S583" s="875"/>
      <c r="T583" s="967"/>
      <c r="U583" s="968"/>
      <c r="V583" s="969"/>
      <c r="W583" s="961"/>
      <c r="X583" s="962"/>
      <c r="Y583" s="962"/>
      <c r="Z583" s="962"/>
      <c r="AA583" s="963"/>
      <c r="AB583" s="934"/>
      <c r="AC583" s="935"/>
      <c r="AD583" s="936"/>
      <c r="AE583" s="967"/>
      <c r="AF583" s="968"/>
      <c r="AG583" s="969"/>
      <c r="AH583" s="973"/>
      <c r="AI583" s="929"/>
      <c r="AJ583" s="929"/>
      <c r="AK583" s="929"/>
      <c r="AL583" s="930"/>
      <c r="AN583" s="911"/>
      <c r="AO583" s="912"/>
      <c r="AP583" s="912"/>
      <c r="AQ583" s="912"/>
      <c r="AR583" s="913"/>
      <c r="AU583" s="837"/>
      <c r="AV583" s="837"/>
      <c r="AW583" s="820"/>
    </row>
    <row r="584" spans="3:49" ht="10.9" hidden="1" customHeight="1">
      <c r="C584" s="920">
        <v>7</v>
      </c>
      <c r="D584" s="921" t="s">
        <v>9</v>
      </c>
      <c r="E584" s="924">
        <v>6</v>
      </c>
      <c r="F584" s="984" t="s">
        <v>10</v>
      </c>
      <c r="G584" s="920" t="s">
        <v>24</v>
      </c>
      <c r="H584" s="1024"/>
      <c r="I584" s="988" t="s">
        <v>121</v>
      </c>
      <c r="J584" s="989"/>
      <c r="K584" s="990"/>
      <c r="L584" s="975">
        <f t="shared" ref="L584" si="478">IF(AND(I584="△",AU584="●"),AW584,0)</f>
        <v>0</v>
      </c>
      <c r="M584" s="976"/>
      <c r="N584" s="976"/>
      <c r="O584" s="976"/>
      <c r="P584" s="977"/>
      <c r="Q584" s="774"/>
      <c r="R584" s="775"/>
      <c r="S584" s="873"/>
      <c r="T584" s="978">
        <f t="shared" ref="T584" si="479">IF(Q584="①",$AL$167,IF(Q584="②",$AL$189,IF(Q584="③",$AL$211,IF(Q584="④",$AL$233,0))))</f>
        <v>0</v>
      </c>
      <c r="U584" s="979"/>
      <c r="V584" s="980"/>
      <c r="W584" s="975">
        <f t="shared" ref="W584" si="480">IF(AND(I584="△",AU584="●"),$K$257*2,0)</f>
        <v>0</v>
      </c>
      <c r="X584" s="976"/>
      <c r="Y584" s="976"/>
      <c r="Z584" s="976"/>
      <c r="AA584" s="977"/>
      <c r="AB584" s="937"/>
      <c r="AC584" s="938"/>
      <c r="AD584" s="939"/>
      <c r="AE584" s="978">
        <f t="shared" ref="AE584" si="481">IF(AB586=0,0,ROUNDUP(AB586/AB584,3))</f>
        <v>0</v>
      </c>
      <c r="AF584" s="979"/>
      <c r="AG584" s="980"/>
      <c r="AH584" s="981">
        <f t="shared" ref="AH584" si="482">ROUNDUP(L584*T584+W584*AE584,1)</f>
        <v>0</v>
      </c>
      <c r="AI584" s="982"/>
      <c r="AJ584" s="982"/>
      <c r="AK584" s="982"/>
      <c r="AL584" s="983"/>
      <c r="AN584" s="928">
        <f t="shared" ref="AN584" si="483">IF(I584="△",ROUNDUP(W584*AE584,1),0)</f>
        <v>0</v>
      </c>
      <c r="AO584" s="929"/>
      <c r="AP584" s="929"/>
      <c r="AQ584" s="929"/>
      <c r="AR584" s="930"/>
      <c r="AU584" s="837" t="str">
        <f t="shared" ref="AU584" si="484">IF(OR(I584="×",AU588="×"),"×","●")</f>
        <v>●</v>
      </c>
      <c r="AV584" s="837" t="str">
        <f t="shared" ref="AV584" si="485">IF(AU584="●",IF(I584="定","-",I584),"-")</f>
        <v>-</v>
      </c>
      <c r="AW584" s="820">
        <f t="shared" ref="AW584" si="486">20+ROUNDDOWN(($K$255-1000)/1000,0)*20</f>
        <v>0</v>
      </c>
    </row>
    <row r="585" spans="3:49" ht="10.9" hidden="1" customHeight="1">
      <c r="C585" s="868"/>
      <c r="D585" s="922"/>
      <c r="E585" s="866"/>
      <c r="F585" s="985"/>
      <c r="G585" s="868"/>
      <c r="H585" s="1025"/>
      <c r="I585" s="991"/>
      <c r="J585" s="992"/>
      <c r="K585" s="993"/>
      <c r="L585" s="958"/>
      <c r="M585" s="959"/>
      <c r="N585" s="959"/>
      <c r="O585" s="959"/>
      <c r="P585" s="960"/>
      <c r="Q585" s="777"/>
      <c r="R585" s="778"/>
      <c r="S585" s="874"/>
      <c r="T585" s="964"/>
      <c r="U585" s="965"/>
      <c r="V585" s="966"/>
      <c r="W585" s="958"/>
      <c r="X585" s="959"/>
      <c r="Y585" s="959"/>
      <c r="Z585" s="959"/>
      <c r="AA585" s="960"/>
      <c r="AB585" s="940"/>
      <c r="AC585" s="941"/>
      <c r="AD585" s="942"/>
      <c r="AE585" s="964"/>
      <c r="AF585" s="965"/>
      <c r="AG585" s="966"/>
      <c r="AH585" s="970"/>
      <c r="AI585" s="971"/>
      <c r="AJ585" s="971"/>
      <c r="AK585" s="971"/>
      <c r="AL585" s="972"/>
      <c r="AN585" s="911"/>
      <c r="AO585" s="912"/>
      <c r="AP585" s="912"/>
      <c r="AQ585" s="912"/>
      <c r="AR585" s="913"/>
      <c r="AU585" s="837"/>
      <c r="AV585" s="837"/>
      <c r="AW585" s="820"/>
    </row>
    <row r="586" spans="3:49" ht="10.9" hidden="1" customHeight="1">
      <c r="C586" s="868"/>
      <c r="D586" s="922"/>
      <c r="E586" s="866"/>
      <c r="F586" s="985"/>
      <c r="G586" s="868"/>
      <c r="H586" s="1025"/>
      <c r="I586" s="991"/>
      <c r="J586" s="992"/>
      <c r="K586" s="993"/>
      <c r="L586" s="958"/>
      <c r="M586" s="959"/>
      <c r="N586" s="959"/>
      <c r="O586" s="959"/>
      <c r="P586" s="960"/>
      <c r="Q586" s="777"/>
      <c r="R586" s="778"/>
      <c r="S586" s="874"/>
      <c r="T586" s="964"/>
      <c r="U586" s="965"/>
      <c r="V586" s="966"/>
      <c r="W586" s="958"/>
      <c r="X586" s="959"/>
      <c r="Y586" s="959"/>
      <c r="Z586" s="959"/>
      <c r="AA586" s="960"/>
      <c r="AB586" s="943"/>
      <c r="AC586" s="944"/>
      <c r="AD586" s="945"/>
      <c r="AE586" s="964"/>
      <c r="AF586" s="965"/>
      <c r="AG586" s="966"/>
      <c r="AH586" s="970"/>
      <c r="AI586" s="971"/>
      <c r="AJ586" s="971"/>
      <c r="AK586" s="971"/>
      <c r="AL586" s="972"/>
      <c r="AN586" s="911"/>
      <c r="AO586" s="912"/>
      <c r="AP586" s="912"/>
      <c r="AQ586" s="912"/>
      <c r="AR586" s="913"/>
      <c r="AU586" s="837"/>
      <c r="AV586" s="837"/>
      <c r="AW586" s="820"/>
    </row>
    <row r="587" spans="3:49" ht="10.9" hidden="1" customHeight="1">
      <c r="C587" s="869"/>
      <c r="D587" s="923"/>
      <c r="E587" s="867"/>
      <c r="F587" s="986"/>
      <c r="G587" s="869"/>
      <c r="H587" s="1026"/>
      <c r="I587" s="994"/>
      <c r="J587" s="995"/>
      <c r="K587" s="996"/>
      <c r="L587" s="961"/>
      <c r="M587" s="962"/>
      <c r="N587" s="962"/>
      <c r="O587" s="962"/>
      <c r="P587" s="963"/>
      <c r="Q587" s="780"/>
      <c r="R587" s="781"/>
      <c r="S587" s="875"/>
      <c r="T587" s="967"/>
      <c r="U587" s="968"/>
      <c r="V587" s="969"/>
      <c r="W587" s="961"/>
      <c r="X587" s="962"/>
      <c r="Y587" s="962"/>
      <c r="Z587" s="962"/>
      <c r="AA587" s="963"/>
      <c r="AB587" s="934"/>
      <c r="AC587" s="935"/>
      <c r="AD587" s="936"/>
      <c r="AE587" s="967"/>
      <c r="AF587" s="968"/>
      <c r="AG587" s="969"/>
      <c r="AH587" s="973"/>
      <c r="AI587" s="929"/>
      <c r="AJ587" s="929"/>
      <c r="AK587" s="929"/>
      <c r="AL587" s="930"/>
      <c r="AN587" s="911"/>
      <c r="AO587" s="912"/>
      <c r="AP587" s="912"/>
      <c r="AQ587" s="912"/>
      <c r="AR587" s="913"/>
      <c r="AU587" s="837"/>
      <c r="AV587" s="837"/>
      <c r="AW587" s="820"/>
    </row>
    <row r="588" spans="3:49" ht="10.9" hidden="1" customHeight="1">
      <c r="C588" s="920">
        <v>7</v>
      </c>
      <c r="D588" s="921" t="s">
        <v>9</v>
      </c>
      <c r="E588" s="924">
        <v>7</v>
      </c>
      <c r="F588" s="984" t="s">
        <v>10</v>
      </c>
      <c r="G588" s="920" t="s">
        <v>25</v>
      </c>
      <c r="H588" s="1024"/>
      <c r="I588" s="988" t="s">
        <v>118</v>
      </c>
      <c r="J588" s="989"/>
      <c r="K588" s="990"/>
      <c r="L588" s="975">
        <f t="shared" ref="L588" si="487">IF(AND(I588="△",AU588="●"),AW588,0)</f>
        <v>0</v>
      </c>
      <c r="M588" s="976"/>
      <c r="N588" s="976"/>
      <c r="O588" s="976"/>
      <c r="P588" s="977"/>
      <c r="Q588" s="774" t="s">
        <v>45</v>
      </c>
      <c r="R588" s="775"/>
      <c r="S588" s="873"/>
      <c r="T588" s="978">
        <f t="shared" ref="T588" si="488">IF(Q588="①",$AL$167,IF(Q588="②",$AL$189,IF(Q588="③",$AL$211,IF(Q588="④",$AL$233,0))))</f>
        <v>0</v>
      </c>
      <c r="U588" s="979"/>
      <c r="V588" s="980"/>
      <c r="W588" s="975">
        <f t="shared" ref="W588" si="489">IF(AND(I588="△",AU588="●"),$K$257*2,0)</f>
        <v>0</v>
      </c>
      <c r="X588" s="976"/>
      <c r="Y588" s="976"/>
      <c r="Z588" s="976"/>
      <c r="AA588" s="977"/>
      <c r="AB588" s="937">
        <v>48</v>
      </c>
      <c r="AC588" s="938"/>
      <c r="AD588" s="939"/>
      <c r="AE588" s="978">
        <f t="shared" ref="AE588" si="490">IF(AB590=0,0,ROUNDUP(AB590/AB588,3))</f>
        <v>0.16700000000000001</v>
      </c>
      <c r="AF588" s="979"/>
      <c r="AG588" s="980"/>
      <c r="AH588" s="981">
        <f t="shared" ref="AH588" si="491">ROUNDUP(L588*T588+W588*AE588,1)</f>
        <v>0</v>
      </c>
      <c r="AI588" s="982"/>
      <c r="AJ588" s="982"/>
      <c r="AK588" s="982"/>
      <c r="AL588" s="983"/>
      <c r="AN588" s="928">
        <f t="shared" ref="AN588" si="492">IF(I588="△",ROUNDUP(W588*AE588,1),0)</f>
        <v>0</v>
      </c>
      <c r="AO588" s="929"/>
      <c r="AP588" s="929"/>
      <c r="AQ588" s="929"/>
      <c r="AR588" s="930"/>
      <c r="AU588" s="837" t="str">
        <f t="shared" ref="AU588" si="493">IF(OR(I588="×",AU592="×"),"×","●")</f>
        <v>●</v>
      </c>
      <c r="AV588" s="837" t="str">
        <f t="shared" ref="AV588" si="494">IF(AU588="●",IF(I588="定","-",I588),"-")</f>
        <v>△</v>
      </c>
      <c r="AW588" s="820">
        <f t="shared" ref="AW588" si="495">20+ROUNDDOWN(($K$255-1000)/1000,0)*20</f>
        <v>0</v>
      </c>
    </row>
    <row r="589" spans="3:49" ht="10.9" hidden="1" customHeight="1">
      <c r="C589" s="868"/>
      <c r="D589" s="922"/>
      <c r="E589" s="866"/>
      <c r="F589" s="985"/>
      <c r="G589" s="868"/>
      <c r="H589" s="1025"/>
      <c r="I589" s="991"/>
      <c r="J589" s="992"/>
      <c r="K589" s="993"/>
      <c r="L589" s="958"/>
      <c r="M589" s="959"/>
      <c r="N589" s="959"/>
      <c r="O589" s="959"/>
      <c r="P589" s="960"/>
      <c r="Q589" s="777"/>
      <c r="R589" s="778"/>
      <c r="S589" s="874"/>
      <c r="T589" s="964"/>
      <c r="U589" s="965"/>
      <c r="V589" s="966"/>
      <c r="W589" s="958"/>
      <c r="X589" s="959"/>
      <c r="Y589" s="959"/>
      <c r="Z589" s="959"/>
      <c r="AA589" s="960"/>
      <c r="AB589" s="940"/>
      <c r="AC589" s="941"/>
      <c r="AD589" s="942"/>
      <c r="AE589" s="964"/>
      <c r="AF589" s="965"/>
      <c r="AG589" s="966"/>
      <c r="AH589" s="970"/>
      <c r="AI589" s="971"/>
      <c r="AJ589" s="971"/>
      <c r="AK589" s="971"/>
      <c r="AL589" s="972"/>
      <c r="AN589" s="911"/>
      <c r="AO589" s="912"/>
      <c r="AP589" s="912"/>
      <c r="AQ589" s="912"/>
      <c r="AR589" s="913"/>
      <c r="AU589" s="837"/>
      <c r="AV589" s="837"/>
      <c r="AW589" s="820"/>
    </row>
    <row r="590" spans="3:49" ht="10.9" hidden="1" customHeight="1">
      <c r="C590" s="868"/>
      <c r="D590" s="922"/>
      <c r="E590" s="866"/>
      <c r="F590" s="985"/>
      <c r="G590" s="868"/>
      <c r="H590" s="1025"/>
      <c r="I590" s="991"/>
      <c r="J590" s="992"/>
      <c r="K590" s="993"/>
      <c r="L590" s="958"/>
      <c r="M590" s="959"/>
      <c r="N590" s="959"/>
      <c r="O590" s="959"/>
      <c r="P590" s="960"/>
      <c r="Q590" s="777"/>
      <c r="R590" s="778"/>
      <c r="S590" s="874"/>
      <c r="T590" s="964"/>
      <c r="U590" s="965"/>
      <c r="V590" s="966"/>
      <c r="W590" s="958"/>
      <c r="X590" s="959"/>
      <c r="Y590" s="959"/>
      <c r="Z590" s="959"/>
      <c r="AA590" s="960"/>
      <c r="AB590" s="943">
        <v>8</v>
      </c>
      <c r="AC590" s="944"/>
      <c r="AD590" s="945"/>
      <c r="AE590" s="964"/>
      <c r="AF590" s="965"/>
      <c r="AG590" s="966"/>
      <c r="AH590" s="970"/>
      <c r="AI590" s="971"/>
      <c r="AJ590" s="971"/>
      <c r="AK590" s="971"/>
      <c r="AL590" s="972"/>
      <c r="AN590" s="911"/>
      <c r="AO590" s="912"/>
      <c r="AP590" s="912"/>
      <c r="AQ590" s="912"/>
      <c r="AR590" s="913"/>
      <c r="AU590" s="837"/>
      <c r="AV590" s="837"/>
      <c r="AW590" s="820"/>
    </row>
    <row r="591" spans="3:49" ht="10.9" hidden="1" customHeight="1">
      <c r="C591" s="869"/>
      <c r="D591" s="923"/>
      <c r="E591" s="867"/>
      <c r="F591" s="986"/>
      <c r="G591" s="869"/>
      <c r="H591" s="1026"/>
      <c r="I591" s="994"/>
      <c r="J591" s="995"/>
      <c r="K591" s="996"/>
      <c r="L591" s="961"/>
      <c r="M591" s="962"/>
      <c r="N591" s="962"/>
      <c r="O591" s="962"/>
      <c r="P591" s="963"/>
      <c r="Q591" s="780"/>
      <c r="R591" s="781"/>
      <c r="S591" s="875"/>
      <c r="T591" s="967"/>
      <c r="U591" s="968"/>
      <c r="V591" s="969"/>
      <c r="W591" s="961"/>
      <c r="X591" s="962"/>
      <c r="Y591" s="962"/>
      <c r="Z591" s="962"/>
      <c r="AA591" s="963"/>
      <c r="AB591" s="934"/>
      <c r="AC591" s="935"/>
      <c r="AD591" s="936"/>
      <c r="AE591" s="967"/>
      <c r="AF591" s="968"/>
      <c r="AG591" s="969"/>
      <c r="AH591" s="973"/>
      <c r="AI591" s="929"/>
      <c r="AJ591" s="929"/>
      <c r="AK591" s="929"/>
      <c r="AL591" s="930"/>
      <c r="AN591" s="911"/>
      <c r="AO591" s="912"/>
      <c r="AP591" s="912"/>
      <c r="AQ591" s="912"/>
      <c r="AR591" s="913"/>
      <c r="AU591" s="837"/>
      <c r="AV591" s="837"/>
      <c r="AW591" s="820"/>
    </row>
    <row r="592" spans="3:49" ht="10.9" hidden="1" customHeight="1">
      <c r="C592" s="920">
        <v>7</v>
      </c>
      <c r="D592" s="921" t="s">
        <v>9</v>
      </c>
      <c r="E592" s="924">
        <v>8</v>
      </c>
      <c r="F592" s="984" t="s">
        <v>10</v>
      </c>
      <c r="G592" s="920" t="s">
        <v>19</v>
      </c>
      <c r="H592" s="1024"/>
      <c r="I592" s="988" t="s">
        <v>118</v>
      </c>
      <c r="J592" s="989"/>
      <c r="K592" s="990"/>
      <c r="L592" s="975">
        <f t="shared" ref="L592" si="496">IF(AND(I592="△",AU592="●"),AW592,0)</f>
        <v>0</v>
      </c>
      <c r="M592" s="976"/>
      <c r="N592" s="976"/>
      <c r="O592" s="976"/>
      <c r="P592" s="977"/>
      <c r="Q592" s="774" t="s">
        <v>249</v>
      </c>
      <c r="R592" s="775"/>
      <c r="S592" s="873"/>
      <c r="T592" s="978">
        <f t="shared" ref="T592" si="497">IF(Q592="①",$AL$167,IF(Q592="②",$AL$189,IF(Q592="③",$AL$211,IF(Q592="④",$AL$233,0))))</f>
        <v>0</v>
      </c>
      <c r="U592" s="979"/>
      <c r="V592" s="980"/>
      <c r="W592" s="975">
        <f t="shared" ref="W592" si="498">IF(AND(I592="△",AU592="●"),$K$257*2,0)</f>
        <v>0</v>
      </c>
      <c r="X592" s="976"/>
      <c r="Y592" s="976"/>
      <c r="Z592" s="976"/>
      <c r="AA592" s="977"/>
      <c r="AB592" s="937">
        <v>48</v>
      </c>
      <c r="AC592" s="938"/>
      <c r="AD592" s="939"/>
      <c r="AE592" s="978">
        <f t="shared" ref="AE592" si="499">IF(AB594=0,0,ROUNDUP(AB594/AB592,3))</f>
        <v>0.16700000000000001</v>
      </c>
      <c r="AF592" s="979"/>
      <c r="AG592" s="980"/>
      <c r="AH592" s="981">
        <f t="shared" ref="AH592" si="500">ROUNDUP(L592*T592+W592*AE592,1)</f>
        <v>0</v>
      </c>
      <c r="AI592" s="982"/>
      <c r="AJ592" s="982"/>
      <c r="AK592" s="982"/>
      <c r="AL592" s="983"/>
      <c r="AN592" s="928">
        <f t="shared" ref="AN592" si="501">IF(I592="△",ROUNDUP(W592*AE592,1),0)</f>
        <v>0</v>
      </c>
      <c r="AO592" s="929"/>
      <c r="AP592" s="929"/>
      <c r="AQ592" s="929"/>
      <c r="AR592" s="930"/>
      <c r="AU592" s="837" t="str">
        <f t="shared" ref="AU592" si="502">IF(OR(I592="×",AU596="×"),"×","●")</f>
        <v>●</v>
      </c>
      <c r="AV592" s="837" t="str">
        <f t="shared" ref="AV592" si="503">IF(AU592="●",IF(I592="定","-",I592),"-")</f>
        <v>△</v>
      </c>
      <c r="AW592" s="820">
        <f t="shared" ref="AW592" si="504">20+ROUNDDOWN(($K$255-1000)/1000,0)*20</f>
        <v>0</v>
      </c>
    </row>
    <row r="593" spans="3:50" ht="10.9" hidden="1" customHeight="1">
      <c r="C593" s="868"/>
      <c r="D593" s="922"/>
      <c r="E593" s="866"/>
      <c r="F593" s="985"/>
      <c r="G593" s="868"/>
      <c r="H593" s="1025"/>
      <c r="I593" s="991"/>
      <c r="J593" s="992"/>
      <c r="K593" s="993"/>
      <c r="L593" s="958"/>
      <c r="M593" s="959"/>
      <c r="N593" s="959"/>
      <c r="O593" s="959"/>
      <c r="P593" s="960"/>
      <c r="Q593" s="777"/>
      <c r="R593" s="778"/>
      <c r="S593" s="874"/>
      <c r="T593" s="964"/>
      <c r="U593" s="965"/>
      <c r="V593" s="966"/>
      <c r="W593" s="958"/>
      <c r="X593" s="959"/>
      <c r="Y593" s="959"/>
      <c r="Z593" s="959"/>
      <c r="AA593" s="960"/>
      <c r="AB593" s="940"/>
      <c r="AC593" s="941"/>
      <c r="AD593" s="942"/>
      <c r="AE593" s="964"/>
      <c r="AF593" s="965"/>
      <c r="AG593" s="966"/>
      <c r="AH593" s="970"/>
      <c r="AI593" s="971"/>
      <c r="AJ593" s="971"/>
      <c r="AK593" s="971"/>
      <c r="AL593" s="972"/>
      <c r="AN593" s="911"/>
      <c r="AO593" s="912"/>
      <c r="AP593" s="912"/>
      <c r="AQ593" s="912"/>
      <c r="AR593" s="913"/>
      <c r="AU593" s="837"/>
      <c r="AV593" s="837"/>
      <c r="AW593" s="820"/>
    </row>
    <row r="594" spans="3:50" ht="10.9" hidden="1" customHeight="1">
      <c r="C594" s="868"/>
      <c r="D594" s="922"/>
      <c r="E594" s="866"/>
      <c r="F594" s="985"/>
      <c r="G594" s="868"/>
      <c r="H594" s="1025"/>
      <c r="I594" s="991"/>
      <c r="J594" s="992"/>
      <c r="K594" s="993"/>
      <c r="L594" s="958"/>
      <c r="M594" s="959"/>
      <c r="N594" s="959"/>
      <c r="O594" s="959"/>
      <c r="P594" s="960"/>
      <c r="Q594" s="777"/>
      <c r="R594" s="778"/>
      <c r="S594" s="874"/>
      <c r="T594" s="964"/>
      <c r="U594" s="965"/>
      <c r="V594" s="966"/>
      <c r="W594" s="958"/>
      <c r="X594" s="959"/>
      <c r="Y594" s="959"/>
      <c r="Z594" s="959"/>
      <c r="AA594" s="960"/>
      <c r="AB594" s="943">
        <v>8</v>
      </c>
      <c r="AC594" s="944"/>
      <c r="AD594" s="945"/>
      <c r="AE594" s="964"/>
      <c r="AF594" s="965"/>
      <c r="AG594" s="966"/>
      <c r="AH594" s="970"/>
      <c r="AI594" s="971"/>
      <c r="AJ594" s="971"/>
      <c r="AK594" s="971"/>
      <c r="AL594" s="972"/>
      <c r="AN594" s="911"/>
      <c r="AO594" s="912"/>
      <c r="AP594" s="912"/>
      <c r="AQ594" s="912"/>
      <c r="AR594" s="913"/>
      <c r="AU594" s="837"/>
      <c r="AV594" s="837"/>
      <c r="AW594" s="820"/>
    </row>
    <row r="595" spans="3:50" ht="10.9" hidden="1" customHeight="1">
      <c r="C595" s="869"/>
      <c r="D595" s="923"/>
      <c r="E595" s="867"/>
      <c r="F595" s="986"/>
      <c r="G595" s="869"/>
      <c r="H595" s="1026"/>
      <c r="I595" s="994"/>
      <c r="J595" s="995"/>
      <c r="K595" s="996"/>
      <c r="L595" s="961"/>
      <c r="M595" s="962"/>
      <c r="N595" s="962"/>
      <c r="O595" s="962"/>
      <c r="P595" s="963"/>
      <c r="Q595" s="780"/>
      <c r="R595" s="781"/>
      <c r="S595" s="875"/>
      <c r="T595" s="967"/>
      <c r="U595" s="968"/>
      <c r="V595" s="969"/>
      <c r="W595" s="961"/>
      <c r="X595" s="962"/>
      <c r="Y595" s="962"/>
      <c r="Z595" s="962"/>
      <c r="AA595" s="963"/>
      <c r="AB595" s="934"/>
      <c r="AC595" s="935"/>
      <c r="AD595" s="936"/>
      <c r="AE595" s="967"/>
      <c r="AF595" s="968"/>
      <c r="AG595" s="969"/>
      <c r="AH595" s="973"/>
      <c r="AI595" s="929"/>
      <c r="AJ595" s="929"/>
      <c r="AK595" s="929"/>
      <c r="AL595" s="930"/>
      <c r="AN595" s="911"/>
      <c r="AO595" s="912"/>
      <c r="AP595" s="912"/>
      <c r="AQ595" s="912"/>
      <c r="AR595" s="913"/>
      <c r="AU595" s="837"/>
      <c r="AV595" s="837"/>
      <c r="AW595" s="820"/>
    </row>
    <row r="596" spans="3:50" ht="10.9" hidden="1" customHeight="1">
      <c r="C596" s="920">
        <v>7</v>
      </c>
      <c r="D596" s="921" t="s">
        <v>9</v>
      </c>
      <c r="E596" s="924">
        <v>9</v>
      </c>
      <c r="F596" s="984" t="s">
        <v>10</v>
      </c>
      <c r="G596" s="920" t="s">
        <v>20</v>
      </c>
      <c r="H596" s="1024"/>
      <c r="I596" s="988" t="s">
        <v>118</v>
      </c>
      <c r="J596" s="989"/>
      <c r="K596" s="990"/>
      <c r="L596" s="975">
        <f t="shared" ref="L596" si="505">IF(AND(I596="△",AU596="●"),AW596,0)</f>
        <v>0</v>
      </c>
      <c r="M596" s="976"/>
      <c r="N596" s="976"/>
      <c r="O596" s="976"/>
      <c r="P596" s="977"/>
      <c r="Q596" s="774" t="s">
        <v>305</v>
      </c>
      <c r="R596" s="775"/>
      <c r="S596" s="873"/>
      <c r="T596" s="978">
        <f t="shared" ref="T596" si="506">IF(Q596="①",$AL$167,IF(Q596="②",$AL$189,IF(Q596="③",$AL$211,IF(Q596="④",$AL$233,0))))</f>
        <v>0</v>
      </c>
      <c r="U596" s="979"/>
      <c r="V596" s="980"/>
      <c r="W596" s="975">
        <f t="shared" ref="W596" si="507">IF(AND(I596="△",AU596="●"),$K$257*2,0)</f>
        <v>0</v>
      </c>
      <c r="X596" s="976"/>
      <c r="Y596" s="976"/>
      <c r="Z596" s="976"/>
      <c r="AA596" s="977"/>
      <c r="AB596" s="937">
        <v>56</v>
      </c>
      <c r="AC596" s="938"/>
      <c r="AD596" s="939"/>
      <c r="AE596" s="978">
        <f t="shared" ref="AE596" si="508">IF(AB598=0,0,ROUNDUP(AB598/AB596,3))</f>
        <v>0.14299999999999999</v>
      </c>
      <c r="AF596" s="979"/>
      <c r="AG596" s="980"/>
      <c r="AH596" s="981">
        <f t="shared" ref="AH596" si="509">ROUNDUP(L596*T596+W596*AE596,1)</f>
        <v>0</v>
      </c>
      <c r="AI596" s="982"/>
      <c r="AJ596" s="982"/>
      <c r="AK596" s="982"/>
      <c r="AL596" s="983"/>
      <c r="AN596" s="928">
        <f t="shared" ref="AN596" si="510">IF(I596="△",ROUNDUP(W596*AE596,1),0)</f>
        <v>0</v>
      </c>
      <c r="AO596" s="929"/>
      <c r="AP596" s="929"/>
      <c r="AQ596" s="929"/>
      <c r="AR596" s="930"/>
      <c r="AU596" s="837" t="str">
        <f t="shared" ref="AU596" si="511">IF(OR(I596="×",AU600="×"),"×","●")</f>
        <v>●</v>
      </c>
      <c r="AV596" s="837" t="str">
        <f t="shared" ref="AV596" si="512">IF(AU596="●",IF(I596="定","-",I596),"-")</f>
        <v>△</v>
      </c>
      <c r="AW596" s="820">
        <f t="shared" ref="AW596" si="513">20+ROUNDDOWN(($K$255-1000)/1000,0)*20</f>
        <v>0</v>
      </c>
    </row>
    <row r="597" spans="3:50" ht="10.9" hidden="1" customHeight="1">
      <c r="C597" s="868"/>
      <c r="D597" s="922"/>
      <c r="E597" s="866"/>
      <c r="F597" s="985"/>
      <c r="G597" s="868"/>
      <c r="H597" s="1025"/>
      <c r="I597" s="991"/>
      <c r="J597" s="992"/>
      <c r="K597" s="993"/>
      <c r="L597" s="958"/>
      <c r="M597" s="959"/>
      <c r="N597" s="959"/>
      <c r="O597" s="959"/>
      <c r="P597" s="960"/>
      <c r="Q597" s="777"/>
      <c r="R597" s="778"/>
      <c r="S597" s="874"/>
      <c r="T597" s="964"/>
      <c r="U597" s="965"/>
      <c r="V597" s="966"/>
      <c r="W597" s="958"/>
      <c r="X597" s="959"/>
      <c r="Y597" s="959"/>
      <c r="Z597" s="959"/>
      <c r="AA597" s="960"/>
      <c r="AB597" s="940"/>
      <c r="AC597" s="941"/>
      <c r="AD597" s="942"/>
      <c r="AE597" s="964"/>
      <c r="AF597" s="965"/>
      <c r="AG597" s="966"/>
      <c r="AH597" s="970"/>
      <c r="AI597" s="971"/>
      <c r="AJ597" s="971"/>
      <c r="AK597" s="971"/>
      <c r="AL597" s="972"/>
      <c r="AN597" s="911"/>
      <c r="AO597" s="912"/>
      <c r="AP597" s="912"/>
      <c r="AQ597" s="912"/>
      <c r="AR597" s="913"/>
      <c r="AU597" s="837"/>
      <c r="AV597" s="837"/>
      <c r="AW597" s="820"/>
    </row>
    <row r="598" spans="3:50" ht="10.9" hidden="1" customHeight="1">
      <c r="C598" s="868"/>
      <c r="D598" s="922"/>
      <c r="E598" s="866"/>
      <c r="F598" s="985"/>
      <c r="G598" s="868"/>
      <c r="H598" s="1025"/>
      <c r="I598" s="991"/>
      <c r="J598" s="992"/>
      <c r="K598" s="993"/>
      <c r="L598" s="958"/>
      <c r="M598" s="959"/>
      <c r="N598" s="959"/>
      <c r="O598" s="959"/>
      <c r="P598" s="960"/>
      <c r="Q598" s="777"/>
      <c r="R598" s="778"/>
      <c r="S598" s="874"/>
      <c r="T598" s="964"/>
      <c r="U598" s="965"/>
      <c r="V598" s="966"/>
      <c r="W598" s="958"/>
      <c r="X598" s="959"/>
      <c r="Y598" s="959"/>
      <c r="Z598" s="959"/>
      <c r="AA598" s="960"/>
      <c r="AB598" s="943">
        <v>8</v>
      </c>
      <c r="AC598" s="944"/>
      <c r="AD598" s="945"/>
      <c r="AE598" s="964"/>
      <c r="AF598" s="965"/>
      <c r="AG598" s="966"/>
      <c r="AH598" s="970"/>
      <c r="AI598" s="971"/>
      <c r="AJ598" s="971"/>
      <c r="AK598" s="971"/>
      <c r="AL598" s="972"/>
      <c r="AN598" s="911"/>
      <c r="AO598" s="912"/>
      <c r="AP598" s="912"/>
      <c r="AQ598" s="912"/>
      <c r="AR598" s="913"/>
      <c r="AU598" s="837"/>
      <c r="AV598" s="837"/>
      <c r="AW598" s="820"/>
    </row>
    <row r="599" spans="3:50" ht="10.9" hidden="1" customHeight="1">
      <c r="C599" s="869"/>
      <c r="D599" s="923"/>
      <c r="E599" s="867"/>
      <c r="F599" s="986"/>
      <c r="G599" s="869"/>
      <c r="H599" s="1026"/>
      <c r="I599" s="994"/>
      <c r="J599" s="995"/>
      <c r="K599" s="996"/>
      <c r="L599" s="961"/>
      <c r="M599" s="962"/>
      <c r="N599" s="962"/>
      <c r="O599" s="962"/>
      <c r="P599" s="963"/>
      <c r="Q599" s="780"/>
      <c r="R599" s="781"/>
      <c r="S599" s="875"/>
      <c r="T599" s="967"/>
      <c r="U599" s="968"/>
      <c r="V599" s="969"/>
      <c r="W599" s="961"/>
      <c r="X599" s="962"/>
      <c r="Y599" s="962"/>
      <c r="Z599" s="962"/>
      <c r="AA599" s="963"/>
      <c r="AB599" s="934"/>
      <c r="AC599" s="935"/>
      <c r="AD599" s="936"/>
      <c r="AE599" s="967"/>
      <c r="AF599" s="968"/>
      <c r="AG599" s="969"/>
      <c r="AH599" s="973"/>
      <c r="AI599" s="929"/>
      <c r="AJ599" s="929"/>
      <c r="AK599" s="929"/>
      <c r="AL599" s="930"/>
      <c r="AN599" s="911"/>
      <c r="AO599" s="912"/>
      <c r="AP599" s="912"/>
      <c r="AQ599" s="912"/>
      <c r="AR599" s="913"/>
      <c r="AU599" s="837"/>
      <c r="AV599" s="837"/>
      <c r="AW599" s="820"/>
    </row>
    <row r="600" spans="3:50" ht="10.9" hidden="1" customHeight="1">
      <c r="C600" s="920">
        <v>7</v>
      </c>
      <c r="D600" s="921" t="s">
        <v>9</v>
      </c>
      <c r="E600" s="924">
        <v>10</v>
      </c>
      <c r="F600" s="984" t="s">
        <v>10</v>
      </c>
      <c r="G600" s="920" t="s">
        <v>21</v>
      </c>
      <c r="H600" s="1024"/>
      <c r="I600" s="988" t="s">
        <v>118</v>
      </c>
      <c r="J600" s="989"/>
      <c r="K600" s="990"/>
      <c r="L600" s="975">
        <f t="shared" ref="L600" si="514">IF(AND(I600="△",AU600="●"),AW600,0)</f>
        <v>0</v>
      </c>
      <c r="M600" s="976"/>
      <c r="N600" s="976"/>
      <c r="O600" s="976"/>
      <c r="P600" s="977"/>
      <c r="Q600" s="774" t="s">
        <v>306</v>
      </c>
      <c r="R600" s="775"/>
      <c r="S600" s="873"/>
      <c r="T600" s="978">
        <f t="shared" ref="T600" si="515">IF(Q600="①",$AL$167,IF(Q600="②",$AL$189,IF(Q600="③",$AL$211,IF(Q600="④",$AL$233,0))))</f>
        <v>0</v>
      </c>
      <c r="U600" s="979"/>
      <c r="V600" s="980"/>
      <c r="W600" s="1004">
        <f t="shared" ref="W600" si="516">IF(AND(I600="△",AU600="●"),$K$257*2,0)</f>
        <v>0</v>
      </c>
      <c r="X600" s="906"/>
      <c r="Y600" s="906"/>
      <c r="Z600" s="906"/>
      <c r="AA600" s="907"/>
      <c r="AB600" s="937">
        <v>56</v>
      </c>
      <c r="AC600" s="938"/>
      <c r="AD600" s="939"/>
      <c r="AE600" s="978">
        <f t="shared" ref="AE600" si="517">IF(AB602=0,0,ROUNDUP(AB602/AB600,3))</f>
        <v>0.14299999999999999</v>
      </c>
      <c r="AF600" s="979"/>
      <c r="AG600" s="980"/>
      <c r="AH600" s="981">
        <f t="shared" ref="AH600" si="518">ROUNDUP(L600*T600+W600*AE600,1)</f>
        <v>0</v>
      </c>
      <c r="AI600" s="982"/>
      <c r="AJ600" s="982"/>
      <c r="AK600" s="982"/>
      <c r="AL600" s="983"/>
      <c r="AN600" s="928">
        <f t="shared" ref="AN600" si="519">IF(I600="△",ROUNDUP(W600*AE600,1),0)</f>
        <v>0</v>
      </c>
      <c r="AO600" s="929"/>
      <c r="AP600" s="929"/>
      <c r="AQ600" s="929"/>
      <c r="AR600" s="930"/>
      <c r="AU600" s="837" t="str">
        <f>IF(OR(I600="×",AU604="×"),"×","●")</f>
        <v>●</v>
      </c>
      <c r="AV600" s="837" t="str">
        <f t="shared" ref="AV600" si="520">IF(AU600="●",IF(I600="定","-",I600),"-")</f>
        <v>△</v>
      </c>
      <c r="AW600" s="820">
        <f t="shared" ref="AW600" si="521">20+ROUNDDOWN(($K$255-1000)/1000,0)*20</f>
        <v>0</v>
      </c>
    </row>
    <row r="601" spans="3:50" ht="10.9" hidden="1" customHeight="1">
      <c r="C601" s="868"/>
      <c r="D601" s="922"/>
      <c r="E601" s="866"/>
      <c r="F601" s="985"/>
      <c r="G601" s="868"/>
      <c r="H601" s="1025"/>
      <c r="I601" s="991"/>
      <c r="J601" s="992"/>
      <c r="K601" s="993"/>
      <c r="L601" s="958"/>
      <c r="M601" s="959"/>
      <c r="N601" s="959"/>
      <c r="O601" s="959"/>
      <c r="P601" s="960"/>
      <c r="Q601" s="777"/>
      <c r="R601" s="778"/>
      <c r="S601" s="874"/>
      <c r="T601" s="964"/>
      <c r="U601" s="965"/>
      <c r="V601" s="966"/>
      <c r="W601" s="1004"/>
      <c r="X601" s="906"/>
      <c r="Y601" s="906"/>
      <c r="Z601" s="906"/>
      <c r="AA601" s="907"/>
      <c r="AB601" s="940"/>
      <c r="AC601" s="941"/>
      <c r="AD601" s="942"/>
      <c r="AE601" s="964"/>
      <c r="AF601" s="965"/>
      <c r="AG601" s="966"/>
      <c r="AH601" s="970"/>
      <c r="AI601" s="971"/>
      <c r="AJ601" s="971"/>
      <c r="AK601" s="971"/>
      <c r="AL601" s="972"/>
      <c r="AN601" s="911"/>
      <c r="AO601" s="912"/>
      <c r="AP601" s="912"/>
      <c r="AQ601" s="912"/>
      <c r="AR601" s="913"/>
      <c r="AU601" s="837"/>
      <c r="AV601" s="837"/>
      <c r="AW601" s="820"/>
    </row>
    <row r="602" spans="3:50" ht="10.9" hidden="1" customHeight="1">
      <c r="C602" s="868"/>
      <c r="D602" s="922"/>
      <c r="E602" s="866"/>
      <c r="F602" s="985"/>
      <c r="G602" s="868"/>
      <c r="H602" s="1025"/>
      <c r="I602" s="991"/>
      <c r="J602" s="992"/>
      <c r="K602" s="993"/>
      <c r="L602" s="958"/>
      <c r="M602" s="959"/>
      <c r="N602" s="959"/>
      <c r="O602" s="959"/>
      <c r="P602" s="960"/>
      <c r="Q602" s="777"/>
      <c r="R602" s="778"/>
      <c r="S602" s="874"/>
      <c r="T602" s="964"/>
      <c r="U602" s="965"/>
      <c r="V602" s="966"/>
      <c r="W602" s="1004"/>
      <c r="X602" s="906"/>
      <c r="Y602" s="906"/>
      <c r="Z602" s="906"/>
      <c r="AA602" s="907"/>
      <c r="AB602" s="943">
        <v>8</v>
      </c>
      <c r="AC602" s="944"/>
      <c r="AD602" s="945"/>
      <c r="AE602" s="964"/>
      <c r="AF602" s="965"/>
      <c r="AG602" s="966"/>
      <c r="AH602" s="970"/>
      <c r="AI602" s="971"/>
      <c r="AJ602" s="971"/>
      <c r="AK602" s="971"/>
      <c r="AL602" s="972"/>
      <c r="AN602" s="911"/>
      <c r="AO602" s="912"/>
      <c r="AP602" s="912"/>
      <c r="AQ602" s="912"/>
      <c r="AR602" s="913"/>
      <c r="AU602" s="837"/>
      <c r="AV602" s="837"/>
      <c r="AW602" s="820"/>
    </row>
    <row r="603" spans="3:50" ht="10.9" hidden="1" customHeight="1">
      <c r="C603" s="869"/>
      <c r="D603" s="923"/>
      <c r="E603" s="867"/>
      <c r="F603" s="986"/>
      <c r="G603" s="869"/>
      <c r="H603" s="1026"/>
      <c r="I603" s="994"/>
      <c r="J603" s="995"/>
      <c r="K603" s="996"/>
      <c r="L603" s="961"/>
      <c r="M603" s="962"/>
      <c r="N603" s="962"/>
      <c r="O603" s="962"/>
      <c r="P603" s="963"/>
      <c r="Q603" s="780"/>
      <c r="R603" s="781"/>
      <c r="S603" s="875"/>
      <c r="T603" s="967"/>
      <c r="U603" s="968"/>
      <c r="V603" s="969"/>
      <c r="W603" s="1004"/>
      <c r="X603" s="906"/>
      <c r="Y603" s="906"/>
      <c r="Z603" s="906"/>
      <c r="AA603" s="907"/>
      <c r="AB603" s="934"/>
      <c r="AC603" s="935"/>
      <c r="AD603" s="936"/>
      <c r="AE603" s="967"/>
      <c r="AF603" s="968"/>
      <c r="AG603" s="969"/>
      <c r="AH603" s="973"/>
      <c r="AI603" s="929"/>
      <c r="AJ603" s="929"/>
      <c r="AK603" s="929"/>
      <c r="AL603" s="930"/>
      <c r="AN603" s="911"/>
      <c r="AO603" s="912"/>
      <c r="AP603" s="912"/>
      <c r="AQ603" s="912"/>
      <c r="AR603" s="913"/>
      <c r="AU603" s="837"/>
      <c r="AV603" s="837"/>
      <c r="AW603" s="820"/>
    </row>
    <row r="604" spans="3:50" ht="10.9" hidden="1" customHeight="1">
      <c r="C604" s="920">
        <v>7</v>
      </c>
      <c r="D604" s="921" t="s">
        <v>9</v>
      </c>
      <c r="E604" s="924">
        <v>11</v>
      </c>
      <c r="F604" s="984" t="s">
        <v>10</v>
      </c>
      <c r="G604" s="920" t="s">
        <v>22</v>
      </c>
      <c r="H604" s="1024"/>
      <c r="I604" s="988" t="s">
        <v>118</v>
      </c>
      <c r="J604" s="989"/>
      <c r="K604" s="990"/>
      <c r="L604" s="975">
        <f t="shared" ref="L604" si="522">IF(AND(I604="△",AU604="●"),AW604,0)</f>
        <v>0</v>
      </c>
      <c r="M604" s="976"/>
      <c r="N604" s="976"/>
      <c r="O604" s="976"/>
      <c r="P604" s="977"/>
      <c r="Q604" s="774" t="s">
        <v>306</v>
      </c>
      <c r="R604" s="775"/>
      <c r="S604" s="873"/>
      <c r="T604" s="978">
        <f t="shared" ref="T604" si="523">IF(Q604="①",$AL$167,IF(Q604="②",$AL$189,IF(Q604="③",$AL$211,IF(Q604="④",$AL$233,0))))</f>
        <v>0</v>
      </c>
      <c r="U604" s="979"/>
      <c r="V604" s="980"/>
      <c r="W604" s="1004">
        <f t="shared" ref="W604" si="524">IF(AND(I604="△",AU604="●"),$K$257*2,0)</f>
        <v>0</v>
      </c>
      <c r="X604" s="906"/>
      <c r="Y604" s="906"/>
      <c r="Z604" s="906"/>
      <c r="AA604" s="907"/>
      <c r="AB604" s="937">
        <v>56</v>
      </c>
      <c r="AC604" s="938"/>
      <c r="AD604" s="939"/>
      <c r="AE604" s="978">
        <f t="shared" ref="AE604" si="525">IF(AB606=0,0,ROUNDUP(AB606/AB604,3))</f>
        <v>0.14299999999999999</v>
      </c>
      <c r="AF604" s="979"/>
      <c r="AG604" s="980"/>
      <c r="AH604" s="981">
        <f t="shared" ref="AH604" si="526">ROUNDUP(L604*T604+W604*AE604,1)</f>
        <v>0</v>
      </c>
      <c r="AI604" s="982"/>
      <c r="AJ604" s="982"/>
      <c r="AK604" s="982"/>
      <c r="AL604" s="983"/>
      <c r="AN604" s="911">
        <f t="shared" ref="AN604" si="527">IF(I604="△",ROUNDUP(W604*AE604,1),0)</f>
        <v>0</v>
      </c>
      <c r="AO604" s="912"/>
      <c r="AP604" s="912"/>
      <c r="AQ604" s="912"/>
      <c r="AR604" s="913"/>
      <c r="AU604" s="837" t="str">
        <f>IF(I604="×","×","●")</f>
        <v>●</v>
      </c>
      <c r="AV604" s="837" t="str">
        <f t="shared" ref="AV604" si="528">IF(AU604="●",IF(I604="定","-",I604),"-")</f>
        <v>△</v>
      </c>
      <c r="AW604" s="820">
        <f t="shared" ref="AW604" si="529">20+ROUNDDOWN(($K$255-1000)/1000,0)*20</f>
        <v>0</v>
      </c>
      <c r="AX604" s="12"/>
    </row>
    <row r="605" spans="3:50" ht="10.9" hidden="1" customHeight="1">
      <c r="C605" s="868"/>
      <c r="D605" s="922"/>
      <c r="E605" s="866"/>
      <c r="F605" s="985"/>
      <c r="G605" s="868"/>
      <c r="H605" s="1025"/>
      <c r="I605" s="991"/>
      <c r="J605" s="992"/>
      <c r="K605" s="993"/>
      <c r="L605" s="958"/>
      <c r="M605" s="959"/>
      <c r="N605" s="959"/>
      <c r="O605" s="959"/>
      <c r="P605" s="960"/>
      <c r="Q605" s="777"/>
      <c r="R605" s="778"/>
      <c r="S605" s="874"/>
      <c r="T605" s="964"/>
      <c r="U605" s="965"/>
      <c r="V605" s="966"/>
      <c r="W605" s="1004"/>
      <c r="X605" s="906"/>
      <c r="Y605" s="906"/>
      <c r="Z605" s="906"/>
      <c r="AA605" s="907"/>
      <c r="AB605" s="940"/>
      <c r="AC605" s="941"/>
      <c r="AD605" s="942"/>
      <c r="AE605" s="964"/>
      <c r="AF605" s="965"/>
      <c r="AG605" s="966"/>
      <c r="AH605" s="970"/>
      <c r="AI605" s="971"/>
      <c r="AJ605" s="971"/>
      <c r="AK605" s="971"/>
      <c r="AL605" s="972"/>
      <c r="AN605" s="911"/>
      <c r="AO605" s="912"/>
      <c r="AP605" s="912"/>
      <c r="AQ605" s="912"/>
      <c r="AR605" s="913"/>
      <c r="AU605" s="837"/>
      <c r="AV605" s="837"/>
      <c r="AW605" s="820"/>
      <c r="AX605" s="12"/>
    </row>
    <row r="606" spans="3:50" ht="10.9" hidden="1" customHeight="1">
      <c r="C606" s="868"/>
      <c r="D606" s="922"/>
      <c r="E606" s="866"/>
      <c r="F606" s="985"/>
      <c r="G606" s="868"/>
      <c r="H606" s="1025"/>
      <c r="I606" s="991"/>
      <c r="J606" s="992"/>
      <c r="K606" s="993"/>
      <c r="L606" s="958"/>
      <c r="M606" s="959"/>
      <c r="N606" s="959"/>
      <c r="O606" s="959"/>
      <c r="P606" s="960"/>
      <c r="Q606" s="777"/>
      <c r="R606" s="778"/>
      <c r="S606" s="874"/>
      <c r="T606" s="964"/>
      <c r="U606" s="965"/>
      <c r="V606" s="966"/>
      <c r="W606" s="1004"/>
      <c r="X606" s="906"/>
      <c r="Y606" s="906"/>
      <c r="Z606" s="906"/>
      <c r="AA606" s="907"/>
      <c r="AB606" s="943">
        <v>8</v>
      </c>
      <c r="AC606" s="944"/>
      <c r="AD606" s="945"/>
      <c r="AE606" s="964"/>
      <c r="AF606" s="965"/>
      <c r="AG606" s="966"/>
      <c r="AH606" s="970"/>
      <c r="AI606" s="971"/>
      <c r="AJ606" s="971"/>
      <c r="AK606" s="971"/>
      <c r="AL606" s="972"/>
      <c r="AN606" s="911"/>
      <c r="AO606" s="912"/>
      <c r="AP606" s="912"/>
      <c r="AQ606" s="912"/>
      <c r="AR606" s="913"/>
      <c r="AU606" s="837"/>
      <c r="AV606" s="837"/>
      <c r="AW606" s="820"/>
      <c r="AX606" s="12"/>
    </row>
    <row r="607" spans="3:50" ht="10.9" hidden="1" customHeight="1" thickBot="1">
      <c r="C607" s="946"/>
      <c r="D607" s="947"/>
      <c r="E607" s="948"/>
      <c r="F607" s="1014"/>
      <c r="G607" s="946"/>
      <c r="H607" s="1027"/>
      <c r="I607" s="1015"/>
      <c r="J607" s="1016"/>
      <c r="K607" s="1017"/>
      <c r="L607" s="1018"/>
      <c r="M607" s="1019"/>
      <c r="N607" s="1019"/>
      <c r="O607" s="1019"/>
      <c r="P607" s="1020"/>
      <c r="Q607" s="885"/>
      <c r="R607" s="886"/>
      <c r="S607" s="949"/>
      <c r="T607" s="1008"/>
      <c r="U607" s="1009"/>
      <c r="V607" s="1010"/>
      <c r="W607" s="1005"/>
      <c r="X607" s="1006"/>
      <c r="Y607" s="1006"/>
      <c r="Z607" s="1006"/>
      <c r="AA607" s="1007"/>
      <c r="AB607" s="1021"/>
      <c r="AC607" s="1022"/>
      <c r="AD607" s="1023"/>
      <c r="AE607" s="1008"/>
      <c r="AF607" s="1009"/>
      <c r="AG607" s="1010"/>
      <c r="AH607" s="1011"/>
      <c r="AI607" s="1012"/>
      <c r="AJ607" s="1012"/>
      <c r="AK607" s="1012"/>
      <c r="AL607" s="1013"/>
      <c r="AN607" s="955"/>
      <c r="AO607" s="956"/>
      <c r="AP607" s="956"/>
      <c r="AQ607" s="956"/>
      <c r="AR607" s="957"/>
      <c r="AU607" s="904"/>
      <c r="AV607" s="904"/>
      <c r="AW607" s="905"/>
      <c r="AX607" s="12"/>
    </row>
    <row r="608" spans="3:50" ht="10.9" hidden="1" customHeight="1" thickTop="1">
      <c r="C608" s="868">
        <v>7</v>
      </c>
      <c r="D608" s="922" t="s">
        <v>9</v>
      </c>
      <c r="E608" s="866">
        <v>12</v>
      </c>
      <c r="F608" s="985" t="s">
        <v>10</v>
      </c>
      <c r="G608" s="868" t="s">
        <v>23</v>
      </c>
      <c r="H608" s="1025"/>
      <c r="I608" s="991" t="s">
        <v>118</v>
      </c>
      <c r="J608" s="992"/>
      <c r="K608" s="993"/>
      <c r="L608" s="958">
        <f t="shared" ref="L608" si="530">IF(AND(I608="△",AU608="●"),AW608,0)</f>
        <v>0</v>
      </c>
      <c r="M608" s="959"/>
      <c r="N608" s="959"/>
      <c r="O608" s="959"/>
      <c r="P608" s="960"/>
      <c r="Q608" s="777" t="s">
        <v>45</v>
      </c>
      <c r="R608" s="778"/>
      <c r="S608" s="874"/>
      <c r="T608" s="964">
        <f t="shared" ref="T608" si="531">IF(Q608="①",$AL$167,IF(Q608="②",$AL$189,IF(Q608="③",$AL$211,IF(Q608="④",$AL$233,0))))</f>
        <v>0</v>
      </c>
      <c r="U608" s="965"/>
      <c r="V608" s="966"/>
      <c r="W608" s="958">
        <f t="shared" ref="W608" si="532">IF(AND(I608="△",AU608="●"),$K$257*2,0)</f>
        <v>0</v>
      </c>
      <c r="X608" s="959"/>
      <c r="Y608" s="959"/>
      <c r="Z608" s="959"/>
      <c r="AA608" s="960"/>
      <c r="AB608" s="931">
        <v>48</v>
      </c>
      <c r="AC608" s="932"/>
      <c r="AD608" s="933"/>
      <c r="AE608" s="964">
        <f t="shared" ref="AE608" si="533">IF(AB610=0,0,ROUNDUP(AB610/AB608,3))</f>
        <v>0.16700000000000001</v>
      </c>
      <c r="AF608" s="965"/>
      <c r="AG608" s="966"/>
      <c r="AH608" s="970">
        <f t="shared" ref="AH608" si="534">ROUNDUP(L608*T608+W608*AE608,1)</f>
        <v>0</v>
      </c>
      <c r="AI608" s="971"/>
      <c r="AJ608" s="971"/>
      <c r="AK608" s="971"/>
      <c r="AL608" s="972"/>
      <c r="AN608" s="928">
        <f t="shared" ref="AN608" si="535">IF(I608="△",ROUNDUP(W608*AE608,1),0)</f>
        <v>0</v>
      </c>
      <c r="AO608" s="929"/>
      <c r="AP608" s="929"/>
      <c r="AQ608" s="929"/>
      <c r="AR608" s="930"/>
      <c r="AU608" s="837" t="str">
        <f t="shared" ref="AU608" si="536">IF(OR(I608="×",AU612="×"),"×","●")</f>
        <v>●</v>
      </c>
      <c r="AV608" s="837" t="str">
        <f t="shared" ref="AV608" si="537">IF(AU608="●",IF(I608="定","-",I608),"-")</f>
        <v>△</v>
      </c>
      <c r="AW608" s="820">
        <f t="shared" ref="AW608" si="538">20+ROUNDDOWN(($K$255-1000)/1000,0)*20</f>
        <v>0</v>
      </c>
    </row>
    <row r="609" spans="3:49" ht="10.9" hidden="1" customHeight="1">
      <c r="C609" s="868"/>
      <c r="D609" s="922"/>
      <c r="E609" s="866"/>
      <c r="F609" s="985"/>
      <c r="G609" s="868"/>
      <c r="H609" s="1025"/>
      <c r="I609" s="991"/>
      <c r="J609" s="992"/>
      <c r="K609" s="993"/>
      <c r="L609" s="958"/>
      <c r="M609" s="959"/>
      <c r="N609" s="959"/>
      <c r="O609" s="959"/>
      <c r="P609" s="960"/>
      <c r="Q609" s="777"/>
      <c r="R609" s="778"/>
      <c r="S609" s="874"/>
      <c r="T609" s="964"/>
      <c r="U609" s="965"/>
      <c r="V609" s="966"/>
      <c r="W609" s="958"/>
      <c r="X609" s="959"/>
      <c r="Y609" s="959"/>
      <c r="Z609" s="959"/>
      <c r="AA609" s="960"/>
      <c r="AB609" s="940"/>
      <c r="AC609" s="941"/>
      <c r="AD609" s="942"/>
      <c r="AE609" s="964"/>
      <c r="AF609" s="965"/>
      <c r="AG609" s="966"/>
      <c r="AH609" s="970"/>
      <c r="AI609" s="971"/>
      <c r="AJ609" s="971"/>
      <c r="AK609" s="971"/>
      <c r="AL609" s="972"/>
      <c r="AN609" s="911"/>
      <c r="AO609" s="912"/>
      <c r="AP609" s="912"/>
      <c r="AQ609" s="912"/>
      <c r="AR609" s="913"/>
      <c r="AU609" s="837"/>
      <c r="AV609" s="837"/>
      <c r="AW609" s="820"/>
    </row>
    <row r="610" spans="3:49" ht="10.9" hidden="1" customHeight="1">
      <c r="C610" s="868"/>
      <c r="D610" s="922"/>
      <c r="E610" s="866"/>
      <c r="F610" s="985"/>
      <c r="G610" s="868"/>
      <c r="H610" s="1025"/>
      <c r="I610" s="991"/>
      <c r="J610" s="992"/>
      <c r="K610" s="993"/>
      <c r="L610" s="958"/>
      <c r="M610" s="959"/>
      <c r="N610" s="959"/>
      <c r="O610" s="959"/>
      <c r="P610" s="960"/>
      <c r="Q610" s="777"/>
      <c r="R610" s="778"/>
      <c r="S610" s="874"/>
      <c r="T610" s="964"/>
      <c r="U610" s="965"/>
      <c r="V610" s="966"/>
      <c r="W610" s="958"/>
      <c r="X610" s="959"/>
      <c r="Y610" s="959"/>
      <c r="Z610" s="959"/>
      <c r="AA610" s="960"/>
      <c r="AB610" s="943">
        <v>8</v>
      </c>
      <c r="AC610" s="944"/>
      <c r="AD610" s="945"/>
      <c r="AE610" s="964"/>
      <c r="AF610" s="965"/>
      <c r="AG610" s="966"/>
      <c r="AH610" s="970"/>
      <c r="AI610" s="971"/>
      <c r="AJ610" s="971"/>
      <c r="AK610" s="971"/>
      <c r="AL610" s="972"/>
      <c r="AN610" s="911"/>
      <c r="AO610" s="912"/>
      <c r="AP610" s="912"/>
      <c r="AQ610" s="912"/>
      <c r="AR610" s="913"/>
      <c r="AU610" s="837"/>
      <c r="AV610" s="837"/>
      <c r="AW610" s="820"/>
    </row>
    <row r="611" spans="3:49" ht="10.9" hidden="1" customHeight="1">
      <c r="C611" s="869"/>
      <c r="D611" s="923"/>
      <c r="E611" s="867"/>
      <c r="F611" s="986"/>
      <c r="G611" s="869"/>
      <c r="H611" s="1026"/>
      <c r="I611" s="994"/>
      <c r="J611" s="995"/>
      <c r="K611" s="996"/>
      <c r="L611" s="961"/>
      <c r="M611" s="962"/>
      <c r="N611" s="962"/>
      <c r="O611" s="962"/>
      <c r="P611" s="963"/>
      <c r="Q611" s="780"/>
      <c r="R611" s="781"/>
      <c r="S611" s="875"/>
      <c r="T611" s="967"/>
      <c r="U611" s="968"/>
      <c r="V611" s="969"/>
      <c r="W611" s="961"/>
      <c r="X611" s="962"/>
      <c r="Y611" s="962"/>
      <c r="Z611" s="962"/>
      <c r="AA611" s="963"/>
      <c r="AB611" s="934"/>
      <c r="AC611" s="935"/>
      <c r="AD611" s="936"/>
      <c r="AE611" s="967"/>
      <c r="AF611" s="968"/>
      <c r="AG611" s="969"/>
      <c r="AH611" s="973"/>
      <c r="AI611" s="929"/>
      <c r="AJ611" s="929"/>
      <c r="AK611" s="929"/>
      <c r="AL611" s="930"/>
      <c r="AN611" s="911"/>
      <c r="AO611" s="912"/>
      <c r="AP611" s="912"/>
      <c r="AQ611" s="912"/>
      <c r="AR611" s="913"/>
      <c r="AU611" s="837"/>
      <c r="AV611" s="837"/>
      <c r="AW611" s="820"/>
    </row>
    <row r="612" spans="3:49" ht="10.9" hidden="1" customHeight="1">
      <c r="C612" s="920">
        <v>7</v>
      </c>
      <c r="D612" s="921" t="s">
        <v>9</v>
      </c>
      <c r="E612" s="924">
        <v>13</v>
      </c>
      <c r="F612" s="984" t="s">
        <v>10</v>
      </c>
      <c r="G612" s="920" t="s">
        <v>24</v>
      </c>
      <c r="H612" s="1024"/>
      <c r="I612" s="988" t="s">
        <v>121</v>
      </c>
      <c r="J612" s="989"/>
      <c r="K612" s="990"/>
      <c r="L612" s="975">
        <f t="shared" ref="L612" si="539">IF(AND(I612="△",AU612="●"),AW612,0)</f>
        <v>0</v>
      </c>
      <c r="M612" s="976"/>
      <c r="N612" s="976"/>
      <c r="O612" s="976"/>
      <c r="P612" s="977"/>
      <c r="Q612" s="774"/>
      <c r="R612" s="775"/>
      <c r="S612" s="873"/>
      <c r="T612" s="978">
        <f t="shared" ref="T612" si="540">IF(Q612="①",$AL$167,IF(Q612="②",$AL$189,IF(Q612="③",$AL$211,IF(Q612="④",$AL$233,0))))</f>
        <v>0</v>
      </c>
      <c r="U612" s="979"/>
      <c r="V612" s="980"/>
      <c r="W612" s="975">
        <f t="shared" ref="W612" si="541">IF(AND(I612="△",AU612="●"),$K$257*2,0)</f>
        <v>0</v>
      </c>
      <c r="X612" s="976"/>
      <c r="Y612" s="976"/>
      <c r="Z612" s="976"/>
      <c r="AA612" s="977"/>
      <c r="AB612" s="937"/>
      <c r="AC612" s="938"/>
      <c r="AD612" s="939"/>
      <c r="AE612" s="978">
        <f t="shared" ref="AE612" si="542">IF(AB614=0,0,ROUNDUP(AB614/AB612,3))</f>
        <v>0</v>
      </c>
      <c r="AF612" s="979"/>
      <c r="AG612" s="980"/>
      <c r="AH612" s="981">
        <f t="shared" ref="AH612" si="543">ROUNDUP(L612*T612+W612*AE612,1)</f>
        <v>0</v>
      </c>
      <c r="AI612" s="982"/>
      <c r="AJ612" s="982"/>
      <c r="AK612" s="982"/>
      <c r="AL612" s="983"/>
      <c r="AN612" s="928">
        <f t="shared" ref="AN612" si="544">IF(I612="△",ROUNDUP(W612*AE612,1),0)</f>
        <v>0</v>
      </c>
      <c r="AO612" s="929"/>
      <c r="AP612" s="929"/>
      <c r="AQ612" s="929"/>
      <c r="AR612" s="930"/>
      <c r="AU612" s="837" t="str">
        <f t="shared" ref="AU612" si="545">IF(OR(I612="×",AU616="×"),"×","●")</f>
        <v>●</v>
      </c>
      <c r="AV612" s="837" t="str">
        <f t="shared" ref="AV612" si="546">IF(AU612="●",IF(I612="定","-",I612),"-")</f>
        <v>-</v>
      </c>
      <c r="AW612" s="820">
        <f t="shared" ref="AW612" si="547">20+ROUNDDOWN(($K$255-1000)/1000,0)*20</f>
        <v>0</v>
      </c>
    </row>
    <row r="613" spans="3:49" ht="10.9" hidden="1" customHeight="1">
      <c r="C613" s="868"/>
      <c r="D613" s="922"/>
      <c r="E613" s="866"/>
      <c r="F613" s="985"/>
      <c r="G613" s="868"/>
      <c r="H613" s="1025"/>
      <c r="I613" s="991"/>
      <c r="J613" s="992"/>
      <c r="K613" s="993"/>
      <c r="L613" s="958"/>
      <c r="M613" s="959"/>
      <c r="N613" s="959"/>
      <c r="O613" s="959"/>
      <c r="P613" s="960"/>
      <c r="Q613" s="777"/>
      <c r="R613" s="778"/>
      <c r="S613" s="874"/>
      <c r="T613" s="964"/>
      <c r="U613" s="965"/>
      <c r="V613" s="966"/>
      <c r="W613" s="958"/>
      <c r="X613" s="959"/>
      <c r="Y613" s="959"/>
      <c r="Z613" s="959"/>
      <c r="AA613" s="960"/>
      <c r="AB613" s="940"/>
      <c r="AC613" s="941"/>
      <c r="AD613" s="942"/>
      <c r="AE613" s="964"/>
      <c r="AF613" s="965"/>
      <c r="AG613" s="966"/>
      <c r="AH613" s="970"/>
      <c r="AI613" s="971"/>
      <c r="AJ613" s="971"/>
      <c r="AK613" s="971"/>
      <c r="AL613" s="972"/>
      <c r="AN613" s="911"/>
      <c r="AO613" s="912"/>
      <c r="AP613" s="912"/>
      <c r="AQ613" s="912"/>
      <c r="AR613" s="913"/>
      <c r="AU613" s="837"/>
      <c r="AV613" s="837"/>
      <c r="AW613" s="820"/>
    </row>
    <row r="614" spans="3:49" ht="10.9" hidden="1" customHeight="1">
      <c r="C614" s="868"/>
      <c r="D614" s="922"/>
      <c r="E614" s="866"/>
      <c r="F614" s="985"/>
      <c r="G614" s="868"/>
      <c r="H614" s="1025"/>
      <c r="I614" s="991"/>
      <c r="J614" s="992"/>
      <c r="K614" s="993"/>
      <c r="L614" s="958"/>
      <c r="M614" s="959"/>
      <c r="N614" s="959"/>
      <c r="O614" s="959"/>
      <c r="P614" s="960"/>
      <c r="Q614" s="777"/>
      <c r="R614" s="778"/>
      <c r="S614" s="874"/>
      <c r="T614" s="964"/>
      <c r="U614" s="965"/>
      <c r="V614" s="966"/>
      <c r="W614" s="958"/>
      <c r="X614" s="959"/>
      <c r="Y614" s="959"/>
      <c r="Z614" s="959"/>
      <c r="AA614" s="960"/>
      <c r="AB614" s="943"/>
      <c r="AC614" s="944"/>
      <c r="AD614" s="945"/>
      <c r="AE614" s="964"/>
      <c r="AF614" s="965"/>
      <c r="AG614" s="966"/>
      <c r="AH614" s="970"/>
      <c r="AI614" s="971"/>
      <c r="AJ614" s="971"/>
      <c r="AK614" s="971"/>
      <c r="AL614" s="972"/>
      <c r="AN614" s="911"/>
      <c r="AO614" s="912"/>
      <c r="AP614" s="912"/>
      <c r="AQ614" s="912"/>
      <c r="AR614" s="913"/>
      <c r="AU614" s="837"/>
      <c r="AV614" s="837"/>
      <c r="AW614" s="820"/>
    </row>
    <row r="615" spans="3:49" ht="10.9" hidden="1" customHeight="1">
      <c r="C615" s="869"/>
      <c r="D615" s="923"/>
      <c r="E615" s="867"/>
      <c r="F615" s="986"/>
      <c r="G615" s="869"/>
      <c r="H615" s="1026"/>
      <c r="I615" s="994"/>
      <c r="J615" s="995"/>
      <c r="K615" s="996"/>
      <c r="L615" s="961"/>
      <c r="M615" s="962"/>
      <c r="N615" s="962"/>
      <c r="O615" s="962"/>
      <c r="P615" s="963"/>
      <c r="Q615" s="780"/>
      <c r="R615" s="781"/>
      <c r="S615" s="875"/>
      <c r="T615" s="967"/>
      <c r="U615" s="968"/>
      <c r="V615" s="969"/>
      <c r="W615" s="961"/>
      <c r="X615" s="962"/>
      <c r="Y615" s="962"/>
      <c r="Z615" s="962"/>
      <c r="AA615" s="963"/>
      <c r="AB615" s="934"/>
      <c r="AC615" s="935"/>
      <c r="AD615" s="936"/>
      <c r="AE615" s="967"/>
      <c r="AF615" s="968"/>
      <c r="AG615" s="969"/>
      <c r="AH615" s="973"/>
      <c r="AI615" s="929"/>
      <c r="AJ615" s="929"/>
      <c r="AK615" s="929"/>
      <c r="AL615" s="930"/>
      <c r="AN615" s="911"/>
      <c r="AO615" s="912"/>
      <c r="AP615" s="912"/>
      <c r="AQ615" s="912"/>
      <c r="AR615" s="913"/>
      <c r="AU615" s="837"/>
      <c r="AV615" s="837"/>
      <c r="AW615" s="820"/>
    </row>
    <row r="616" spans="3:49" ht="10.9" hidden="1" customHeight="1">
      <c r="C616" s="920">
        <v>7</v>
      </c>
      <c r="D616" s="921" t="s">
        <v>9</v>
      </c>
      <c r="E616" s="924">
        <v>14</v>
      </c>
      <c r="F616" s="984" t="s">
        <v>10</v>
      </c>
      <c r="G616" s="920" t="s">
        <v>25</v>
      </c>
      <c r="H616" s="1024"/>
      <c r="I616" s="988" t="s">
        <v>118</v>
      </c>
      <c r="J616" s="989"/>
      <c r="K616" s="990"/>
      <c r="L616" s="975">
        <f t="shared" ref="L616" si="548">IF(AND(I616="△",AU616="●"),AW616,0)</f>
        <v>0</v>
      </c>
      <c r="M616" s="976"/>
      <c r="N616" s="976"/>
      <c r="O616" s="976"/>
      <c r="P616" s="977"/>
      <c r="Q616" s="774" t="s">
        <v>45</v>
      </c>
      <c r="R616" s="775"/>
      <c r="S616" s="873"/>
      <c r="T616" s="978">
        <f t="shared" ref="T616" si="549">IF(Q616="①",$AL$167,IF(Q616="②",$AL$189,IF(Q616="③",$AL$211,IF(Q616="④",$AL$233,0))))</f>
        <v>0</v>
      </c>
      <c r="U616" s="979"/>
      <c r="V616" s="980"/>
      <c r="W616" s="975">
        <f t="shared" ref="W616" si="550">IF(AND(I616="△",AU616="●"),$K$257*2,0)</f>
        <v>0</v>
      </c>
      <c r="X616" s="976"/>
      <c r="Y616" s="976"/>
      <c r="Z616" s="976"/>
      <c r="AA616" s="977"/>
      <c r="AB616" s="937">
        <v>48</v>
      </c>
      <c r="AC616" s="938"/>
      <c r="AD616" s="939"/>
      <c r="AE616" s="978">
        <f t="shared" ref="AE616" si="551">IF(AB618=0,0,ROUNDUP(AB618/AB616,3))</f>
        <v>0.16700000000000001</v>
      </c>
      <c r="AF616" s="979"/>
      <c r="AG616" s="980"/>
      <c r="AH616" s="981">
        <f t="shared" ref="AH616" si="552">ROUNDUP(L616*T616+W616*AE616,1)</f>
        <v>0</v>
      </c>
      <c r="AI616" s="982"/>
      <c r="AJ616" s="982"/>
      <c r="AK616" s="982"/>
      <c r="AL616" s="983"/>
      <c r="AN616" s="928">
        <f t="shared" ref="AN616" si="553">IF(I616="△",ROUNDUP(W616*AE616,1),0)</f>
        <v>0</v>
      </c>
      <c r="AO616" s="929"/>
      <c r="AP616" s="929"/>
      <c r="AQ616" s="929"/>
      <c r="AR616" s="930"/>
      <c r="AU616" s="837" t="str">
        <f t="shared" ref="AU616" si="554">IF(OR(I616="×",AU620="×"),"×","●")</f>
        <v>●</v>
      </c>
      <c r="AV616" s="837" t="str">
        <f t="shared" ref="AV616" si="555">IF(AU616="●",IF(I616="定","-",I616),"-")</f>
        <v>△</v>
      </c>
      <c r="AW616" s="820">
        <f t="shared" ref="AW616" si="556">20+ROUNDDOWN(($K$255-1000)/1000,0)*20</f>
        <v>0</v>
      </c>
    </row>
    <row r="617" spans="3:49" ht="10.9" hidden="1" customHeight="1">
      <c r="C617" s="868"/>
      <c r="D617" s="922"/>
      <c r="E617" s="866"/>
      <c r="F617" s="985"/>
      <c r="G617" s="868"/>
      <c r="H617" s="1025"/>
      <c r="I617" s="991"/>
      <c r="J617" s="992"/>
      <c r="K617" s="993"/>
      <c r="L617" s="958"/>
      <c r="M617" s="959"/>
      <c r="N617" s="959"/>
      <c r="O617" s="959"/>
      <c r="P617" s="960"/>
      <c r="Q617" s="777"/>
      <c r="R617" s="778"/>
      <c r="S617" s="874"/>
      <c r="T617" s="964"/>
      <c r="U617" s="965"/>
      <c r="V617" s="966"/>
      <c r="W617" s="958"/>
      <c r="X617" s="959"/>
      <c r="Y617" s="959"/>
      <c r="Z617" s="959"/>
      <c r="AA617" s="960"/>
      <c r="AB617" s="940"/>
      <c r="AC617" s="941"/>
      <c r="AD617" s="942"/>
      <c r="AE617" s="964"/>
      <c r="AF617" s="965"/>
      <c r="AG617" s="966"/>
      <c r="AH617" s="970"/>
      <c r="AI617" s="971"/>
      <c r="AJ617" s="971"/>
      <c r="AK617" s="971"/>
      <c r="AL617" s="972"/>
      <c r="AN617" s="911"/>
      <c r="AO617" s="912"/>
      <c r="AP617" s="912"/>
      <c r="AQ617" s="912"/>
      <c r="AR617" s="913"/>
      <c r="AU617" s="837"/>
      <c r="AV617" s="837"/>
      <c r="AW617" s="820"/>
    </row>
    <row r="618" spans="3:49" ht="10.9" hidden="1" customHeight="1">
      <c r="C618" s="868"/>
      <c r="D618" s="922"/>
      <c r="E618" s="866"/>
      <c r="F618" s="985"/>
      <c r="G618" s="868"/>
      <c r="H618" s="1025"/>
      <c r="I618" s="991"/>
      <c r="J618" s="992"/>
      <c r="K618" s="993"/>
      <c r="L618" s="958"/>
      <c r="M618" s="959"/>
      <c r="N618" s="959"/>
      <c r="O618" s="959"/>
      <c r="P618" s="960"/>
      <c r="Q618" s="777"/>
      <c r="R618" s="778"/>
      <c r="S618" s="874"/>
      <c r="T618" s="964"/>
      <c r="U618" s="965"/>
      <c r="V618" s="966"/>
      <c r="W618" s="958"/>
      <c r="X618" s="959"/>
      <c r="Y618" s="959"/>
      <c r="Z618" s="959"/>
      <c r="AA618" s="960"/>
      <c r="AB618" s="943">
        <v>8</v>
      </c>
      <c r="AC618" s="944"/>
      <c r="AD618" s="945"/>
      <c r="AE618" s="964"/>
      <c r="AF618" s="965"/>
      <c r="AG618" s="966"/>
      <c r="AH618" s="970"/>
      <c r="AI618" s="971"/>
      <c r="AJ618" s="971"/>
      <c r="AK618" s="971"/>
      <c r="AL618" s="972"/>
      <c r="AN618" s="911"/>
      <c r="AO618" s="912"/>
      <c r="AP618" s="912"/>
      <c r="AQ618" s="912"/>
      <c r="AR618" s="913"/>
      <c r="AU618" s="837"/>
      <c r="AV618" s="837"/>
      <c r="AW618" s="820"/>
    </row>
    <row r="619" spans="3:49" ht="10.9" hidden="1" customHeight="1">
      <c r="C619" s="869"/>
      <c r="D619" s="923"/>
      <c r="E619" s="867"/>
      <c r="F619" s="986"/>
      <c r="G619" s="869"/>
      <c r="H619" s="1026"/>
      <c r="I619" s="994"/>
      <c r="J619" s="995"/>
      <c r="K619" s="996"/>
      <c r="L619" s="961"/>
      <c r="M619" s="962"/>
      <c r="N619" s="962"/>
      <c r="O619" s="962"/>
      <c r="P619" s="963"/>
      <c r="Q619" s="780"/>
      <c r="R619" s="781"/>
      <c r="S619" s="875"/>
      <c r="T619" s="967"/>
      <c r="U619" s="968"/>
      <c r="V619" s="969"/>
      <c r="W619" s="961"/>
      <c r="X619" s="962"/>
      <c r="Y619" s="962"/>
      <c r="Z619" s="962"/>
      <c r="AA619" s="963"/>
      <c r="AB619" s="934"/>
      <c r="AC619" s="935"/>
      <c r="AD619" s="936"/>
      <c r="AE619" s="967"/>
      <c r="AF619" s="968"/>
      <c r="AG619" s="969"/>
      <c r="AH619" s="973"/>
      <c r="AI619" s="929"/>
      <c r="AJ619" s="929"/>
      <c r="AK619" s="929"/>
      <c r="AL619" s="930"/>
      <c r="AN619" s="911"/>
      <c r="AO619" s="912"/>
      <c r="AP619" s="912"/>
      <c r="AQ619" s="912"/>
      <c r="AR619" s="913"/>
      <c r="AU619" s="837"/>
      <c r="AV619" s="837"/>
      <c r="AW619" s="820"/>
    </row>
    <row r="620" spans="3:49" ht="10.9" hidden="1" customHeight="1">
      <c r="C620" s="920">
        <v>7</v>
      </c>
      <c r="D620" s="921" t="s">
        <v>9</v>
      </c>
      <c r="E620" s="924">
        <v>15</v>
      </c>
      <c r="F620" s="984" t="s">
        <v>10</v>
      </c>
      <c r="G620" s="920" t="s">
        <v>19</v>
      </c>
      <c r="H620" s="1024"/>
      <c r="I620" s="988" t="s">
        <v>118</v>
      </c>
      <c r="J620" s="989"/>
      <c r="K620" s="990"/>
      <c r="L620" s="975">
        <f t="shared" ref="L620" si="557">IF(AND(I620="△",AU620="●"),AW620,0)</f>
        <v>0</v>
      </c>
      <c r="M620" s="976"/>
      <c r="N620" s="976"/>
      <c r="O620" s="976"/>
      <c r="P620" s="977"/>
      <c r="Q620" s="774" t="s">
        <v>249</v>
      </c>
      <c r="R620" s="775"/>
      <c r="S620" s="873"/>
      <c r="T620" s="978">
        <f t="shared" ref="T620" si="558">IF(Q620="①",$AL$167,IF(Q620="②",$AL$189,IF(Q620="③",$AL$211,IF(Q620="④",$AL$233,0))))</f>
        <v>0</v>
      </c>
      <c r="U620" s="979"/>
      <c r="V620" s="980"/>
      <c r="W620" s="975">
        <f t="shared" ref="W620" si="559">IF(AND(I620="△",AU620="●"),$K$257*2,0)</f>
        <v>0</v>
      </c>
      <c r="X620" s="976"/>
      <c r="Y620" s="976"/>
      <c r="Z620" s="976"/>
      <c r="AA620" s="977"/>
      <c r="AB620" s="937">
        <v>48</v>
      </c>
      <c r="AC620" s="938"/>
      <c r="AD620" s="939"/>
      <c r="AE620" s="978">
        <f t="shared" ref="AE620" si="560">IF(AB622=0,0,ROUNDUP(AB622/AB620,3))</f>
        <v>0.16700000000000001</v>
      </c>
      <c r="AF620" s="979"/>
      <c r="AG620" s="980"/>
      <c r="AH620" s="981">
        <f t="shared" ref="AH620" si="561">ROUNDUP(L620*T620+W620*AE620,1)</f>
        <v>0</v>
      </c>
      <c r="AI620" s="982"/>
      <c r="AJ620" s="982"/>
      <c r="AK620" s="982"/>
      <c r="AL620" s="983"/>
      <c r="AN620" s="928">
        <f t="shared" ref="AN620" si="562">IF(I620="△",ROUNDUP(W620*AE620,1),0)</f>
        <v>0</v>
      </c>
      <c r="AO620" s="929"/>
      <c r="AP620" s="929"/>
      <c r="AQ620" s="929"/>
      <c r="AR620" s="930"/>
      <c r="AU620" s="837" t="str">
        <f t="shared" ref="AU620" si="563">IF(OR(I620="×",AU624="×"),"×","●")</f>
        <v>●</v>
      </c>
      <c r="AV620" s="837" t="str">
        <f t="shared" ref="AV620" si="564">IF(AU620="●",IF(I620="定","-",I620),"-")</f>
        <v>△</v>
      </c>
      <c r="AW620" s="820">
        <f t="shared" ref="AW620" si="565">20+ROUNDDOWN(($K$255-1000)/1000,0)*20</f>
        <v>0</v>
      </c>
    </row>
    <row r="621" spans="3:49" ht="10.9" hidden="1" customHeight="1">
      <c r="C621" s="868"/>
      <c r="D621" s="922"/>
      <c r="E621" s="866"/>
      <c r="F621" s="985"/>
      <c r="G621" s="868"/>
      <c r="H621" s="1025"/>
      <c r="I621" s="991"/>
      <c r="J621" s="992"/>
      <c r="K621" s="993"/>
      <c r="L621" s="958"/>
      <c r="M621" s="959"/>
      <c r="N621" s="959"/>
      <c r="O621" s="959"/>
      <c r="P621" s="960"/>
      <c r="Q621" s="777"/>
      <c r="R621" s="778"/>
      <c r="S621" s="874"/>
      <c r="T621" s="964"/>
      <c r="U621" s="965"/>
      <c r="V621" s="966"/>
      <c r="W621" s="958"/>
      <c r="X621" s="959"/>
      <c r="Y621" s="959"/>
      <c r="Z621" s="959"/>
      <c r="AA621" s="960"/>
      <c r="AB621" s="940"/>
      <c r="AC621" s="941"/>
      <c r="AD621" s="942"/>
      <c r="AE621" s="964"/>
      <c r="AF621" s="965"/>
      <c r="AG621" s="966"/>
      <c r="AH621" s="970"/>
      <c r="AI621" s="971"/>
      <c r="AJ621" s="971"/>
      <c r="AK621" s="971"/>
      <c r="AL621" s="972"/>
      <c r="AN621" s="911"/>
      <c r="AO621" s="912"/>
      <c r="AP621" s="912"/>
      <c r="AQ621" s="912"/>
      <c r="AR621" s="913"/>
      <c r="AU621" s="837"/>
      <c r="AV621" s="837"/>
      <c r="AW621" s="820"/>
    </row>
    <row r="622" spans="3:49" ht="10.9" hidden="1" customHeight="1">
      <c r="C622" s="868"/>
      <c r="D622" s="922"/>
      <c r="E622" s="866"/>
      <c r="F622" s="985"/>
      <c r="G622" s="868"/>
      <c r="H622" s="1025"/>
      <c r="I622" s="991"/>
      <c r="J622" s="992"/>
      <c r="K622" s="993"/>
      <c r="L622" s="958"/>
      <c r="M622" s="959"/>
      <c r="N622" s="959"/>
      <c r="O622" s="959"/>
      <c r="P622" s="960"/>
      <c r="Q622" s="777"/>
      <c r="R622" s="778"/>
      <c r="S622" s="874"/>
      <c r="T622" s="964"/>
      <c r="U622" s="965"/>
      <c r="V622" s="966"/>
      <c r="W622" s="958"/>
      <c r="X622" s="959"/>
      <c r="Y622" s="959"/>
      <c r="Z622" s="959"/>
      <c r="AA622" s="960"/>
      <c r="AB622" s="943">
        <v>8</v>
      </c>
      <c r="AC622" s="944"/>
      <c r="AD622" s="945"/>
      <c r="AE622" s="964"/>
      <c r="AF622" s="965"/>
      <c r="AG622" s="966"/>
      <c r="AH622" s="970"/>
      <c r="AI622" s="971"/>
      <c r="AJ622" s="971"/>
      <c r="AK622" s="971"/>
      <c r="AL622" s="972"/>
      <c r="AN622" s="911"/>
      <c r="AO622" s="912"/>
      <c r="AP622" s="912"/>
      <c r="AQ622" s="912"/>
      <c r="AR622" s="913"/>
      <c r="AU622" s="837"/>
      <c r="AV622" s="837"/>
      <c r="AW622" s="820"/>
    </row>
    <row r="623" spans="3:49" ht="10.9" hidden="1" customHeight="1">
      <c r="C623" s="869"/>
      <c r="D623" s="923"/>
      <c r="E623" s="867"/>
      <c r="F623" s="986"/>
      <c r="G623" s="869"/>
      <c r="H623" s="1026"/>
      <c r="I623" s="994"/>
      <c r="J623" s="995"/>
      <c r="K623" s="996"/>
      <c r="L623" s="961"/>
      <c r="M623" s="962"/>
      <c r="N623" s="962"/>
      <c r="O623" s="962"/>
      <c r="P623" s="963"/>
      <c r="Q623" s="780"/>
      <c r="R623" s="781"/>
      <c r="S623" s="875"/>
      <c r="T623" s="967"/>
      <c r="U623" s="968"/>
      <c r="V623" s="969"/>
      <c r="W623" s="961"/>
      <c r="X623" s="962"/>
      <c r="Y623" s="962"/>
      <c r="Z623" s="962"/>
      <c r="AA623" s="963"/>
      <c r="AB623" s="934"/>
      <c r="AC623" s="935"/>
      <c r="AD623" s="936"/>
      <c r="AE623" s="967"/>
      <c r="AF623" s="968"/>
      <c r="AG623" s="969"/>
      <c r="AH623" s="973"/>
      <c r="AI623" s="929"/>
      <c r="AJ623" s="929"/>
      <c r="AK623" s="929"/>
      <c r="AL623" s="930"/>
      <c r="AN623" s="911"/>
      <c r="AO623" s="912"/>
      <c r="AP623" s="912"/>
      <c r="AQ623" s="912"/>
      <c r="AR623" s="913"/>
      <c r="AU623" s="837"/>
      <c r="AV623" s="837"/>
      <c r="AW623" s="820"/>
    </row>
    <row r="624" spans="3:49" ht="10.9" hidden="1" customHeight="1">
      <c r="C624" s="920">
        <v>7</v>
      </c>
      <c r="D624" s="921" t="s">
        <v>9</v>
      </c>
      <c r="E624" s="924">
        <v>16</v>
      </c>
      <c r="F624" s="984" t="s">
        <v>10</v>
      </c>
      <c r="G624" s="920" t="s">
        <v>20</v>
      </c>
      <c r="H624" s="1024"/>
      <c r="I624" s="988" t="s">
        <v>118</v>
      </c>
      <c r="J624" s="989"/>
      <c r="K624" s="990"/>
      <c r="L624" s="975">
        <f t="shared" ref="L624" si="566">IF(AND(I624="△",AU624="●"),AW624,0)</f>
        <v>0</v>
      </c>
      <c r="M624" s="976"/>
      <c r="N624" s="976"/>
      <c r="O624" s="976"/>
      <c r="P624" s="977"/>
      <c r="Q624" s="774" t="s">
        <v>305</v>
      </c>
      <c r="R624" s="775"/>
      <c r="S624" s="873"/>
      <c r="T624" s="978">
        <f t="shared" ref="T624" si="567">IF(Q624="①",$AL$167,IF(Q624="②",$AL$189,IF(Q624="③",$AL$211,IF(Q624="④",$AL$233,0))))</f>
        <v>0</v>
      </c>
      <c r="U624" s="979"/>
      <c r="V624" s="980"/>
      <c r="W624" s="975">
        <f t="shared" ref="W624" si="568">IF(AND(I624="△",AU624="●"),$K$257*2,0)</f>
        <v>0</v>
      </c>
      <c r="X624" s="976"/>
      <c r="Y624" s="976"/>
      <c r="Z624" s="976"/>
      <c r="AA624" s="977"/>
      <c r="AB624" s="937">
        <v>56</v>
      </c>
      <c r="AC624" s="938"/>
      <c r="AD624" s="939"/>
      <c r="AE624" s="978">
        <f t="shared" ref="AE624" si="569">IF(AB626=0,0,ROUNDUP(AB626/AB624,3))</f>
        <v>0.14299999999999999</v>
      </c>
      <c r="AF624" s="979"/>
      <c r="AG624" s="980"/>
      <c r="AH624" s="981">
        <f t="shared" ref="AH624" si="570">ROUNDUP(L624*T624+W624*AE624,1)</f>
        <v>0</v>
      </c>
      <c r="AI624" s="982"/>
      <c r="AJ624" s="982"/>
      <c r="AK624" s="982"/>
      <c r="AL624" s="983"/>
      <c r="AN624" s="928">
        <f t="shared" ref="AN624" si="571">IF(I624="△",ROUNDUP(W624*AE624,1),0)</f>
        <v>0</v>
      </c>
      <c r="AO624" s="929"/>
      <c r="AP624" s="929"/>
      <c r="AQ624" s="929"/>
      <c r="AR624" s="930"/>
      <c r="AU624" s="837" t="str">
        <f t="shared" ref="AU624" si="572">IF(OR(I624="×",AU628="×"),"×","●")</f>
        <v>●</v>
      </c>
      <c r="AV624" s="837" t="str">
        <f t="shared" ref="AV624" si="573">IF(AU624="●",IF(I624="定","-",I624),"-")</f>
        <v>△</v>
      </c>
      <c r="AW624" s="820">
        <f t="shared" ref="AW624" si="574">20+ROUNDDOWN(($K$255-1000)/1000,0)*20</f>
        <v>0</v>
      </c>
    </row>
    <row r="625" spans="3:49" ht="10.9" hidden="1" customHeight="1">
      <c r="C625" s="868"/>
      <c r="D625" s="922"/>
      <c r="E625" s="866"/>
      <c r="F625" s="985"/>
      <c r="G625" s="868"/>
      <c r="H625" s="1025"/>
      <c r="I625" s="991"/>
      <c r="J625" s="992"/>
      <c r="K625" s="993"/>
      <c r="L625" s="958"/>
      <c r="M625" s="959"/>
      <c r="N625" s="959"/>
      <c r="O625" s="959"/>
      <c r="P625" s="960"/>
      <c r="Q625" s="777"/>
      <c r="R625" s="778"/>
      <c r="S625" s="874"/>
      <c r="T625" s="964"/>
      <c r="U625" s="965"/>
      <c r="V625" s="966"/>
      <c r="W625" s="958"/>
      <c r="X625" s="959"/>
      <c r="Y625" s="959"/>
      <c r="Z625" s="959"/>
      <c r="AA625" s="960"/>
      <c r="AB625" s="940"/>
      <c r="AC625" s="941"/>
      <c r="AD625" s="942"/>
      <c r="AE625" s="964"/>
      <c r="AF625" s="965"/>
      <c r="AG625" s="966"/>
      <c r="AH625" s="970"/>
      <c r="AI625" s="971"/>
      <c r="AJ625" s="971"/>
      <c r="AK625" s="971"/>
      <c r="AL625" s="972"/>
      <c r="AN625" s="911"/>
      <c r="AO625" s="912"/>
      <c r="AP625" s="912"/>
      <c r="AQ625" s="912"/>
      <c r="AR625" s="913"/>
      <c r="AU625" s="837"/>
      <c r="AV625" s="837"/>
      <c r="AW625" s="820"/>
    </row>
    <row r="626" spans="3:49" ht="10.9" hidden="1" customHeight="1">
      <c r="C626" s="868"/>
      <c r="D626" s="922"/>
      <c r="E626" s="866"/>
      <c r="F626" s="985"/>
      <c r="G626" s="868"/>
      <c r="H626" s="1025"/>
      <c r="I626" s="991"/>
      <c r="J626" s="992"/>
      <c r="K626" s="993"/>
      <c r="L626" s="958"/>
      <c r="M626" s="959"/>
      <c r="N626" s="959"/>
      <c r="O626" s="959"/>
      <c r="P626" s="960"/>
      <c r="Q626" s="777"/>
      <c r="R626" s="778"/>
      <c r="S626" s="874"/>
      <c r="T626" s="964"/>
      <c r="U626" s="965"/>
      <c r="V626" s="966"/>
      <c r="W626" s="958"/>
      <c r="X626" s="959"/>
      <c r="Y626" s="959"/>
      <c r="Z626" s="959"/>
      <c r="AA626" s="960"/>
      <c r="AB626" s="943">
        <v>8</v>
      </c>
      <c r="AC626" s="944"/>
      <c r="AD626" s="945"/>
      <c r="AE626" s="964"/>
      <c r="AF626" s="965"/>
      <c r="AG626" s="966"/>
      <c r="AH626" s="970"/>
      <c r="AI626" s="971"/>
      <c r="AJ626" s="971"/>
      <c r="AK626" s="971"/>
      <c r="AL626" s="972"/>
      <c r="AN626" s="911"/>
      <c r="AO626" s="912"/>
      <c r="AP626" s="912"/>
      <c r="AQ626" s="912"/>
      <c r="AR626" s="913"/>
      <c r="AU626" s="837"/>
      <c r="AV626" s="837"/>
      <c r="AW626" s="820"/>
    </row>
    <row r="627" spans="3:49" ht="10.9" hidden="1" customHeight="1">
      <c r="C627" s="869"/>
      <c r="D627" s="923"/>
      <c r="E627" s="867"/>
      <c r="F627" s="986"/>
      <c r="G627" s="869"/>
      <c r="H627" s="1026"/>
      <c r="I627" s="994"/>
      <c r="J627" s="995"/>
      <c r="K627" s="996"/>
      <c r="L627" s="961"/>
      <c r="M627" s="962"/>
      <c r="N627" s="962"/>
      <c r="O627" s="962"/>
      <c r="P627" s="963"/>
      <c r="Q627" s="780"/>
      <c r="R627" s="781"/>
      <c r="S627" s="875"/>
      <c r="T627" s="967"/>
      <c r="U627" s="968"/>
      <c r="V627" s="969"/>
      <c r="W627" s="961"/>
      <c r="X627" s="962"/>
      <c r="Y627" s="962"/>
      <c r="Z627" s="962"/>
      <c r="AA627" s="963"/>
      <c r="AB627" s="934"/>
      <c r="AC627" s="935"/>
      <c r="AD627" s="936"/>
      <c r="AE627" s="967"/>
      <c r="AF627" s="968"/>
      <c r="AG627" s="969"/>
      <c r="AH627" s="973"/>
      <c r="AI627" s="929"/>
      <c r="AJ627" s="929"/>
      <c r="AK627" s="929"/>
      <c r="AL627" s="930"/>
      <c r="AN627" s="911"/>
      <c r="AO627" s="912"/>
      <c r="AP627" s="912"/>
      <c r="AQ627" s="912"/>
      <c r="AR627" s="913"/>
      <c r="AU627" s="837"/>
      <c r="AV627" s="837"/>
      <c r="AW627" s="820"/>
    </row>
    <row r="628" spans="3:49" ht="10.9" hidden="1" customHeight="1">
      <c r="C628" s="920">
        <v>7</v>
      </c>
      <c r="D628" s="921" t="s">
        <v>9</v>
      </c>
      <c r="E628" s="924">
        <v>17</v>
      </c>
      <c r="F628" s="984" t="s">
        <v>10</v>
      </c>
      <c r="G628" s="920" t="s">
        <v>21</v>
      </c>
      <c r="H628" s="1024"/>
      <c r="I628" s="988" t="s">
        <v>118</v>
      </c>
      <c r="J628" s="989"/>
      <c r="K628" s="990"/>
      <c r="L628" s="975">
        <f t="shared" ref="L628" si="575">IF(AND(I628="△",AU628="●"),AW628,0)</f>
        <v>0</v>
      </c>
      <c r="M628" s="976"/>
      <c r="N628" s="976"/>
      <c r="O628" s="976"/>
      <c r="P628" s="977"/>
      <c r="Q628" s="774" t="s">
        <v>306</v>
      </c>
      <c r="R628" s="775"/>
      <c r="S628" s="873"/>
      <c r="T628" s="978">
        <f t="shared" ref="T628" si="576">IF(Q628="①",$AL$167,IF(Q628="②",$AL$189,IF(Q628="③",$AL$211,IF(Q628="④",$AL$233,0))))</f>
        <v>0</v>
      </c>
      <c r="U628" s="979"/>
      <c r="V628" s="980"/>
      <c r="W628" s="906">
        <f t="shared" ref="W628" si="577">IF(AND(I628="△",AU628="●"),$K$257*2,0)</f>
        <v>0</v>
      </c>
      <c r="X628" s="906"/>
      <c r="Y628" s="906"/>
      <c r="Z628" s="906"/>
      <c r="AA628" s="907"/>
      <c r="AB628" s="937">
        <v>56</v>
      </c>
      <c r="AC628" s="938"/>
      <c r="AD628" s="939"/>
      <c r="AE628" s="978">
        <f t="shared" ref="AE628" si="578">IF(AB630=0,0,ROUNDUP(AB630/AB628,3))</f>
        <v>0.14299999999999999</v>
      </c>
      <c r="AF628" s="979"/>
      <c r="AG628" s="980"/>
      <c r="AH628" s="981">
        <f t="shared" ref="AH628" si="579">ROUNDUP(L628*T628+W628*AE628,1)</f>
        <v>0</v>
      </c>
      <c r="AI628" s="982"/>
      <c r="AJ628" s="982"/>
      <c r="AK628" s="982"/>
      <c r="AL628" s="983"/>
      <c r="AN628" s="928">
        <f t="shared" ref="AN628" si="580">IF(I628="△",ROUNDUP(W628*AE628,1),0)</f>
        <v>0</v>
      </c>
      <c r="AO628" s="929"/>
      <c r="AP628" s="929"/>
      <c r="AQ628" s="929"/>
      <c r="AR628" s="930"/>
      <c r="AU628" s="837" t="str">
        <f t="shared" ref="AU628" si="581">IF(OR(I628="×",AU632="×"),"×","●")</f>
        <v>●</v>
      </c>
      <c r="AV628" s="837" t="str">
        <f t="shared" ref="AV628" si="582">IF(AU628="●",IF(I628="定","-",I628),"-")</f>
        <v>△</v>
      </c>
      <c r="AW628" s="820">
        <f t="shared" ref="AW628" si="583">20+ROUNDDOWN(($K$255-1000)/1000,0)*20</f>
        <v>0</v>
      </c>
    </row>
    <row r="629" spans="3:49" ht="10.9" hidden="1" customHeight="1">
      <c r="C629" s="868"/>
      <c r="D629" s="922"/>
      <c r="E629" s="866"/>
      <c r="F629" s="985"/>
      <c r="G629" s="868"/>
      <c r="H629" s="1025"/>
      <c r="I629" s="991"/>
      <c r="J629" s="992"/>
      <c r="K629" s="993"/>
      <c r="L629" s="958"/>
      <c r="M629" s="959"/>
      <c r="N629" s="959"/>
      <c r="O629" s="959"/>
      <c r="P629" s="960"/>
      <c r="Q629" s="777"/>
      <c r="R629" s="778"/>
      <c r="S629" s="874"/>
      <c r="T629" s="964"/>
      <c r="U629" s="965"/>
      <c r="V629" s="966"/>
      <c r="W629" s="906"/>
      <c r="X629" s="906"/>
      <c r="Y629" s="906"/>
      <c r="Z629" s="906"/>
      <c r="AA629" s="907"/>
      <c r="AB629" s="940"/>
      <c r="AC629" s="941"/>
      <c r="AD629" s="942"/>
      <c r="AE629" s="964"/>
      <c r="AF629" s="965"/>
      <c r="AG629" s="966"/>
      <c r="AH629" s="970"/>
      <c r="AI629" s="971"/>
      <c r="AJ629" s="971"/>
      <c r="AK629" s="971"/>
      <c r="AL629" s="972"/>
      <c r="AN629" s="911"/>
      <c r="AO629" s="912"/>
      <c r="AP629" s="912"/>
      <c r="AQ629" s="912"/>
      <c r="AR629" s="913"/>
      <c r="AU629" s="837"/>
      <c r="AV629" s="837"/>
      <c r="AW629" s="820"/>
    </row>
    <row r="630" spans="3:49" ht="10.9" hidden="1" customHeight="1">
      <c r="C630" s="868"/>
      <c r="D630" s="922"/>
      <c r="E630" s="866"/>
      <c r="F630" s="985"/>
      <c r="G630" s="868"/>
      <c r="H630" s="1025"/>
      <c r="I630" s="991"/>
      <c r="J630" s="992"/>
      <c r="K630" s="993"/>
      <c r="L630" s="958"/>
      <c r="M630" s="959"/>
      <c r="N630" s="959"/>
      <c r="O630" s="959"/>
      <c r="P630" s="960"/>
      <c r="Q630" s="777"/>
      <c r="R630" s="778"/>
      <c r="S630" s="874"/>
      <c r="T630" s="964"/>
      <c r="U630" s="965"/>
      <c r="V630" s="966"/>
      <c r="W630" s="906"/>
      <c r="X630" s="906"/>
      <c r="Y630" s="906"/>
      <c r="Z630" s="906"/>
      <c r="AA630" s="907"/>
      <c r="AB630" s="943">
        <v>8</v>
      </c>
      <c r="AC630" s="944"/>
      <c r="AD630" s="945"/>
      <c r="AE630" s="964"/>
      <c r="AF630" s="965"/>
      <c r="AG630" s="966"/>
      <c r="AH630" s="970"/>
      <c r="AI630" s="971"/>
      <c r="AJ630" s="971"/>
      <c r="AK630" s="971"/>
      <c r="AL630" s="972"/>
      <c r="AN630" s="911"/>
      <c r="AO630" s="912"/>
      <c r="AP630" s="912"/>
      <c r="AQ630" s="912"/>
      <c r="AR630" s="913"/>
      <c r="AU630" s="837"/>
      <c r="AV630" s="837"/>
      <c r="AW630" s="820"/>
    </row>
    <row r="631" spans="3:49" ht="10.9" hidden="1" customHeight="1">
      <c r="C631" s="869"/>
      <c r="D631" s="923"/>
      <c r="E631" s="867"/>
      <c r="F631" s="986"/>
      <c r="G631" s="869"/>
      <c r="H631" s="1026"/>
      <c r="I631" s="994"/>
      <c r="J631" s="995"/>
      <c r="K631" s="996"/>
      <c r="L631" s="961"/>
      <c r="M631" s="962"/>
      <c r="N631" s="962"/>
      <c r="O631" s="962"/>
      <c r="P631" s="963"/>
      <c r="Q631" s="780"/>
      <c r="R631" s="781"/>
      <c r="S631" s="875"/>
      <c r="T631" s="967"/>
      <c r="U631" s="968"/>
      <c r="V631" s="969"/>
      <c r="W631" s="906"/>
      <c r="X631" s="906"/>
      <c r="Y631" s="906"/>
      <c r="Z631" s="906"/>
      <c r="AA631" s="907"/>
      <c r="AB631" s="934"/>
      <c r="AC631" s="935"/>
      <c r="AD631" s="936"/>
      <c r="AE631" s="967"/>
      <c r="AF631" s="968"/>
      <c r="AG631" s="969"/>
      <c r="AH631" s="973"/>
      <c r="AI631" s="929"/>
      <c r="AJ631" s="929"/>
      <c r="AK631" s="929"/>
      <c r="AL631" s="930"/>
      <c r="AN631" s="911"/>
      <c r="AO631" s="912"/>
      <c r="AP631" s="912"/>
      <c r="AQ631" s="912"/>
      <c r="AR631" s="913"/>
      <c r="AU631" s="837"/>
      <c r="AV631" s="837"/>
      <c r="AW631" s="820"/>
    </row>
    <row r="632" spans="3:49" ht="10.9" hidden="1" customHeight="1">
      <c r="C632" s="920">
        <v>7</v>
      </c>
      <c r="D632" s="921" t="s">
        <v>9</v>
      </c>
      <c r="E632" s="924">
        <v>18</v>
      </c>
      <c r="F632" s="984" t="s">
        <v>10</v>
      </c>
      <c r="G632" s="920" t="s">
        <v>22</v>
      </c>
      <c r="H632" s="1024"/>
      <c r="I632" s="988" t="s">
        <v>118</v>
      </c>
      <c r="J632" s="989"/>
      <c r="K632" s="990"/>
      <c r="L632" s="975">
        <f t="shared" ref="L632" si="584">IF(AND(I632="△",AU632="●"),AW632,0)</f>
        <v>0</v>
      </c>
      <c r="M632" s="976"/>
      <c r="N632" s="976"/>
      <c r="O632" s="976"/>
      <c r="P632" s="977"/>
      <c r="Q632" s="774" t="s">
        <v>306</v>
      </c>
      <c r="R632" s="775"/>
      <c r="S632" s="873"/>
      <c r="T632" s="978">
        <f t="shared" ref="T632" si="585">IF(Q632="①",$AL$167,IF(Q632="②",$AL$189,IF(Q632="③",$AL$211,IF(Q632="④",$AL$233,0))))</f>
        <v>0</v>
      </c>
      <c r="U632" s="979"/>
      <c r="V632" s="980"/>
      <c r="W632" s="906">
        <f t="shared" ref="W632" si="586">IF(AND(I632="△",AU632="●"),$K$257*2,0)</f>
        <v>0</v>
      </c>
      <c r="X632" s="906"/>
      <c r="Y632" s="906"/>
      <c r="Z632" s="906"/>
      <c r="AA632" s="907"/>
      <c r="AB632" s="937">
        <v>56</v>
      </c>
      <c r="AC632" s="938"/>
      <c r="AD632" s="939"/>
      <c r="AE632" s="978">
        <f t="shared" ref="AE632" si="587">IF(AB634=0,0,ROUNDUP(AB634/AB632,3))</f>
        <v>0.14299999999999999</v>
      </c>
      <c r="AF632" s="979"/>
      <c r="AG632" s="980"/>
      <c r="AH632" s="981">
        <f t="shared" ref="AH632" si="588">ROUNDUP(L632*T632+W632*AE632,1)</f>
        <v>0</v>
      </c>
      <c r="AI632" s="982"/>
      <c r="AJ632" s="982"/>
      <c r="AK632" s="982"/>
      <c r="AL632" s="983"/>
      <c r="AN632" s="928">
        <f t="shared" ref="AN632" si="589">IF(I632="△",ROUNDUP(W632*AE632,1),0)</f>
        <v>0</v>
      </c>
      <c r="AO632" s="929"/>
      <c r="AP632" s="929"/>
      <c r="AQ632" s="929"/>
      <c r="AR632" s="930"/>
      <c r="AU632" s="837" t="str">
        <f t="shared" ref="AU632" si="590">IF(OR(I632="×",AU636="×"),"×","●")</f>
        <v>●</v>
      </c>
      <c r="AV632" s="837" t="str">
        <f t="shared" ref="AV632" si="591">IF(AU632="●",IF(I632="定","-",I632),"-")</f>
        <v>△</v>
      </c>
      <c r="AW632" s="820">
        <f t="shared" ref="AW632" si="592">20+ROUNDDOWN(($K$255-1000)/1000,0)*20</f>
        <v>0</v>
      </c>
    </row>
    <row r="633" spans="3:49" ht="10.9" hidden="1" customHeight="1">
      <c r="C633" s="868"/>
      <c r="D633" s="922"/>
      <c r="E633" s="866"/>
      <c r="F633" s="985"/>
      <c r="G633" s="868"/>
      <c r="H633" s="1025"/>
      <c r="I633" s="991"/>
      <c r="J633" s="992"/>
      <c r="K633" s="993"/>
      <c r="L633" s="958"/>
      <c r="M633" s="959"/>
      <c r="N633" s="959"/>
      <c r="O633" s="959"/>
      <c r="P633" s="960"/>
      <c r="Q633" s="777"/>
      <c r="R633" s="778"/>
      <c r="S633" s="874"/>
      <c r="T633" s="964"/>
      <c r="U633" s="965"/>
      <c r="V633" s="966"/>
      <c r="W633" s="906"/>
      <c r="X633" s="906"/>
      <c r="Y633" s="906"/>
      <c r="Z633" s="906"/>
      <c r="AA633" s="907"/>
      <c r="AB633" s="940"/>
      <c r="AC633" s="941"/>
      <c r="AD633" s="942"/>
      <c r="AE633" s="964"/>
      <c r="AF633" s="965"/>
      <c r="AG633" s="966"/>
      <c r="AH633" s="970"/>
      <c r="AI633" s="971"/>
      <c r="AJ633" s="971"/>
      <c r="AK633" s="971"/>
      <c r="AL633" s="972"/>
      <c r="AN633" s="911"/>
      <c r="AO633" s="912"/>
      <c r="AP633" s="912"/>
      <c r="AQ633" s="912"/>
      <c r="AR633" s="913"/>
      <c r="AU633" s="837"/>
      <c r="AV633" s="837"/>
      <c r="AW633" s="820"/>
    </row>
    <row r="634" spans="3:49" ht="10.9" hidden="1" customHeight="1">
      <c r="C634" s="868"/>
      <c r="D634" s="922"/>
      <c r="E634" s="866"/>
      <c r="F634" s="985"/>
      <c r="G634" s="868"/>
      <c r="H634" s="1025"/>
      <c r="I634" s="991"/>
      <c r="J634" s="992"/>
      <c r="K634" s="993"/>
      <c r="L634" s="958"/>
      <c r="M634" s="959"/>
      <c r="N634" s="959"/>
      <c r="O634" s="959"/>
      <c r="P634" s="960"/>
      <c r="Q634" s="777"/>
      <c r="R634" s="778"/>
      <c r="S634" s="874"/>
      <c r="T634" s="964"/>
      <c r="U634" s="965"/>
      <c r="V634" s="966"/>
      <c r="W634" s="906"/>
      <c r="X634" s="906"/>
      <c r="Y634" s="906"/>
      <c r="Z634" s="906"/>
      <c r="AA634" s="907"/>
      <c r="AB634" s="943">
        <v>8</v>
      </c>
      <c r="AC634" s="944"/>
      <c r="AD634" s="945"/>
      <c r="AE634" s="964"/>
      <c r="AF634" s="965"/>
      <c r="AG634" s="966"/>
      <c r="AH634" s="970"/>
      <c r="AI634" s="971"/>
      <c r="AJ634" s="971"/>
      <c r="AK634" s="971"/>
      <c r="AL634" s="972"/>
      <c r="AN634" s="911"/>
      <c r="AO634" s="912"/>
      <c r="AP634" s="912"/>
      <c r="AQ634" s="912"/>
      <c r="AR634" s="913"/>
      <c r="AU634" s="837"/>
      <c r="AV634" s="837"/>
      <c r="AW634" s="820"/>
    </row>
    <row r="635" spans="3:49" ht="10.9" hidden="1" customHeight="1">
      <c r="C635" s="869"/>
      <c r="D635" s="923"/>
      <c r="E635" s="867"/>
      <c r="F635" s="986"/>
      <c r="G635" s="869"/>
      <c r="H635" s="1026"/>
      <c r="I635" s="994"/>
      <c r="J635" s="995"/>
      <c r="K635" s="996"/>
      <c r="L635" s="961"/>
      <c r="M635" s="962"/>
      <c r="N635" s="962"/>
      <c r="O635" s="962"/>
      <c r="P635" s="963"/>
      <c r="Q635" s="780"/>
      <c r="R635" s="781"/>
      <c r="S635" s="875"/>
      <c r="T635" s="967"/>
      <c r="U635" s="968"/>
      <c r="V635" s="969"/>
      <c r="W635" s="906"/>
      <c r="X635" s="906"/>
      <c r="Y635" s="906"/>
      <c r="Z635" s="906"/>
      <c r="AA635" s="907"/>
      <c r="AB635" s="934"/>
      <c r="AC635" s="935"/>
      <c r="AD635" s="936"/>
      <c r="AE635" s="967"/>
      <c r="AF635" s="968"/>
      <c r="AG635" s="969"/>
      <c r="AH635" s="973"/>
      <c r="AI635" s="929"/>
      <c r="AJ635" s="929"/>
      <c r="AK635" s="929"/>
      <c r="AL635" s="930"/>
      <c r="AN635" s="911"/>
      <c r="AO635" s="912"/>
      <c r="AP635" s="912"/>
      <c r="AQ635" s="912"/>
      <c r="AR635" s="913"/>
      <c r="AU635" s="837"/>
      <c r="AV635" s="837"/>
      <c r="AW635" s="820"/>
    </row>
    <row r="636" spans="3:49" ht="10.9" hidden="1" customHeight="1">
      <c r="C636" s="920">
        <v>7</v>
      </c>
      <c r="D636" s="921" t="s">
        <v>9</v>
      </c>
      <c r="E636" s="924">
        <v>19</v>
      </c>
      <c r="F636" s="984" t="s">
        <v>10</v>
      </c>
      <c r="G636" s="868" t="s">
        <v>23</v>
      </c>
      <c r="H636" s="1025"/>
      <c r="I636" s="988" t="s">
        <v>118</v>
      </c>
      <c r="J636" s="989"/>
      <c r="K636" s="990"/>
      <c r="L636" s="975">
        <f t="shared" ref="L636" si="593">IF(AND(I636="△",AU636="●"),AW636,0)</f>
        <v>0</v>
      </c>
      <c r="M636" s="976"/>
      <c r="N636" s="976"/>
      <c r="O636" s="976"/>
      <c r="P636" s="977"/>
      <c r="Q636" s="774" t="s">
        <v>45</v>
      </c>
      <c r="R636" s="775"/>
      <c r="S636" s="873"/>
      <c r="T636" s="978">
        <f t="shared" ref="T636" si="594">IF(Q636="①",$AL$167,IF(Q636="②",$AL$189,IF(Q636="③",$AL$211,IF(Q636="④",$AL$233,0))))</f>
        <v>0</v>
      </c>
      <c r="U636" s="979"/>
      <c r="V636" s="980"/>
      <c r="W636" s="975">
        <f t="shared" ref="W636" si="595">IF(AND(I636="△",AU636="●"),$K$257*2,0)</f>
        <v>0</v>
      </c>
      <c r="X636" s="976"/>
      <c r="Y636" s="976"/>
      <c r="Z636" s="976"/>
      <c r="AA636" s="977"/>
      <c r="AB636" s="937">
        <v>48</v>
      </c>
      <c r="AC636" s="938"/>
      <c r="AD636" s="939"/>
      <c r="AE636" s="978">
        <f t="shared" ref="AE636" si="596">IF(AB638=0,0,ROUNDUP(AB638/AB636,3))</f>
        <v>0.16700000000000001</v>
      </c>
      <c r="AF636" s="979"/>
      <c r="AG636" s="980"/>
      <c r="AH636" s="981">
        <f t="shared" ref="AH636" si="597">ROUNDUP(L636*T636+W636*AE636,1)</f>
        <v>0</v>
      </c>
      <c r="AI636" s="982"/>
      <c r="AJ636" s="982"/>
      <c r="AK636" s="982"/>
      <c r="AL636" s="983"/>
      <c r="AN636" s="928">
        <f t="shared" ref="AN636" si="598">IF(I636="△",ROUNDUP(W636*AE636,1),0)</f>
        <v>0</v>
      </c>
      <c r="AO636" s="929"/>
      <c r="AP636" s="929"/>
      <c r="AQ636" s="929"/>
      <c r="AR636" s="930"/>
      <c r="AU636" s="837" t="str">
        <f t="shared" ref="AU636" si="599">IF(OR(I636="×",AU640="×"),"×","●")</f>
        <v>●</v>
      </c>
      <c r="AV636" s="837" t="str">
        <f t="shared" ref="AV636" si="600">IF(AU636="●",IF(I636="定","-",I636),"-")</f>
        <v>△</v>
      </c>
      <c r="AW636" s="820">
        <f t="shared" ref="AW636" si="601">20+ROUNDDOWN(($K$255-1000)/1000,0)*20</f>
        <v>0</v>
      </c>
    </row>
    <row r="637" spans="3:49" ht="10.9" hidden="1" customHeight="1">
      <c r="C637" s="868"/>
      <c r="D637" s="922"/>
      <c r="E637" s="866"/>
      <c r="F637" s="985"/>
      <c r="G637" s="868"/>
      <c r="H637" s="1025"/>
      <c r="I637" s="991"/>
      <c r="J637" s="992"/>
      <c r="K637" s="993"/>
      <c r="L637" s="958"/>
      <c r="M637" s="959"/>
      <c r="N637" s="959"/>
      <c r="O637" s="959"/>
      <c r="P637" s="960"/>
      <c r="Q637" s="777"/>
      <c r="R637" s="778"/>
      <c r="S637" s="874"/>
      <c r="T637" s="964"/>
      <c r="U637" s="965"/>
      <c r="V637" s="966"/>
      <c r="W637" s="958"/>
      <c r="X637" s="959"/>
      <c r="Y637" s="959"/>
      <c r="Z637" s="959"/>
      <c r="AA637" s="960"/>
      <c r="AB637" s="940"/>
      <c r="AC637" s="941"/>
      <c r="AD637" s="942"/>
      <c r="AE637" s="964"/>
      <c r="AF637" s="965"/>
      <c r="AG637" s="966"/>
      <c r="AH637" s="970"/>
      <c r="AI637" s="971"/>
      <c r="AJ637" s="971"/>
      <c r="AK637" s="971"/>
      <c r="AL637" s="972"/>
      <c r="AN637" s="911"/>
      <c r="AO637" s="912"/>
      <c r="AP637" s="912"/>
      <c r="AQ637" s="912"/>
      <c r="AR637" s="913"/>
      <c r="AU637" s="837"/>
      <c r="AV637" s="837"/>
      <c r="AW637" s="820"/>
    </row>
    <row r="638" spans="3:49" ht="10.9" hidden="1" customHeight="1">
      <c r="C638" s="868"/>
      <c r="D638" s="922"/>
      <c r="E638" s="866"/>
      <c r="F638" s="985"/>
      <c r="G638" s="868"/>
      <c r="H638" s="1025"/>
      <c r="I638" s="991"/>
      <c r="J638" s="992"/>
      <c r="K638" s="993"/>
      <c r="L638" s="958"/>
      <c r="M638" s="959"/>
      <c r="N638" s="959"/>
      <c r="O638" s="959"/>
      <c r="P638" s="960"/>
      <c r="Q638" s="777"/>
      <c r="R638" s="778"/>
      <c r="S638" s="874"/>
      <c r="T638" s="964"/>
      <c r="U638" s="965"/>
      <c r="V638" s="966"/>
      <c r="W638" s="958"/>
      <c r="X638" s="959"/>
      <c r="Y638" s="959"/>
      <c r="Z638" s="959"/>
      <c r="AA638" s="960"/>
      <c r="AB638" s="943">
        <v>8</v>
      </c>
      <c r="AC638" s="944"/>
      <c r="AD638" s="945"/>
      <c r="AE638" s="964"/>
      <c r="AF638" s="965"/>
      <c r="AG638" s="966"/>
      <c r="AH638" s="970"/>
      <c r="AI638" s="971"/>
      <c r="AJ638" s="971"/>
      <c r="AK638" s="971"/>
      <c r="AL638" s="972"/>
      <c r="AN638" s="911"/>
      <c r="AO638" s="912"/>
      <c r="AP638" s="912"/>
      <c r="AQ638" s="912"/>
      <c r="AR638" s="913"/>
      <c r="AU638" s="837"/>
      <c r="AV638" s="837"/>
      <c r="AW638" s="820"/>
    </row>
    <row r="639" spans="3:49" ht="10.9" hidden="1" customHeight="1">
      <c r="C639" s="869"/>
      <c r="D639" s="923"/>
      <c r="E639" s="867"/>
      <c r="F639" s="986"/>
      <c r="G639" s="869"/>
      <c r="H639" s="1026"/>
      <c r="I639" s="994"/>
      <c r="J639" s="995"/>
      <c r="K639" s="996"/>
      <c r="L639" s="961"/>
      <c r="M639" s="962"/>
      <c r="N639" s="962"/>
      <c r="O639" s="962"/>
      <c r="P639" s="963"/>
      <c r="Q639" s="780"/>
      <c r="R639" s="781"/>
      <c r="S639" s="875"/>
      <c r="T639" s="967"/>
      <c r="U639" s="968"/>
      <c r="V639" s="969"/>
      <c r="W639" s="961"/>
      <c r="X639" s="962"/>
      <c r="Y639" s="962"/>
      <c r="Z639" s="962"/>
      <c r="AA639" s="963"/>
      <c r="AB639" s="934"/>
      <c r="AC639" s="935"/>
      <c r="AD639" s="936"/>
      <c r="AE639" s="967"/>
      <c r="AF639" s="968"/>
      <c r="AG639" s="969"/>
      <c r="AH639" s="973"/>
      <c r="AI639" s="929"/>
      <c r="AJ639" s="929"/>
      <c r="AK639" s="929"/>
      <c r="AL639" s="930"/>
      <c r="AN639" s="911"/>
      <c r="AO639" s="912"/>
      <c r="AP639" s="912"/>
      <c r="AQ639" s="912"/>
      <c r="AR639" s="913"/>
      <c r="AU639" s="837"/>
      <c r="AV639" s="837"/>
      <c r="AW639" s="820"/>
    </row>
    <row r="640" spans="3:49" ht="10.9" hidden="1" customHeight="1">
      <c r="C640" s="920">
        <v>7</v>
      </c>
      <c r="D640" s="921" t="s">
        <v>9</v>
      </c>
      <c r="E640" s="924">
        <v>20</v>
      </c>
      <c r="F640" s="984" t="s">
        <v>10</v>
      </c>
      <c r="G640" s="920" t="s">
        <v>24</v>
      </c>
      <c r="H640" s="1024"/>
      <c r="I640" s="988" t="s">
        <v>121</v>
      </c>
      <c r="J640" s="989"/>
      <c r="K640" s="990"/>
      <c r="L640" s="975">
        <f t="shared" ref="L640" si="602">IF(AND(I640="△",AU640="●"),AW640,0)</f>
        <v>0</v>
      </c>
      <c r="M640" s="976"/>
      <c r="N640" s="976"/>
      <c r="O640" s="976"/>
      <c r="P640" s="977"/>
      <c r="Q640" s="774"/>
      <c r="R640" s="775"/>
      <c r="S640" s="873"/>
      <c r="T640" s="978">
        <f t="shared" ref="T640" si="603">IF(Q640="①",$AL$167,IF(Q640="②",$AL$189,IF(Q640="③",$AL$211,IF(Q640="④",$AL$233,0))))</f>
        <v>0</v>
      </c>
      <c r="U640" s="979"/>
      <c r="V640" s="980"/>
      <c r="W640" s="975">
        <f t="shared" ref="W640" si="604">IF(AND(I640="△",AU640="●"),$K$257*2,0)</f>
        <v>0</v>
      </c>
      <c r="X640" s="976"/>
      <c r="Y640" s="976"/>
      <c r="Z640" s="976"/>
      <c r="AA640" s="977"/>
      <c r="AB640" s="937"/>
      <c r="AC640" s="938"/>
      <c r="AD640" s="939"/>
      <c r="AE640" s="978">
        <f t="shared" ref="AE640" si="605">IF(AB642=0,0,ROUNDUP(AB642/AB640,3))</f>
        <v>0</v>
      </c>
      <c r="AF640" s="979"/>
      <c r="AG640" s="980"/>
      <c r="AH640" s="981">
        <f t="shared" ref="AH640" si="606">ROUNDUP(L640*T640+W640*AE640,1)</f>
        <v>0</v>
      </c>
      <c r="AI640" s="982"/>
      <c r="AJ640" s="982"/>
      <c r="AK640" s="982"/>
      <c r="AL640" s="983"/>
      <c r="AN640" s="928">
        <f t="shared" ref="AN640" si="607">IF(I640="△",ROUNDUP(W640*AE640,1),0)</f>
        <v>0</v>
      </c>
      <c r="AO640" s="929"/>
      <c r="AP640" s="929"/>
      <c r="AQ640" s="929"/>
      <c r="AR640" s="930"/>
      <c r="AU640" s="837" t="str">
        <f t="shared" ref="AU640" si="608">IF(OR(I640="×",AU644="×"),"×","●")</f>
        <v>●</v>
      </c>
      <c r="AV640" s="837" t="str">
        <f t="shared" ref="AV640" si="609">IF(AU640="●",IF(I640="定","-",I640),"-")</f>
        <v>-</v>
      </c>
      <c r="AW640" s="820">
        <f t="shared" ref="AW640" si="610">20+ROUNDDOWN(($K$255-1000)/1000,0)*20</f>
        <v>0</v>
      </c>
    </row>
    <row r="641" spans="3:49" ht="10.9" hidden="1" customHeight="1">
      <c r="C641" s="868"/>
      <c r="D641" s="922"/>
      <c r="E641" s="866"/>
      <c r="F641" s="985"/>
      <c r="G641" s="868"/>
      <c r="H641" s="1025"/>
      <c r="I641" s="991"/>
      <c r="J641" s="992"/>
      <c r="K641" s="993"/>
      <c r="L641" s="958"/>
      <c r="M641" s="959"/>
      <c r="N641" s="959"/>
      <c r="O641" s="959"/>
      <c r="P641" s="960"/>
      <c r="Q641" s="777"/>
      <c r="R641" s="778"/>
      <c r="S641" s="874"/>
      <c r="T641" s="964"/>
      <c r="U641" s="965"/>
      <c r="V641" s="966"/>
      <c r="W641" s="958"/>
      <c r="X641" s="959"/>
      <c r="Y641" s="959"/>
      <c r="Z641" s="959"/>
      <c r="AA641" s="960"/>
      <c r="AB641" s="940"/>
      <c r="AC641" s="941"/>
      <c r="AD641" s="942"/>
      <c r="AE641" s="964"/>
      <c r="AF641" s="965"/>
      <c r="AG641" s="966"/>
      <c r="AH641" s="970"/>
      <c r="AI641" s="971"/>
      <c r="AJ641" s="971"/>
      <c r="AK641" s="971"/>
      <c r="AL641" s="972"/>
      <c r="AN641" s="911"/>
      <c r="AO641" s="912"/>
      <c r="AP641" s="912"/>
      <c r="AQ641" s="912"/>
      <c r="AR641" s="913"/>
      <c r="AU641" s="837"/>
      <c r="AV641" s="837"/>
      <c r="AW641" s="820"/>
    </row>
    <row r="642" spans="3:49" ht="10.9" hidden="1" customHeight="1">
      <c r="C642" s="868"/>
      <c r="D642" s="922"/>
      <c r="E642" s="866"/>
      <c r="F642" s="985"/>
      <c r="G642" s="868"/>
      <c r="H642" s="1025"/>
      <c r="I642" s="991"/>
      <c r="J642" s="992"/>
      <c r="K642" s="993"/>
      <c r="L642" s="958"/>
      <c r="M642" s="959"/>
      <c r="N642" s="959"/>
      <c r="O642" s="959"/>
      <c r="P642" s="960"/>
      <c r="Q642" s="777"/>
      <c r="R642" s="778"/>
      <c r="S642" s="874"/>
      <c r="T642" s="964"/>
      <c r="U642" s="965"/>
      <c r="V642" s="966"/>
      <c r="W642" s="958"/>
      <c r="X642" s="959"/>
      <c r="Y642" s="959"/>
      <c r="Z642" s="959"/>
      <c r="AA642" s="960"/>
      <c r="AB642" s="943"/>
      <c r="AC642" s="944"/>
      <c r="AD642" s="945"/>
      <c r="AE642" s="964"/>
      <c r="AF642" s="965"/>
      <c r="AG642" s="966"/>
      <c r="AH642" s="970"/>
      <c r="AI642" s="971"/>
      <c r="AJ642" s="971"/>
      <c r="AK642" s="971"/>
      <c r="AL642" s="972"/>
      <c r="AN642" s="911"/>
      <c r="AO642" s="912"/>
      <c r="AP642" s="912"/>
      <c r="AQ642" s="912"/>
      <c r="AR642" s="913"/>
      <c r="AU642" s="837"/>
      <c r="AV642" s="837"/>
      <c r="AW642" s="820"/>
    </row>
    <row r="643" spans="3:49" ht="10.9" hidden="1" customHeight="1">
      <c r="C643" s="869"/>
      <c r="D643" s="923"/>
      <c r="E643" s="867"/>
      <c r="F643" s="986"/>
      <c r="G643" s="869"/>
      <c r="H643" s="1026"/>
      <c r="I643" s="994"/>
      <c r="J643" s="995"/>
      <c r="K643" s="996"/>
      <c r="L643" s="961"/>
      <c r="M643" s="962"/>
      <c r="N643" s="962"/>
      <c r="O643" s="962"/>
      <c r="P643" s="963"/>
      <c r="Q643" s="780"/>
      <c r="R643" s="781"/>
      <c r="S643" s="875"/>
      <c r="T643" s="967"/>
      <c r="U643" s="968"/>
      <c r="V643" s="969"/>
      <c r="W643" s="961"/>
      <c r="X643" s="962"/>
      <c r="Y643" s="962"/>
      <c r="Z643" s="962"/>
      <c r="AA643" s="963"/>
      <c r="AB643" s="934"/>
      <c r="AC643" s="935"/>
      <c r="AD643" s="936"/>
      <c r="AE643" s="967"/>
      <c r="AF643" s="968"/>
      <c r="AG643" s="969"/>
      <c r="AH643" s="973"/>
      <c r="AI643" s="929"/>
      <c r="AJ643" s="929"/>
      <c r="AK643" s="929"/>
      <c r="AL643" s="930"/>
      <c r="AN643" s="911"/>
      <c r="AO643" s="912"/>
      <c r="AP643" s="912"/>
      <c r="AQ643" s="912"/>
      <c r="AR643" s="913"/>
      <c r="AU643" s="837"/>
      <c r="AV643" s="837"/>
      <c r="AW643" s="820"/>
    </row>
    <row r="644" spans="3:49" ht="10.9" hidden="1" customHeight="1">
      <c r="C644" s="920">
        <v>7</v>
      </c>
      <c r="D644" s="921" t="s">
        <v>9</v>
      </c>
      <c r="E644" s="924">
        <v>21</v>
      </c>
      <c r="F644" s="984" t="s">
        <v>10</v>
      </c>
      <c r="G644" s="920" t="s">
        <v>25</v>
      </c>
      <c r="H644" s="1024"/>
      <c r="I644" s="988" t="s">
        <v>118</v>
      </c>
      <c r="J644" s="989"/>
      <c r="K644" s="990"/>
      <c r="L644" s="975">
        <f t="shared" ref="L644" si="611">IF(AND(I644="△",AU644="●"),AW644,0)</f>
        <v>0</v>
      </c>
      <c r="M644" s="976"/>
      <c r="N644" s="976"/>
      <c r="O644" s="976"/>
      <c r="P644" s="977"/>
      <c r="Q644" s="774" t="s">
        <v>45</v>
      </c>
      <c r="R644" s="775"/>
      <c r="S644" s="873"/>
      <c r="T644" s="978">
        <f t="shared" ref="T644" si="612">IF(Q644="①",$AL$167,IF(Q644="②",$AL$189,IF(Q644="③",$AL$211,IF(Q644="④",$AL$233,0))))</f>
        <v>0</v>
      </c>
      <c r="U644" s="979"/>
      <c r="V644" s="980"/>
      <c r="W644" s="975">
        <f t="shared" ref="W644" si="613">IF(AND(I644="△",AU644="●"),$K$257*2,0)</f>
        <v>0</v>
      </c>
      <c r="X644" s="976"/>
      <c r="Y644" s="976"/>
      <c r="Z644" s="976"/>
      <c r="AA644" s="977"/>
      <c r="AB644" s="937">
        <v>48</v>
      </c>
      <c r="AC644" s="938"/>
      <c r="AD644" s="939"/>
      <c r="AE644" s="978">
        <f t="shared" ref="AE644" si="614">IF(AB646=0,0,ROUNDUP(AB646/AB644,3))</f>
        <v>0.16700000000000001</v>
      </c>
      <c r="AF644" s="979"/>
      <c r="AG644" s="980"/>
      <c r="AH644" s="981">
        <f t="shared" ref="AH644" si="615">ROUNDUP(L644*T644+W644*AE644,1)</f>
        <v>0</v>
      </c>
      <c r="AI644" s="982"/>
      <c r="AJ644" s="982"/>
      <c r="AK644" s="982"/>
      <c r="AL644" s="983"/>
      <c r="AN644" s="928">
        <f t="shared" ref="AN644" si="616">IF(I644="△",ROUNDUP(W644*AE644,1),0)</f>
        <v>0</v>
      </c>
      <c r="AO644" s="929"/>
      <c r="AP644" s="929"/>
      <c r="AQ644" s="929"/>
      <c r="AR644" s="930"/>
      <c r="AU644" s="837" t="str">
        <f t="shared" ref="AU644" si="617">IF(OR(I644="×",AU648="×"),"×","●")</f>
        <v>●</v>
      </c>
      <c r="AV644" s="837" t="str">
        <f t="shared" ref="AV644" si="618">IF(AU644="●",IF(I644="定","-",I644),"-")</f>
        <v>△</v>
      </c>
      <c r="AW644" s="820">
        <f t="shared" ref="AW644" si="619">20+ROUNDDOWN(($K$255-1000)/1000,0)*20</f>
        <v>0</v>
      </c>
    </row>
    <row r="645" spans="3:49" ht="10.9" hidden="1" customHeight="1">
      <c r="C645" s="868"/>
      <c r="D645" s="922"/>
      <c r="E645" s="866"/>
      <c r="F645" s="985"/>
      <c r="G645" s="868"/>
      <c r="H645" s="1025"/>
      <c r="I645" s="991"/>
      <c r="J645" s="992"/>
      <c r="K645" s="993"/>
      <c r="L645" s="958"/>
      <c r="M645" s="959"/>
      <c r="N645" s="959"/>
      <c r="O645" s="959"/>
      <c r="P645" s="960"/>
      <c r="Q645" s="777"/>
      <c r="R645" s="778"/>
      <c r="S645" s="874"/>
      <c r="T645" s="964"/>
      <c r="U645" s="965"/>
      <c r="V645" s="966"/>
      <c r="W645" s="958"/>
      <c r="X645" s="959"/>
      <c r="Y645" s="959"/>
      <c r="Z645" s="959"/>
      <c r="AA645" s="960"/>
      <c r="AB645" s="940"/>
      <c r="AC645" s="941"/>
      <c r="AD645" s="942"/>
      <c r="AE645" s="964"/>
      <c r="AF645" s="965"/>
      <c r="AG645" s="966"/>
      <c r="AH645" s="970"/>
      <c r="AI645" s="971"/>
      <c r="AJ645" s="971"/>
      <c r="AK645" s="971"/>
      <c r="AL645" s="972"/>
      <c r="AN645" s="911"/>
      <c r="AO645" s="912"/>
      <c r="AP645" s="912"/>
      <c r="AQ645" s="912"/>
      <c r="AR645" s="913"/>
      <c r="AU645" s="837"/>
      <c r="AV645" s="837"/>
      <c r="AW645" s="820"/>
    </row>
    <row r="646" spans="3:49" ht="10.9" hidden="1" customHeight="1">
      <c r="C646" s="868"/>
      <c r="D646" s="922"/>
      <c r="E646" s="866"/>
      <c r="F646" s="985"/>
      <c r="G646" s="868"/>
      <c r="H646" s="1025"/>
      <c r="I646" s="991"/>
      <c r="J646" s="992"/>
      <c r="K646" s="993"/>
      <c r="L646" s="958"/>
      <c r="M646" s="959"/>
      <c r="N646" s="959"/>
      <c r="O646" s="959"/>
      <c r="P646" s="960"/>
      <c r="Q646" s="777"/>
      <c r="R646" s="778"/>
      <c r="S646" s="874"/>
      <c r="T646" s="964"/>
      <c r="U646" s="965"/>
      <c r="V646" s="966"/>
      <c r="W646" s="958"/>
      <c r="X646" s="959"/>
      <c r="Y646" s="959"/>
      <c r="Z646" s="959"/>
      <c r="AA646" s="960"/>
      <c r="AB646" s="943">
        <v>8</v>
      </c>
      <c r="AC646" s="944"/>
      <c r="AD646" s="945"/>
      <c r="AE646" s="964"/>
      <c r="AF646" s="965"/>
      <c r="AG646" s="966"/>
      <c r="AH646" s="970"/>
      <c r="AI646" s="971"/>
      <c r="AJ646" s="971"/>
      <c r="AK646" s="971"/>
      <c r="AL646" s="972"/>
      <c r="AN646" s="911"/>
      <c r="AO646" s="912"/>
      <c r="AP646" s="912"/>
      <c r="AQ646" s="912"/>
      <c r="AR646" s="913"/>
      <c r="AU646" s="837"/>
      <c r="AV646" s="837"/>
      <c r="AW646" s="820"/>
    </row>
    <row r="647" spans="3:49" ht="10.9" hidden="1" customHeight="1">
      <c r="C647" s="869"/>
      <c r="D647" s="923"/>
      <c r="E647" s="867"/>
      <c r="F647" s="986"/>
      <c r="G647" s="869"/>
      <c r="H647" s="1026"/>
      <c r="I647" s="994"/>
      <c r="J647" s="995"/>
      <c r="K647" s="996"/>
      <c r="L647" s="961"/>
      <c r="M647" s="962"/>
      <c r="N647" s="962"/>
      <c r="O647" s="962"/>
      <c r="P647" s="963"/>
      <c r="Q647" s="780"/>
      <c r="R647" s="781"/>
      <c r="S647" s="875"/>
      <c r="T647" s="967"/>
      <c r="U647" s="968"/>
      <c r="V647" s="969"/>
      <c r="W647" s="961"/>
      <c r="X647" s="962"/>
      <c r="Y647" s="962"/>
      <c r="Z647" s="962"/>
      <c r="AA647" s="963"/>
      <c r="AB647" s="934"/>
      <c r="AC647" s="935"/>
      <c r="AD647" s="936"/>
      <c r="AE647" s="967"/>
      <c r="AF647" s="968"/>
      <c r="AG647" s="969"/>
      <c r="AH647" s="973"/>
      <c r="AI647" s="929"/>
      <c r="AJ647" s="929"/>
      <c r="AK647" s="929"/>
      <c r="AL647" s="930"/>
      <c r="AN647" s="911"/>
      <c r="AO647" s="912"/>
      <c r="AP647" s="912"/>
      <c r="AQ647" s="912"/>
      <c r="AR647" s="913"/>
      <c r="AU647" s="837"/>
      <c r="AV647" s="837"/>
      <c r="AW647" s="820"/>
    </row>
    <row r="648" spans="3:49" ht="10.9" hidden="1" customHeight="1">
      <c r="C648" s="920">
        <v>7</v>
      </c>
      <c r="D648" s="921" t="s">
        <v>9</v>
      </c>
      <c r="E648" s="924">
        <v>22</v>
      </c>
      <c r="F648" s="984" t="s">
        <v>10</v>
      </c>
      <c r="G648" s="920" t="s">
        <v>19</v>
      </c>
      <c r="H648" s="1024"/>
      <c r="I648" s="988" t="s">
        <v>118</v>
      </c>
      <c r="J648" s="989"/>
      <c r="K648" s="990"/>
      <c r="L648" s="975">
        <f t="shared" ref="L648" si="620">IF(AND(I648="△",AU648="●"),AW648,0)</f>
        <v>0</v>
      </c>
      <c r="M648" s="976"/>
      <c r="N648" s="976"/>
      <c r="O648" s="976"/>
      <c r="P648" s="977"/>
      <c r="Q648" s="774" t="s">
        <v>249</v>
      </c>
      <c r="R648" s="775"/>
      <c r="S648" s="873"/>
      <c r="T648" s="978">
        <f t="shared" ref="T648" si="621">IF(Q648="①",$AL$167,IF(Q648="②",$AL$189,IF(Q648="③",$AL$211,IF(Q648="④",$AL$233,0))))</f>
        <v>0</v>
      </c>
      <c r="U648" s="979"/>
      <c r="V648" s="980"/>
      <c r="W648" s="975">
        <f t="shared" ref="W648" si="622">IF(AND(I648="△",AU648="●"),$K$257*2,0)</f>
        <v>0</v>
      </c>
      <c r="X648" s="976"/>
      <c r="Y648" s="976"/>
      <c r="Z648" s="976"/>
      <c r="AA648" s="977"/>
      <c r="AB648" s="937">
        <v>48</v>
      </c>
      <c r="AC648" s="938"/>
      <c r="AD648" s="939"/>
      <c r="AE648" s="978">
        <f t="shared" ref="AE648" si="623">IF(AB650=0,0,ROUNDUP(AB650/AB648,3))</f>
        <v>0.16700000000000001</v>
      </c>
      <c r="AF648" s="979"/>
      <c r="AG648" s="980"/>
      <c r="AH648" s="981">
        <f t="shared" ref="AH648" si="624">ROUNDUP(L648*T648+W648*AE648,1)</f>
        <v>0</v>
      </c>
      <c r="AI648" s="982"/>
      <c r="AJ648" s="982"/>
      <c r="AK648" s="982"/>
      <c r="AL648" s="983"/>
      <c r="AN648" s="928">
        <f t="shared" ref="AN648" si="625">IF(I648="△",ROUNDUP(W648*AE648,1),0)</f>
        <v>0</v>
      </c>
      <c r="AO648" s="929"/>
      <c r="AP648" s="929"/>
      <c r="AQ648" s="929"/>
      <c r="AR648" s="930"/>
      <c r="AU648" s="837" t="str">
        <f t="shared" ref="AU648" si="626">IF(OR(I648="×",AU652="×"),"×","●")</f>
        <v>●</v>
      </c>
      <c r="AV648" s="837" t="str">
        <f t="shared" ref="AV648" si="627">IF(AU648="●",IF(I648="定","-",I648),"-")</f>
        <v>△</v>
      </c>
      <c r="AW648" s="820">
        <f t="shared" ref="AW648" si="628">20+ROUNDDOWN(($K$255-1000)/1000,0)*20</f>
        <v>0</v>
      </c>
    </row>
    <row r="649" spans="3:49" ht="10.9" hidden="1" customHeight="1">
      <c r="C649" s="868"/>
      <c r="D649" s="922"/>
      <c r="E649" s="866"/>
      <c r="F649" s="985"/>
      <c r="G649" s="868"/>
      <c r="H649" s="1025"/>
      <c r="I649" s="991"/>
      <c r="J649" s="992"/>
      <c r="K649" s="993"/>
      <c r="L649" s="958"/>
      <c r="M649" s="959"/>
      <c r="N649" s="959"/>
      <c r="O649" s="959"/>
      <c r="P649" s="960"/>
      <c r="Q649" s="777"/>
      <c r="R649" s="778"/>
      <c r="S649" s="874"/>
      <c r="T649" s="964"/>
      <c r="U649" s="965"/>
      <c r="V649" s="966"/>
      <c r="W649" s="958"/>
      <c r="X649" s="959"/>
      <c r="Y649" s="959"/>
      <c r="Z649" s="959"/>
      <c r="AA649" s="960"/>
      <c r="AB649" s="940"/>
      <c r="AC649" s="941"/>
      <c r="AD649" s="942"/>
      <c r="AE649" s="964"/>
      <c r="AF649" s="965"/>
      <c r="AG649" s="966"/>
      <c r="AH649" s="970"/>
      <c r="AI649" s="971"/>
      <c r="AJ649" s="971"/>
      <c r="AK649" s="971"/>
      <c r="AL649" s="972"/>
      <c r="AN649" s="911"/>
      <c r="AO649" s="912"/>
      <c r="AP649" s="912"/>
      <c r="AQ649" s="912"/>
      <c r="AR649" s="913"/>
      <c r="AU649" s="837"/>
      <c r="AV649" s="837"/>
      <c r="AW649" s="820"/>
    </row>
    <row r="650" spans="3:49" ht="10.9" hidden="1" customHeight="1">
      <c r="C650" s="868"/>
      <c r="D650" s="922"/>
      <c r="E650" s="866"/>
      <c r="F650" s="985"/>
      <c r="G650" s="868"/>
      <c r="H650" s="1025"/>
      <c r="I650" s="991"/>
      <c r="J650" s="992"/>
      <c r="K650" s="993"/>
      <c r="L650" s="958"/>
      <c r="M650" s="959"/>
      <c r="N650" s="959"/>
      <c r="O650" s="959"/>
      <c r="P650" s="960"/>
      <c r="Q650" s="777"/>
      <c r="R650" s="778"/>
      <c r="S650" s="874"/>
      <c r="T650" s="964"/>
      <c r="U650" s="965"/>
      <c r="V650" s="966"/>
      <c r="W650" s="958"/>
      <c r="X650" s="959"/>
      <c r="Y650" s="959"/>
      <c r="Z650" s="959"/>
      <c r="AA650" s="960"/>
      <c r="AB650" s="943">
        <v>8</v>
      </c>
      <c r="AC650" s="944"/>
      <c r="AD650" s="945"/>
      <c r="AE650" s="964"/>
      <c r="AF650" s="965"/>
      <c r="AG650" s="966"/>
      <c r="AH650" s="970"/>
      <c r="AI650" s="971"/>
      <c r="AJ650" s="971"/>
      <c r="AK650" s="971"/>
      <c r="AL650" s="972"/>
      <c r="AN650" s="911"/>
      <c r="AO650" s="912"/>
      <c r="AP650" s="912"/>
      <c r="AQ650" s="912"/>
      <c r="AR650" s="913"/>
      <c r="AU650" s="837"/>
      <c r="AV650" s="837"/>
      <c r="AW650" s="820"/>
    </row>
    <row r="651" spans="3:49" ht="10.9" hidden="1" customHeight="1">
      <c r="C651" s="869"/>
      <c r="D651" s="923"/>
      <c r="E651" s="867"/>
      <c r="F651" s="986"/>
      <c r="G651" s="869"/>
      <c r="H651" s="1026"/>
      <c r="I651" s="994"/>
      <c r="J651" s="995"/>
      <c r="K651" s="996"/>
      <c r="L651" s="961"/>
      <c r="M651" s="962"/>
      <c r="N651" s="962"/>
      <c r="O651" s="962"/>
      <c r="P651" s="963"/>
      <c r="Q651" s="780"/>
      <c r="R651" s="781"/>
      <c r="S651" s="875"/>
      <c r="T651" s="967"/>
      <c r="U651" s="968"/>
      <c r="V651" s="969"/>
      <c r="W651" s="961"/>
      <c r="X651" s="962"/>
      <c r="Y651" s="962"/>
      <c r="Z651" s="962"/>
      <c r="AA651" s="963"/>
      <c r="AB651" s="934"/>
      <c r="AC651" s="935"/>
      <c r="AD651" s="936"/>
      <c r="AE651" s="967"/>
      <c r="AF651" s="968"/>
      <c r="AG651" s="969"/>
      <c r="AH651" s="973"/>
      <c r="AI651" s="929"/>
      <c r="AJ651" s="929"/>
      <c r="AK651" s="929"/>
      <c r="AL651" s="930"/>
      <c r="AN651" s="911"/>
      <c r="AO651" s="912"/>
      <c r="AP651" s="912"/>
      <c r="AQ651" s="912"/>
      <c r="AR651" s="913"/>
      <c r="AU651" s="837"/>
      <c r="AV651" s="837"/>
      <c r="AW651" s="820"/>
    </row>
    <row r="652" spans="3:49" ht="10.9" hidden="1" customHeight="1">
      <c r="C652" s="920">
        <v>7</v>
      </c>
      <c r="D652" s="921" t="s">
        <v>9</v>
      </c>
      <c r="E652" s="924">
        <v>23</v>
      </c>
      <c r="F652" s="984" t="s">
        <v>10</v>
      </c>
      <c r="G652" s="920" t="s">
        <v>20</v>
      </c>
      <c r="H652" s="1024"/>
      <c r="I652" s="988" t="s">
        <v>118</v>
      </c>
      <c r="J652" s="989"/>
      <c r="K652" s="990"/>
      <c r="L652" s="975">
        <f t="shared" ref="L652" si="629">IF(AND(I652="△",AU652="●"),AW652,0)</f>
        <v>0</v>
      </c>
      <c r="M652" s="976"/>
      <c r="N652" s="976"/>
      <c r="O652" s="976"/>
      <c r="P652" s="977"/>
      <c r="Q652" s="774" t="s">
        <v>305</v>
      </c>
      <c r="R652" s="775"/>
      <c r="S652" s="873"/>
      <c r="T652" s="978">
        <f t="shared" ref="T652" si="630">IF(Q652="①",$AL$167,IF(Q652="②",$AL$189,IF(Q652="③",$AL$211,IF(Q652="④",$AL$233,0))))</f>
        <v>0</v>
      </c>
      <c r="U652" s="979"/>
      <c r="V652" s="980"/>
      <c r="W652" s="975">
        <f t="shared" ref="W652" si="631">IF(AND(I652="△",AU652="●"),$K$257*2,0)</f>
        <v>0</v>
      </c>
      <c r="X652" s="976"/>
      <c r="Y652" s="976"/>
      <c r="Z652" s="976"/>
      <c r="AA652" s="977"/>
      <c r="AB652" s="937">
        <v>56</v>
      </c>
      <c r="AC652" s="938"/>
      <c r="AD652" s="939"/>
      <c r="AE652" s="978">
        <f t="shared" ref="AE652" si="632">IF(AB654=0,0,ROUNDUP(AB654/AB652,3))</f>
        <v>0.14299999999999999</v>
      </c>
      <c r="AF652" s="979"/>
      <c r="AG652" s="980"/>
      <c r="AH652" s="981">
        <f t="shared" ref="AH652" si="633">ROUNDUP(L652*T652+W652*AE652,1)</f>
        <v>0</v>
      </c>
      <c r="AI652" s="982"/>
      <c r="AJ652" s="982"/>
      <c r="AK652" s="982"/>
      <c r="AL652" s="983"/>
      <c r="AN652" s="928">
        <f t="shared" ref="AN652" si="634">IF(I652="△",ROUNDUP(W652*AE652,1),0)</f>
        <v>0</v>
      </c>
      <c r="AO652" s="929"/>
      <c r="AP652" s="929"/>
      <c r="AQ652" s="929"/>
      <c r="AR652" s="930"/>
      <c r="AU652" s="837" t="str">
        <f t="shared" ref="AU652" si="635">IF(OR(I652="×",AU656="×"),"×","●")</f>
        <v>●</v>
      </c>
      <c r="AV652" s="837" t="str">
        <f t="shared" ref="AV652" si="636">IF(AU652="●",IF(I652="定","-",I652),"-")</f>
        <v>△</v>
      </c>
      <c r="AW652" s="820">
        <f t="shared" ref="AW652" si="637">20+ROUNDDOWN(($K$255-1000)/1000,0)*20</f>
        <v>0</v>
      </c>
    </row>
    <row r="653" spans="3:49" ht="10.9" hidden="1" customHeight="1">
      <c r="C653" s="868"/>
      <c r="D653" s="922"/>
      <c r="E653" s="866"/>
      <c r="F653" s="985"/>
      <c r="G653" s="868"/>
      <c r="H653" s="1025"/>
      <c r="I653" s="991"/>
      <c r="J653" s="992"/>
      <c r="K653" s="993"/>
      <c r="L653" s="958"/>
      <c r="M653" s="959"/>
      <c r="N653" s="959"/>
      <c r="O653" s="959"/>
      <c r="P653" s="960"/>
      <c r="Q653" s="777"/>
      <c r="R653" s="778"/>
      <c r="S653" s="874"/>
      <c r="T653" s="964"/>
      <c r="U653" s="965"/>
      <c r="V653" s="966"/>
      <c r="W653" s="958"/>
      <c r="X653" s="959"/>
      <c r="Y653" s="959"/>
      <c r="Z653" s="959"/>
      <c r="AA653" s="960"/>
      <c r="AB653" s="940"/>
      <c r="AC653" s="941"/>
      <c r="AD653" s="942"/>
      <c r="AE653" s="964"/>
      <c r="AF653" s="965"/>
      <c r="AG653" s="966"/>
      <c r="AH653" s="970"/>
      <c r="AI653" s="971"/>
      <c r="AJ653" s="971"/>
      <c r="AK653" s="971"/>
      <c r="AL653" s="972"/>
      <c r="AN653" s="911"/>
      <c r="AO653" s="912"/>
      <c r="AP653" s="912"/>
      <c r="AQ653" s="912"/>
      <c r="AR653" s="913"/>
      <c r="AU653" s="837"/>
      <c r="AV653" s="837"/>
      <c r="AW653" s="820"/>
    </row>
    <row r="654" spans="3:49" ht="10.9" hidden="1" customHeight="1">
      <c r="C654" s="868"/>
      <c r="D654" s="922"/>
      <c r="E654" s="866"/>
      <c r="F654" s="985"/>
      <c r="G654" s="868"/>
      <c r="H654" s="1025"/>
      <c r="I654" s="991"/>
      <c r="J654" s="992"/>
      <c r="K654" s="993"/>
      <c r="L654" s="958"/>
      <c r="M654" s="959"/>
      <c r="N654" s="959"/>
      <c r="O654" s="959"/>
      <c r="P654" s="960"/>
      <c r="Q654" s="777"/>
      <c r="R654" s="778"/>
      <c r="S654" s="874"/>
      <c r="T654" s="964"/>
      <c r="U654" s="965"/>
      <c r="V654" s="966"/>
      <c r="W654" s="958"/>
      <c r="X654" s="959"/>
      <c r="Y654" s="959"/>
      <c r="Z654" s="959"/>
      <c r="AA654" s="960"/>
      <c r="AB654" s="943">
        <v>8</v>
      </c>
      <c r="AC654" s="944"/>
      <c r="AD654" s="945"/>
      <c r="AE654" s="964"/>
      <c r="AF654" s="965"/>
      <c r="AG654" s="966"/>
      <c r="AH654" s="970"/>
      <c r="AI654" s="971"/>
      <c r="AJ654" s="971"/>
      <c r="AK654" s="971"/>
      <c r="AL654" s="972"/>
      <c r="AN654" s="911"/>
      <c r="AO654" s="912"/>
      <c r="AP654" s="912"/>
      <c r="AQ654" s="912"/>
      <c r="AR654" s="913"/>
      <c r="AU654" s="837"/>
      <c r="AV654" s="837"/>
      <c r="AW654" s="820"/>
    </row>
    <row r="655" spans="3:49" ht="10.9" hidden="1" customHeight="1">
      <c r="C655" s="869"/>
      <c r="D655" s="923"/>
      <c r="E655" s="867"/>
      <c r="F655" s="986"/>
      <c r="G655" s="869"/>
      <c r="H655" s="1026"/>
      <c r="I655" s="994"/>
      <c r="J655" s="995"/>
      <c r="K655" s="996"/>
      <c r="L655" s="961"/>
      <c r="M655" s="962"/>
      <c r="N655" s="962"/>
      <c r="O655" s="962"/>
      <c r="P655" s="963"/>
      <c r="Q655" s="780"/>
      <c r="R655" s="781"/>
      <c r="S655" s="875"/>
      <c r="T655" s="967"/>
      <c r="U655" s="968"/>
      <c r="V655" s="969"/>
      <c r="W655" s="961"/>
      <c r="X655" s="962"/>
      <c r="Y655" s="962"/>
      <c r="Z655" s="962"/>
      <c r="AA655" s="963"/>
      <c r="AB655" s="934"/>
      <c r="AC655" s="935"/>
      <c r="AD655" s="936"/>
      <c r="AE655" s="967"/>
      <c r="AF655" s="968"/>
      <c r="AG655" s="969"/>
      <c r="AH655" s="973"/>
      <c r="AI655" s="929"/>
      <c r="AJ655" s="929"/>
      <c r="AK655" s="929"/>
      <c r="AL655" s="930"/>
      <c r="AN655" s="911"/>
      <c r="AO655" s="912"/>
      <c r="AP655" s="912"/>
      <c r="AQ655" s="912"/>
      <c r="AR655" s="913"/>
      <c r="AU655" s="837"/>
      <c r="AV655" s="837"/>
      <c r="AW655" s="820"/>
    </row>
    <row r="656" spans="3:49" ht="10.9" hidden="1" customHeight="1">
      <c r="C656" s="920">
        <v>7</v>
      </c>
      <c r="D656" s="921" t="s">
        <v>9</v>
      </c>
      <c r="E656" s="924">
        <v>24</v>
      </c>
      <c r="F656" s="984" t="s">
        <v>10</v>
      </c>
      <c r="G656" s="920" t="s">
        <v>21</v>
      </c>
      <c r="H656" s="1024"/>
      <c r="I656" s="988" t="s">
        <v>118</v>
      </c>
      <c r="J656" s="989"/>
      <c r="K656" s="990"/>
      <c r="L656" s="975">
        <f t="shared" ref="L656" si="638">IF(AND(I656="△",AU656="●"),AW656,0)</f>
        <v>0</v>
      </c>
      <c r="M656" s="976"/>
      <c r="N656" s="976"/>
      <c r="O656" s="976"/>
      <c r="P656" s="977"/>
      <c r="Q656" s="774" t="s">
        <v>306</v>
      </c>
      <c r="R656" s="775"/>
      <c r="S656" s="873"/>
      <c r="T656" s="978">
        <f t="shared" ref="T656" si="639">IF(Q656="①",$AL$167,IF(Q656="②",$AL$189,IF(Q656="③",$AL$211,IF(Q656="④",$AL$233,0))))</f>
        <v>0</v>
      </c>
      <c r="U656" s="979"/>
      <c r="V656" s="980"/>
      <c r="W656" s="906">
        <f t="shared" ref="W656" si="640">IF(AND(I656="△",AU656="●"),$K$257*2,0)</f>
        <v>0</v>
      </c>
      <c r="X656" s="906"/>
      <c r="Y656" s="906"/>
      <c r="Z656" s="906"/>
      <c r="AA656" s="907"/>
      <c r="AB656" s="937">
        <v>56</v>
      </c>
      <c r="AC656" s="938"/>
      <c r="AD656" s="939"/>
      <c r="AE656" s="978">
        <f t="shared" ref="AE656" si="641">IF(AB658=0,0,ROUNDUP(AB658/AB656,3))</f>
        <v>0.14299999999999999</v>
      </c>
      <c r="AF656" s="979"/>
      <c r="AG656" s="980"/>
      <c r="AH656" s="981">
        <f t="shared" ref="AH656" si="642">ROUNDUP(L656*T656+W656*AE656,1)</f>
        <v>0</v>
      </c>
      <c r="AI656" s="982"/>
      <c r="AJ656" s="982"/>
      <c r="AK656" s="982"/>
      <c r="AL656" s="983"/>
      <c r="AN656" s="928">
        <f t="shared" ref="AN656" si="643">IF(I656="△",ROUNDUP(W656*AE656,1),0)</f>
        <v>0</v>
      </c>
      <c r="AO656" s="929"/>
      <c r="AP656" s="929"/>
      <c r="AQ656" s="929"/>
      <c r="AR656" s="930"/>
      <c r="AU656" s="837" t="str">
        <f t="shared" ref="AU656" si="644">IF(OR(I656="×",AU660="×"),"×","●")</f>
        <v>●</v>
      </c>
      <c r="AV656" s="837" t="str">
        <f t="shared" ref="AV656" si="645">IF(AU656="●",IF(I656="定","-",I656),"-")</f>
        <v>△</v>
      </c>
      <c r="AW656" s="820">
        <f t="shared" ref="AW656" si="646">20+ROUNDDOWN(($K$255-1000)/1000,0)*20</f>
        <v>0</v>
      </c>
    </row>
    <row r="657" spans="3:49" ht="10.9" hidden="1" customHeight="1">
      <c r="C657" s="868"/>
      <c r="D657" s="922"/>
      <c r="E657" s="866"/>
      <c r="F657" s="985"/>
      <c r="G657" s="868"/>
      <c r="H657" s="1025"/>
      <c r="I657" s="991"/>
      <c r="J657" s="992"/>
      <c r="K657" s="993"/>
      <c r="L657" s="958"/>
      <c r="M657" s="959"/>
      <c r="N657" s="959"/>
      <c r="O657" s="959"/>
      <c r="P657" s="960"/>
      <c r="Q657" s="777"/>
      <c r="R657" s="778"/>
      <c r="S657" s="874"/>
      <c r="T657" s="964"/>
      <c r="U657" s="965"/>
      <c r="V657" s="966"/>
      <c r="W657" s="906"/>
      <c r="X657" s="906"/>
      <c r="Y657" s="906"/>
      <c r="Z657" s="906"/>
      <c r="AA657" s="907"/>
      <c r="AB657" s="940"/>
      <c r="AC657" s="941"/>
      <c r="AD657" s="942"/>
      <c r="AE657" s="964"/>
      <c r="AF657" s="965"/>
      <c r="AG657" s="966"/>
      <c r="AH657" s="970"/>
      <c r="AI657" s="971"/>
      <c r="AJ657" s="971"/>
      <c r="AK657" s="971"/>
      <c r="AL657" s="972"/>
      <c r="AN657" s="911"/>
      <c r="AO657" s="912"/>
      <c r="AP657" s="912"/>
      <c r="AQ657" s="912"/>
      <c r="AR657" s="913"/>
      <c r="AU657" s="837"/>
      <c r="AV657" s="837"/>
      <c r="AW657" s="820"/>
    </row>
    <row r="658" spans="3:49" ht="10.9" hidden="1" customHeight="1">
      <c r="C658" s="868"/>
      <c r="D658" s="922"/>
      <c r="E658" s="866"/>
      <c r="F658" s="985"/>
      <c r="G658" s="868"/>
      <c r="H658" s="1025"/>
      <c r="I658" s="991"/>
      <c r="J658" s="992"/>
      <c r="K658" s="993"/>
      <c r="L658" s="958"/>
      <c r="M658" s="959"/>
      <c r="N658" s="959"/>
      <c r="O658" s="959"/>
      <c r="P658" s="960"/>
      <c r="Q658" s="777"/>
      <c r="R658" s="778"/>
      <c r="S658" s="874"/>
      <c r="T658" s="964"/>
      <c r="U658" s="965"/>
      <c r="V658" s="966"/>
      <c r="W658" s="906"/>
      <c r="X658" s="906"/>
      <c r="Y658" s="906"/>
      <c r="Z658" s="906"/>
      <c r="AA658" s="907"/>
      <c r="AB658" s="943">
        <v>8</v>
      </c>
      <c r="AC658" s="944"/>
      <c r="AD658" s="945"/>
      <c r="AE658" s="964"/>
      <c r="AF658" s="965"/>
      <c r="AG658" s="966"/>
      <c r="AH658" s="970"/>
      <c r="AI658" s="971"/>
      <c r="AJ658" s="971"/>
      <c r="AK658" s="971"/>
      <c r="AL658" s="972"/>
      <c r="AN658" s="911"/>
      <c r="AO658" s="912"/>
      <c r="AP658" s="912"/>
      <c r="AQ658" s="912"/>
      <c r="AR658" s="913"/>
      <c r="AU658" s="837"/>
      <c r="AV658" s="837"/>
      <c r="AW658" s="820"/>
    </row>
    <row r="659" spans="3:49" ht="10.9" hidden="1" customHeight="1">
      <c r="C659" s="869"/>
      <c r="D659" s="923"/>
      <c r="E659" s="867"/>
      <c r="F659" s="986"/>
      <c r="G659" s="869"/>
      <c r="H659" s="1026"/>
      <c r="I659" s="994"/>
      <c r="J659" s="995"/>
      <c r="K659" s="996"/>
      <c r="L659" s="961"/>
      <c r="M659" s="962"/>
      <c r="N659" s="962"/>
      <c r="O659" s="962"/>
      <c r="P659" s="963"/>
      <c r="Q659" s="780"/>
      <c r="R659" s="781"/>
      <c r="S659" s="875"/>
      <c r="T659" s="967"/>
      <c r="U659" s="968"/>
      <c r="V659" s="969"/>
      <c r="W659" s="906"/>
      <c r="X659" s="906"/>
      <c r="Y659" s="906"/>
      <c r="Z659" s="906"/>
      <c r="AA659" s="907"/>
      <c r="AB659" s="934"/>
      <c r="AC659" s="935"/>
      <c r="AD659" s="936"/>
      <c r="AE659" s="967"/>
      <c r="AF659" s="968"/>
      <c r="AG659" s="969"/>
      <c r="AH659" s="973"/>
      <c r="AI659" s="929"/>
      <c r="AJ659" s="929"/>
      <c r="AK659" s="929"/>
      <c r="AL659" s="930"/>
      <c r="AN659" s="911"/>
      <c r="AO659" s="912"/>
      <c r="AP659" s="912"/>
      <c r="AQ659" s="912"/>
      <c r="AR659" s="913"/>
      <c r="AU659" s="837"/>
      <c r="AV659" s="837"/>
      <c r="AW659" s="820"/>
    </row>
    <row r="660" spans="3:49" ht="10.9" hidden="1" customHeight="1">
      <c r="C660" s="920">
        <v>7</v>
      </c>
      <c r="D660" s="921" t="s">
        <v>9</v>
      </c>
      <c r="E660" s="924">
        <v>25</v>
      </c>
      <c r="F660" s="984" t="s">
        <v>10</v>
      </c>
      <c r="G660" s="920" t="s">
        <v>22</v>
      </c>
      <c r="H660" s="1024"/>
      <c r="I660" s="988" t="s">
        <v>118</v>
      </c>
      <c r="J660" s="989"/>
      <c r="K660" s="990"/>
      <c r="L660" s="975">
        <f t="shared" ref="L660" si="647">IF(AND(I660="△",AU660="●"),AW660,0)</f>
        <v>0</v>
      </c>
      <c r="M660" s="976"/>
      <c r="N660" s="976"/>
      <c r="O660" s="976"/>
      <c r="P660" s="977"/>
      <c r="Q660" s="774" t="s">
        <v>306</v>
      </c>
      <c r="R660" s="775"/>
      <c r="S660" s="873"/>
      <c r="T660" s="978">
        <f t="shared" ref="T660" si="648">IF(Q660="①",$AL$167,IF(Q660="②",$AL$189,IF(Q660="③",$AL$211,IF(Q660="④",$AL$233,0))))</f>
        <v>0</v>
      </c>
      <c r="U660" s="979"/>
      <c r="V660" s="980"/>
      <c r="W660" s="906">
        <f t="shared" ref="W660" si="649">IF(AND(I660="△",AU660="●"),$K$257*2,0)</f>
        <v>0</v>
      </c>
      <c r="X660" s="906"/>
      <c r="Y660" s="906"/>
      <c r="Z660" s="906"/>
      <c r="AA660" s="907"/>
      <c r="AB660" s="937">
        <v>56</v>
      </c>
      <c r="AC660" s="938"/>
      <c r="AD660" s="939"/>
      <c r="AE660" s="978">
        <f t="shared" ref="AE660" si="650">IF(AB662=0,0,ROUNDUP(AB662/AB660,3))</f>
        <v>0.14299999999999999</v>
      </c>
      <c r="AF660" s="979"/>
      <c r="AG660" s="980"/>
      <c r="AH660" s="981">
        <f t="shared" ref="AH660" si="651">ROUNDUP(L660*T660+W660*AE660,1)</f>
        <v>0</v>
      </c>
      <c r="AI660" s="982"/>
      <c r="AJ660" s="982"/>
      <c r="AK660" s="982"/>
      <c r="AL660" s="983"/>
      <c r="AN660" s="928">
        <f t="shared" ref="AN660" si="652">IF(I660="△",ROUNDUP(W660*AE660,1),0)</f>
        <v>0</v>
      </c>
      <c r="AO660" s="929"/>
      <c r="AP660" s="929"/>
      <c r="AQ660" s="929"/>
      <c r="AR660" s="930"/>
      <c r="AU660" s="837" t="str">
        <f t="shared" ref="AU660" si="653">IF(OR(I660="×",AU664="×"),"×","●")</f>
        <v>●</v>
      </c>
      <c r="AV660" s="837" t="str">
        <f t="shared" ref="AV660" si="654">IF(AU660="●",IF(I660="定","-",I660),"-")</f>
        <v>△</v>
      </c>
      <c r="AW660" s="820">
        <f t="shared" ref="AW660" si="655">20+ROUNDDOWN(($K$255-1000)/1000,0)*20</f>
        <v>0</v>
      </c>
    </row>
    <row r="661" spans="3:49" ht="10.9" hidden="1" customHeight="1">
      <c r="C661" s="868"/>
      <c r="D661" s="922"/>
      <c r="E661" s="866"/>
      <c r="F661" s="985"/>
      <c r="G661" s="868"/>
      <c r="H661" s="1025"/>
      <c r="I661" s="991"/>
      <c r="J661" s="992"/>
      <c r="K661" s="993"/>
      <c r="L661" s="958"/>
      <c r="M661" s="959"/>
      <c r="N661" s="959"/>
      <c r="O661" s="959"/>
      <c r="P661" s="960"/>
      <c r="Q661" s="777"/>
      <c r="R661" s="778"/>
      <c r="S661" s="874"/>
      <c r="T661" s="964"/>
      <c r="U661" s="965"/>
      <c r="V661" s="966"/>
      <c r="W661" s="906"/>
      <c r="X661" s="906"/>
      <c r="Y661" s="906"/>
      <c r="Z661" s="906"/>
      <c r="AA661" s="907"/>
      <c r="AB661" s="940"/>
      <c r="AC661" s="941"/>
      <c r="AD661" s="942"/>
      <c r="AE661" s="964"/>
      <c r="AF661" s="965"/>
      <c r="AG661" s="966"/>
      <c r="AH661" s="970"/>
      <c r="AI661" s="971"/>
      <c r="AJ661" s="971"/>
      <c r="AK661" s="971"/>
      <c r="AL661" s="972"/>
      <c r="AN661" s="911"/>
      <c r="AO661" s="912"/>
      <c r="AP661" s="912"/>
      <c r="AQ661" s="912"/>
      <c r="AR661" s="913"/>
      <c r="AU661" s="837"/>
      <c r="AV661" s="837"/>
      <c r="AW661" s="820"/>
    </row>
    <row r="662" spans="3:49" ht="10.9" hidden="1" customHeight="1">
      <c r="C662" s="868"/>
      <c r="D662" s="922"/>
      <c r="E662" s="866"/>
      <c r="F662" s="985"/>
      <c r="G662" s="868"/>
      <c r="H662" s="1025"/>
      <c r="I662" s="991"/>
      <c r="J662" s="992"/>
      <c r="K662" s="993"/>
      <c r="L662" s="958"/>
      <c r="M662" s="959"/>
      <c r="N662" s="959"/>
      <c r="O662" s="959"/>
      <c r="P662" s="960"/>
      <c r="Q662" s="777"/>
      <c r="R662" s="778"/>
      <c r="S662" s="874"/>
      <c r="T662" s="964"/>
      <c r="U662" s="965"/>
      <c r="V662" s="966"/>
      <c r="W662" s="906"/>
      <c r="X662" s="906"/>
      <c r="Y662" s="906"/>
      <c r="Z662" s="906"/>
      <c r="AA662" s="907"/>
      <c r="AB662" s="943">
        <v>8</v>
      </c>
      <c r="AC662" s="944"/>
      <c r="AD662" s="945"/>
      <c r="AE662" s="964"/>
      <c r="AF662" s="965"/>
      <c r="AG662" s="966"/>
      <c r="AH662" s="970"/>
      <c r="AI662" s="971"/>
      <c r="AJ662" s="971"/>
      <c r="AK662" s="971"/>
      <c r="AL662" s="972"/>
      <c r="AN662" s="911"/>
      <c r="AO662" s="912"/>
      <c r="AP662" s="912"/>
      <c r="AQ662" s="912"/>
      <c r="AR662" s="913"/>
      <c r="AU662" s="837"/>
      <c r="AV662" s="837"/>
      <c r="AW662" s="820"/>
    </row>
    <row r="663" spans="3:49" ht="10.9" hidden="1" customHeight="1">
      <c r="C663" s="869"/>
      <c r="D663" s="923"/>
      <c r="E663" s="867"/>
      <c r="F663" s="986"/>
      <c r="G663" s="869"/>
      <c r="H663" s="1026"/>
      <c r="I663" s="994"/>
      <c r="J663" s="995"/>
      <c r="K663" s="996"/>
      <c r="L663" s="961"/>
      <c r="M663" s="962"/>
      <c r="N663" s="962"/>
      <c r="O663" s="962"/>
      <c r="P663" s="963"/>
      <c r="Q663" s="780"/>
      <c r="R663" s="781"/>
      <c r="S663" s="875"/>
      <c r="T663" s="967"/>
      <c r="U663" s="968"/>
      <c r="V663" s="969"/>
      <c r="W663" s="906"/>
      <c r="X663" s="906"/>
      <c r="Y663" s="906"/>
      <c r="Z663" s="906"/>
      <c r="AA663" s="907"/>
      <c r="AB663" s="934"/>
      <c r="AC663" s="935"/>
      <c r="AD663" s="936"/>
      <c r="AE663" s="967"/>
      <c r="AF663" s="968"/>
      <c r="AG663" s="969"/>
      <c r="AH663" s="973"/>
      <c r="AI663" s="929"/>
      <c r="AJ663" s="929"/>
      <c r="AK663" s="929"/>
      <c r="AL663" s="930"/>
      <c r="AN663" s="911"/>
      <c r="AO663" s="912"/>
      <c r="AP663" s="912"/>
      <c r="AQ663" s="912"/>
      <c r="AR663" s="913"/>
      <c r="AU663" s="837"/>
      <c r="AV663" s="837"/>
      <c r="AW663" s="820"/>
    </row>
    <row r="664" spans="3:49" ht="10.9" hidden="1" customHeight="1">
      <c r="C664" s="920">
        <v>7</v>
      </c>
      <c r="D664" s="921" t="s">
        <v>9</v>
      </c>
      <c r="E664" s="924">
        <v>26</v>
      </c>
      <c r="F664" s="984" t="s">
        <v>10</v>
      </c>
      <c r="G664" s="868" t="s">
        <v>23</v>
      </c>
      <c r="H664" s="1025"/>
      <c r="I664" s="988" t="s">
        <v>118</v>
      </c>
      <c r="J664" s="989"/>
      <c r="K664" s="990"/>
      <c r="L664" s="975">
        <f t="shared" ref="L664" si="656">IF(AND(I664="△",AU664="●"),AW664,0)</f>
        <v>0</v>
      </c>
      <c r="M664" s="976"/>
      <c r="N664" s="976"/>
      <c r="O664" s="976"/>
      <c r="P664" s="977"/>
      <c r="Q664" s="774" t="s">
        <v>45</v>
      </c>
      <c r="R664" s="775"/>
      <c r="S664" s="873"/>
      <c r="T664" s="978">
        <f t="shared" ref="T664" si="657">IF(Q664="①",$AL$167,IF(Q664="②",$AL$189,IF(Q664="③",$AL$211,IF(Q664="④",$AL$233,0))))</f>
        <v>0</v>
      </c>
      <c r="U664" s="979"/>
      <c r="V664" s="980"/>
      <c r="W664" s="975">
        <f t="shared" ref="W664" si="658">IF(AND(I664="△",AU664="●"),$K$257*2,0)</f>
        <v>0</v>
      </c>
      <c r="X664" s="976"/>
      <c r="Y664" s="976"/>
      <c r="Z664" s="976"/>
      <c r="AA664" s="977"/>
      <c r="AB664" s="937">
        <v>48</v>
      </c>
      <c r="AC664" s="938"/>
      <c r="AD664" s="939"/>
      <c r="AE664" s="978">
        <f t="shared" ref="AE664" si="659">IF(AB666=0,0,ROUNDUP(AB666/AB664,3))</f>
        <v>0.16700000000000001</v>
      </c>
      <c r="AF664" s="979"/>
      <c r="AG664" s="980"/>
      <c r="AH664" s="981">
        <f t="shared" ref="AH664" si="660">ROUNDUP(L664*T664+W664*AE664,1)</f>
        <v>0</v>
      </c>
      <c r="AI664" s="982"/>
      <c r="AJ664" s="982"/>
      <c r="AK664" s="982"/>
      <c r="AL664" s="983"/>
      <c r="AN664" s="928">
        <f t="shared" ref="AN664" si="661">IF(I664="△",ROUNDUP(W664*AE664,1),0)</f>
        <v>0</v>
      </c>
      <c r="AO664" s="929"/>
      <c r="AP664" s="929"/>
      <c r="AQ664" s="929"/>
      <c r="AR664" s="930"/>
      <c r="AU664" s="837" t="str">
        <f t="shared" ref="AU664" si="662">IF(OR(I664="×",AU668="×"),"×","●")</f>
        <v>●</v>
      </c>
      <c r="AV664" s="837" t="str">
        <f t="shared" ref="AV664" si="663">IF(AU664="●",IF(I664="定","-",I664),"-")</f>
        <v>△</v>
      </c>
      <c r="AW664" s="820">
        <f t="shared" ref="AW664" si="664">20+ROUNDDOWN(($K$255-1000)/1000,0)*20</f>
        <v>0</v>
      </c>
    </row>
    <row r="665" spans="3:49" ht="10.9" hidden="1" customHeight="1">
      <c r="C665" s="868"/>
      <c r="D665" s="922"/>
      <c r="E665" s="866"/>
      <c r="F665" s="985"/>
      <c r="G665" s="868"/>
      <c r="H665" s="1025"/>
      <c r="I665" s="991"/>
      <c r="J665" s="992"/>
      <c r="K665" s="993"/>
      <c r="L665" s="958"/>
      <c r="M665" s="959"/>
      <c r="N665" s="959"/>
      <c r="O665" s="959"/>
      <c r="P665" s="960"/>
      <c r="Q665" s="777"/>
      <c r="R665" s="778"/>
      <c r="S665" s="874"/>
      <c r="T665" s="964"/>
      <c r="U665" s="965"/>
      <c r="V665" s="966"/>
      <c r="W665" s="958"/>
      <c r="X665" s="959"/>
      <c r="Y665" s="959"/>
      <c r="Z665" s="959"/>
      <c r="AA665" s="960"/>
      <c r="AB665" s="940"/>
      <c r="AC665" s="941"/>
      <c r="AD665" s="942"/>
      <c r="AE665" s="964"/>
      <c r="AF665" s="965"/>
      <c r="AG665" s="966"/>
      <c r="AH665" s="970"/>
      <c r="AI665" s="971"/>
      <c r="AJ665" s="971"/>
      <c r="AK665" s="971"/>
      <c r="AL665" s="972"/>
      <c r="AN665" s="911"/>
      <c r="AO665" s="912"/>
      <c r="AP665" s="912"/>
      <c r="AQ665" s="912"/>
      <c r="AR665" s="913"/>
      <c r="AU665" s="837"/>
      <c r="AV665" s="837"/>
      <c r="AW665" s="820"/>
    </row>
    <row r="666" spans="3:49" ht="10.9" hidden="1" customHeight="1">
      <c r="C666" s="868"/>
      <c r="D666" s="922"/>
      <c r="E666" s="866"/>
      <c r="F666" s="985"/>
      <c r="G666" s="868"/>
      <c r="H666" s="1025"/>
      <c r="I666" s="991"/>
      <c r="J666" s="992"/>
      <c r="K666" s="993"/>
      <c r="L666" s="958"/>
      <c r="M666" s="959"/>
      <c r="N666" s="959"/>
      <c r="O666" s="959"/>
      <c r="P666" s="960"/>
      <c r="Q666" s="777"/>
      <c r="R666" s="778"/>
      <c r="S666" s="874"/>
      <c r="T666" s="964"/>
      <c r="U666" s="965"/>
      <c r="V666" s="966"/>
      <c r="W666" s="958"/>
      <c r="X666" s="959"/>
      <c r="Y666" s="959"/>
      <c r="Z666" s="959"/>
      <c r="AA666" s="960"/>
      <c r="AB666" s="943">
        <v>8</v>
      </c>
      <c r="AC666" s="944"/>
      <c r="AD666" s="945"/>
      <c r="AE666" s="964"/>
      <c r="AF666" s="965"/>
      <c r="AG666" s="966"/>
      <c r="AH666" s="970"/>
      <c r="AI666" s="971"/>
      <c r="AJ666" s="971"/>
      <c r="AK666" s="971"/>
      <c r="AL666" s="972"/>
      <c r="AN666" s="911"/>
      <c r="AO666" s="912"/>
      <c r="AP666" s="912"/>
      <c r="AQ666" s="912"/>
      <c r="AR666" s="913"/>
      <c r="AU666" s="837"/>
      <c r="AV666" s="837"/>
      <c r="AW666" s="820"/>
    </row>
    <row r="667" spans="3:49" ht="10.9" hidden="1" customHeight="1">
      <c r="C667" s="869"/>
      <c r="D667" s="923"/>
      <c r="E667" s="867"/>
      <c r="F667" s="986"/>
      <c r="G667" s="869"/>
      <c r="H667" s="1026"/>
      <c r="I667" s="994"/>
      <c r="J667" s="995"/>
      <c r="K667" s="996"/>
      <c r="L667" s="961"/>
      <c r="M667" s="962"/>
      <c r="N667" s="962"/>
      <c r="O667" s="962"/>
      <c r="P667" s="963"/>
      <c r="Q667" s="780"/>
      <c r="R667" s="781"/>
      <c r="S667" s="875"/>
      <c r="T667" s="967"/>
      <c r="U667" s="968"/>
      <c r="V667" s="969"/>
      <c r="W667" s="961"/>
      <c r="X667" s="962"/>
      <c r="Y667" s="962"/>
      <c r="Z667" s="962"/>
      <c r="AA667" s="963"/>
      <c r="AB667" s="934"/>
      <c r="AC667" s="935"/>
      <c r="AD667" s="936"/>
      <c r="AE667" s="967"/>
      <c r="AF667" s="968"/>
      <c r="AG667" s="969"/>
      <c r="AH667" s="973"/>
      <c r="AI667" s="929"/>
      <c r="AJ667" s="929"/>
      <c r="AK667" s="929"/>
      <c r="AL667" s="930"/>
      <c r="AN667" s="911"/>
      <c r="AO667" s="912"/>
      <c r="AP667" s="912"/>
      <c r="AQ667" s="912"/>
      <c r="AR667" s="913"/>
      <c r="AU667" s="837"/>
      <c r="AV667" s="837"/>
      <c r="AW667" s="820"/>
    </row>
    <row r="668" spans="3:49" ht="10.9" hidden="1" customHeight="1">
      <c r="C668" s="920">
        <v>7</v>
      </c>
      <c r="D668" s="921" t="s">
        <v>9</v>
      </c>
      <c r="E668" s="924">
        <v>27</v>
      </c>
      <c r="F668" s="984" t="s">
        <v>10</v>
      </c>
      <c r="G668" s="920" t="s">
        <v>24</v>
      </c>
      <c r="H668" s="1024"/>
      <c r="I668" s="988" t="s">
        <v>121</v>
      </c>
      <c r="J668" s="989"/>
      <c r="K668" s="990"/>
      <c r="L668" s="975">
        <f t="shared" ref="L668" si="665">IF(AND(I668="△",AU668="●"),AW668,0)</f>
        <v>0</v>
      </c>
      <c r="M668" s="976"/>
      <c r="N668" s="976"/>
      <c r="O668" s="976"/>
      <c r="P668" s="977"/>
      <c r="Q668" s="774"/>
      <c r="R668" s="775"/>
      <c r="S668" s="873"/>
      <c r="T668" s="978">
        <f t="shared" ref="T668" si="666">IF(Q668="①",$AL$167,IF(Q668="②",$AL$189,IF(Q668="③",$AL$211,IF(Q668="④",$AL$233,0))))</f>
        <v>0</v>
      </c>
      <c r="U668" s="979"/>
      <c r="V668" s="980"/>
      <c r="W668" s="975">
        <f t="shared" ref="W668" si="667">IF(AND(I668="△",AU668="●"),$K$257*2,0)</f>
        <v>0</v>
      </c>
      <c r="X668" s="976"/>
      <c r="Y668" s="976"/>
      <c r="Z668" s="976"/>
      <c r="AA668" s="977"/>
      <c r="AB668" s="937"/>
      <c r="AC668" s="938"/>
      <c r="AD668" s="939"/>
      <c r="AE668" s="978">
        <f t="shared" ref="AE668" si="668">IF(AB670=0,0,ROUNDUP(AB670/AB668,3))</f>
        <v>0</v>
      </c>
      <c r="AF668" s="979"/>
      <c r="AG668" s="980"/>
      <c r="AH668" s="981">
        <f t="shared" ref="AH668" si="669">ROUNDUP(L668*T668+W668*AE668,1)</f>
        <v>0</v>
      </c>
      <c r="AI668" s="982"/>
      <c r="AJ668" s="982"/>
      <c r="AK668" s="982"/>
      <c r="AL668" s="983"/>
      <c r="AN668" s="928">
        <f t="shared" ref="AN668" si="670">IF(I668="△",ROUNDUP(W668*AE668,1),0)</f>
        <v>0</v>
      </c>
      <c r="AO668" s="929"/>
      <c r="AP668" s="929"/>
      <c r="AQ668" s="929"/>
      <c r="AR668" s="930"/>
      <c r="AU668" s="837" t="str">
        <f t="shared" ref="AU668" si="671">IF(OR(I668="×",AU672="×"),"×","●")</f>
        <v>●</v>
      </c>
      <c r="AV668" s="837" t="str">
        <f t="shared" ref="AV668" si="672">IF(AU668="●",IF(I668="定","-",I668),"-")</f>
        <v>-</v>
      </c>
      <c r="AW668" s="820">
        <f t="shared" ref="AW668" si="673">20+ROUNDDOWN(($K$255-1000)/1000,0)*20</f>
        <v>0</v>
      </c>
    </row>
    <row r="669" spans="3:49" ht="10.9" hidden="1" customHeight="1">
      <c r="C669" s="868"/>
      <c r="D669" s="922"/>
      <c r="E669" s="866"/>
      <c r="F669" s="985"/>
      <c r="G669" s="868"/>
      <c r="H669" s="1025"/>
      <c r="I669" s="991"/>
      <c r="J669" s="992"/>
      <c r="K669" s="993"/>
      <c r="L669" s="958"/>
      <c r="M669" s="959"/>
      <c r="N669" s="959"/>
      <c r="O669" s="959"/>
      <c r="P669" s="960"/>
      <c r="Q669" s="777"/>
      <c r="R669" s="778"/>
      <c r="S669" s="874"/>
      <c r="T669" s="964"/>
      <c r="U669" s="965"/>
      <c r="V669" s="966"/>
      <c r="W669" s="958"/>
      <c r="X669" s="959"/>
      <c r="Y669" s="959"/>
      <c r="Z669" s="959"/>
      <c r="AA669" s="960"/>
      <c r="AB669" s="940"/>
      <c r="AC669" s="941"/>
      <c r="AD669" s="942"/>
      <c r="AE669" s="964"/>
      <c r="AF669" s="965"/>
      <c r="AG669" s="966"/>
      <c r="AH669" s="970"/>
      <c r="AI669" s="971"/>
      <c r="AJ669" s="971"/>
      <c r="AK669" s="971"/>
      <c r="AL669" s="972"/>
      <c r="AN669" s="911"/>
      <c r="AO669" s="912"/>
      <c r="AP669" s="912"/>
      <c r="AQ669" s="912"/>
      <c r="AR669" s="913"/>
      <c r="AU669" s="837"/>
      <c r="AV669" s="837"/>
      <c r="AW669" s="820"/>
    </row>
    <row r="670" spans="3:49" ht="10.9" hidden="1" customHeight="1">
      <c r="C670" s="868"/>
      <c r="D670" s="922"/>
      <c r="E670" s="866"/>
      <c r="F670" s="985"/>
      <c r="G670" s="868"/>
      <c r="H670" s="1025"/>
      <c r="I670" s="991"/>
      <c r="J670" s="992"/>
      <c r="K670" s="993"/>
      <c r="L670" s="958"/>
      <c r="M670" s="959"/>
      <c r="N670" s="959"/>
      <c r="O670" s="959"/>
      <c r="P670" s="960"/>
      <c r="Q670" s="777"/>
      <c r="R670" s="778"/>
      <c r="S670" s="874"/>
      <c r="T670" s="964"/>
      <c r="U670" s="965"/>
      <c r="V670" s="966"/>
      <c r="W670" s="958"/>
      <c r="X670" s="959"/>
      <c r="Y670" s="959"/>
      <c r="Z670" s="959"/>
      <c r="AA670" s="960"/>
      <c r="AB670" s="943"/>
      <c r="AC670" s="944"/>
      <c r="AD670" s="945"/>
      <c r="AE670" s="964"/>
      <c r="AF670" s="965"/>
      <c r="AG670" s="966"/>
      <c r="AH670" s="970"/>
      <c r="AI670" s="971"/>
      <c r="AJ670" s="971"/>
      <c r="AK670" s="971"/>
      <c r="AL670" s="972"/>
      <c r="AN670" s="911"/>
      <c r="AO670" s="912"/>
      <c r="AP670" s="912"/>
      <c r="AQ670" s="912"/>
      <c r="AR670" s="913"/>
      <c r="AU670" s="837"/>
      <c r="AV670" s="837"/>
      <c r="AW670" s="820"/>
    </row>
    <row r="671" spans="3:49" ht="10.9" hidden="1" customHeight="1">
      <c r="C671" s="869"/>
      <c r="D671" s="923"/>
      <c r="E671" s="867"/>
      <c r="F671" s="986"/>
      <c r="G671" s="869"/>
      <c r="H671" s="1026"/>
      <c r="I671" s="994"/>
      <c r="J671" s="995"/>
      <c r="K671" s="996"/>
      <c r="L671" s="961"/>
      <c r="M671" s="962"/>
      <c r="N671" s="962"/>
      <c r="O671" s="962"/>
      <c r="P671" s="963"/>
      <c r="Q671" s="780"/>
      <c r="R671" s="781"/>
      <c r="S671" s="875"/>
      <c r="T671" s="967"/>
      <c r="U671" s="968"/>
      <c r="V671" s="969"/>
      <c r="W671" s="961"/>
      <c r="X671" s="962"/>
      <c r="Y671" s="962"/>
      <c r="Z671" s="962"/>
      <c r="AA671" s="963"/>
      <c r="AB671" s="934"/>
      <c r="AC671" s="935"/>
      <c r="AD671" s="936"/>
      <c r="AE671" s="967"/>
      <c r="AF671" s="968"/>
      <c r="AG671" s="969"/>
      <c r="AH671" s="973"/>
      <c r="AI671" s="929"/>
      <c r="AJ671" s="929"/>
      <c r="AK671" s="929"/>
      <c r="AL671" s="930"/>
      <c r="AN671" s="911"/>
      <c r="AO671" s="912"/>
      <c r="AP671" s="912"/>
      <c r="AQ671" s="912"/>
      <c r="AR671" s="913"/>
      <c r="AU671" s="837"/>
      <c r="AV671" s="837"/>
      <c r="AW671" s="820"/>
    </row>
    <row r="672" spans="3:49" ht="10.9" hidden="1" customHeight="1">
      <c r="C672" s="920">
        <v>7</v>
      </c>
      <c r="D672" s="921" t="s">
        <v>9</v>
      </c>
      <c r="E672" s="924">
        <v>28</v>
      </c>
      <c r="F672" s="984" t="s">
        <v>10</v>
      </c>
      <c r="G672" s="920" t="s">
        <v>25</v>
      </c>
      <c r="H672" s="1024"/>
      <c r="I672" s="988" t="s">
        <v>118</v>
      </c>
      <c r="J672" s="989"/>
      <c r="K672" s="990"/>
      <c r="L672" s="975">
        <f t="shared" ref="L672" si="674">IF(AND(I672="△",AU672="●"),AW672,0)</f>
        <v>0</v>
      </c>
      <c r="M672" s="976"/>
      <c r="N672" s="976"/>
      <c r="O672" s="976"/>
      <c r="P672" s="977"/>
      <c r="Q672" s="774" t="s">
        <v>45</v>
      </c>
      <c r="R672" s="775"/>
      <c r="S672" s="873"/>
      <c r="T672" s="978">
        <f t="shared" ref="T672" si="675">IF(Q672="①",$AL$167,IF(Q672="②",$AL$189,IF(Q672="③",$AL$211,IF(Q672="④",$AL$233,0))))</f>
        <v>0</v>
      </c>
      <c r="U672" s="979"/>
      <c r="V672" s="980"/>
      <c r="W672" s="975">
        <f t="shared" ref="W672" si="676">IF(AND(I672="△",AU672="●"),$K$257*2,0)</f>
        <v>0</v>
      </c>
      <c r="X672" s="976"/>
      <c r="Y672" s="976"/>
      <c r="Z672" s="976"/>
      <c r="AA672" s="977"/>
      <c r="AB672" s="937">
        <v>48</v>
      </c>
      <c r="AC672" s="938"/>
      <c r="AD672" s="939"/>
      <c r="AE672" s="978">
        <f t="shared" ref="AE672" si="677">IF(AB674=0,0,ROUNDUP(AB674/AB672,3))</f>
        <v>0.16700000000000001</v>
      </c>
      <c r="AF672" s="979"/>
      <c r="AG672" s="980"/>
      <c r="AH672" s="981">
        <f t="shared" ref="AH672" si="678">ROUNDUP(L672*T672+W672*AE672,1)</f>
        <v>0</v>
      </c>
      <c r="AI672" s="982"/>
      <c r="AJ672" s="982"/>
      <c r="AK672" s="982"/>
      <c r="AL672" s="983"/>
      <c r="AN672" s="928">
        <f t="shared" ref="AN672" si="679">IF(I672="△",ROUNDUP(W672*AE672,1),0)</f>
        <v>0</v>
      </c>
      <c r="AO672" s="929"/>
      <c r="AP672" s="929"/>
      <c r="AQ672" s="929"/>
      <c r="AR672" s="930"/>
      <c r="AU672" s="837" t="str">
        <f t="shared" ref="AU672" si="680">IF(OR(I672="×",AU676="×"),"×","●")</f>
        <v>●</v>
      </c>
      <c r="AV672" s="837" t="str">
        <f t="shared" ref="AV672" si="681">IF(AU672="●",IF(I672="定","-",I672),"-")</f>
        <v>△</v>
      </c>
      <c r="AW672" s="820">
        <f t="shared" ref="AW672" si="682">20+ROUNDDOWN(($K$255-1000)/1000,0)*20</f>
        <v>0</v>
      </c>
    </row>
    <row r="673" spans="3:49" ht="10.9" hidden="1" customHeight="1">
      <c r="C673" s="868"/>
      <c r="D673" s="922"/>
      <c r="E673" s="866"/>
      <c r="F673" s="985"/>
      <c r="G673" s="868"/>
      <c r="H673" s="1025"/>
      <c r="I673" s="991"/>
      <c r="J673" s="992"/>
      <c r="K673" s="993"/>
      <c r="L673" s="958"/>
      <c r="M673" s="959"/>
      <c r="N673" s="959"/>
      <c r="O673" s="959"/>
      <c r="P673" s="960"/>
      <c r="Q673" s="777"/>
      <c r="R673" s="778"/>
      <c r="S673" s="874"/>
      <c r="T673" s="964"/>
      <c r="U673" s="965"/>
      <c r="V673" s="966"/>
      <c r="W673" s="958"/>
      <c r="X673" s="959"/>
      <c r="Y673" s="959"/>
      <c r="Z673" s="959"/>
      <c r="AA673" s="960"/>
      <c r="AB673" s="940"/>
      <c r="AC673" s="941"/>
      <c r="AD673" s="942"/>
      <c r="AE673" s="964"/>
      <c r="AF673" s="965"/>
      <c r="AG673" s="966"/>
      <c r="AH673" s="970"/>
      <c r="AI673" s="971"/>
      <c r="AJ673" s="971"/>
      <c r="AK673" s="971"/>
      <c r="AL673" s="972"/>
      <c r="AN673" s="911"/>
      <c r="AO673" s="912"/>
      <c r="AP673" s="912"/>
      <c r="AQ673" s="912"/>
      <c r="AR673" s="913"/>
      <c r="AU673" s="837"/>
      <c r="AV673" s="837"/>
      <c r="AW673" s="820"/>
    </row>
    <row r="674" spans="3:49" ht="10.9" hidden="1" customHeight="1">
      <c r="C674" s="868"/>
      <c r="D674" s="922"/>
      <c r="E674" s="866"/>
      <c r="F674" s="985"/>
      <c r="G674" s="868"/>
      <c r="H674" s="1025"/>
      <c r="I674" s="991"/>
      <c r="J674" s="992"/>
      <c r="K674" s="993"/>
      <c r="L674" s="958"/>
      <c r="M674" s="959"/>
      <c r="N674" s="959"/>
      <c r="O674" s="959"/>
      <c r="P674" s="960"/>
      <c r="Q674" s="777"/>
      <c r="R674" s="778"/>
      <c r="S674" s="874"/>
      <c r="T674" s="964"/>
      <c r="U674" s="965"/>
      <c r="V674" s="966"/>
      <c r="W674" s="958"/>
      <c r="X674" s="959"/>
      <c r="Y674" s="959"/>
      <c r="Z674" s="959"/>
      <c r="AA674" s="960"/>
      <c r="AB674" s="943">
        <v>8</v>
      </c>
      <c r="AC674" s="944"/>
      <c r="AD674" s="945"/>
      <c r="AE674" s="964"/>
      <c r="AF674" s="965"/>
      <c r="AG674" s="966"/>
      <c r="AH674" s="970"/>
      <c r="AI674" s="971"/>
      <c r="AJ674" s="971"/>
      <c r="AK674" s="971"/>
      <c r="AL674" s="972"/>
      <c r="AN674" s="911"/>
      <c r="AO674" s="912"/>
      <c r="AP674" s="912"/>
      <c r="AQ674" s="912"/>
      <c r="AR674" s="913"/>
      <c r="AU674" s="837"/>
      <c r="AV674" s="837"/>
      <c r="AW674" s="820"/>
    </row>
    <row r="675" spans="3:49" ht="10.9" hidden="1" customHeight="1">
      <c r="C675" s="869"/>
      <c r="D675" s="923"/>
      <c r="E675" s="867"/>
      <c r="F675" s="986"/>
      <c r="G675" s="869"/>
      <c r="H675" s="1026"/>
      <c r="I675" s="994"/>
      <c r="J675" s="995"/>
      <c r="K675" s="996"/>
      <c r="L675" s="961"/>
      <c r="M675" s="962"/>
      <c r="N675" s="962"/>
      <c r="O675" s="962"/>
      <c r="P675" s="963"/>
      <c r="Q675" s="780"/>
      <c r="R675" s="781"/>
      <c r="S675" s="875"/>
      <c r="T675" s="967"/>
      <c r="U675" s="968"/>
      <c r="V675" s="969"/>
      <c r="W675" s="961"/>
      <c r="X675" s="962"/>
      <c r="Y675" s="962"/>
      <c r="Z675" s="962"/>
      <c r="AA675" s="963"/>
      <c r="AB675" s="934"/>
      <c r="AC675" s="935"/>
      <c r="AD675" s="936"/>
      <c r="AE675" s="967"/>
      <c r="AF675" s="968"/>
      <c r="AG675" s="969"/>
      <c r="AH675" s="973"/>
      <c r="AI675" s="929"/>
      <c r="AJ675" s="929"/>
      <c r="AK675" s="929"/>
      <c r="AL675" s="930"/>
      <c r="AN675" s="911"/>
      <c r="AO675" s="912"/>
      <c r="AP675" s="912"/>
      <c r="AQ675" s="912"/>
      <c r="AR675" s="913"/>
      <c r="AU675" s="837"/>
      <c r="AV675" s="837"/>
      <c r="AW675" s="820"/>
    </row>
    <row r="676" spans="3:49" ht="10.9" hidden="1" customHeight="1">
      <c r="C676" s="920">
        <v>7</v>
      </c>
      <c r="D676" s="921" t="s">
        <v>9</v>
      </c>
      <c r="E676" s="924">
        <v>29</v>
      </c>
      <c r="F676" s="984" t="s">
        <v>10</v>
      </c>
      <c r="G676" s="920" t="s">
        <v>19</v>
      </c>
      <c r="H676" s="1024"/>
      <c r="I676" s="988" t="s">
        <v>118</v>
      </c>
      <c r="J676" s="989"/>
      <c r="K676" s="990"/>
      <c r="L676" s="975">
        <f t="shared" ref="L676" si="683">IF(AND(I676="△",AU676="●"),AW676,0)</f>
        <v>0</v>
      </c>
      <c r="M676" s="976"/>
      <c r="N676" s="976"/>
      <c r="O676" s="976"/>
      <c r="P676" s="977"/>
      <c r="Q676" s="774" t="s">
        <v>249</v>
      </c>
      <c r="R676" s="775"/>
      <c r="S676" s="873"/>
      <c r="T676" s="978">
        <f t="shared" ref="T676" si="684">IF(Q676="①",$AL$167,IF(Q676="②",$AL$189,IF(Q676="③",$AL$211,IF(Q676="④",$AL$233,0))))</f>
        <v>0</v>
      </c>
      <c r="U676" s="979"/>
      <c r="V676" s="980"/>
      <c r="W676" s="975">
        <f t="shared" ref="W676" si="685">IF(AND(I676="△",AU676="●"),$K$257*2,0)</f>
        <v>0</v>
      </c>
      <c r="X676" s="976"/>
      <c r="Y676" s="976"/>
      <c r="Z676" s="976"/>
      <c r="AA676" s="977"/>
      <c r="AB676" s="937">
        <v>48</v>
      </c>
      <c r="AC676" s="938"/>
      <c r="AD676" s="939"/>
      <c r="AE676" s="978">
        <f t="shared" ref="AE676" si="686">IF(AB678=0,0,ROUNDUP(AB678/AB676,3))</f>
        <v>0.16700000000000001</v>
      </c>
      <c r="AF676" s="979"/>
      <c r="AG676" s="980"/>
      <c r="AH676" s="981">
        <f t="shared" ref="AH676" si="687">ROUNDUP(L676*T676+W676*AE676,1)</f>
        <v>0</v>
      </c>
      <c r="AI676" s="982"/>
      <c r="AJ676" s="982"/>
      <c r="AK676" s="982"/>
      <c r="AL676" s="983"/>
      <c r="AN676" s="928">
        <f t="shared" ref="AN676" si="688">IF(I676="△",ROUNDUP(W676*AE676,1),0)</f>
        <v>0</v>
      </c>
      <c r="AO676" s="929"/>
      <c r="AP676" s="929"/>
      <c r="AQ676" s="929"/>
      <c r="AR676" s="930"/>
      <c r="AU676" s="837" t="str">
        <f t="shared" ref="AU676" si="689">IF(OR(I676="×",AU680="×"),"×","●")</f>
        <v>●</v>
      </c>
      <c r="AV676" s="837" t="str">
        <f t="shared" ref="AV676" si="690">IF(AU676="●",IF(I676="定","-",I676),"-")</f>
        <v>△</v>
      </c>
      <c r="AW676" s="820">
        <f t="shared" ref="AW676" si="691">20+ROUNDDOWN(($K$255-1000)/1000,0)*20</f>
        <v>0</v>
      </c>
    </row>
    <row r="677" spans="3:49" ht="10.9" hidden="1" customHeight="1">
      <c r="C677" s="868"/>
      <c r="D677" s="922"/>
      <c r="E677" s="866"/>
      <c r="F677" s="985"/>
      <c r="G677" s="868"/>
      <c r="H677" s="1025"/>
      <c r="I677" s="991"/>
      <c r="J677" s="992"/>
      <c r="K677" s="993"/>
      <c r="L677" s="958"/>
      <c r="M677" s="959"/>
      <c r="N677" s="959"/>
      <c r="O677" s="959"/>
      <c r="P677" s="960"/>
      <c r="Q677" s="777"/>
      <c r="R677" s="778"/>
      <c r="S677" s="874"/>
      <c r="T677" s="964"/>
      <c r="U677" s="965"/>
      <c r="V677" s="966"/>
      <c r="W677" s="958"/>
      <c r="X677" s="959"/>
      <c r="Y677" s="959"/>
      <c r="Z677" s="959"/>
      <c r="AA677" s="960"/>
      <c r="AB677" s="940"/>
      <c r="AC677" s="941"/>
      <c r="AD677" s="942"/>
      <c r="AE677" s="964"/>
      <c r="AF677" s="965"/>
      <c r="AG677" s="966"/>
      <c r="AH677" s="970"/>
      <c r="AI677" s="971"/>
      <c r="AJ677" s="971"/>
      <c r="AK677" s="971"/>
      <c r="AL677" s="972"/>
      <c r="AN677" s="911"/>
      <c r="AO677" s="912"/>
      <c r="AP677" s="912"/>
      <c r="AQ677" s="912"/>
      <c r="AR677" s="913"/>
      <c r="AU677" s="837"/>
      <c r="AV677" s="837"/>
      <c r="AW677" s="820"/>
    </row>
    <row r="678" spans="3:49" ht="10.9" hidden="1" customHeight="1">
      <c r="C678" s="868"/>
      <c r="D678" s="922"/>
      <c r="E678" s="866"/>
      <c r="F678" s="985"/>
      <c r="G678" s="868"/>
      <c r="H678" s="1025"/>
      <c r="I678" s="991"/>
      <c r="J678" s="992"/>
      <c r="K678" s="993"/>
      <c r="L678" s="958"/>
      <c r="M678" s="959"/>
      <c r="N678" s="959"/>
      <c r="O678" s="959"/>
      <c r="P678" s="960"/>
      <c r="Q678" s="777"/>
      <c r="R678" s="778"/>
      <c r="S678" s="874"/>
      <c r="T678" s="964"/>
      <c r="U678" s="965"/>
      <c r="V678" s="966"/>
      <c r="W678" s="958"/>
      <c r="X678" s="959"/>
      <c r="Y678" s="959"/>
      <c r="Z678" s="959"/>
      <c r="AA678" s="960"/>
      <c r="AB678" s="943">
        <v>8</v>
      </c>
      <c r="AC678" s="944"/>
      <c r="AD678" s="945"/>
      <c r="AE678" s="964"/>
      <c r="AF678" s="965"/>
      <c r="AG678" s="966"/>
      <c r="AH678" s="970"/>
      <c r="AI678" s="971"/>
      <c r="AJ678" s="971"/>
      <c r="AK678" s="971"/>
      <c r="AL678" s="972"/>
      <c r="AN678" s="911"/>
      <c r="AO678" s="912"/>
      <c r="AP678" s="912"/>
      <c r="AQ678" s="912"/>
      <c r="AR678" s="913"/>
      <c r="AU678" s="837"/>
      <c r="AV678" s="837"/>
      <c r="AW678" s="820"/>
    </row>
    <row r="679" spans="3:49" ht="10.9" hidden="1" customHeight="1">
      <c r="C679" s="869"/>
      <c r="D679" s="923"/>
      <c r="E679" s="867"/>
      <c r="F679" s="986"/>
      <c r="G679" s="869"/>
      <c r="H679" s="1026"/>
      <c r="I679" s="994"/>
      <c r="J679" s="995"/>
      <c r="K679" s="996"/>
      <c r="L679" s="961"/>
      <c r="M679" s="962"/>
      <c r="N679" s="962"/>
      <c r="O679" s="962"/>
      <c r="P679" s="963"/>
      <c r="Q679" s="780"/>
      <c r="R679" s="781"/>
      <c r="S679" s="875"/>
      <c r="T679" s="967"/>
      <c r="U679" s="968"/>
      <c r="V679" s="969"/>
      <c r="W679" s="961"/>
      <c r="X679" s="962"/>
      <c r="Y679" s="962"/>
      <c r="Z679" s="962"/>
      <c r="AA679" s="963"/>
      <c r="AB679" s="934"/>
      <c r="AC679" s="935"/>
      <c r="AD679" s="936"/>
      <c r="AE679" s="967"/>
      <c r="AF679" s="968"/>
      <c r="AG679" s="969"/>
      <c r="AH679" s="973"/>
      <c r="AI679" s="929"/>
      <c r="AJ679" s="929"/>
      <c r="AK679" s="929"/>
      <c r="AL679" s="930"/>
      <c r="AN679" s="911"/>
      <c r="AO679" s="912"/>
      <c r="AP679" s="912"/>
      <c r="AQ679" s="912"/>
      <c r="AR679" s="913"/>
      <c r="AU679" s="837"/>
      <c r="AV679" s="837"/>
      <c r="AW679" s="820"/>
    </row>
    <row r="680" spans="3:49" ht="10.9" hidden="1" customHeight="1">
      <c r="C680" s="920">
        <v>7</v>
      </c>
      <c r="D680" s="921" t="s">
        <v>9</v>
      </c>
      <c r="E680" s="924">
        <v>30</v>
      </c>
      <c r="F680" s="984" t="s">
        <v>10</v>
      </c>
      <c r="G680" s="920" t="s">
        <v>20</v>
      </c>
      <c r="H680" s="1024"/>
      <c r="I680" s="988" t="s">
        <v>118</v>
      </c>
      <c r="J680" s="989"/>
      <c r="K680" s="990"/>
      <c r="L680" s="975">
        <f t="shared" ref="L680" si="692">IF(AND(I680="△",AU680="●"),AW680,0)</f>
        <v>0</v>
      </c>
      <c r="M680" s="976"/>
      <c r="N680" s="976"/>
      <c r="O680" s="976"/>
      <c r="P680" s="977"/>
      <c r="Q680" s="774" t="s">
        <v>305</v>
      </c>
      <c r="R680" s="775"/>
      <c r="S680" s="873"/>
      <c r="T680" s="978">
        <f t="shared" ref="T680" si="693">IF(Q680="①",$AL$167,IF(Q680="②",$AL$189,IF(Q680="③",$AL$211,IF(Q680="④",$AL$233,0))))</f>
        <v>0</v>
      </c>
      <c r="U680" s="979"/>
      <c r="V680" s="980"/>
      <c r="W680" s="975">
        <f t="shared" ref="W680" si="694">IF(AND(I680="△",AU680="●"),$K$257*2,0)</f>
        <v>0</v>
      </c>
      <c r="X680" s="976"/>
      <c r="Y680" s="976"/>
      <c r="Z680" s="976"/>
      <c r="AA680" s="977"/>
      <c r="AB680" s="937">
        <v>56</v>
      </c>
      <c r="AC680" s="938"/>
      <c r="AD680" s="939"/>
      <c r="AE680" s="978">
        <f t="shared" ref="AE680" si="695">IF(AB682=0,0,ROUNDUP(AB682/AB680,3))</f>
        <v>0.14299999999999999</v>
      </c>
      <c r="AF680" s="979"/>
      <c r="AG680" s="980"/>
      <c r="AH680" s="981">
        <f t="shared" ref="AH680" si="696">ROUNDUP(L680*T680+W680*AE680,1)</f>
        <v>0</v>
      </c>
      <c r="AI680" s="982"/>
      <c r="AJ680" s="982"/>
      <c r="AK680" s="982"/>
      <c r="AL680" s="983"/>
      <c r="AN680" s="928">
        <f t="shared" ref="AN680" si="697">IF(I680="△",ROUNDUP(W680*AE680,1),0)</f>
        <v>0</v>
      </c>
      <c r="AO680" s="929"/>
      <c r="AP680" s="929"/>
      <c r="AQ680" s="929"/>
      <c r="AR680" s="930"/>
      <c r="AU680" s="837" t="str">
        <f t="shared" ref="AU680" si="698">IF(OR(I680="×",AU684="×"),"×","●")</f>
        <v>●</v>
      </c>
      <c r="AV680" s="837" t="str">
        <f t="shared" ref="AV680" si="699">IF(AU680="●",IF(I680="定","-",I680),"-")</f>
        <v>△</v>
      </c>
      <c r="AW680" s="820">
        <f t="shared" ref="AW680" si="700">20+ROUNDDOWN(($K$255-1000)/1000,0)*20</f>
        <v>0</v>
      </c>
    </row>
    <row r="681" spans="3:49" ht="10.9" hidden="1" customHeight="1">
      <c r="C681" s="868"/>
      <c r="D681" s="922"/>
      <c r="E681" s="866"/>
      <c r="F681" s="985"/>
      <c r="G681" s="868"/>
      <c r="H681" s="1025"/>
      <c r="I681" s="991"/>
      <c r="J681" s="992"/>
      <c r="K681" s="993"/>
      <c r="L681" s="958"/>
      <c r="M681" s="959"/>
      <c r="N681" s="959"/>
      <c r="O681" s="959"/>
      <c r="P681" s="960"/>
      <c r="Q681" s="777"/>
      <c r="R681" s="778"/>
      <c r="S681" s="874"/>
      <c r="T681" s="964"/>
      <c r="U681" s="965"/>
      <c r="V681" s="966"/>
      <c r="W681" s="958"/>
      <c r="X681" s="959"/>
      <c r="Y681" s="959"/>
      <c r="Z681" s="959"/>
      <c r="AA681" s="960"/>
      <c r="AB681" s="940"/>
      <c r="AC681" s="941"/>
      <c r="AD681" s="942"/>
      <c r="AE681" s="964"/>
      <c r="AF681" s="965"/>
      <c r="AG681" s="966"/>
      <c r="AH681" s="970"/>
      <c r="AI681" s="971"/>
      <c r="AJ681" s="971"/>
      <c r="AK681" s="971"/>
      <c r="AL681" s="972"/>
      <c r="AN681" s="911"/>
      <c r="AO681" s="912"/>
      <c r="AP681" s="912"/>
      <c r="AQ681" s="912"/>
      <c r="AR681" s="913"/>
      <c r="AU681" s="837"/>
      <c r="AV681" s="837"/>
      <c r="AW681" s="820"/>
    </row>
    <row r="682" spans="3:49" ht="10.9" hidden="1" customHeight="1">
      <c r="C682" s="868"/>
      <c r="D682" s="922"/>
      <c r="E682" s="866"/>
      <c r="F682" s="985"/>
      <c r="G682" s="868"/>
      <c r="H682" s="1025"/>
      <c r="I682" s="991"/>
      <c r="J682" s="992"/>
      <c r="K682" s="993"/>
      <c r="L682" s="958"/>
      <c r="M682" s="959"/>
      <c r="N682" s="959"/>
      <c r="O682" s="959"/>
      <c r="P682" s="960"/>
      <c r="Q682" s="777"/>
      <c r="R682" s="778"/>
      <c r="S682" s="874"/>
      <c r="T682" s="964"/>
      <c r="U682" s="965"/>
      <c r="V682" s="966"/>
      <c r="W682" s="958"/>
      <c r="X682" s="959"/>
      <c r="Y682" s="959"/>
      <c r="Z682" s="959"/>
      <c r="AA682" s="960"/>
      <c r="AB682" s="943">
        <v>8</v>
      </c>
      <c r="AC682" s="944"/>
      <c r="AD682" s="945"/>
      <c r="AE682" s="964"/>
      <c r="AF682" s="965"/>
      <c r="AG682" s="966"/>
      <c r="AH682" s="970"/>
      <c r="AI682" s="971"/>
      <c r="AJ682" s="971"/>
      <c r="AK682" s="971"/>
      <c r="AL682" s="972"/>
      <c r="AN682" s="911"/>
      <c r="AO682" s="912"/>
      <c r="AP682" s="912"/>
      <c r="AQ682" s="912"/>
      <c r="AR682" s="913"/>
      <c r="AU682" s="837"/>
      <c r="AV682" s="837"/>
      <c r="AW682" s="820"/>
    </row>
    <row r="683" spans="3:49" ht="10.9" hidden="1" customHeight="1">
      <c r="C683" s="869"/>
      <c r="D683" s="923"/>
      <c r="E683" s="867"/>
      <c r="F683" s="986"/>
      <c r="G683" s="869"/>
      <c r="H683" s="1026"/>
      <c r="I683" s="994"/>
      <c r="J683" s="995"/>
      <c r="K683" s="996"/>
      <c r="L683" s="961"/>
      <c r="M683" s="962"/>
      <c r="N683" s="962"/>
      <c r="O683" s="962"/>
      <c r="P683" s="963"/>
      <c r="Q683" s="780"/>
      <c r="R683" s="781"/>
      <c r="S683" s="875"/>
      <c r="T683" s="967"/>
      <c r="U683" s="968"/>
      <c r="V683" s="969"/>
      <c r="W683" s="961"/>
      <c r="X683" s="962"/>
      <c r="Y683" s="962"/>
      <c r="Z683" s="962"/>
      <c r="AA683" s="963"/>
      <c r="AB683" s="934"/>
      <c r="AC683" s="935"/>
      <c r="AD683" s="936"/>
      <c r="AE683" s="967"/>
      <c r="AF683" s="968"/>
      <c r="AG683" s="969"/>
      <c r="AH683" s="973"/>
      <c r="AI683" s="929"/>
      <c r="AJ683" s="929"/>
      <c r="AK683" s="929"/>
      <c r="AL683" s="930"/>
      <c r="AN683" s="911"/>
      <c r="AO683" s="912"/>
      <c r="AP683" s="912"/>
      <c r="AQ683" s="912"/>
      <c r="AR683" s="913"/>
      <c r="AU683" s="837"/>
      <c r="AV683" s="837"/>
      <c r="AW683" s="820"/>
    </row>
    <row r="684" spans="3:49" ht="10.9" hidden="1" customHeight="1">
      <c r="C684" s="920">
        <v>7</v>
      </c>
      <c r="D684" s="921" t="s">
        <v>9</v>
      </c>
      <c r="E684" s="924">
        <v>31</v>
      </c>
      <c r="F684" s="984" t="s">
        <v>10</v>
      </c>
      <c r="G684" s="920" t="s">
        <v>21</v>
      </c>
      <c r="H684" s="1024"/>
      <c r="I684" s="988" t="s">
        <v>118</v>
      </c>
      <c r="J684" s="989"/>
      <c r="K684" s="990"/>
      <c r="L684" s="975">
        <f t="shared" ref="L684" si="701">IF(AND(I684="△",AU684="●"),AW684,0)</f>
        <v>0</v>
      </c>
      <c r="M684" s="976"/>
      <c r="N684" s="976"/>
      <c r="O684" s="976"/>
      <c r="P684" s="977"/>
      <c r="Q684" s="774" t="s">
        <v>306</v>
      </c>
      <c r="R684" s="775"/>
      <c r="S684" s="873"/>
      <c r="T684" s="978">
        <f t="shared" ref="T684" si="702">IF(Q684="①",$AL$167,IF(Q684="②",$AL$189,IF(Q684="③",$AL$211,IF(Q684="④",$AL$233,0))))</f>
        <v>0</v>
      </c>
      <c r="U684" s="979"/>
      <c r="V684" s="980"/>
      <c r="W684" s="1004">
        <f t="shared" ref="W684" si="703">IF(AND(I684="△",AU684="●"),$K$257*2,0)</f>
        <v>0</v>
      </c>
      <c r="X684" s="906"/>
      <c r="Y684" s="906"/>
      <c r="Z684" s="906"/>
      <c r="AA684" s="907"/>
      <c r="AB684" s="937">
        <v>56</v>
      </c>
      <c r="AC684" s="938"/>
      <c r="AD684" s="939"/>
      <c r="AE684" s="978">
        <f t="shared" ref="AE684" si="704">IF(AB686=0,0,ROUNDUP(AB686/AB684,3))</f>
        <v>0.14299999999999999</v>
      </c>
      <c r="AF684" s="979"/>
      <c r="AG684" s="980"/>
      <c r="AH684" s="981">
        <f t="shared" ref="AH684" si="705">ROUNDUP(L684*T684+W684*AE684,1)</f>
        <v>0</v>
      </c>
      <c r="AI684" s="982"/>
      <c r="AJ684" s="982"/>
      <c r="AK684" s="982"/>
      <c r="AL684" s="983"/>
      <c r="AN684" s="928">
        <f t="shared" ref="AN684" si="706">IF(I684="△",ROUNDUP(W684*AE684,1),0)</f>
        <v>0</v>
      </c>
      <c r="AO684" s="929"/>
      <c r="AP684" s="929"/>
      <c r="AQ684" s="929"/>
      <c r="AR684" s="930"/>
      <c r="AU684" s="837" t="str">
        <f>IF(I684="×","×","●")</f>
        <v>●</v>
      </c>
      <c r="AV684" s="837" t="str">
        <f t="shared" ref="AV684" si="707">IF(AU684="●",IF(I684="定","-",I684),"-")</f>
        <v>△</v>
      </c>
      <c r="AW684" s="820">
        <f t="shared" ref="AW684" si="708">20+ROUNDDOWN(($K$255-1000)/1000,0)*20</f>
        <v>0</v>
      </c>
    </row>
    <row r="685" spans="3:49" ht="10.9" hidden="1" customHeight="1">
      <c r="C685" s="868"/>
      <c r="D685" s="922"/>
      <c r="E685" s="866"/>
      <c r="F685" s="985"/>
      <c r="G685" s="868"/>
      <c r="H685" s="1025"/>
      <c r="I685" s="991"/>
      <c r="J685" s="992"/>
      <c r="K685" s="993"/>
      <c r="L685" s="958"/>
      <c r="M685" s="959"/>
      <c r="N685" s="959"/>
      <c r="O685" s="959"/>
      <c r="P685" s="960"/>
      <c r="Q685" s="777"/>
      <c r="R685" s="778"/>
      <c r="S685" s="874"/>
      <c r="T685" s="964"/>
      <c r="U685" s="965"/>
      <c r="V685" s="966"/>
      <c r="W685" s="1004"/>
      <c r="X685" s="906"/>
      <c r="Y685" s="906"/>
      <c r="Z685" s="906"/>
      <c r="AA685" s="907"/>
      <c r="AB685" s="940"/>
      <c r="AC685" s="941"/>
      <c r="AD685" s="942"/>
      <c r="AE685" s="964"/>
      <c r="AF685" s="965"/>
      <c r="AG685" s="966"/>
      <c r="AH685" s="970"/>
      <c r="AI685" s="971"/>
      <c r="AJ685" s="971"/>
      <c r="AK685" s="971"/>
      <c r="AL685" s="972"/>
      <c r="AN685" s="911"/>
      <c r="AO685" s="912"/>
      <c r="AP685" s="912"/>
      <c r="AQ685" s="912"/>
      <c r="AR685" s="913"/>
      <c r="AU685" s="837"/>
      <c r="AV685" s="837"/>
      <c r="AW685" s="820"/>
    </row>
    <row r="686" spans="3:49" ht="10.9" hidden="1" customHeight="1">
      <c r="C686" s="868"/>
      <c r="D686" s="922"/>
      <c r="E686" s="866"/>
      <c r="F686" s="985"/>
      <c r="G686" s="868"/>
      <c r="H686" s="1025"/>
      <c r="I686" s="991"/>
      <c r="J686" s="992"/>
      <c r="K686" s="993"/>
      <c r="L686" s="958"/>
      <c r="M686" s="959"/>
      <c r="N686" s="959"/>
      <c r="O686" s="959"/>
      <c r="P686" s="960"/>
      <c r="Q686" s="777"/>
      <c r="R686" s="778"/>
      <c r="S686" s="874"/>
      <c r="T686" s="964"/>
      <c r="U686" s="965"/>
      <c r="V686" s="966"/>
      <c r="W686" s="1004"/>
      <c r="X686" s="906"/>
      <c r="Y686" s="906"/>
      <c r="Z686" s="906"/>
      <c r="AA686" s="907"/>
      <c r="AB686" s="943">
        <v>8</v>
      </c>
      <c r="AC686" s="944"/>
      <c r="AD686" s="945"/>
      <c r="AE686" s="964"/>
      <c r="AF686" s="965"/>
      <c r="AG686" s="966"/>
      <c r="AH686" s="970"/>
      <c r="AI686" s="971"/>
      <c r="AJ686" s="971"/>
      <c r="AK686" s="971"/>
      <c r="AL686" s="972"/>
      <c r="AN686" s="911"/>
      <c r="AO686" s="912"/>
      <c r="AP686" s="912"/>
      <c r="AQ686" s="912"/>
      <c r="AR686" s="913"/>
      <c r="AU686" s="837"/>
      <c r="AV686" s="837"/>
      <c r="AW686" s="820"/>
    </row>
    <row r="687" spans="3:49" ht="10.9" hidden="1" customHeight="1" thickBot="1">
      <c r="C687" s="946"/>
      <c r="D687" s="947"/>
      <c r="E687" s="948"/>
      <c r="F687" s="1014"/>
      <c r="G687" s="946"/>
      <c r="H687" s="1027"/>
      <c r="I687" s="1015"/>
      <c r="J687" s="1016"/>
      <c r="K687" s="1017"/>
      <c r="L687" s="1018"/>
      <c r="M687" s="1019"/>
      <c r="N687" s="1019"/>
      <c r="O687" s="1019"/>
      <c r="P687" s="1020"/>
      <c r="Q687" s="885"/>
      <c r="R687" s="886"/>
      <c r="S687" s="949"/>
      <c r="T687" s="1008"/>
      <c r="U687" s="1009"/>
      <c r="V687" s="1010"/>
      <c r="W687" s="1005"/>
      <c r="X687" s="1006"/>
      <c r="Y687" s="1006"/>
      <c r="Z687" s="1006"/>
      <c r="AA687" s="1007"/>
      <c r="AB687" s="1021"/>
      <c r="AC687" s="1022"/>
      <c r="AD687" s="1023"/>
      <c r="AE687" s="1008"/>
      <c r="AF687" s="1009"/>
      <c r="AG687" s="1010"/>
      <c r="AH687" s="1011"/>
      <c r="AI687" s="1012"/>
      <c r="AJ687" s="1012"/>
      <c r="AK687" s="1012"/>
      <c r="AL687" s="1013"/>
      <c r="AN687" s="955"/>
      <c r="AO687" s="956"/>
      <c r="AP687" s="956"/>
      <c r="AQ687" s="956"/>
      <c r="AR687" s="957"/>
      <c r="AU687" s="904"/>
      <c r="AV687" s="904"/>
      <c r="AW687" s="905"/>
    </row>
    <row r="688" spans="3:49" ht="10.9" hidden="1" customHeight="1" thickTop="1">
      <c r="C688" s="868">
        <v>8</v>
      </c>
      <c r="D688" s="922" t="s">
        <v>9</v>
      </c>
      <c r="E688" s="866">
        <v>1</v>
      </c>
      <c r="F688" s="985" t="s">
        <v>10</v>
      </c>
      <c r="G688" s="868" t="s">
        <v>22</v>
      </c>
      <c r="H688" s="1025"/>
      <c r="I688" s="991" t="s">
        <v>118</v>
      </c>
      <c r="J688" s="992"/>
      <c r="K688" s="993"/>
      <c r="L688" s="958">
        <f t="shared" ref="L688" si="709">IF(AND(I688="△",AU688="●"),AW688,0)</f>
        <v>0</v>
      </c>
      <c r="M688" s="959"/>
      <c r="N688" s="959"/>
      <c r="O688" s="959"/>
      <c r="P688" s="960"/>
      <c r="Q688" s="777" t="s">
        <v>306</v>
      </c>
      <c r="R688" s="778"/>
      <c r="S688" s="874"/>
      <c r="T688" s="964">
        <f t="shared" ref="T688" si="710">IF(Q688="①",$AL$167,IF(Q688="②",$AL$189,IF(Q688="③",$AL$211,IF(Q688="④",$AL$233,0))))</f>
        <v>0</v>
      </c>
      <c r="U688" s="965"/>
      <c r="V688" s="966"/>
      <c r="W688" s="1028">
        <f t="shared" ref="W688" si="711">IF(AND(I688="△",AU688="●"),$K$257*2,0)</f>
        <v>0</v>
      </c>
      <c r="X688" s="1029"/>
      <c r="Y688" s="1029"/>
      <c r="Z688" s="1029"/>
      <c r="AA688" s="1030"/>
      <c r="AB688" s="931">
        <v>56</v>
      </c>
      <c r="AC688" s="932"/>
      <c r="AD688" s="933"/>
      <c r="AE688" s="964">
        <f t="shared" ref="AE688" si="712">IF(AB690=0,0,ROUNDUP(AB690/AB688,3))</f>
        <v>0.14299999999999999</v>
      </c>
      <c r="AF688" s="965"/>
      <c r="AG688" s="966"/>
      <c r="AH688" s="970">
        <f t="shared" ref="AH688" si="713">ROUNDUP(L688*T688+W688*AE688,1)</f>
        <v>0</v>
      </c>
      <c r="AI688" s="971"/>
      <c r="AJ688" s="971"/>
      <c r="AK688" s="971"/>
      <c r="AL688" s="972"/>
      <c r="AM688" s="12"/>
      <c r="AN688" s="928">
        <f t="shared" ref="AN688" si="714">IF(I688="△",ROUNDUP(W688*AE688,1),0)</f>
        <v>0</v>
      </c>
      <c r="AO688" s="929"/>
      <c r="AP688" s="929"/>
      <c r="AQ688" s="929"/>
      <c r="AR688" s="930"/>
      <c r="AU688" s="837" t="str">
        <f>IF(I688="×","×","●")</f>
        <v>●</v>
      </c>
      <c r="AV688" s="837" t="str">
        <f t="shared" ref="AV688" si="715">IF(AU688="●",IF(I688="定","-",I688),"-")</f>
        <v>△</v>
      </c>
      <c r="AW688" s="820">
        <f t="shared" ref="AW688" si="716">20+ROUNDDOWN(($K$255-1000)/1000,0)*20</f>
        <v>0</v>
      </c>
    </row>
    <row r="689" spans="3:49" ht="10.9" hidden="1" customHeight="1">
      <c r="C689" s="868"/>
      <c r="D689" s="922"/>
      <c r="E689" s="866"/>
      <c r="F689" s="985"/>
      <c r="G689" s="868"/>
      <c r="H689" s="1025"/>
      <c r="I689" s="991"/>
      <c r="J689" s="992"/>
      <c r="K689" s="993"/>
      <c r="L689" s="958"/>
      <c r="M689" s="959"/>
      <c r="N689" s="959"/>
      <c r="O689" s="959"/>
      <c r="P689" s="960"/>
      <c r="Q689" s="777"/>
      <c r="R689" s="778"/>
      <c r="S689" s="874"/>
      <c r="T689" s="964"/>
      <c r="U689" s="965"/>
      <c r="V689" s="966"/>
      <c r="W689" s="1004"/>
      <c r="X689" s="906"/>
      <c r="Y689" s="906"/>
      <c r="Z689" s="906"/>
      <c r="AA689" s="907"/>
      <c r="AB689" s="940"/>
      <c r="AC689" s="941"/>
      <c r="AD689" s="942"/>
      <c r="AE689" s="964"/>
      <c r="AF689" s="965"/>
      <c r="AG689" s="966"/>
      <c r="AH689" s="970"/>
      <c r="AI689" s="971"/>
      <c r="AJ689" s="971"/>
      <c r="AK689" s="971"/>
      <c r="AL689" s="972"/>
      <c r="AM689" s="12"/>
      <c r="AN689" s="911"/>
      <c r="AO689" s="912"/>
      <c r="AP689" s="912"/>
      <c r="AQ689" s="912"/>
      <c r="AR689" s="913"/>
      <c r="AU689" s="837"/>
      <c r="AV689" s="837"/>
      <c r="AW689" s="820"/>
    </row>
    <row r="690" spans="3:49" ht="10.9" hidden="1" customHeight="1">
      <c r="C690" s="868"/>
      <c r="D690" s="922"/>
      <c r="E690" s="866"/>
      <c r="F690" s="985"/>
      <c r="G690" s="868"/>
      <c r="H690" s="1025"/>
      <c r="I690" s="991"/>
      <c r="J690" s="992"/>
      <c r="K690" s="993"/>
      <c r="L690" s="958"/>
      <c r="M690" s="959"/>
      <c r="N690" s="959"/>
      <c r="O690" s="959"/>
      <c r="P690" s="960"/>
      <c r="Q690" s="777"/>
      <c r="R690" s="778"/>
      <c r="S690" s="874"/>
      <c r="T690" s="964"/>
      <c r="U690" s="965"/>
      <c r="V690" s="966"/>
      <c r="W690" s="1004"/>
      <c r="X690" s="906"/>
      <c r="Y690" s="906"/>
      <c r="Z690" s="906"/>
      <c r="AA690" s="907"/>
      <c r="AB690" s="943">
        <v>8</v>
      </c>
      <c r="AC690" s="944"/>
      <c r="AD690" s="945"/>
      <c r="AE690" s="964"/>
      <c r="AF690" s="965"/>
      <c r="AG690" s="966"/>
      <c r="AH690" s="970"/>
      <c r="AI690" s="971"/>
      <c r="AJ690" s="971"/>
      <c r="AK690" s="971"/>
      <c r="AL690" s="972"/>
      <c r="AM690" s="12"/>
      <c r="AN690" s="911"/>
      <c r="AO690" s="912"/>
      <c r="AP690" s="912"/>
      <c r="AQ690" s="912"/>
      <c r="AR690" s="913"/>
      <c r="AU690" s="837"/>
      <c r="AV690" s="837"/>
      <c r="AW690" s="820"/>
    </row>
    <row r="691" spans="3:49" ht="10.9" hidden="1" customHeight="1" thickBot="1">
      <c r="C691" s="946"/>
      <c r="D691" s="947"/>
      <c r="E691" s="948"/>
      <c r="F691" s="1014"/>
      <c r="G691" s="946"/>
      <c r="H691" s="1027"/>
      <c r="I691" s="1015"/>
      <c r="J691" s="1016"/>
      <c r="K691" s="1017"/>
      <c r="L691" s="1018"/>
      <c r="M691" s="1019"/>
      <c r="N691" s="1019"/>
      <c r="O691" s="1019"/>
      <c r="P691" s="1020"/>
      <c r="Q691" s="885"/>
      <c r="R691" s="886"/>
      <c r="S691" s="949"/>
      <c r="T691" s="1008"/>
      <c r="U691" s="1009"/>
      <c r="V691" s="1010"/>
      <c r="W691" s="1005"/>
      <c r="X691" s="1006"/>
      <c r="Y691" s="1006"/>
      <c r="Z691" s="1006"/>
      <c r="AA691" s="1007"/>
      <c r="AB691" s="1021"/>
      <c r="AC691" s="1022"/>
      <c r="AD691" s="1023"/>
      <c r="AE691" s="1008"/>
      <c r="AF691" s="1009"/>
      <c r="AG691" s="1010"/>
      <c r="AH691" s="1011"/>
      <c r="AI691" s="1012"/>
      <c r="AJ691" s="1012"/>
      <c r="AK691" s="1012"/>
      <c r="AL691" s="1013"/>
      <c r="AM691" s="11"/>
      <c r="AN691" s="955"/>
      <c r="AO691" s="956"/>
      <c r="AP691" s="956"/>
      <c r="AQ691" s="956"/>
      <c r="AR691" s="957"/>
      <c r="AU691" s="904"/>
      <c r="AV691" s="904"/>
      <c r="AW691" s="905"/>
    </row>
    <row r="692" spans="3:49" ht="10.9" hidden="1" customHeight="1" thickTop="1">
      <c r="C692" s="868">
        <v>8</v>
      </c>
      <c r="D692" s="922" t="s">
        <v>9</v>
      </c>
      <c r="E692" s="866">
        <v>2</v>
      </c>
      <c r="F692" s="985" t="s">
        <v>10</v>
      </c>
      <c r="G692" s="868" t="s">
        <v>23</v>
      </c>
      <c r="H692" s="1025"/>
      <c r="I692" s="991" t="s">
        <v>118</v>
      </c>
      <c r="J692" s="992"/>
      <c r="K692" s="993"/>
      <c r="L692" s="958">
        <f t="shared" ref="L692" si="717">IF(AND(I692="△",AU692="●"),AW692,0)</f>
        <v>0</v>
      </c>
      <c r="M692" s="959"/>
      <c r="N692" s="959"/>
      <c r="O692" s="959"/>
      <c r="P692" s="960"/>
      <c r="Q692" s="777" t="s">
        <v>45</v>
      </c>
      <c r="R692" s="778"/>
      <c r="S692" s="874"/>
      <c r="T692" s="964">
        <f t="shared" ref="T692" si="718">IF(Q692="①",$AL$167,IF(Q692="②",$AL$189,IF(Q692="③",$AL$211,IF(Q692="④",$AL$233,0))))</f>
        <v>0</v>
      </c>
      <c r="U692" s="965"/>
      <c r="V692" s="966"/>
      <c r="W692" s="958">
        <f t="shared" ref="W692" si="719">IF(AND(I692="△",AU692="●"),$K$257*2,0)</f>
        <v>0</v>
      </c>
      <c r="X692" s="959"/>
      <c r="Y692" s="959"/>
      <c r="Z692" s="959"/>
      <c r="AA692" s="960"/>
      <c r="AB692" s="931">
        <v>48</v>
      </c>
      <c r="AC692" s="932"/>
      <c r="AD692" s="933"/>
      <c r="AE692" s="964">
        <f t="shared" ref="AE692" si="720">IF(AB694=0,0,ROUNDUP(AB694/AB692,3))</f>
        <v>0.16700000000000001</v>
      </c>
      <c r="AF692" s="965"/>
      <c r="AG692" s="966"/>
      <c r="AH692" s="970">
        <f t="shared" ref="AH692" si="721">ROUNDUP(L692*T692+W692*AE692,1)</f>
        <v>0</v>
      </c>
      <c r="AI692" s="971"/>
      <c r="AJ692" s="971"/>
      <c r="AK692" s="971"/>
      <c r="AL692" s="972"/>
      <c r="AN692" s="928">
        <f t="shared" ref="AN692" si="722">IF(I692="△",ROUNDUP(W692*AE692,1),0)</f>
        <v>0</v>
      </c>
      <c r="AO692" s="929"/>
      <c r="AP692" s="929"/>
      <c r="AQ692" s="929"/>
      <c r="AR692" s="930"/>
      <c r="AU692" s="837" t="str">
        <f t="shared" ref="AU692" si="723">IF(OR(I692="×",AU696="×"),"×","●")</f>
        <v>●</v>
      </c>
      <c r="AV692" s="837" t="str">
        <f t="shared" ref="AV692" si="724">IF(AU692="●",IF(I692="定","-",I692),"-")</f>
        <v>△</v>
      </c>
      <c r="AW692" s="820">
        <f t="shared" ref="AW692" si="725">20+ROUNDDOWN(($K$255-1000)/1000,0)*20</f>
        <v>0</v>
      </c>
    </row>
    <row r="693" spans="3:49" ht="10.9" hidden="1" customHeight="1">
      <c r="C693" s="868"/>
      <c r="D693" s="922"/>
      <c r="E693" s="866"/>
      <c r="F693" s="985"/>
      <c r="G693" s="868"/>
      <c r="H693" s="1025"/>
      <c r="I693" s="991"/>
      <c r="J693" s="992"/>
      <c r="K693" s="993"/>
      <c r="L693" s="958"/>
      <c r="M693" s="959"/>
      <c r="N693" s="959"/>
      <c r="O693" s="959"/>
      <c r="P693" s="960"/>
      <c r="Q693" s="777"/>
      <c r="R693" s="778"/>
      <c r="S693" s="874"/>
      <c r="T693" s="964"/>
      <c r="U693" s="965"/>
      <c r="V693" s="966"/>
      <c r="W693" s="958"/>
      <c r="X693" s="959"/>
      <c r="Y693" s="959"/>
      <c r="Z693" s="959"/>
      <c r="AA693" s="960"/>
      <c r="AB693" s="940"/>
      <c r="AC693" s="941"/>
      <c r="AD693" s="942"/>
      <c r="AE693" s="964"/>
      <c r="AF693" s="965"/>
      <c r="AG693" s="966"/>
      <c r="AH693" s="970"/>
      <c r="AI693" s="971"/>
      <c r="AJ693" s="971"/>
      <c r="AK693" s="971"/>
      <c r="AL693" s="972"/>
      <c r="AN693" s="911"/>
      <c r="AO693" s="912"/>
      <c r="AP693" s="912"/>
      <c r="AQ693" s="912"/>
      <c r="AR693" s="913"/>
      <c r="AU693" s="837"/>
      <c r="AV693" s="837"/>
      <c r="AW693" s="820"/>
    </row>
    <row r="694" spans="3:49" ht="10.9" hidden="1" customHeight="1">
      <c r="C694" s="868"/>
      <c r="D694" s="922"/>
      <c r="E694" s="866"/>
      <c r="F694" s="985"/>
      <c r="G694" s="868"/>
      <c r="H694" s="1025"/>
      <c r="I694" s="991"/>
      <c r="J694" s="992"/>
      <c r="K694" s="993"/>
      <c r="L694" s="958"/>
      <c r="M694" s="959"/>
      <c r="N694" s="959"/>
      <c r="O694" s="959"/>
      <c r="P694" s="960"/>
      <c r="Q694" s="777"/>
      <c r="R694" s="778"/>
      <c r="S694" s="874"/>
      <c r="T694" s="964"/>
      <c r="U694" s="965"/>
      <c r="V694" s="966"/>
      <c r="W694" s="958"/>
      <c r="X694" s="959"/>
      <c r="Y694" s="959"/>
      <c r="Z694" s="959"/>
      <c r="AA694" s="960"/>
      <c r="AB694" s="943">
        <v>8</v>
      </c>
      <c r="AC694" s="944"/>
      <c r="AD694" s="945"/>
      <c r="AE694" s="964"/>
      <c r="AF694" s="965"/>
      <c r="AG694" s="966"/>
      <c r="AH694" s="970"/>
      <c r="AI694" s="971"/>
      <c r="AJ694" s="971"/>
      <c r="AK694" s="971"/>
      <c r="AL694" s="972"/>
      <c r="AN694" s="911"/>
      <c r="AO694" s="912"/>
      <c r="AP694" s="912"/>
      <c r="AQ694" s="912"/>
      <c r="AR694" s="913"/>
      <c r="AU694" s="837"/>
      <c r="AV694" s="837"/>
      <c r="AW694" s="820"/>
    </row>
    <row r="695" spans="3:49" ht="10.9" hidden="1" customHeight="1">
      <c r="C695" s="869"/>
      <c r="D695" s="923"/>
      <c r="E695" s="867"/>
      <c r="F695" s="986"/>
      <c r="G695" s="869"/>
      <c r="H695" s="1026"/>
      <c r="I695" s="994"/>
      <c r="J695" s="995"/>
      <c r="K695" s="996"/>
      <c r="L695" s="961"/>
      <c r="M695" s="962"/>
      <c r="N695" s="962"/>
      <c r="O695" s="962"/>
      <c r="P695" s="963"/>
      <c r="Q695" s="780"/>
      <c r="R695" s="781"/>
      <c r="S695" s="875"/>
      <c r="T695" s="967"/>
      <c r="U695" s="968"/>
      <c r="V695" s="969"/>
      <c r="W695" s="961"/>
      <c r="X695" s="962"/>
      <c r="Y695" s="962"/>
      <c r="Z695" s="962"/>
      <c r="AA695" s="963"/>
      <c r="AB695" s="934"/>
      <c r="AC695" s="935"/>
      <c r="AD695" s="936"/>
      <c r="AE695" s="967"/>
      <c r="AF695" s="968"/>
      <c r="AG695" s="969"/>
      <c r="AH695" s="973"/>
      <c r="AI695" s="929"/>
      <c r="AJ695" s="929"/>
      <c r="AK695" s="929"/>
      <c r="AL695" s="930"/>
      <c r="AN695" s="911"/>
      <c r="AO695" s="912"/>
      <c r="AP695" s="912"/>
      <c r="AQ695" s="912"/>
      <c r="AR695" s="913"/>
      <c r="AU695" s="837"/>
      <c r="AV695" s="837"/>
      <c r="AW695" s="820"/>
    </row>
    <row r="696" spans="3:49" ht="10.9" hidden="1" customHeight="1">
      <c r="C696" s="920">
        <v>8</v>
      </c>
      <c r="D696" s="921" t="s">
        <v>9</v>
      </c>
      <c r="E696" s="924">
        <v>3</v>
      </c>
      <c r="F696" s="984" t="s">
        <v>10</v>
      </c>
      <c r="G696" s="920" t="s">
        <v>24</v>
      </c>
      <c r="H696" s="1024"/>
      <c r="I696" s="988" t="s">
        <v>121</v>
      </c>
      <c r="J696" s="989"/>
      <c r="K696" s="990"/>
      <c r="L696" s="975">
        <f t="shared" ref="L696" si="726">IF(AND(I696="△",AU696="●"),AW696,0)</f>
        <v>0</v>
      </c>
      <c r="M696" s="976"/>
      <c r="N696" s="976"/>
      <c r="O696" s="976"/>
      <c r="P696" s="977"/>
      <c r="Q696" s="774"/>
      <c r="R696" s="775"/>
      <c r="S696" s="873"/>
      <c r="T696" s="978">
        <f t="shared" ref="T696" si="727">IF(Q696="①",$AL$167,IF(Q696="②",$AL$189,IF(Q696="③",$AL$211,IF(Q696="④",$AL$233,0))))</f>
        <v>0</v>
      </c>
      <c r="U696" s="979"/>
      <c r="V696" s="980"/>
      <c r="W696" s="975">
        <f t="shared" ref="W696" si="728">IF(AND(I696="△",AU696="●"),$K$257*2,0)</f>
        <v>0</v>
      </c>
      <c r="X696" s="976"/>
      <c r="Y696" s="976"/>
      <c r="Z696" s="976"/>
      <c r="AA696" s="977"/>
      <c r="AB696" s="937"/>
      <c r="AC696" s="938"/>
      <c r="AD696" s="939"/>
      <c r="AE696" s="978">
        <f t="shared" ref="AE696" si="729">IF(AB698=0,0,ROUNDUP(AB698/AB696,3))</f>
        <v>0</v>
      </c>
      <c r="AF696" s="979"/>
      <c r="AG696" s="980"/>
      <c r="AH696" s="981">
        <f t="shared" ref="AH696" si="730">ROUNDUP(L696*T696+W696*AE696,1)</f>
        <v>0</v>
      </c>
      <c r="AI696" s="982"/>
      <c r="AJ696" s="982"/>
      <c r="AK696" s="982"/>
      <c r="AL696" s="983"/>
      <c r="AN696" s="928">
        <f t="shared" ref="AN696" si="731">IF(I696="△",ROUNDUP(W696*AE696,1),0)</f>
        <v>0</v>
      </c>
      <c r="AO696" s="929"/>
      <c r="AP696" s="929"/>
      <c r="AQ696" s="929"/>
      <c r="AR696" s="930"/>
      <c r="AU696" s="837" t="str">
        <f t="shared" ref="AU696" si="732">IF(OR(I696="×",AU700="×"),"×","●")</f>
        <v>●</v>
      </c>
      <c r="AV696" s="837" t="str">
        <f t="shared" ref="AV696" si="733">IF(AU696="●",IF(I696="定","-",I696),"-")</f>
        <v>-</v>
      </c>
      <c r="AW696" s="820">
        <f t="shared" ref="AW696" si="734">20+ROUNDDOWN(($K$255-1000)/1000,0)*20</f>
        <v>0</v>
      </c>
    </row>
    <row r="697" spans="3:49" ht="10.9" hidden="1" customHeight="1">
      <c r="C697" s="868"/>
      <c r="D697" s="922"/>
      <c r="E697" s="866"/>
      <c r="F697" s="985"/>
      <c r="G697" s="868"/>
      <c r="H697" s="1025"/>
      <c r="I697" s="991"/>
      <c r="J697" s="992"/>
      <c r="K697" s="993"/>
      <c r="L697" s="958"/>
      <c r="M697" s="959"/>
      <c r="N697" s="959"/>
      <c r="O697" s="959"/>
      <c r="P697" s="960"/>
      <c r="Q697" s="777"/>
      <c r="R697" s="778"/>
      <c r="S697" s="874"/>
      <c r="T697" s="964"/>
      <c r="U697" s="965"/>
      <c r="V697" s="966"/>
      <c r="W697" s="958"/>
      <c r="X697" s="959"/>
      <c r="Y697" s="959"/>
      <c r="Z697" s="959"/>
      <c r="AA697" s="960"/>
      <c r="AB697" s="940"/>
      <c r="AC697" s="941"/>
      <c r="AD697" s="942"/>
      <c r="AE697" s="964"/>
      <c r="AF697" s="965"/>
      <c r="AG697" s="966"/>
      <c r="AH697" s="970"/>
      <c r="AI697" s="971"/>
      <c r="AJ697" s="971"/>
      <c r="AK697" s="971"/>
      <c r="AL697" s="972"/>
      <c r="AN697" s="911"/>
      <c r="AO697" s="912"/>
      <c r="AP697" s="912"/>
      <c r="AQ697" s="912"/>
      <c r="AR697" s="913"/>
      <c r="AU697" s="837"/>
      <c r="AV697" s="837"/>
      <c r="AW697" s="820"/>
    </row>
    <row r="698" spans="3:49" ht="10.9" hidden="1" customHeight="1">
      <c r="C698" s="868"/>
      <c r="D698" s="922"/>
      <c r="E698" s="866"/>
      <c r="F698" s="985"/>
      <c r="G698" s="868"/>
      <c r="H698" s="1025"/>
      <c r="I698" s="991"/>
      <c r="J698" s="992"/>
      <c r="K698" s="993"/>
      <c r="L698" s="958"/>
      <c r="M698" s="959"/>
      <c r="N698" s="959"/>
      <c r="O698" s="959"/>
      <c r="P698" s="960"/>
      <c r="Q698" s="777"/>
      <c r="R698" s="778"/>
      <c r="S698" s="874"/>
      <c r="T698" s="964"/>
      <c r="U698" s="965"/>
      <c r="V698" s="966"/>
      <c r="W698" s="958"/>
      <c r="X698" s="959"/>
      <c r="Y698" s="959"/>
      <c r="Z698" s="959"/>
      <c r="AA698" s="960"/>
      <c r="AB698" s="943"/>
      <c r="AC698" s="944"/>
      <c r="AD698" s="945"/>
      <c r="AE698" s="964"/>
      <c r="AF698" s="965"/>
      <c r="AG698" s="966"/>
      <c r="AH698" s="970"/>
      <c r="AI698" s="971"/>
      <c r="AJ698" s="971"/>
      <c r="AK698" s="971"/>
      <c r="AL698" s="972"/>
      <c r="AN698" s="911"/>
      <c r="AO698" s="912"/>
      <c r="AP698" s="912"/>
      <c r="AQ698" s="912"/>
      <c r="AR698" s="913"/>
      <c r="AU698" s="837"/>
      <c r="AV698" s="837"/>
      <c r="AW698" s="820"/>
    </row>
    <row r="699" spans="3:49" ht="10.9" hidden="1" customHeight="1">
      <c r="C699" s="869"/>
      <c r="D699" s="923"/>
      <c r="E699" s="867"/>
      <c r="F699" s="986"/>
      <c r="G699" s="869"/>
      <c r="H699" s="1026"/>
      <c r="I699" s="994"/>
      <c r="J699" s="995"/>
      <c r="K699" s="996"/>
      <c r="L699" s="961"/>
      <c r="M699" s="962"/>
      <c r="N699" s="962"/>
      <c r="O699" s="962"/>
      <c r="P699" s="963"/>
      <c r="Q699" s="780"/>
      <c r="R699" s="781"/>
      <c r="S699" s="875"/>
      <c r="T699" s="967"/>
      <c r="U699" s="968"/>
      <c r="V699" s="969"/>
      <c r="W699" s="961"/>
      <c r="X699" s="962"/>
      <c r="Y699" s="962"/>
      <c r="Z699" s="962"/>
      <c r="AA699" s="963"/>
      <c r="AB699" s="934"/>
      <c r="AC699" s="935"/>
      <c r="AD699" s="936"/>
      <c r="AE699" s="967"/>
      <c r="AF699" s="968"/>
      <c r="AG699" s="969"/>
      <c r="AH699" s="973"/>
      <c r="AI699" s="929"/>
      <c r="AJ699" s="929"/>
      <c r="AK699" s="929"/>
      <c r="AL699" s="930"/>
      <c r="AN699" s="911"/>
      <c r="AO699" s="912"/>
      <c r="AP699" s="912"/>
      <c r="AQ699" s="912"/>
      <c r="AR699" s="913"/>
      <c r="AU699" s="837"/>
      <c r="AV699" s="837"/>
      <c r="AW699" s="820"/>
    </row>
    <row r="700" spans="3:49" ht="10.9" hidden="1" customHeight="1">
      <c r="C700" s="920">
        <v>8</v>
      </c>
      <c r="D700" s="921" t="s">
        <v>9</v>
      </c>
      <c r="E700" s="924">
        <v>4</v>
      </c>
      <c r="F700" s="984" t="s">
        <v>10</v>
      </c>
      <c r="G700" s="920" t="s">
        <v>25</v>
      </c>
      <c r="H700" s="1024"/>
      <c r="I700" s="988" t="s">
        <v>118</v>
      </c>
      <c r="J700" s="989"/>
      <c r="K700" s="990"/>
      <c r="L700" s="975">
        <f t="shared" ref="L700" si="735">IF(AND(I700="△",AU700="●"),AW700,0)</f>
        <v>0</v>
      </c>
      <c r="M700" s="976"/>
      <c r="N700" s="976"/>
      <c r="O700" s="976"/>
      <c r="P700" s="977"/>
      <c r="Q700" s="774" t="s">
        <v>45</v>
      </c>
      <c r="R700" s="775"/>
      <c r="S700" s="873"/>
      <c r="T700" s="978">
        <f t="shared" ref="T700" si="736">IF(Q700="①",$AL$167,IF(Q700="②",$AL$189,IF(Q700="③",$AL$211,IF(Q700="④",$AL$233,0))))</f>
        <v>0</v>
      </c>
      <c r="U700" s="979"/>
      <c r="V700" s="980"/>
      <c r="W700" s="975">
        <f t="shared" ref="W700" si="737">IF(AND(I700="△",AU700="●"),$K$257*2,0)</f>
        <v>0</v>
      </c>
      <c r="X700" s="976"/>
      <c r="Y700" s="976"/>
      <c r="Z700" s="976"/>
      <c r="AA700" s="977"/>
      <c r="AB700" s="937">
        <v>48</v>
      </c>
      <c r="AC700" s="938"/>
      <c r="AD700" s="939"/>
      <c r="AE700" s="978">
        <f t="shared" ref="AE700" si="738">IF(AB702=0,0,ROUNDUP(AB702/AB700,3))</f>
        <v>0.16700000000000001</v>
      </c>
      <c r="AF700" s="979"/>
      <c r="AG700" s="980"/>
      <c r="AH700" s="981">
        <f t="shared" ref="AH700" si="739">ROUNDUP(L700*T700+W700*AE700,1)</f>
        <v>0</v>
      </c>
      <c r="AI700" s="982"/>
      <c r="AJ700" s="982"/>
      <c r="AK700" s="982"/>
      <c r="AL700" s="983"/>
      <c r="AN700" s="928">
        <f t="shared" ref="AN700" si="740">IF(I700="△",ROUNDUP(W700*AE700,1),0)</f>
        <v>0</v>
      </c>
      <c r="AO700" s="929"/>
      <c r="AP700" s="929"/>
      <c r="AQ700" s="929"/>
      <c r="AR700" s="930"/>
      <c r="AU700" s="837" t="str">
        <f t="shared" ref="AU700" si="741">IF(OR(I700="×",AU704="×"),"×","●")</f>
        <v>●</v>
      </c>
      <c r="AV700" s="837" t="str">
        <f t="shared" ref="AV700" si="742">IF(AU700="●",IF(I700="定","-",I700),"-")</f>
        <v>△</v>
      </c>
      <c r="AW700" s="820">
        <f t="shared" ref="AW700" si="743">20+ROUNDDOWN(($K$255-1000)/1000,0)*20</f>
        <v>0</v>
      </c>
    </row>
    <row r="701" spans="3:49" ht="10.9" hidden="1" customHeight="1">
      <c r="C701" s="868"/>
      <c r="D701" s="922"/>
      <c r="E701" s="866"/>
      <c r="F701" s="985"/>
      <c r="G701" s="868"/>
      <c r="H701" s="1025"/>
      <c r="I701" s="991"/>
      <c r="J701" s="992"/>
      <c r="K701" s="993"/>
      <c r="L701" s="958"/>
      <c r="M701" s="959"/>
      <c r="N701" s="959"/>
      <c r="O701" s="959"/>
      <c r="P701" s="960"/>
      <c r="Q701" s="777"/>
      <c r="R701" s="778"/>
      <c r="S701" s="874"/>
      <c r="T701" s="964"/>
      <c r="U701" s="965"/>
      <c r="V701" s="966"/>
      <c r="W701" s="958"/>
      <c r="X701" s="959"/>
      <c r="Y701" s="959"/>
      <c r="Z701" s="959"/>
      <c r="AA701" s="960"/>
      <c r="AB701" s="940"/>
      <c r="AC701" s="941"/>
      <c r="AD701" s="942"/>
      <c r="AE701" s="964"/>
      <c r="AF701" s="965"/>
      <c r="AG701" s="966"/>
      <c r="AH701" s="970"/>
      <c r="AI701" s="971"/>
      <c r="AJ701" s="971"/>
      <c r="AK701" s="971"/>
      <c r="AL701" s="972"/>
      <c r="AN701" s="911"/>
      <c r="AO701" s="912"/>
      <c r="AP701" s="912"/>
      <c r="AQ701" s="912"/>
      <c r="AR701" s="913"/>
      <c r="AU701" s="837"/>
      <c r="AV701" s="837"/>
      <c r="AW701" s="820"/>
    </row>
    <row r="702" spans="3:49" ht="10.9" hidden="1" customHeight="1">
      <c r="C702" s="868"/>
      <c r="D702" s="922"/>
      <c r="E702" s="866"/>
      <c r="F702" s="985"/>
      <c r="G702" s="868"/>
      <c r="H702" s="1025"/>
      <c r="I702" s="991"/>
      <c r="J702" s="992"/>
      <c r="K702" s="993"/>
      <c r="L702" s="958"/>
      <c r="M702" s="959"/>
      <c r="N702" s="959"/>
      <c r="O702" s="959"/>
      <c r="P702" s="960"/>
      <c r="Q702" s="777"/>
      <c r="R702" s="778"/>
      <c r="S702" s="874"/>
      <c r="T702" s="964"/>
      <c r="U702" s="965"/>
      <c r="V702" s="966"/>
      <c r="W702" s="958"/>
      <c r="X702" s="959"/>
      <c r="Y702" s="959"/>
      <c r="Z702" s="959"/>
      <c r="AA702" s="960"/>
      <c r="AB702" s="943">
        <v>8</v>
      </c>
      <c r="AC702" s="944"/>
      <c r="AD702" s="945"/>
      <c r="AE702" s="964"/>
      <c r="AF702" s="965"/>
      <c r="AG702" s="966"/>
      <c r="AH702" s="970"/>
      <c r="AI702" s="971"/>
      <c r="AJ702" s="971"/>
      <c r="AK702" s="971"/>
      <c r="AL702" s="972"/>
      <c r="AN702" s="911"/>
      <c r="AO702" s="912"/>
      <c r="AP702" s="912"/>
      <c r="AQ702" s="912"/>
      <c r="AR702" s="913"/>
      <c r="AU702" s="837"/>
      <c r="AV702" s="837"/>
      <c r="AW702" s="820"/>
    </row>
    <row r="703" spans="3:49" ht="10.9" hidden="1" customHeight="1">
      <c r="C703" s="869"/>
      <c r="D703" s="923"/>
      <c r="E703" s="867"/>
      <c r="F703" s="986"/>
      <c r="G703" s="869"/>
      <c r="H703" s="1026"/>
      <c r="I703" s="994"/>
      <c r="J703" s="995"/>
      <c r="K703" s="996"/>
      <c r="L703" s="961"/>
      <c r="M703" s="962"/>
      <c r="N703" s="962"/>
      <c r="O703" s="962"/>
      <c r="P703" s="963"/>
      <c r="Q703" s="780"/>
      <c r="R703" s="781"/>
      <c r="S703" s="875"/>
      <c r="T703" s="967"/>
      <c r="U703" s="968"/>
      <c r="V703" s="969"/>
      <c r="W703" s="961"/>
      <c r="X703" s="962"/>
      <c r="Y703" s="962"/>
      <c r="Z703" s="962"/>
      <c r="AA703" s="963"/>
      <c r="AB703" s="934"/>
      <c r="AC703" s="935"/>
      <c r="AD703" s="936"/>
      <c r="AE703" s="967"/>
      <c r="AF703" s="968"/>
      <c r="AG703" s="969"/>
      <c r="AH703" s="973"/>
      <c r="AI703" s="929"/>
      <c r="AJ703" s="929"/>
      <c r="AK703" s="929"/>
      <c r="AL703" s="930"/>
      <c r="AN703" s="911"/>
      <c r="AO703" s="912"/>
      <c r="AP703" s="912"/>
      <c r="AQ703" s="912"/>
      <c r="AR703" s="913"/>
      <c r="AU703" s="837"/>
      <c r="AV703" s="837"/>
      <c r="AW703" s="820"/>
    </row>
    <row r="704" spans="3:49" ht="10.9" hidden="1" customHeight="1">
      <c r="C704" s="920">
        <v>8</v>
      </c>
      <c r="D704" s="921" t="s">
        <v>9</v>
      </c>
      <c r="E704" s="924">
        <v>5</v>
      </c>
      <c r="F704" s="984" t="s">
        <v>10</v>
      </c>
      <c r="G704" s="920" t="s">
        <v>19</v>
      </c>
      <c r="H704" s="1024"/>
      <c r="I704" s="988" t="s">
        <v>118</v>
      </c>
      <c r="J704" s="989"/>
      <c r="K704" s="990"/>
      <c r="L704" s="975">
        <f t="shared" ref="L704" si="744">IF(AND(I704="△",AU704="●"),AW704,0)</f>
        <v>0</v>
      </c>
      <c r="M704" s="976"/>
      <c r="N704" s="976"/>
      <c r="O704" s="976"/>
      <c r="P704" s="977"/>
      <c r="Q704" s="774" t="s">
        <v>249</v>
      </c>
      <c r="R704" s="775"/>
      <c r="S704" s="873"/>
      <c r="T704" s="978">
        <f t="shared" ref="T704" si="745">IF(Q704="①",$AL$167,IF(Q704="②",$AL$189,IF(Q704="③",$AL$211,IF(Q704="④",$AL$233,0))))</f>
        <v>0</v>
      </c>
      <c r="U704" s="979"/>
      <c r="V704" s="980"/>
      <c r="W704" s="975">
        <f t="shared" ref="W704" si="746">IF(AND(I704="△",AU704="●"),$K$257*2,0)</f>
        <v>0</v>
      </c>
      <c r="X704" s="976"/>
      <c r="Y704" s="976"/>
      <c r="Z704" s="976"/>
      <c r="AA704" s="977"/>
      <c r="AB704" s="937">
        <v>48</v>
      </c>
      <c r="AC704" s="938"/>
      <c r="AD704" s="939"/>
      <c r="AE704" s="978">
        <f t="shared" ref="AE704" si="747">IF(AB706=0,0,ROUNDUP(AB706/AB704,3))</f>
        <v>0.16700000000000001</v>
      </c>
      <c r="AF704" s="979"/>
      <c r="AG704" s="980"/>
      <c r="AH704" s="981">
        <f t="shared" ref="AH704" si="748">ROUNDUP(L704*T704+W704*AE704,1)</f>
        <v>0</v>
      </c>
      <c r="AI704" s="982"/>
      <c r="AJ704" s="982"/>
      <c r="AK704" s="982"/>
      <c r="AL704" s="983"/>
      <c r="AN704" s="928">
        <f t="shared" ref="AN704" si="749">IF(I704="△",ROUNDUP(W704*AE704,1),0)</f>
        <v>0</v>
      </c>
      <c r="AO704" s="929"/>
      <c r="AP704" s="929"/>
      <c r="AQ704" s="929"/>
      <c r="AR704" s="930"/>
      <c r="AU704" s="837" t="str">
        <f t="shared" ref="AU704" si="750">IF(OR(I704="×",AU708="×"),"×","●")</f>
        <v>●</v>
      </c>
      <c r="AV704" s="837" t="str">
        <f t="shared" ref="AV704" si="751">IF(AU704="●",IF(I704="定","-",I704),"-")</f>
        <v>△</v>
      </c>
      <c r="AW704" s="820">
        <f t="shared" ref="AW704" si="752">20+ROUNDDOWN(($K$255-1000)/1000,0)*20</f>
        <v>0</v>
      </c>
    </row>
    <row r="705" spans="3:49" ht="10.9" hidden="1" customHeight="1">
      <c r="C705" s="868"/>
      <c r="D705" s="922"/>
      <c r="E705" s="866"/>
      <c r="F705" s="985"/>
      <c r="G705" s="868"/>
      <c r="H705" s="1025"/>
      <c r="I705" s="991"/>
      <c r="J705" s="992"/>
      <c r="K705" s="993"/>
      <c r="L705" s="958"/>
      <c r="M705" s="959"/>
      <c r="N705" s="959"/>
      <c r="O705" s="959"/>
      <c r="P705" s="960"/>
      <c r="Q705" s="777"/>
      <c r="R705" s="778"/>
      <c r="S705" s="874"/>
      <c r="T705" s="964"/>
      <c r="U705" s="965"/>
      <c r="V705" s="966"/>
      <c r="W705" s="958"/>
      <c r="X705" s="959"/>
      <c r="Y705" s="959"/>
      <c r="Z705" s="959"/>
      <c r="AA705" s="960"/>
      <c r="AB705" s="940"/>
      <c r="AC705" s="941"/>
      <c r="AD705" s="942"/>
      <c r="AE705" s="964"/>
      <c r="AF705" s="965"/>
      <c r="AG705" s="966"/>
      <c r="AH705" s="970"/>
      <c r="AI705" s="971"/>
      <c r="AJ705" s="971"/>
      <c r="AK705" s="971"/>
      <c r="AL705" s="972"/>
      <c r="AN705" s="911"/>
      <c r="AO705" s="912"/>
      <c r="AP705" s="912"/>
      <c r="AQ705" s="912"/>
      <c r="AR705" s="913"/>
      <c r="AU705" s="837"/>
      <c r="AV705" s="837"/>
      <c r="AW705" s="820"/>
    </row>
    <row r="706" spans="3:49" ht="10.9" hidden="1" customHeight="1">
      <c r="C706" s="868"/>
      <c r="D706" s="922"/>
      <c r="E706" s="866"/>
      <c r="F706" s="985"/>
      <c r="G706" s="868"/>
      <c r="H706" s="1025"/>
      <c r="I706" s="991"/>
      <c r="J706" s="992"/>
      <c r="K706" s="993"/>
      <c r="L706" s="958"/>
      <c r="M706" s="959"/>
      <c r="N706" s="959"/>
      <c r="O706" s="959"/>
      <c r="P706" s="960"/>
      <c r="Q706" s="777"/>
      <c r="R706" s="778"/>
      <c r="S706" s="874"/>
      <c r="T706" s="964"/>
      <c r="U706" s="965"/>
      <c r="V706" s="966"/>
      <c r="W706" s="958"/>
      <c r="X706" s="959"/>
      <c r="Y706" s="959"/>
      <c r="Z706" s="959"/>
      <c r="AA706" s="960"/>
      <c r="AB706" s="943">
        <v>8</v>
      </c>
      <c r="AC706" s="944"/>
      <c r="AD706" s="945"/>
      <c r="AE706" s="964"/>
      <c r="AF706" s="965"/>
      <c r="AG706" s="966"/>
      <c r="AH706" s="970"/>
      <c r="AI706" s="971"/>
      <c r="AJ706" s="971"/>
      <c r="AK706" s="971"/>
      <c r="AL706" s="972"/>
      <c r="AN706" s="911"/>
      <c r="AO706" s="912"/>
      <c r="AP706" s="912"/>
      <c r="AQ706" s="912"/>
      <c r="AR706" s="913"/>
      <c r="AU706" s="837"/>
      <c r="AV706" s="837"/>
      <c r="AW706" s="820"/>
    </row>
    <row r="707" spans="3:49" ht="10.9" hidden="1" customHeight="1">
      <c r="C707" s="869"/>
      <c r="D707" s="923"/>
      <c r="E707" s="867"/>
      <c r="F707" s="986"/>
      <c r="G707" s="869"/>
      <c r="H707" s="1026"/>
      <c r="I707" s="994"/>
      <c r="J707" s="995"/>
      <c r="K707" s="996"/>
      <c r="L707" s="961"/>
      <c r="M707" s="962"/>
      <c r="N707" s="962"/>
      <c r="O707" s="962"/>
      <c r="P707" s="963"/>
      <c r="Q707" s="780"/>
      <c r="R707" s="781"/>
      <c r="S707" s="875"/>
      <c r="T707" s="967"/>
      <c r="U707" s="968"/>
      <c r="V707" s="969"/>
      <c r="W707" s="961"/>
      <c r="X707" s="962"/>
      <c r="Y707" s="962"/>
      <c r="Z707" s="962"/>
      <c r="AA707" s="963"/>
      <c r="AB707" s="934"/>
      <c r="AC707" s="935"/>
      <c r="AD707" s="936"/>
      <c r="AE707" s="967"/>
      <c r="AF707" s="968"/>
      <c r="AG707" s="969"/>
      <c r="AH707" s="973"/>
      <c r="AI707" s="929"/>
      <c r="AJ707" s="929"/>
      <c r="AK707" s="929"/>
      <c r="AL707" s="930"/>
      <c r="AN707" s="911"/>
      <c r="AO707" s="912"/>
      <c r="AP707" s="912"/>
      <c r="AQ707" s="912"/>
      <c r="AR707" s="913"/>
      <c r="AU707" s="837"/>
      <c r="AV707" s="837"/>
      <c r="AW707" s="820"/>
    </row>
    <row r="708" spans="3:49" ht="10.9" hidden="1" customHeight="1">
      <c r="C708" s="920">
        <v>8</v>
      </c>
      <c r="D708" s="921" t="s">
        <v>9</v>
      </c>
      <c r="E708" s="924">
        <v>6</v>
      </c>
      <c r="F708" s="984" t="s">
        <v>10</v>
      </c>
      <c r="G708" s="920" t="s">
        <v>20</v>
      </c>
      <c r="H708" s="1024"/>
      <c r="I708" s="988" t="s">
        <v>118</v>
      </c>
      <c r="J708" s="989"/>
      <c r="K708" s="990"/>
      <c r="L708" s="975">
        <f t="shared" ref="L708" si="753">IF(AND(I708="△",AU708="●"),AW708,0)</f>
        <v>0</v>
      </c>
      <c r="M708" s="976"/>
      <c r="N708" s="976"/>
      <c r="O708" s="976"/>
      <c r="P708" s="977"/>
      <c r="Q708" s="774" t="s">
        <v>305</v>
      </c>
      <c r="R708" s="775"/>
      <c r="S708" s="873"/>
      <c r="T708" s="978">
        <f t="shared" ref="T708" si="754">IF(Q708="①",$AL$167,IF(Q708="②",$AL$189,IF(Q708="③",$AL$211,IF(Q708="④",$AL$233,0))))</f>
        <v>0</v>
      </c>
      <c r="U708" s="979"/>
      <c r="V708" s="980"/>
      <c r="W708" s="975">
        <f t="shared" ref="W708" si="755">IF(AND(I708="△",AU708="●"),$K$257*2,0)</f>
        <v>0</v>
      </c>
      <c r="X708" s="976"/>
      <c r="Y708" s="976"/>
      <c r="Z708" s="976"/>
      <c r="AA708" s="977"/>
      <c r="AB708" s="937">
        <v>56</v>
      </c>
      <c r="AC708" s="938"/>
      <c r="AD708" s="939"/>
      <c r="AE708" s="978">
        <f t="shared" ref="AE708" si="756">IF(AB710=0,0,ROUNDUP(AB710/AB708,3))</f>
        <v>0.14299999999999999</v>
      </c>
      <c r="AF708" s="979"/>
      <c r="AG708" s="980"/>
      <c r="AH708" s="981">
        <f t="shared" ref="AH708" si="757">ROUNDUP(L708*T708+W708*AE708,1)</f>
        <v>0</v>
      </c>
      <c r="AI708" s="982"/>
      <c r="AJ708" s="982"/>
      <c r="AK708" s="982"/>
      <c r="AL708" s="983"/>
      <c r="AN708" s="928">
        <f t="shared" ref="AN708" si="758">IF(I708="△",ROUNDUP(W708*AE708,1),0)</f>
        <v>0</v>
      </c>
      <c r="AO708" s="929"/>
      <c r="AP708" s="929"/>
      <c r="AQ708" s="929"/>
      <c r="AR708" s="930"/>
      <c r="AU708" s="837" t="str">
        <f t="shared" ref="AU708" si="759">IF(OR(I708="×",AU712="×"),"×","●")</f>
        <v>●</v>
      </c>
      <c r="AV708" s="837" t="str">
        <f t="shared" ref="AV708" si="760">IF(AU708="●",IF(I708="定","-",I708),"-")</f>
        <v>△</v>
      </c>
      <c r="AW708" s="820">
        <f t="shared" ref="AW708" si="761">20+ROUNDDOWN(($K$255-1000)/1000,0)*20</f>
        <v>0</v>
      </c>
    </row>
    <row r="709" spans="3:49" ht="10.9" hidden="1" customHeight="1">
      <c r="C709" s="868"/>
      <c r="D709" s="922"/>
      <c r="E709" s="866"/>
      <c r="F709" s="985"/>
      <c r="G709" s="868"/>
      <c r="H709" s="1025"/>
      <c r="I709" s="991"/>
      <c r="J709" s="992"/>
      <c r="K709" s="993"/>
      <c r="L709" s="958"/>
      <c r="M709" s="959"/>
      <c r="N709" s="959"/>
      <c r="O709" s="959"/>
      <c r="P709" s="960"/>
      <c r="Q709" s="777"/>
      <c r="R709" s="778"/>
      <c r="S709" s="874"/>
      <c r="T709" s="964"/>
      <c r="U709" s="965"/>
      <c r="V709" s="966"/>
      <c r="W709" s="958"/>
      <c r="X709" s="959"/>
      <c r="Y709" s="959"/>
      <c r="Z709" s="959"/>
      <c r="AA709" s="960"/>
      <c r="AB709" s="940"/>
      <c r="AC709" s="941"/>
      <c r="AD709" s="942"/>
      <c r="AE709" s="964"/>
      <c r="AF709" s="965"/>
      <c r="AG709" s="966"/>
      <c r="AH709" s="970"/>
      <c r="AI709" s="971"/>
      <c r="AJ709" s="971"/>
      <c r="AK709" s="971"/>
      <c r="AL709" s="972"/>
      <c r="AN709" s="911"/>
      <c r="AO709" s="912"/>
      <c r="AP709" s="912"/>
      <c r="AQ709" s="912"/>
      <c r="AR709" s="913"/>
      <c r="AU709" s="837"/>
      <c r="AV709" s="837"/>
      <c r="AW709" s="820"/>
    </row>
    <row r="710" spans="3:49" ht="10.9" hidden="1" customHeight="1">
      <c r="C710" s="868"/>
      <c r="D710" s="922"/>
      <c r="E710" s="866"/>
      <c r="F710" s="985"/>
      <c r="G710" s="868"/>
      <c r="H710" s="1025"/>
      <c r="I710" s="991"/>
      <c r="J710" s="992"/>
      <c r="K710" s="993"/>
      <c r="L710" s="958"/>
      <c r="M710" s="959"/>
      <c r="N710" s="959"/>
      <c r="O710" s="959"/>
      <c r="P710" s="960"/>
      <c r="Q710" s="777"/>
      <c r="R710" s="778"/>
      <c r="S710" s="874"/>
      <c r="T710" s="964"/>
      <c r="U710" s="965"/>
      <c r="V710" s="966"/>
      <c r="W710" s="958"/>
      <c r="X710" s="959"/>
      <c r="Y710" s="959"/>
      <c r="Z710" s="959"/>
      <c r="AA710" s="960"/>
      <c r="AB710" s="943">
        <v>8</v>
      </c>
      <c r="AC710" s="944"/>
      <c r="AD710" s="945"/>
      <c r="AE710" s="964"/>
      <c r="AF710" s="965"/>
      <c r="AG710" s="966"/>
      <c r="AH710" s="970"/>
      <c r="AI710" s="971"/>
      <c r="AJ710" s="971"/>
      <c r="AK710" s="971"/>
      <c r="AL710" s="972"/>
      <c r="AN710" s="911"/>
      <c r="AO710" s="912"/>
      <c r="AP710" s="912"/>
      <c r="AQ710" s="912"/>
      <c r="AR710" s="913"/>
      <c r="AU710" s="837"/>
      <c r="AV710" s="837"/>
      <c r="AW710" s="820"/>
    </row>
    <row r="711" spans="3:49" ht="10.9" hidden="1" customHeight="1">
      <c r="C711" s="869"/>
      <c r="D711" s="923"/>
      <c r="E711" s="867"/>
      <c r="F711" s="986"/>
      <c r="G711" s="869"/>
      <c r="H711" s="1026"/>
      <c r="I711" s="994"/>
      <c r="J711" s="995"/>
      <c r="K711" s="996"/>
      <c r="L711" s="961"/>
      <c r="M711" s="962"/>
      <c r="N711" s="962"/>
      <c r="O711" s="962"/>
      <c r="P711" s="963"/>
      <c r="Q711" s="780"/>
      <c r="R711" s="781"/>
      <c r="S711" s="875"/>
      <c r="T711" s="967"/>
      <c r="U711" s="968"/>
      <c r="V711" s="969"/>
      <c r="W711" s="961"/>
      <c r="X711" s="962"/>
      <c r="Y711" s="962"/>
      <c r="Z711" s="962"/>
      <c r="AA711" s="963"/>
      <c r="AB711" s="934"/>
      <c r="AC711" s="935"/>
      <c r="AD711" s="936"/>
      <c r="AE711" s="967"/>
      <c r="AF711" s="968"/>
      <c r="AG711" s="969"/>
      <c r="AH711" s="973"/>
      <c r="AI711" s="929"/>
      <c r="AJ711" s="929"/>
      <c r="AK711" s="929"/>
      <c r="AL711" s="930"/>
      <c r="AN711" s="911"/>
      <c r="AO711" s="912"/>
      <c r="AP711" s="912"/>
      <c r="AQ711" s="912"/>
      <c r="AR711" s="913"/>
      <c r="AU711" s="837"/>
      <c r="AV711" s="837"/>
      <c r="AW711" s="820"/>
    </row>
    <row r="712" spans="3:49" ht="10.9" hidden="1" customHeight="1">
      <c r="C712" s="920">
        <v>8</v>
      </c>
      <c r="D712" s="921" t="s">
        <v>9</v>
      </c>
      <c r="E712" s="924">
        <v>7</v>
      </c>
      <c r="F712" s="984" t="s">
        <v>10</v>
      </c>
      <c r="G712" s="920" t="s">
        <v>21</v>
      </c>
      <c r="H712" s="1024"/>
      <c r="I712" s="988" t="s">
        <v>118</v>
      </c>
      <c r="J712" s="989"/>
      <c r="K712" s="990"/>
      <c r="L712" s="975">
        <f t="shared" ref="L712" si="762">IF(AND(I712="△",AU712="●"),AW712,0)</f>
        <v>0</v>
      </c>
      <c r="M712" s="976"/>
      <c r="N712" s="976"/>
      <c r="O712" s="976"/>
      <c r="P712" s="977"/>
      <c r="Q712" s="774" t="s">
        <v>306</v>
      </c>
      <c r="R712" s="775"/>
      <c r="S712" s="873"/>
      <c r="T712" s="978">
        <f t="shared" ref="T712" si="763">IF(Q712="①",$AL$167,IF(Q712="②",$AL$189,IF(Q712="③",$AL$211,IF(Q712="④",$AL$233,0))))</f>
        <v>0</v>
      </c>
      <c r="U712" s="979"/>
      <c r="V712" s="980"/>
      <c r="W712" s="1004">
        <f t="shared" ref="W712" si="764">IF(AND(I712="△",AU712="●"),$K$257*2,0)</f>
        <v>0</v>
      </c>
      <c r="X712" s="906"/>
      <c r="Y712" s="906"/>
      <c r="Z712" s="906"/>
      <c r="AA712" s="907"/>
      <c r="AB712" s="937">
        <v>56</v>
      </c>
      <c r="AC712" s="938"/>
      <c r="AD712" s="939"/>
      <c r="AE712" s="978">
        <f t="shared" ref="AE712" si="765">IF(AB714=0,0,ROUNDUP(AB714/AB712,3))</f>
        <v>0.14299999999999999</v>
      </c>
      <c r="AF712" s="979"/>
      <c r="AG712" s="980"/>
      <c r="AH712" s="981">
        <f t="shared" ref="AH712" si="766">ROUNDUP(L712*T712+W712*AE712,1)</f>
        <v>0</v>
      </c>
      <c r="AI712" s="982"/>
      <c r="AJ712" s="982"/>
      <c r="AK712" s="982"/>
      <c r="AL712" s="983"/>
      <c r="AN712" s="928">
        <f t="shared" ref="AN712" si="767">IF(I712="△",ROUNDUP(W712*AE712,1),0)</f>
        <v>0</v>
      </c>
      <c r="AO712" s="929"/>
      <c r="AP712" s="929"/>
      <c r="AQ712" s="929"/>
      <c r="AR712" s="930"/>
      <c r="AU712" s="837" t="str">
        <f>IF(OR(I712="×",AU716="×"),"×","●")</f>
        <v>●</v>
      </c>
      <c r="AV712" s="837" t="str">
        <f t="shared" ref="AV712" si="768">IF(AU712="●",IF(I712="定","-",I712),"-")</f>
        <v>△</v>
      </c>
      <c r="AW712" s="820">
        <f t="shared" ref="AW712" si="769">20+ROUNDDOWN(($K$255-1000)/1000,0)*20</f>
        <v>0</v>
      </c>
    </row>
    <row r="713" spans="3:49" ht="10.9" hidden="1" customHeight="1">
      <c r="C713" s="868"/>
      <c r="D713" s="922"/>
      <c r="E713" s="866"/>
      <c r="F713" s="985"/>
      <c r="G713" s="868"/>
      <c r="H713" s="1025"/>
      <c r="I713" s="991"/>
      <c r="J713" s="992"/>
      <c r="K713" s="993"/>
      <c r="L713" s="958"/>
      <c r="M713" s="959"/>
      <c r="N713" s="959"/>
      <c r="O713" s="959"/>
      <c r="P713" s="960"/>
      <c r="Q713" s="777"/>
      <c r="R713" s="778"/>
      <c r="S713" s="874"/>
      <c r="T713" s="964"/>
      <c r="U713" s="965"/>
      <c r="V713" s="966"/>
      <c r="W713" s="1004"/>
      <c r="X713" s="906"/>
      <c r="Y713" s="906"/>
      <c r="Z713" s="906"/>
      <c r="AA713" s="907"/>
      <c r="AB713" s="940"/>
      <c r="AC713" s="941"/>
      <c r="AD713" s="942"/>
      <c r="AE713" s="964"/>
      <c r="AF713" s="965"/>
      <c r="AG713" s="966"/>
      <c r="AH713" s="970"/>
      <c r="AI713" s="971"/>
      <c r="AJ713" s="971"/>
      <c r="AK713" s="971"/>
      <c r="AL713" s="972"/>
      <c r="AN713" s="911"/>
      <c r="AO713" s="912"/>
      <c r="AP713" s="912"/>
      <c r="AQ713" s="912"/>
      <c r="AR713" s="913"/>
      <c r="AU713" s="837"/>
      <c r="AV713" s="837"/>
      <c r="AW713" s="820"/>
    </row>
    <row r="714" spans="3:49" ht="10.9" hidden="1" customHeight="1">
      <c r="C714" s="868"/>
      <c r="D714" s="922"/>
      <c r="E714" s="866"/>
      <c r="F714" s="985"/>
      <c r="G714" s="868"/>
      <c r="H714" s="1025"/>
      <c r="I714" s="991"/>
      <c r="J714" s="992"/>
      <c r="K714" s="993"/>
      <c r="L714" s="958"/>
      <c r="M714" s="959"/>
      <c r="N714" s="959"/>
      <c r="O714" s="959"/>
      <c r="P714" s="960"/>
      <c r="Q714" s="777"/>
      <c r="R714" s="778"/>
      <c r="S714" s="874"/>
      <c r="T714" s="964"/>
      <c r="U714" s="965"/>
      <c r="V714" s="966"/>
      <c r="W714" s="1004"/>
      <c r="X714" s="906"/>
      <c r="Y714" s="906"/>
      <c r="Z714" s="906"/>
      <c r="AA714" s="907"/>
      <c r="AB714" s="943">
        <v>8</v>
      </c>
      <c r="AC714" s="944"/>
      <c r="AD714" s="945"/>
      <c r="AE714" s="964"/>
      <c r="AF714" s="965"/>
      <c r="AG714" s="966"/>
      <c r="AH714" s="970"/>
      <c r="AI714" s="971"/>
      <c r="AJ714" s="971"/>
      <c r="AK714" s="971"/>
      <c r="AL714" s="972"/>
      <c r="AN714" s="911"/>
      <c r="AO714" s="912"/>
      <c r="AP714" s="912"/>
      <c r="AQ714" s="912"/>
      <c r="AR714" s="913"/>
      <c r="AU714" s="837"/>
      <c r="AV714" s="837"/>
      <c r="AW714" s="820"/>
    </row>
    <row r="715" spans="3:49" ht="10.9" hidden="1" customHeight="1">
      <c r="C715" s="869"/>
      <c r="D715" s="923"/>
      <c r="E715" s="867"/>
      <c r="F715" s="986"/>
      <c r="G715" s="869"/>
      <c r="H715" s="1026"/>
      <c r="I715" s="994"/>
      <c r="J715" s="995"/>
      <c r="K715" s="996"/>
      <c r="L715" s="961"/>
      <c r="M715" s="962"/>
      <c r="N715" s="962"/>
      <c r="O715" s="962"/>
      <c r="P715" s="963"/>
      <c r="Q715" s="780"/>
      <c r="R715" s="781"/>
      <c r="S715" s="875"/>
      <c r="T715" s="967"/>
      <c r="U715" s="968"/>
      <c r="V715" s="969"/>
      <c r="W715" s="1004"/>
      <c r="X715" s="906"/>
      <c r="Y715" s="906"/>
      <c r="Z715" s="906"/>
      <c r="AA715" s="907"/>
      <c r="AB715" s="934"/>
      <c r="AC715" s="935"/>
      <c r="AD715" s="936"/>
      <c r="AE715" s="967"/>
      <c r="AF715" s="968"/>
      <c r="AG715" s="969"/>
      <c r="AH715" s="973"/>
      <c r="AI715" s="929"/>
      <c r="AJ715" s="929"/>
      <c r="AK715" s="929"/>
      <c r="AL715" s="930"/>
      <c r="AN715" s="911"/>
      <c r="AO715" s="912"/>
      <c r="AP715" s="912"/>
      <c r="AQ715" s="912"/>
      <c r="AR715" s="913"/>
      <c r="AU715" s="837"/>
      <c r="AV715" s="837"/>
      <c r="AW715" s="820"/>
    </row>
    <row r="716" spans="3:49" ht="10.9" hidden="1" customHeight="1">
      <c r="C716" s="920">
        <v>8</v>
      </c>
      <c r="D716" s="921" t="s">
        <v>9</v>
      </c>
      <c r="E716" s="924">
        <v>8</v>
      </c>
      <c r="F716" s="984" t="s">
        <v>10</v>
      </c>
      <c r="G716" s="920" t="s">
        <v>22</v>
      </c>
      <c r="H716" s="1024"/>
      <c r="I716" s="988" t="s">
        <v>118</v>
      </c>
      <c r="J716" s="989"/>
      <c r="K716" s="990"/>
      <c r="L716" s="975">
        <f t="shared" ref="L716" si="770">IF(AND(I716="△",AU716="●"),AW716,0)</f>
        <v>0</v>
      </c>
      <c r="M716" s="976"/>
      <c r="N716" s="976"/>
      <c r="O716" s="976"/>
      <c r="P716" s="977"/>
      <c r="Q716" s="774" t="s">
        <v>306</v>
      </c>
      <c r="R716" s="775"/>
      <c r="S716" s="873"/>
      <c r="T716" s="978">
        <f t="shared" ref="T716" si="771">IF(Q716="①",$AL$167,IF(Q716="②",$AL$189,IF(Q716="③",$AL$211,IF(Q716="④",$AL$233,0))))</f>
        <v>0</v>
      </c>
      <c r="U716" s="979"/>
      <c r="V716" s="980"/>
      <c r="W716" s="1004">
        <f t="shared" ref="W716" si="772">IF(AND(I716="△",AU716="●"),$K$257*2,0)</f>
        <v>0</v>
      </c>
      <c r="X716" s="906"/>
      <c r="Y716" s="906"/>
      <c r="Z716" s="906"/>
      <c r="AA716" s="907"/>
      <c r="AB716" s="937">
        <v>56</v>
      </c>
      <c r="AC716" s="938"/>
      <c r="AD716" s="939"/>
      <c r="AE716" s="978">
        <f t="shared" ref="AE716" si="773">IF(AB718=0,0,ROUNDUP(AB718/AB716,3))</f>
        <v>0.14299999999999999</v>
      </c>
      <c r="AF716" s="979"/>
      <c r="AG716" s="980"/>
      <c r="AH716" s="981">
        <f t="shared" ref="AH716" si="774">ROUNDUP(L716*T716+W716*AE716,1)</f>
        <v>0</v>
      </c>
      <c r="AI716" s="982"/>
      <c r="AJ716" s="982"/>
      <c r="AK716" s="982"/>
      <c r="AL716" s="983"/>
      <c r="AM716" s="12"/>
      <c r="AN716" s="928">
        <f t="shared" ref="AN716" si="775">IF(I716="△",ROUNDUP(W716*AE716,1),0)</f>
        <v>0</v>
      </c>
      <c r="AO716" s="929"/>
      <c r="AP716" s="929"/>
      <c r="AQ716" s="929"/>
      <c r="AR716" s="930"/>
      <c r="AU716" s="837" t="str">
        <f t="shared" ref="AU716" si="776">IF(OR(I716="×",AU720="×"),"×","●")</f>
        <v>●</v>
      </c>
      <c r="AV716" s="837" t="str">
        <f t="shared" ref="AV716" si="777">IF(AU716="●",IF(I716="定","-",I716),"-")</f>
        <v>△</v>
      </c>
      <c r="AW716" s="820">
        <f t="shared" ref="AW716" si="778">20+ROUNDDOWN(($K$255-1000)/1000,0)*20</f>
        <v>0</v>
      </c>
    </row>
    <row r="717" spans="3:49" ht="10.9" hidden="1" customHeight="1">
      <c r="C717" s="868"/>
      <c r="D717" s="922"/>
      <c r="E717" s="866"/>
      <c r="F717" s="985"/>
      <c r="G717" s="868"/>
      <c r="H717" s="1025"/>
      <c r="I717" s="991"/>
      <c r="J717" s="992"/>
      <c r="K717" s="993"/>
      <c r="L717" s="958"/>
      <c r="M717" s="959"/>
      <c r="N717" s="959"/>
      <c r="O717" s="959"/>
      <c r="P717" s="960"/>
      <c r="Q717" s="777"/>
      <c r="R717" s="778"/>
      <c r="S717" s="874"/>
      <c r="T717" s="964"/>
      <c r="U717" s="965"/>
      <c r="V717" s="966"/>
      <c r="W717" s="1004"/>
      <c r="X717" s="906"/>
      <c r="Y717" s="906"/>
      <c r="Z717" s="906"/>
      <c r="AA717" s="907"/>
      <c r="AB717" s="940"/>
      <c r="AC717" s="941"/>
      <c r="AD717" s="942"/>
      <c r="AE717" s="964"/>
      <c r="AF717" s="965"/>
      <c r="AG717" s="966"/>
      <c r="AH717" s="970"/>
      <c r="AI717" s="971"/>
      <c r="AJ717" s="971"/>
      <c r="AK717" s="971"/>
      <c r="AL717" s="972"/>
      <c r="AM717" s="12"/>
      <c r="AN717" s="911"/>
      <c r="AO717" s="912"/>
      <c r="AP717" s="912"/>
      <c r="AQ717" s="912"/>
      <c r="AR717" s="913"/>
      <c r="AU717" s="837"/>
      <c r="AV717" s="837"/>
      <c r="AW717" s="820"/>
    </row>
    <row r="718" spans="3:49" ht="10.9" hidden="1" customHeight="1">
      <c r="C718" s="868"/>
      <c r="D718" s="922"/>
      <c r="E718" s="866"/>
      <c r="F718" s="985"/>
      <c r="G718" s="868"/>
      <c r="H718" s="1025"/>
      <c r="I718" s="991"/>
      <c r="J718" s="992"/>
      <c r="K718" s="993"/>
      <c r="L718" s="958"/>
      <c r="M718" s="959"/>
      <c r="N718" s="959"/>
      <c r="O718" s="959"/>
      <c r="P718" s="960"/>
      <c r="Q718" s="777"/>
      <c r="R718" s="778"/>
      <c r="S718" s="874"/>
      <c r="T718" s="964"/>
      <c r="U718" s="965"/>
      <c r="V718" s="966"/>
      <c r="W718" s="1004"/>
      <c r="X718" s="906"/>
      <c r="Y718" s="906"/>
      <c r="Z718" s="906"/>
      <c r="AA718" s="907"/>
      <c r="AB718" s="943">
        <v>8</v>
      </c>
      <c r="AC718" s="944"/>
      <c r="AD718" s="945"/>
      <c r="AE718" s="964"/>
      <c r="AF718" s="965"/>
      <c r="AG718" s="966"/>
      <c r="AH718" s="970"/>
      <c r="AI718" s="971"/>
      <c r="AJ718" s="971"/>
      <c r="AK718" s="971"/>
      <c r="AL718" s="972"/>
      <c r="AM718" s="12"/>
      <c r="AN718" s="911"/>
      <c r="AO718" s="912"/>
      <c r="AP718" s="912"/>
      <c r="AQ718" s="912"/>
      <c r="AR718" s="913"/>
      <c r="AU718" s="837"/>
      <c r="AV718" s="837"/>
      <c r="AW718" s="820"/>
    </row>
    <row r="719" spans="3:49" ht="10.9" hidden="1" customHeight="1">
      <c r="C719" s="869"/>
      <c r="D719" s="923"/>
      <c r="E719" s="867"/>
      <c r="F719" s="986"/>
      <c r="G719" s="869"/>
      <c r="H719" s="1026"/>
      <c r="I719" s="994"/>
      <c r="J719" s="995"/>
      <c r="K719" s="996"/>
      <c r="L719" s="961"/>
      <c r="M719" s="962"/>
      <c r="N719" s="962"/>
      <c r="O719" s="962"/>
      <c r="P719" s="963"/>
      <c r="Q719" s="780"/>
      <c r="R719" s="781"/>
      <c r="S719" s="875"/>
      <c r="T719" s="967"/>
      <c r="U719" s="968"/>
      <c r="V719" s="969"/>
      <c r="W719" s="1004"/>
      <c r="X719" s="906"/>
      <c r="Y719" s="906"/>
      <c r="Z719" s="906"/>
      <c r="AA719" s="907"/>
      <c r="AB719" s="934"/>
      <c r="AC719" s="935"/>
      <c r="AD719" s="936"/>
      <c r="AE719" s="967"/>
      <c r="AF719" s="968"/>
      <c r="AG719" s="969"/>
      <c r="AH719" s="973"/>
      <c r="AI719" s="929"/>
      <c r="AJ719" s="929"/>
      <c r="AK719" s="929"/>
      <c r="AL719" s="930"/>
      <c r="AM719" s="11"/>
      <c r="AN719" s="911"/>
      <c r="AO719" s="912"/>
      <c r="AP719" s="912"/>
      <c r="AQ719" s="912"/>
      <c r="AR719" s="913"/>
      <c r="AU719" s="837"/>
      <c r="AV719" s="837"/>
      <c r="AW719" s="820"/>
    </row>
    <row r="720" spans="3:49" ht="10.9" hidden="1" customHeight="1">
      <c r="C720" s="868">
        <v>8</v>
      </c>
      <c r="D720" s="922" t="s">
        <v>9</v>
      </c>
      <c r="E720" s="866">
        <v>9</v>
      </c>
      <c r="F720" s="985" t="s">
        <v>10</v>
      </c>
      <c r="G720" s="868" t="s">
        <v>23</v>
      </c>
      <c r="H720" s="1025"/>
      <c r="I720" s="991" t="s">
        <v>118</v>
      </c>
      <c r="J720" s="992"/>
      <c r="K720" s="993"/>
      <c r="L720" s="958">
        <f t="shared" ref="L720" si="779">IF(AND(I720="△",AU720="●"),AW720,0)</f>
        <v>0</v>
      </c>
      <c r="M720" s="959"/>
      <c r="N720" s="959"/>
      <c r="O720" s="959"/>
      <c r="P720" s="960"/>
      <c r="Q720" s="774" t="s">
        <v>45</v>
      </c>
      <c r="R720" s="775"/>
      <c r="S720" s="873"/>
      <c r="T720" s="964">
        <f t="shared" ref="T720" si="780">IF(Q720="①",$AL$167,IF(Q720="②",$AL$189,IF(Q720="③",$AL$211,IF(Q720="④",$AL$233,0))))</f>
        <v>0</v>
      </c>
      <c r="U720" s="965"/>
      <c r="V720" s="966"/>
      <c r="W720" s="958">
        <f t="shared" ref="W720" si="781">IF(AND(I720="△",AU720="●"),$K$257*2,0)</f>
        <v>0</v>
      </c>
      <c r="X720" s="959"/>
      <c r="Y720" s="959"/>
      <c r="Z720" s="959"/>
      <c r="AA720" s="960"/>
      <c r="AB720" s="937">
        <v>48</v>
      </c>
      <c r="AC720" s="938"/>
      <c r="AD720" s="939"/>
      <c r="AE720" s="964">
        <f t="shared" ref="AE720" si="782">IF(AB722=0,0,ROUNDUP(AB722/AB720,3))</f>
        <v>0.16700000000000001</v>
      </c>
      <c r="AF720" s="965"/>
      <c r="AG720" s="966"/>
      <c r="AH720" s="970">
        <f t="shared" ref="AH720" si="783">ROUNDUP(L720*T720+W720*AE720,1)</f>
        <v>0</v>
      </c>
      <c r="AI720" s="971"/>
      <c r="AJ720" s="971"/>
      <c r="AK720" s="971"/>
      <c r="AL720" s="972"/>
      <c r="AN720" s="928">
        <f t="shared" ref="AN720" si="784">IF(I720="△",ROUNDUP(W720*AE720,1),0)</f>
        <v>0</v>
      </c>
      <c r="AO720" s="929"/>
      <c r="AP720" s="929"/>
      <c r="AQ720" s="929"/>
      <c r="AR720" s="930"/>
      <c r="AU720" s="837" t="str">
        <f t="shared" ref="AU720" si="785">IF(OR(I720="×",AU724="×"),"×","●")</f>
        <v>●</v>
      </c>
      <c r="AV720" s="837" t="str">
        <f t="shared" ref="AV720" si="786">IF(AU720="●",IF(I720="定","-",I720),"-")</f>
        <v>△</v>
      </c>
      <c r="AW720" s="820">
        <f t="shared" ref="AW720" si="787">20+ROUNDDOWN(($K$255-1000)/1000,0)*20</f>
        <v>0</v>
      </c>
    </row>
    <row r="721" spans="3:49" ht="10.9" hidden="1" customHeight="1">
      <c r="C721" s="868"/>
      <c r="D721" s="922"/>
      <c r="E721" s="866"/>
      <c r="F721" s="985"/>
      <c r="G721" s="868"/>
      <c r="H721" s="1025"/>
      <c r="I721" s="991"/>
      <c r="J721" s="992"/>
      <c r="K721" s="993"/>
      <c r="L721" s="958"/>
      <c r="M721" s="959"/>
      <c r="N721" s="959"/>
      <c r="O721" s="959"/>
      <c r="P721" s="960"/>
      <c r="Q721" s="777"/>
      <c r="R721" s="778"/>
      <c r="S721" s="874"/>
      <c r="T721" s="964"/>
      <c r="U721" s="965"/>
      <c r="V721" s="966"/>
      <c r="W721" s="958"/>
      <c r="X721" s="959"/>
      <c r="Y721" s="959"/>
      <c r="Z721" s="959"/>
      <c r="AA721" s="960"/>
      <c r="AB721" s="940"/>
      <c r="AC721" s="941"/>
      <c r="AD721" s="942"/>
      <c r="AE721" s="964"/>
      <c r="AF721" s="965"/>
      <c r="AG721" s="966"/>
      <c r="AH721" s="970"/>
      <c r="AI721" s="971"/>
      <c r="AJ721" s="971"/>
      <c r="AK721" s="971"/>
      <c r="AL721" s="972"/>
      <c r="AN721" s="911"/>
      <c r="AO721" s="912"/>
      <c r="AP721" s="912"/>
      <c r="AQ721" s="912"/>
      <c r="AR721" s="913"/>
      <c r="AU721" s="837"/>
      <c r="AV721" s="837"/>
      <c r="AW721" s="820"/>
    </row>
    <row r="722" spans="3:49" ht="10.9" hidden="1" customHeight="1">
      <c r="C722" s="868"/>
      <c r="D722" s="922"/>
      <c r="E722" s="866"/>
      <c r="F722" s="985"/>
      <c r="G722" s="868"/>
      <c r="H722" s="1025"/>
      <c r="I722" s="991"/>
      <c r="J722" s="992"/>
      <c r="K722" s="993"/>
      <c r="L722" s="958"/>
      <c r="M722" s="959"/>
      <c r="N722" s="959"/>
      <c r="O722" s="959"/>
      <c r="P722" s="960"/>
      <c r="Q722" s="777"/>
      <c r="R722" s="778"/>
      <c r="S722" s="874"/>
      <c r="T722" s="964"/>
      <c r="U722" s="965"/>
      <c r="V722" s="966"/>
      <c r="W722" s="958"/>
      <c r="X722" s="959"/>
      <c r="Y722" s="959"/>
      <c r="Z722" s="959"/>
      <c r="AA722" s="960"/>
      <c r="AB722" s="943">
        <v>8</v>
      </c>
      <c r="AC722" s="944"/>
      <c r="AD722" s="945"/>
      <c r="AE722" s="964"/>
      <c r="AF722" s="965"/>
      <c r="AG722" s="966"/>
      <c r="AH722" s="970"/>
      <c r="AI722" s="971"/>
      <c r="AJ722" s="971"/>
      <c r="AK722" s="971"/>
      <c r="AL722" s="972"/>
      <c r="AN722" s="911"/>
      <c r="AO722" s="912"/>
      <c r="AP722" s="912"/>
      <c r="AQ722" s="912"/>
      <c r="AR722" s="913"/>
      <c r="AU722" s="837"/>
      <c r="AV722" s="837"/>
      <c r="AW722" s="820"/>
    </row>
    <row r="723" spans="3:49" ht="10.9" hidden="1" customHeight="1">
      <c r="C723" s="869"/>
      <c r="D723" s="923"/>
      <c r="E723" s="867"/>
      <c r="F723" s="986"/>
      <c r="G723" s="869"/>
      <c r="H723" s="1026"/>
      <c r="I723" s="994"/>
      <c r="J723" s="995"/>
      <c r="K723" s="996"/>
      <c r="L723" s="961"/>
      <c r="M723" s="962"/>
      <c r="N723" s="962"/>
      <c r="O723" s="962"/>
      <c r="P723" s="963"/>
      <c r="Q723" s="780"/>
      <c r="R723" s="781"/>
      <c r="S723" s="875"/>
      <c r="T723" s="967"/>
      <c r="U723" s="968"/>
      <c r="V723" s="969"/>
      <c r="W723" s="961"/>
      <c r="X723" s="962"/>
      <c r="Y723" s="962"/>
      <c r="Z723" s="962"/>
      <c r="AA723" s="963"/>
      <c r="AB723" s="934"/>
      <c r="AC723" s="935"/>
      <c r="AD723" s="936"/>
      <c r="AE723" s="967"/>
      <c r="AF723" s="968"/>
      <c r="AG723" s="969"/>
      <c r="AH723" s="973"/>
      <c r="AI723" s="929"/>
      <c r="AJ723" s="929"/>
      <c r="AK723" s="929"/>
      <c r="AL723" s="930"/>
      <c r="AN723" s="911"/>
      <c r="AO723" s="912"/>
      <c r="AP723" s="912"/>
      <c r="AQ723" s="912"/>
      <c r="AR723" s="913"/>
      <c r="AU723" s="837"/>
      <c r="AV723" s="837"/>
      <c r="AW723" s="820"/>
    </row>
    <row r="724" spans="3:49" ht="10.9" hidden="1" customHeight="1">
      <c r="C724" s="920">
        <v>8</v>
      </c>
      <c r="D724" s="921" t="s">
        <v>9</v>
      </c>
      <c r="E724" s="924">
        <v>10</v>
      </c>
      <c r="F724" s="984" t="s">
        <v>10</v>
      </c>
      <c r="G724" s="920" t="s">
        <v>24</v>
      </c>
      <c r="H724" s="1024"/>
      <c r="I724" s="988" t="s">
        <v>121</v>
      </c>
      <c r="J724" s="989"/>
      <c r="K724" s="990"/>
      <c r="L724" s="975">
        <f t="shared" ref="L724" si="788">IF(AND(I724="△",AU724="●"),AW724,0)</f>
        <v>0</v>
      </c>
      <c r="M724" s="976"/>
      <c r="N724" s="976"/>
      <c r="O724" s="976"/>
      <c r="P724" s="977"/>
      <c r="Q724" s="774"/>
      <c r="R724" s="775"/>
      <c r="S724" s="873"/>
      <c r="T724" s="978">
        <f t="shared" ref="T724" si="789">IF(Q724="①",$AL$167,IF(Q724="②",$AL$189,IF(Q724="③",$AL$211,IF(Q724="④",$AL$233,0))))</f>
        <v>0</v>
      </c>
      <c r="U724" s="979"/>
      <c r="V724" s="980"/>
      <c r="W724" s="975">
        <f t="shared" ref="W724" si="790">IF(AND(I724="△",AU724="●"),$K$257*2,0)</f>
        <v>0</v>
      </c>
      <c r="X724" s="976"/>
      <c r="Y724" s="976"/>
      <c r="Z724" s="976"/>
      <c r="AA724" s="977"/>
      <c r="AB724" s="937"/>
      <c r="AC724" s="938"/>
      <c r="AD724" s="939"/>
      <c r="AE724" s="978">
        <f t="shared" ref="AE724" si="791">IF(AB726=0,0,ROUNDUP(AB726/AB724,3))</f>
        <v>0</v>
      </c>
      <c r="AF724" s="979"/>
      <c r="AG724" s="980"/>
      <c r="AH724" s="981">
        <f t="shared" ref="AH724" si="792">ROUNDUP(L724*T724+W724*AE724,1)</f>
        <v>0</v>
      </c>
      <c r="AI724" s="982"/>
      <c r="AJ724" s="982"/>
      <c r="AK724" s="982"/>
      <c r="AL724" s="983"/>
      <c r="AN724" s="928">
        <f t="shared" ref="AN724" si="793">IF(I724="△",ROUNDUP(W724*AE724,1),0)</f>
        <v>0</v>
      </c>
      <c r="AO724" s="929"/>
      <c r="AP724" s="929"/>
      <c r="AQ724" s="929"/>
      <c r="AR724" s="930"/>
      <c r="AU724" s="837" t="str">
        <f t="shared" ref="AU724" si="794">IF(OR(I724="×",AU728="×"),"×","●")</f>
        <v>●</v>
      </c>
      <c r="AV724" s="837" t="str">
        <f t="shared" ref="AV724" si="795">IF(AU724="●",IF(I724="定","-",I724),"-")</f>
        <v>-</v>
      </c>
      <c r="AW724" s="820">
        <f t="shared" ref="AW724" si="796">20+ROUNDDOWN(($K$255-1000)/1000,0)*20</f>
        <v>0</v>
      </c>
    </row>
    <row r="725" spans="3:49" ht="10.9" hidden="1" customHeight="1">
      <c r="C725" s="868"/>
      <c r="D725" s="922"/>
      <c r="E725" s="866"/>
      <c r="F725" s="985"/>
      <c r="G725" s="868"/>
      <c r="H725" s="1025"/>
      <c r="I725" s="991"/>
      <c r="J725" s="992"/>
      <c r="K725" s="993"/>
      <c r="L725" s="958"/>
      <c r="M725" s="959"/>
      <c r="N725" s="959"/>
      <c r="O725" s="959"/>
      <c r="P725" s="960"/>
      <c r="Q725" s="777"/>
      <c r="R725" s="778"/>
      <c r="S725" s="874"/>
      <c r="T725" s="964"/>
      <c r="U725" s="965"/>
      <c r="V725" s="966"/>
      <c r="W725" s="958"/>
      <c r="X725" s="959"/>
      <c r="Y725" s="959"/>
      <c r="Z725" s="959"/>
      <c r="AA725" s="960"/>
      <c r="AB725" s="940"/>
      <c r="AC725" s="941"/>
      <c r="AD725" s="942"/>
      <c r="AE725" s="964"/>
      <c r="AF725" s="965"/>
      <c r="AG725" s="966"/>
      <c r="AH725" s="970"/>
      <c r="AI725" s="971"/>
      <c r="AJ725" s="971"/>
      <c r="AK725" s="971"/>
      <c r="AL725" s="972"/>
      <c r="AN725" s="911"/>
      <c r="AO725" s="912"/>
      <c r="AP725" s="912"/>
      <c r="AQ725" s="912"/>
      <c r="AR725" s="913"/>
      <c r="AU725" s="837"/>
      <c r="AV725" s="837"/>
      <c r="AW725" s="820"/>
    </row>
    <row r="726" spans="3:49" ht="10.9" hidden="1" customHeight="1">
      <c r="C726" s="868"/>
      <c r="D726" s="922"/>
      <c r="E726" s="866"/>
      <c r="F726" s="985"/>
      <c r="G726" s="868"/>
      <c r="H726" s="1025"/>
      <c r="I726" s="991"/>
      <c r="J726" s="992"/>
      <c r="K726" s="993"/>
      <c r="L726" s="958"/>
      <c r="M726" s="959"/>
      <c r="N726" s="959"/>
      <c r="O726" s="959"/>
      <c r="P726" s="960"/>
      <c r="Q726" s="777"/>
      <c r="R726" s="778"/>
      <c r="S726" s="874"/>
      <c r="T726" s="964"/>
      <c r="U726" s="965"/>
      <c r="V726" s="966"/>
      <c r="W726" s="958"/>
      <c r="X726" s="959"/>
      <c r="Y726" s="959"/>
      <c r="Z726" s="959"/>
      <c r="AA726" s="960"/>
      <c r="AB726" s="943"/>
      <c r="AC726" s="944"/>
      <c r="AD726" s="945"/>
      <c r="AE726" s="964"/>
      <c r="AF726" s="965"/>
      <c r="AG726" s="966"/>
      <c r="AH726" s="970"/>
      <c r="AI726" s="971"/>
      <c r="AJ726" s="971"/>
      <c r="AK726" s="971"/>
      <c r="AL726" s="972"/>
      <c r="AN726" s="911"/>
      <c r="AO726" s="912"/>
      <c r="AP726" s="912"/>
      <c r="AQ726" s="912"/>
      <c r="AR726" s="913"/>
      <c r="AU726" s="837"/>
      <c r="AV726" s="837"/>
      <c r="AW726" s="820"/>
    </row>
    <row r="727" spans="3:49" ht="10.9" hidden="1" customHeight="1">
      <c r="C727" s="869"/>
      <c r="D727" s="923"/>
      <c r="E727" s="867"/>
      <c r="F727" s="986"/>
      <c r="G727" s="869"/>
      <c r="H727" s="1026"/>
      <c r="I727" s="994"/>
      <c r="J727" s="995"/>
      <c r="K727" s="996"/>
      <c r="L727" s="961"/>
      <c r="M727" s="962"/>
      <c r="N727" s="962"/>
      <c r="O727" s="962"/>
      <c r="P727" s="963"/>
      <c r="Q727" s="780"/>
      <c r="R727" s="781"/>
      <c r="S727" s="875"/>
      <c r="T727" s="967"/>
      <c r="U727" s="968"/>
      <c r="V727" s="969"/>
      <c r="W727" s="961"/>
      <c r="X727" s="962"/>
      <c r="Y727" s="962"/>
      <c r="Z727" s="962"/>
      <c r="AA727" s="963"/>
      <c r="AB727" s="934"/>
      <c r="AC727" s="935"/>
      <c r="AD727" s="936"/>
      <c r="AE727" s="967"/>
      <c r="AF727" s="968"/>
      <c r="AG727" s="969"/>
      <c r="AH727" s="973"/>
      <c r="AI727" s="929"/>
      <c r="AJ727" s="929"/>
      <c r="AK727" s="929"/>
      <c r="AL727" s="930"/>
      <c r="AN727" s="911"/>
      <c r="AO727" s="912"/>
      <c r="AP727" s="912"/>
      <c r="AQ727" s="912"/>
      <c r="AR727" s="913"/>
      <c r="AU727" s="837"/>
      <c r="AV727" s="837"/>
      <c r="AW727" s="820"/>
    </row>
    <row r="728" spans="3:49" ht="10.9" hidden="1" customHeight="1">
      <c r="C728" s="920">
        <v>8</v>
      </c>
      <c r="D728" s="921" t="s">
        <v>9</v>
      </c>
      <c r="E728" s="924">
        <v>11</v>
      </c>
      <c r="F728" s="984" t="s">
        <v>10</v>
      </c>
      <c r="G728" s="920" t="s">
        <v>25</v>
      </c>
      <c r="H728" s="1024"/>
      <c r="I728" s="988" t="s">
        <v>118</v>
      </c>
      <c r="J728" s="989"/>
      <c r="K728" s="990"/>
      <c r="L728" s="975">
        <f t="shared" ref="L728" si="797">IF(AND(I728="△",AU728="●"),AW728,0)</f>
        <v>0</v>
      </c>
      <c r="M728" s="976"/>
      <c r="N728" s="976"/>
      <c r="O728" s="976"/>
      <c r="P728" s="977"/>
      <c r="Q728" s="774" t="s">
        <v>45</v>
      </c>
      <c r="R728" s="775"/>
      <c r="S728" s="873"/>
      <c r="T728" s="978">
        <f t="shared" ref="T728" si="798">IF(Q728="①",$AL$167,IF(Q728="②",$AL$189,IF(Q728="③",$AL$211,IF(Q728="④",$AL$233,0))))</f>
        <v>0</v>
      </c>
      <c r="U728" s="979"/>
      <c r="V728" s="980"/>
      <c r="W728" s="975">
        <f t="shared" ref="W728" si="799">IF(AND(I728="△",AU728="●"),$K$257*2,0)</f>
        <v>0</v>
      </c>
      <c r="X728" s="976"/>
      <c r="Y728" s="976"/>
      <c r="Z728" s="976"/>
      <c r="AA728" s="977"/>
      <c r="AB728" s="937">
        <v>48</v>
      </c>
      <c r="AC728" s="938"/>
      <c r="AD728" s="939"/>
      <c r="AE728" s="978">
        <f t="shared" ref="AE728" si="800">IF(AB730=0,0,ROUNDUP(AB730/AB728,3))</f>
        <v>0.16700000000000001</v>
      </c>
      <c r="AF728" s="979"/>
      <c r="AG728" s="980"/>
      <c r="AH728" s="981">
        <f t="shared" ref="AH728" si="801">ROUNDUP(L728*T728+W728*AE728,1)</f>
        <v>0</v>
      </c>
      <c r="AI728" s="982"/>
      <c r="AJ728" s="982"/>
      <c r="AK728" s="982"/>
      <c r="AL728" s="983"/>
      <c r="AN728" s="928">
        <f t="shared" ref="AN728" si="802">IF(I728="△",ROUNDUP(W728*AE728,1),0)</f>
        <v>0</v>
      </c>
      <c r="AO728" s="929"/>
      <c r="AP728" s="929"/>
      <c r="AQ728" s="929"/>
      <c r="AR728" s="930"/>
      <c r="AU728" s="837" t="str">
        <f t="shared" ref="AU728" si="803">IF(OR(I728="×",AU732="×"),"×","●")</f>
        <v>●</v>
      </c>
      <c r="AV728" s="837" t="str">
        <f t="shared" ref="AV728" si="804">IF(AU728="●",IF(I728="定","-",I728),"-")</f>
        <v>△</v>
      </c>
      <c r="AW728" s="820">
        <f t="shared" ref="AW728" si="805">20+ROUNDDOWN(($K$255-1000)/1000,0)*20</f>
        <v>0</v>
      </c>
    </row>
    <row r="729" spans="3:49" ht="10.9" hidden="1" customHeight="1">
      <c r="C729" s="868"/>
      <c r="D729" s="922"/>
      <c r="E729" s="866"/>
      <c r="F729" s="985"/>
      <c r="G729" s="868"/>
      <c r="H729" s="1025"/>
      <c r="I729" s="991"/>
      <c r="J729" s="992"/>
      <c r="K729" s="993"/>
      <c r="L729" s="958"/>
      <c r="M729" s="959"/>
      <c r="N729" s="959"/>
      <c r="O729" s="959"/>
      <c r="P729" s="960"/>
      <c r="Q729" s="777"/>
      <c r="R729" s="778"/>
      <c r="S729" s="874"/>
      <c r="T729" s="964"/>
      <c r="U729" s="965"/>
      <c r="V729" s="966"/>
      <c r="W729" s="958"/>
      <c r="X729" s="959"/>
      <c r="Y729" s="959"/>
      <c r="Z729" s="959"/>
      <c r="AA729" s="960"/>
      <c r="AB729" s="940"/>
      <c r="AC729" s="941"/>
      <c r="AD729" s="942"/>
      <c r="AE729" s="964"/>
      <c r="AF729" s="965"/>
      <c r="AG729" s="966"/>
      <c r="AH729" s="970"/>
      <c r="AI729" s="971"/>
      <c r="AJ729" s="971"/>
      <c r="AK729" s="971"/>
      <c r="AL729" s="972"/>
      <c r="AN729" s="911"/>
      <c r="AO729" s="912"/>
      <c r="AP729" s="912"/>
      <c r="AQ729" s="912"/>
      <c r="AR729" s="913"/>
      <c r="AU729" s="837"/>
      <c r="AV729" s="837"/>
      <c r="AW729" s="820"/>
    </row>
    <row r="730" spans="3:49" ht="10.9" hidden="1" customHeight="1">
      <c r="C730" s="868"/>
      <c r="D730" s="922"/>
      <c r="E730" s="866"/>
      <c r="F730" s="985"/>
      <c r="G730" s="868"/>
      <c r="H730" s="1025"/>
      <c r="I730" s="991"/>
      <c r="J730" s="992"/>
      <c r="K730" s="993"/>
      <c r="L730" s="958"/>
      <c r="M730" s="959"/>
      <c r="N730" s="959"/>
      <c r="O730" s="959"/>
      <c r="P730" s="960"/>
      <c r="Q730" s="777"/>
      <c r="R730" s="778"/>
      <c r="S730" s="874"/>
      <c r="T730" s="964"/>
      <c r="U730" s="965"/>
      <c r="V730" s="966"/>
      <c r="W730" s="958"/>
      <c r="X730" s="959"/>
      <c r="Y730" s="959"/>
      <c r="Z730" s="959"/>
      <c r="AA730" s="960"/>
      <c r="AB730" s="943">
        <v>8</v>
      </c>
      <c r="AC730" s="944"/>
      <c r="AD730" s="945"/>
      <c r="AE730" s="964"/>
      <c r="AF730" s="965"/>
      <c r="AG730" s="966"/>
      <c r="AH730" s="970"/>
      <c r="AI730" s="971"/>
      <c r="AJ730" s="971"/>
      <c r="AK730" s="971"/>
      <c r="AL730" s="972"/>
      <c r="AN730" s="911"/>
      <c r="AO730" s="912"/>
      <c r="AP730" s="912"/>
      <c r="AQ730" s="912"/>
      <c r="AR730" s="913"/>
      <c r="AU730" s="837"/>
      <c r="AV730" s="837"/>
      <c r="AW730" s="820"/>
    </row>
    <row r="731" spans="3:49" ht="10.9" hidden="1" customHeight="1">
      <c r="C731" s="869"/>
      <c r="D731" s="923"/>
      <c r="E731" s="867"/>
      <c r="F731" s="986"/>
      <c r="G731" s="869"/>
      <c r="H731" s="1026"/>
      <c r="I731" s="994"/>
      <c r="J731" s="995"/>
      <c r="K731" s="996"/>
      <c r="L731" s="961"/>
      <c r="M731" s="962"/>
      <c r="N731" s="962"/>
      <c r="O731" s="962"/>
      <c r="P731" s="963"/>
      <c r="Q731" s="780"/>
      <c r="R731" s="781"/>
      <c r="S731" s="875"/>
      <c r="T731" s="967"/>
      <c r="U731" s="968"/>
      <c r="V731" s="969"/>
      <c r="W731" s="961"/>
      <c r="X731" s="962"/>
      <c r="Y731" s="962"/>
      <c r="Z731" s="962"/>
      <c r="AA731" s="963"/>
      <c r="AB731" s="934"/>
      <c r="AC731" s="935"/>
      <c r="AD731" s="936"/>
      <c r="AE731" s="967"/>
      <c r="AF731" s="968"/>
      <c r="AG731" s="969"/>
      <c r="AH731" s="973"/>
      <c r="AI731" s="929"/>
      <c r="AJ731" s="929"/>
      <c r="AK731" s="929"/>
      <c r="AL731" s="930"/>
      <c r="AN731" s="911"/>
      <c r="AO731" s="912"/>
      <c r="AP731" s="912"/>
      <c r="AQ731" s="912"/>
      <c r="AR731" s="913"/>
      <c r="AU731" s="837"/>
      <c r="AV731" s="837"/>
      <c r="AW731" s="820"/>
    </row>
    <row r="732" spans="3:49" ht="10.9" hidden="1" customHeight="1">
      <c r="C732" s="920">
        <v>8</v>
      </c>
      <c r="D732" s="921" t="s">
        <v>9</v>
      </c>
      <c r="E732" s="924">
        <v>12</v>
      </c>
      <c r="F732" s="984" t="s">
        <v>10</v>
      </c>
      <c r="G732" s="920" t="s">
        <v>19</v>
      </c>
      <c r="H732" s="1024"/>
      <c r="I732" s="988" t="s">
        <v>118</v>
      </c>
      <c r="J732" s="989"/>
      <c r="K732" s="990"/>
      <c r="L732" s="975">
        <f t="shared" ref="L732" si="806">IF(AND(I732="△",AU732="●"),AW732,0)</f>
        <v>0</v>
      </c>
      <c r="M732" s="976"/>
      <c r="N732" s="976"/>
      <c r="O732" s="976"/>
      <c r="P732" s="977"/>
      <c r="Q732" s="774" t="s">
        <v>249</v>
      </c>
      <c r="R732" s="775"/>
      <c r="S732" s="873"/>
      <c r="T732" s="978">
        <f t="shared" ref="T732" si="807">IF(Q732="①",$AL$167,IF(Q732="②",$AL$189,IF(Q732="③",$AL$211,IF(Q732="④",$AL$233,0))))</f>
        <v>0</v>
      </c>
      <c r="U732" s="979"/>
      <c r="V732" s="980"/>
      <c r="W732" s="906">
        <f t="shared" ref="W732" si="808">IF(AND(I732="△",AU732="●"),$K$257*2,0)</f>
        <v>0</v>
      </c>
      <c r="X732" s="906"/>
      <c r="Y732" s="906"/>
      <c r="Z732" s="906"/>
      <c r="AA732" s="907"/>
      <c r="AB732" s="937">
        <v>48</v>
      </c>
      <c r="AC732" s="938"/>
      <c r="AD732" s="939"/>
      <c r="AE732" s="978">
        <f t="shared" ref="AE732" si="809">IF(AB734=0,0,ROUNDUP(AB734/AB732,3))</f>
        <v>0.16700000000000001</v>
      </c>
      <c r="AF732" s="979"/>
      <c r="AG732" s="980"/>
      <c r="AH732" s="981">
        <f t="shared" ref="AH732" si="810">ROUNDUP(L732*T732+W732*AE732,1)</f>
        <v>0</v>
      </c>
      <c r="AI732" s="982"/>
      <c r="AJ732" s="982"/>
      <c r="AK732" s="982"/>
      <c r="AL732" s="983"/>
      <c r="AN732" s="928">
        <f t="shared" ref="AN732" si="811">IF(I732="△",ROUNDUP(W732*AE732,1),0)</f>
        <v>0</v>
      </c>
      <c r="AO732" s="929"/>
      <c r="AP732" s="929"/>
      <c r="AQ732" s="929"/>
      <c r="AR732" s="930"/>
      <c r="AU732" s="837" t="str">
        <f t="shared" ref="AU732" si="812">IF(OR(I732="×",AU736="×"),"×","●")</f>
        <v>●</v>
      </c>
      <c r="AV732" s="837" t="str">
        <f t="shared" ref="AV732" si="813">IF(AU732="●",IF(I732="定","-",I732),"-")</f>
        <v>△</v>
      </c>
      <c r="AW732" s="820">
        <f t="shared" ref="AW732" si="814">20+ROUNDDOWN(($K$255-1000)/1000,0)*20</f>
        <v>0</v>
      </c>
    </row>
    <row r="733" spans="3:49" ht="10.9" hidden="1" customHeight="1">
      <c r="C733" s="868"/>
      <c r="D733" s="922"/>
      <c r="E733" s="866"/>
      <c r="F733" s="985"/>
      <c r="G733" s="868"/>
      <c r="H733" s="1025"/>
      <c r="I733" s="991"/>
      <c r="J733" s="992"/>
      <c r="K733" s="993"/>
      <c r="L733" s="958"/>
      <c r="M733" s="959"/>
      <c r="N733" s="959"/>
      <c r="O733" s="959"/>
      <c r="P733" s="960"/>
      <c r="Q733" s="777"/>
      <c r="R733" s="778"/>
      <c r="S733" s="874"/>
      <c r="T733" s="964"/>
      <c r="U733" s="965"/>
      <c r="V733" s="966"/>
      <c r="W733" s="906"/>
      <c r="X733" s="906"/>
      <c r="Y733" s="906"/>
      <c r="Z733" s="906"/>
      <c r="AA733" s="907"/>
      <c r="AB733" s="940"/>
      <c r="AC733" s="941"/>
      <c r="AD733" s="942"/>
      <c r="AE733" s="964"/>
      <c r="AF733" s="965"/>
      <c r="AG733" s="966"/>
      <c r="AH733" s="970"/>
      <c r="AI733" s="971"/>
      <c r="AJ733" s="971"/>
      <c r="AK733" s="971"/>
      <c r="AL733" s="972"/>
      <c r="AN733" s="911"/>
      <c r="AO733" s="912"/>
      <c r="AP733" s="912"/>
      <c r="AQ733" s="912"/>
      <c r="AR733" s="913"/>
      <c r="AU733" s="837"/>
      <c r="AV733" s="837"/>
      <c r="AW733" s="820"/>
    </row>
    <row r="734" spans="3:49" ht="10.9" hidden="1" customHeight="1">
      <c r="C734" s="868"/>
      <c r="D734" s="922"/>
      <c r="E734" s="866"/>
      <c r="F734" s="985"/>
      <c r="G734" s="868"/>
      <c r="H734" s="1025"/>
      <c r="I734" s="991"/>
      <c r="J734" s="992"/>
      <c r="K734" s="993"/>
      <c r="L734" s="958"/>
      <c r="M734" s="959"/>
      <c r="N734" s="959"/>
      <c r="O734" s="959"/>
      <c r="P734" s="960"/>
      <c r="Q734" s="777"/>
      <c r="R734" s="778"/>
      <c r="S734" s="874"/>
      <c r="T734" s="964"/>
      <c r="U734" s="965"/>
      <c r="V734" s="966"/>
      <c r="W734" s="906"/>
      <c r="X734" s="906"/>
      <c r="Y734" s="906"/>
      <c r="Z734" s="906"/>
      <c r="AA734" s="907"/>
      <c r="AB734" s="943">
        <v>8</v>
      </c>
      <c r="AC734" s="944"/>
      <c r="AD734" s="945"/>
      <c r="AE734" s="964"/>
      <c r="AF734" s="965"/>
      <c r="AG734" s="966"/>
      <c r="AH734" s="970"/>
      <c r="AI734" s="971"/>
      <c r="AJ734" s="971"/>
      <c r="AK734" s="971"/>
      <c r="AL734" s="972"/>
      <c r="AN734" s="911"/>
      <c r="AO734" s="912"/>
      <c r="AP734" s="912"/>
      <c r="AQ734" s="912"/>
      <c r="AR734" s="913"/>
      <c r="AU734" s="837"/>
      <c r="AV734" s="837"/>
      <c r="AW734" s="820"/>
    </row>
    <row r="735" spans="3:49" ht="10.9" hidden="1" customHeight="1">
      <c r="C735" s="869"/>
      <c r="D735" s="923"/>
      <c r="E735" s="867"/>
      <c r="F735" s="986"/>
      <c r="G735" s="869"/>
      <c r="H735" s="1026"/>
      <c r="I735" s="994"/>
      <c r="J735" s="995"/>
      <c r="K735" s="996"/>
      <c r="L735" s="961"/>
      <c r="M735" s="962"/>
      <c r="N735" s="962"/>
      <c r="O735" s="962"/>
      <c r="P735" s="963"/>
      <c r="Q735" s="780"/>
      <c r="R735" s="781"/>
      <c r="S735" s="875"/>
      <c r="T735" s="967"/>
      <c r="U735" s="968"/>
      <c r="V735" s="969"/>
      <c r="W735" s="906"/>
      <c r="X735" s="906"/>
      <c r="Y735" s="906"/>
      <c r="Z735" s="906"/>
      <c r="AA735" s="907"/>
      <c r="AB735" s="934"/>
      <c r="AC735" s="935"/>
      <c r="AD735" s="936"/>
      <c r="AE735" s="967"/>
      <c r="AF735" s="968"/>
      <c r="AG735" s="969"/>
      <c r="AH735" s="973"/>
      <c r="AI735" s="929"/>
      <c r="AJ735" s="929"/>
      <c r="AK735" s="929"/>
      <c r="AL735" s="930"/>
      <c r="AN735" s="911"/>
      <c r="AO735" s="912"/>
      <c r="AP735" s="912"/>
      <c r="AQ735" s="912"/>
      <c r="AR735" s="913"/>
      <c r="AU735" s="837"/>
      <c r="AV735" s="837"/>
      <c r="AW735" s="820"/>
    </row>
    <row r="736" spans="3:49" ht="10.9" hidden="1" customHeight="1">
      <c r="C736" s="920">
        <v>8</v>
      </c>
      <c r="D736" s="921" t="s">
        <v>9</v>
      </c>
      <c r="E736" s="924">
        <v>13</v>
      </c>
      <c r="F736" s="984" t="s">
        <v>10</v>
      </c>
      <c r="G736" s="920" t="s">
        <v>20</v>
      </c>
      <c r="H736" s="1024"/>
      <c r="I736" s="988" t="s">
        <v>118</v>
      </c>
      <c r="J736" s="989"/>
      <c r="K736" s="990"/>
      <c r="L736" s="975">
        <f t="shared" ref="L736" si="815">IF(AND(I736="△",AU736="●"),AW736,0)</f>
        <v>0</v>
      </c>
      <c r="M736" s="976"/>
      <c r="N736" s="976"/>
      <c r="O736" s="976"/>
      <c r="P736" s="977"/>
      <c r="Q736" s="774" t="s">
        <v>305</v>
      </c>
      <c r="R736" s="775"/>
      <c r="S736" s="873"/>
      <c r="T736" s="978">
        <f t="shared" ref="T736" si="816">IF(Q736="①",$AL$167,IF(Q736="②",$AL$189,IF(Q736="③",$AL$211,IF(Q736="④",$AL$233,0))))</f>
        <v>0</v>
      </c>
      <c r="U736" s="979"/>
      <c r="V736" s="980"/>
      <c r="W736" s="906">
        <f t="shared" ref="W736" si="817">IF(AND(I736="△",AU736="●"),$K$257*2,0)</f>
        <v>0</v>
      </c>
      <c r="X736" s="906"/>
      <c r="Y736" s="906"/>
      <c r="Z736" s="906"/>
      <c r="AA736" s="907"/>
      <c r="AB736" s="937">
        <v>56</v>
      </c>
      <c r="AC736" s="938"/>
      <c r="AD736" s="939"/>
      <c r="AE736" s="978">
        <f t="shared" ref="AE736" si="818">IF(AB738=0,0,ROUNDUP(AB738/AB736,3))</f>
        <v>0.14299999999999999</v>
      </c>
      <c r="AF736" s="979"/>
      <c r="AG736" s="980"/>
      <c r="AH736" s="981">
        <f t="shared" ref="AH736" si="819">ROUNDUP(L736*T736+W736*AE736,1)</f>
        <v>0</v>
      </c>
      <c r="AI736" s="982"/>
      <c r="AJ736" s="982"/>
      <c r="AK736" s="982"/>
      <c r="AL736" s="983"/>
      <c r="AN736" s="928">
        <f t="shared" ref="AN736" si="820">IF(I736="△",ROUNDUP(W736*AE736,1),0)</f>
        <v>0</v>
      </c>
      <c r="AO736" s="929"/>
      <c r="AP736" s="929"/>
      <c r="AQ736" s="929"/>
      <c r="AR736" s="930"/>
      <c r="AU736" s="837" t="str">
        <f t="shared" ref="AU736" si="821">IF(OR(I736="×",AU740="×"),"×","●")</f>
        <v>●</v>
      </c>
      <c r="AV736" s="837" t="str">
        <f t="shared" ref="AV736" si="822">IF(AU736="●",IF(I736="定","-",I736),"-")</f>
        <v>△</v>
      </c>
      <c r="AW736" s="820">
        <f t="shared" ref="AW736" si="823">20+ROUNDDOWN(($K$255-1000)/1000,0)*20</f>
        <v>0</v>
      </c>
    </row>
    <row r="737" spans="3:49" ht="10.9" hidden="1" customHeight="1">
      <c r="C737" s="868"/>
      <c r="D737" s="922"/>
      <c r="E737" s="866"/>
      <c r="F737" s="985"/>
      <c r="G737" s="868"/>
      <c r="H737" s="1025"/>
      <c r="I737" s="991"/>
      <c r="J737" s="992"/>
      <c r="K737" s="993"/>
      <c r="L737" s="958"/>
      <c r="M737" s="959"/>
      <c r="N737" s="959"/>
      <c r="O737" s="959"/>
      <c r="P737" s="960"/>
      <c r="Q737" s="777"/>
      <c r="R737" s="778"/>
      <c r="S737" s="874"/>
      <c r="T737" s="964"/>
      <c r="U737" s="965"/>
      <c r="V737" s="966"/>
      <c r="W737" s="906"/>
      <c r="X737" s="906"/>
      <c r="Y737" s="906"/>
      <c r="Z737" s="906"/>
      <c r="AA737" s="907"/>
      <c r="AB737" s="940"/>
      <c r="AC737" s="941"/>
      <c r="AD737" s="942"/>
      <c r="AE737" s="964"/>
      <c r="AF737" s="965"/>
      <c r="AG737" s="966"/>
      <c r="AH737" s="970"/>
      <c r="AI737" s="971"/>
      <c r="AJ737" s="971"/>
      <c r="AK737" s="971"/>
      <c r="AL737" s="972"/>
      <c r="AN737" s="911"/>
      <c r="AO737" s="912"/>
      <c r="AP737" s="912"/>
      <c r="AQ737" s="912"/>
      <c r="AR737" s="913"/>
      <c r="AU737" s="837"/>
      <c r="AV737" s="837"/>
      <c r="AW737" s="820"/>
    </row>
    <row r="738" spans="3:49" ht="10.9" hidden="1" customHeight="1">
      <c r="C738" s="868"/>
      <c r="D738" s="922"/>
      <c r="E738" s="866"/>
      <c r="F738" s="985"/>
      <c r="G738" s="868"/>
      <c r="H738" s="1025"/>
      <c r="I738" s="991"/>
      <c r="J738" s="992"/>
      <c r="K738" s="993"/>
      <c r="L738" s="958"/>
      <c r="M738" s="959"/>
      <c r="N738" s="959"/>
      <c r="O738" s="959"/>
      <c r="P738" s="960"/>
      <c r="Q738" s="777"/>
      <c r="R738" s="778"/>
      <c r="S738" s="874"/>
      <c r="T738" s="964"/>
      <c r="U738" s="965"/>
      <c r="V738" s="966"/>
      <c r="W738" s="906"/>
      <c r="X738" s="906"/>
      <c r="Y738" s="906"/>
      <c r="Z738" s="906"/>
      <c r="AA738" s="907"/>
      <c r="AB738" s="943">
        <v>8</v>
      </c>
      <c r="AC738" s="944"/>
      <c r="AD738" s="945"/>
      <c r="AE738" s="964"/>
      <c r="AF738" s="965"/>
      <c r="AG738" s="966"/>
      <c r="AH738" s="970"/>
      <c r="AI738" s="971"/>
      <c r="AJ738" s="971"/>
      <c r="AK738" s="971"/>
      <c r="AL738" s="972"/>
      <c r="AN738" s="911"/>
      <c r="AO738" s="912"/>
      <c r="AP738" s="912"/>
      <c r="AQ738" s="912"/>
      <c r="AR738" s="913"/>
      <c r="AU738" s="837"/>
      <c r="AV738" s="837"/>
      <c r="AW738" s="820"/>
    </row>
    <row r="739" spans="3:49" ht="10.9" hidden="1" customHeight="1">
      <c r="C739" s="869"/>
      <c r="D739" s="923"/>
      <c r="E739" s="867"/>
      <c r="F739" s="986"/>
      <c r="G739" s="869"/>
      <c r="H739" s="1026"/>
      <c r="I739" s="994"/>
      <c r="J739" s="995"/>
      <c r="K739" s="996"/>
      <c r="L739" s="961"/>
      <c r="M739" s="962"/>
      <c r="N739" s="962"/>
      <c r="O739" s="962"/>
      <c r="P739" s="963"/>
      <c r="Q739" s="780"/>
      <c r="R739" s="781"/>
      <c r="S739" s="875"/>
      <c r="T739" s="967"/>
      <c r="U739" s="968"/>
      <c r="V739" s="969"/>
      <c r="W739" s="906"/>
      <c r="X739" s="906"/>
      <c r="Y739" s="906"/>
      <c r="Z739" s="906"/>
      <c r="AA739" s="907"/>
      <c r="AB739" s="934"/>
      <c r="AC739" s="935"/>
      <c r="AD739" s="936"/>
      <c r="AE739" s="967"/>
      <c r="AF739" s="968"/>
      <c r="AG739" s="969"/>
      <c r="AH739" s="973"/>
      <c r="AI739" s="929"/>
      <c r="AJ739" s="929"/>
      <c r="AK739" s="929"/>
      <c r="AL739" s="930"/>
      <c r="AN739" s="911"/>
      <c r="AO739" s="912"/>
      <c r="AP739" s="912"/>
      <c r="AQ739" s="912"/>
      <c r="AR739" s="913"/>
      <c r="AU739" s="837"/>
      <c r="AV739" s="837"/>
      <c r="AW739" s="820"/>
    </row>
    <row r="740" spans="3:49" ht="10.9" hidden="1" customHeight="1">
      <c r="C740" s="920">
        <v>8</v>
      </c>
      <c r="D740" s="921" t="s">
        <v>9</v>
      </c>
      <c r="E740" s="924">
        <v>14</v>
      </c>
      <c r="F740" s="984" t="s">
        <v>10</v>
      </c>
      <c r="G740" s="920" t="s">
        <v>21</v>
      </c>
      <c r="H740" s="1024"/>
      <c r="I740" s="988" t="s">
        <v>118</v>
      </c>
      <c r="J740" s="989"/>
      <c r="K740" s="990"/>
      <c r="L740" s="975">
        <f t="shared" ref="L740" si="824">IF(AND(I740="△",AU740="●"),AW740,0)</f>
        <v>0</v>
      </c>
      <c r="M740" s="976"/>
      <c r="N740" s="976"/>
      <c r="O740" s="976"/>
      <c r="P740" s="977"/>
      <c r="Q740" s="774" t="s">
        <v>306</v>
      </c>
      <c r="R740" s="775"/>
      <c r="S740" s="873"/>
      <c r="T740" s="978">
        <f t="shared" ref="T740" si="825">IF(Q740="①",$AL$167,IF(Q740="②",$AL$189,IF(Q740="③",$AL$211,IF(Q740="④",$AL$233,0))))</f>
        <v>0</v>
      </c>
      <c r="U740" s="979"/>
      <c r="V740" s="980"/>
      <c r="W740" s="975">
        <f t="shared" ref="W740" si="826">IF(AND(I740="△",AU740="●"),$K$257*2,0)</f>
        <v>0</v>
      </c>
      <c r="X740" s="976"/>
      <c r="Y740" s="976"/>
      <c r="Z740" s="976"/>
      <c r="AA740" s="977"/>
      <c r="AB740" s="937">
        <v>56</v>
      </c>
      <c r="AC740" s="938"/>
      <c r="AD740" s="939"/>
      <c r="AE740" s="978">
        <f t="shared" ref="AE740" si="827">IF(AB742=0,0,ROUNDUP(AB742/AB740,3))</f>
        <v>0.14299999999999999</v>
      </c>
      <c r="AF740" s="979"/>
      <c r="AG740" s="980"/>
      <c r="AH740" s="981">
        <f t="shared" ref="AH740" si="828">ROUNDUP(L740*T740+W740*AE740,1)</f>
        <v>0</v>
      </c>
      <c r="AI740" s="982"/>
      <c r="AJ740" s="982"/>
      <c r="AK740" s="982"/>
      <c r="AL740" s="983"/>
      <c r="AN740" s="928">
        <f t="shared" ref="AN740" si="829">IF(I740="△",ROUNDUP(W740*AE740,1),0)</f>
        <v>0</v>
      </c>
      <c r="AO740" s="929"/>
      <c r="AP740" s="929"/>
      <c r="AQ740" s="929"/>
      <c r="AR740" s="930"/>
      <c r="AU740" s="837" t="str">
        <f t="shared" ref="AU740" si="830">IF(OR(I740="×",AU744="×"),"×","●")</f>
        <v>●</v>
      </c>
      <c r="AV740" s="837" t="str">
        <f t="shared" ref="AV740" si="831">IF(AU740="●",IF(I740="定","-",I740),"-")</f>
        <v>△</v>
      </c>
      <c r="AW740" s="820">
        <f t="shared" ref="AW740" si="832">20+ROUNDDOWN(($K$255-1000)/1000,0)*20</f>
        <v>0</v>
      </c>
    </row>
    <row r="741" spans="3:49" ht="10.9" hidden="1" customHeight="1">
      <c r="C741" s="868"/>
      <c r="D741" s="922"/>
      <c r="E741" s="866"/>
      <c r="F741" s="985"/>
      <c r="G741" s="868"/>
      <c r="H741" s="1025"/>
      <c r="I741" s="991"/>
      <c r="J741" s="992"/>
      <c r="K741" s="993"/>
      <c r="L741" s="958"/>
      <c r="M741" s="959"/>
      <c r="N741" s="959"/>
      <c r="O741" s="959"/>
      <c r="P741" s="960"/>
      <c r="Q741" s="777"/>
      <c r="R741" s="778"/>
      <c r="S741" s="874"/>
      <c r="T741" s="964"/>
      <c r="U741" s="965"/>
      <c r="V741" s="966"/>
      <c r="W741" s="958"/>
      <c r="X741" s="959"/>
      <c r="Y741" s="959"/>
      <c r="Z741" s="959"/>
      <c r="AA741" s="960"/>
      <c r="AB741" s="940"/>
      <c r="AC741" s="941"/>
      <c r="AD741" s="942"/>
      <c r="AE741" s="964"/>
      <c r="AF741" s="965"/>
      <c r="AG741" s="966"/>
      <c r="AH741" s="970"/>
      <c r="AI741" s="971"/>
      <c r="AJ741" s="971"/>
      <c r="AK741" s="971"/>
      <c r="AL741" s="972"/>
      <c r="AN741" s="911"/>
      <c r="AO741" s="912"/>
      <c r="AP741" s="912"/>
      <c r="AQ741" s="912"/>
      <c r="AR741" s="913"/>
      <c r="AU741" s="837"/>
      <c r="AV741" s="837"/>
      <c r="AW741" s="820"/>
    </row>
    <row r="742" spans="3:49" ht="10.9" hidden="1" customHeight="1">
      <c r="C742" s="868"/>
      <c r="D742" s="922"/>
      <c r="E742" s="866"/>
      <c r="F742" s="985"/>
      <c r="G742" s="868"/>
      <c r="H742" s="1025"/>
      <c r="I742" s="991"/>
      <c r="J742" s="992"/>
      <c r="K742" s="993"/>
      <c r="L742" s="958"/>
      <c r="M742" s="959"/>
      <c r="N742" s="959"/>
      <c r="O742" s="959"/>
      <c r="P742" s="960"/>
      <c r="Q742" s="777"/>
      <c r="R742" s="778"/>
      <c r="S742" s="874"/>
      <c r="T742" s="964"/>
      <c r="U742" s="965"/>
      <c r="V742" s="966"/>
      <c r="W742" s="958"/>
      <c r="X742" s="959"/>
      <c r="Y742" s="959"/>
      <c r="Z742" s="959"/>
      <c r="AA742" s="960"/>
      <c r="AB742" s="943">
        <v>8</v>
      </c>
      <c r="AC742" s="944"/>
      <c r="AD742" s="945"/>
      <c r="AE742" s="964"/>
      <c r="AF742" s="965"/>
      <c r="AG742" s="966"/>
      <c r="AH742" s="970"/>
      <c r="AI742" s="971"/>
      <c r="AJ742" s="971"/>
      <c r="AK742" s="971"/>
      <c r="AL742" s="972"/>
      <c r="AN742" s="911"/>
      <c r="AO742" s="912"/>
      <c r="AP742" s="912"/>
      <c r="AQ742" s="912"/>
      <c r="AR742" s="913"/>
      <c r="AU742" s="837"/>
      <c r="AV742" s="837"/>
      <c r="AW742" s="820"/>
    </row>
    <row r="743" spans="3:49" ht="10.9" hidden="1" customHeight="1">
      <c r="C743" s="869"/>
      <c r="D743" s="923"/>
      <c r="E743" s="867"/>
      <c r="F743" s="986"/>
      <c r="G743" s="869"/>
      <c r="H743" s="1026"/>
      <c r="I743" s="994"/>
      <c r="J743" s="995"/>
      <c r="K743" s="996"/>
      <c r="L743" s="961"/>
      <c r="M743" s="962"/>
      <c r="N743" s="962"/>
      <c r="O743" s="962"/>
      <c r="P743" s="963"/>
      <c r="Q743" s="780"/>
      <c r="R743" s="781"/>
      <c r="S743" s="875"/>
      <c r="T743" s="967"/>
      <c r="U743" s="968"/>
      <c r="V743" s="969"/>
      <c r="W743" s="961"/>
      <c r="X743" s="962"/>
      <c r="Y743" s="962"/>
      <c r="Z743" s="962"/>
      <c r="AA743" s="963"/>
      <c r="AB743" s="934"/>
      <c r="AC743" s="935"/>
      <c r="AD743" s="936"/>
      <c r="AE743" s="967"/>
      <c r="AF743" s="968"/>
      <c r="AG743" s="969"/>
      <c r="AH743" s="973"/>
      <c r="AI743" s="929"/>
      <c r="AJ743" s="929"/>
      <c r="AK743" s="929"/>
      <c r="AL743" s="930"/>
      <c r="AN743" s="911"/>
      <c r="AO743" s="912"/>
      <c r="AP743" s="912"/>
      <c r="AQ743" s="912"/>
      <c r="AR743" s="913"/>
      <c r="AU743" s="837"/>
      <c r="AV743" s="837"/>
      <c r="AW743" s="820"/>
    </row>
    <row r="744" spans="3:49" ht="10.9" hidden="1" customHeight="1">
      <c r="C744" s="920">
        <v>8</v>
      </c>
      <c r="D744" s="921" t="s">
        <v>9</v>
      </c>
      <c r="E744" s="924">
        <v>15</v>
      </c>
      <c r="F744" s="984" t="s">
        <v>10</v>
      </c>
      <c r="G744" s="920" t="s">
        <v>22</v>
      </c>
      <c r="H744" s="1024"/>
      <c r="I744" s="988" t="s">
        <v>118</v>
      </c>
      <c r="J744" s="989"/>
      <c r="K744" s="990"/>
      <c r="L744" s="975">
        <f t="shared" ref="L744" si="833">IF(AND(I744="△",AU744="●"),AW744,0)</f>
        <v>0</v>
      </c>
      <c r="M744" s="976"/>
      <c r="N744" s="976"/>
      <c r="O744" s="976"/>
      <c r="P744" s="977"/>
      <c r="Q744" s="774" t="s">
        <v>306</v>
      </c>
      <c r="R744" s="775"/>
      <c r="S744" s="873"/>
      <c r="T744" s="978">
        <f t="shared" ref="T744" si="834">IF(Q744="①",$AL$167,IF(Q744="②",$AL$189,IF(Q744="③",$AL$211,IF(Q744="④",$AL$233,0))))</f>
        <v>0</v>
      </c>
      <c r="U744" s="979"/>
      <c r="V744" s="980"/>
      <c r="W744" s="975">
        <f t="shared" ref="W744" si="835">IF(AND(I744="△",AU744="●"),$K$257*2,0)</f>
        <v>0</v>
      </c>
      <c r="X744" s="976"/>
      <c r="Y744" s="976"/>
      <c r="Z744" s="976"/>
      <c r="AA744" s="977"/>
      <c r="AB744" s="937">
        <v>56</v>
      </c>
      <c r="AC744" s="938"/>
      <c r="AD744" s="939"/>
      <c r="AE744" s="978">
        <f t="shared" ref="AE744" si="836">IF(AB746=0,0,ROUNDUP(AB746/AB744,3))</f>
        <v>0.14299999999999999</v>
      </c>
      <c r="AF744" s="979"/>
      <c r="AG744" s="980"/>
      <c r="AH744" s="981">
        <f t="shared" ref="AH744" si="837">ROUNDUP(L744*T744+W744*AE744,1)</f>
        <v>0</v>
      </c>
      <c r="AI744" s="982"/>
      <c r="AJ744" s="982"/>
      <c r="AK744" s="982"/>
      <c r="AL744" s="983"/>
      <c r="AN744" s="928">
        <f t="shared" ref="AN744" si="838">IF(I744="△",ROUNDUP(W744*AE744,1),0)</f>
        <v>0</v>
      </c>
      <c r="AO744" s="929"/>
      <c r="AP744" s="929"/>
      <c r="AQ744" s="929"/>
      <c r="AR744" s="930"/>
      <c r="AU744" s="837" t="str">
        <f t="shared" ref="AU744" si="839">IF(OR(I744="×",AU748="×"),"×","●")</f>
        <v>●</v>
      </c>
      <c r="AV744" s="837" t="str">
        <f t="shared" ref="AV744" si="840">IF(AU744="●",IF(I744="定","-",I744),"-")</f>
        <v>△</v>
      </c>
      <c r="AW744" s="820">
        <f t="shared" ref="AW744" si="841">20+ROUNDDOWN(($K$255-1000)/1000,0)*20</f>
        <v>0</v>
      </c>
    </row>
    <row r="745" spans="3:49" ht="10.9" hidden="1" customHeight="1">
      <c r="C745" s="868"/>
      <c r="D745" s="922"/>
      <c r="E745" s="866"/>
      <c r="F745" s="985"/>
      <c r="G745" s="868"/>
      <c r="H745" s="1025"/>
      <c r="I745" s="991"/>
      <c r="J745" s="992"/>
      <c r="K745" s="993"/>
      <c r="L745" s="958"/>
      <c r="M745" s="959"/>
      <c r="N745" s="959"/>
      <c r="O745" s="959"/>
      <c r="P745" s="960"/>
      <c r="Q745" s="777"/>
      <c r="R745" s="778"/>
      <c r="S745" s="874"/>
      <c r="T745" s="964"/>
      <c r="U745" s="965"/>
      <c r="V745" s="966"/>
      <c r="W745" s="958"/>
      <c r="X745" s="959"/>
      <c r="Y745" s="959"/>
      <c r="Z745" s="959"/>
      <c r="AA745" s="960"/>
      <c r="AB745" s="940"/>
      <c r="AC745" s="941"/>
      <c r="AD745" s="942"/>
      <c r="AE745" s="964"/>
      <c r="AF745" s="965"/>
      <c r="AG745" s="966"/>
      <c r="AH745" s="970"/>
      <c r="AI745" s="971"/>
      <c r="AJ745" s="971"/>
      <c r="AK745" s="971"/>
      <c r="AL745" s="972"/>
      <c r="AN745" s="911"/>
      <c r="AO745" s="912"/>
      <c r="AP745" s="912"/>
      <c r="AQ745" s="912"/>
      <c r="AR745" s="913"/>
      <c r="AU745" s="837"/>
      <c r="AV745" s="837"/>
      <c r="AW745" s="820"/>
    </row>
    <row r="746" spans="3:49" ht="10.9" hidden="1" customHeight="1">
      <c r="C746" s="868"/>
      <c r="D746" s="922"/>
      <c r="E746" s="866"/>
      <c r="F746" s="985"/>
      <c r="G746" s="868"/>
      <c r="H746" s="1025"/>
      <c r="I746" s="991"/>
      <c r="J746" s="992"/>
      <c r="K746" s="993"/>
      <c r="L746" s="958"/>
      <c r="M746" s="959"/>
      <c r="N746" s="959"/>
      <c r="O746" s="959"/>
      <c r="P746" s="960"/>
      <c r="Q746" s="777"/>
      <c r="R746" s="778"/>
      <c r="S746" s="874"/>
      <c r="T746" s="964"/>
      <c r="U746" s="965"/>
      <c r="V746" s="966"/>
      <c r="W746" s="958"/>
      <c r="X746" s="959"/>
      <c r="Y746" s="959"/>
      <c r="Z746" s="959"/>
      <c r="AA746" s="960"/>
      <c r="AB746" s="943">
        <v>8</v>
      </c>
      <c r="AC746" s="944"/>
      <c r="AD746" s="945"/>
      <c r="AE746" s="964"/>
      <c r="AF746" s="965"/>
      <c r="AG746" s="966"/>
      <c r="AH746" s="970"/>
      <c r="AI746" s="971"/>
      <c r="AJ746" s="971"/>
      <c r="AK746" s="971"/>
      <c r="AL746" s="972"/>
      <c r="AN746" s="911"/>
      <c r="AO746" s="912"/>
      <c r="AP746" s="912"/>
      <c r="AQ746" s="912"/>
      <c r="AR746" s="913"/>
      <c r="AU746" s="837"/>
      <c r="AV746" s="837"/>
      <c r="AW746" s="820"/>
    </row>
    <row r="747" spans="3:49" ht="10.9" hidden="1" customHeight="1">
      <c r="C747" s="869"/>
      <c r="D747" s="923"/>
      <c r="E747" s="867"/>
      <c r="F747" s="986"/>
      <c r="G747" s="869"/>
      <c r="H747" s="1026"/>
      <c r="I747" s="994"/>
      <c r="J747" s="995"/>
      <c r="K747" s="996"/>
      <c r="L747" s="961"/>
      <c r="M747" s="962"/>
      <c r="N747" s="962"/>
      <c r="O747" s="962"/>
      <c r="P747" s="963"/>
      <c r="Q747" s="780"/>
      <c r="R747" s="781"/>
      <c r="S747" s="875"/>
      <c r="T747" s="967"/>
      <c r="U747" s="968"/>
      <c r="V747" s="969"/>
      <c r="W747" s="961"/>
      <c r="X747" s="962"/>
      <c r="Y747" s="962"/>
      <c r="Z747" s="962"/>
      <c r="AA747" s="963"/>
      <c r="AB747" s="934"/>
      <c r="AC747" s="935"/>
      <c r="AD747" s="936"/>
      <c r="AE747" s="967"/>
      <c r="AF747" s="968"/>
      <c r="AG747" s="969"/>
      <c r="AH747" s="973"/>
      <c r="AI747" s="929"/>
      <c r="AJ747" s="929"/>
      <c r="AK747" s="929"/>
      <c r="AL747" s="930"/>
      <c r="AN747" s="911"/>
      <c r="AO747" s="912"/>
      <c r="AP747" s="912"/>
      <c r="AQ747" s="912"/>
      <c r="AR747" s="913"/>
      <c r="AU747" s="837"/>
      <c r="AV747" s="837"/>
      <c r="AW747" s="820"/>
    </row>
    <row r="748" spans="3:49" ht="10.9" hidden="1" customHeight="1">
      <c r="C748" s="920">
        <v>8</v>
      </c>
      <c r="D748" s="921" t="s">
        <v>9</v>
      </c>
      <c r="E748" s="924">
        <v>16</v>
      </c>
      <c r="F748" s="984" t="s">
        <v>10</v>
      </c>
      <c r="G748" s="868" t="s">
        <v>23</v>
      </c>
      <c r="H748" s="1025"/>
      <c r="I748" s="988" t="s">
        <v>118</v>
      </c>
      <c r="J748" s="989"/>
      <c r="K748" s="990"/>
      <c r="L748" s="975">
        <f t="shared" ref="L748" si="842">IF(AND(I748="△",AU748="●"),AW748,0)</f>
        <v>0</v>
      </c>
      <c r="M748" s="976"/>
      <c r="N748" s="976"/>
      <c r="O748" s="976"/>
      <c r="P748" s="977"/>
      <c r="Q748" s="774" t="s">
        <v>45</v>
      </c>
      <c r="R748" s="775"/>
      <c r="S748" s="873"/>
      <c r="T748" s="978">
        <f t="shared" ref="T748" si="843">IF(Q748="①",$AL$167,IF(Q748="②",$AL$189,IF(Q748="③",$AL$211,IF(Q748="④",$AL$233,0))))</f>
        <v>0</v>
      </c>
      <c r="U748" s="979"/>
      <c r="V748" s="980"/>
      <c r="W748" s="975">
        <f t="shared" ref="W748" si="844">IF(AND(I748="△",AU748="●"),$K$257*2,0)</f>
        <v>0</v>
      </c>
      <c r="X748" s="976"/>
      <c r="Y748" s="976"/>
      <c r="Z748" s="976"/>
      <c r="AA748" s="977"/>
      <c r="AB748" s="937">
        <v>48</v>
      </c>
      <c r="AC748" s="938"/>
      <c r="AD748" s="939"/>
      <c r="AE748" s="978">
        <f t="shared" ref="AE748" si="845">IF(AB750=0,0,ROUNDUP(AB750/AB748,3))</f>
        <v>0.16700000000000001</v>
      </c>
      <c r="AF748" s="979"/>
      <c r="AG748" s="980"/>
      <c r="AH748" s="981">
        <f t="shared" ref="AH748" si="846">ROUNDUP(L748*T748+W748*AE748,1)</f>
        <v>0</v>
      </c>
      <c r="AI748" s="982"/>
      <c r="AJ748" s="982"/>
      <c r="AK748" s="982"/>
      <c r="AL748" s="983"/>
      <c r="AN748" s="928">
        <f t="shared" ref="AN748" si="847">IF(I748="△",ROUNDUP(W748*AE748,1),0)</f>
        <v>0</v>
      </c>
      <c r="AO748" s="929"/>
      <c r="AP748" s="929"/>
      <c r="AQ748" s="929"/>
      <c r="AR748" s="930"/>
      <c r="AU748" s="837" t="str">
        <f t="shared" ref="AU748" si="848">IF(OR(I748="×",AU752="×"),"×","●")</f>
        <v>●</v>
      </c>
      <c r="AV748" s="837" t="str">
        <f t="shared" ref="AV748" si="849">IF(AU748="●",IF(I748="定","-",I748),"-")</f>
        <v>△</v>
      </c>
      <c r="AW748" s="820">
        <f t="shared" ref="AW748" si="850">20+ROUNDDOWN(($K$255-1000)/1000,0)*20</f>
        <v>0</v>
      </c>
    </row>
    <row r="749" spans="3:49" ht="10.9" hidden="1" customHeight="1">
      <c r="C749" s="868"/>
      <c r="D749" s="922"/>
      <c r="E749" s="866"/>
      <c r="F749" s="985"/>
      <c r="G749" s="868"/>
      <c r="H749" s="1025"/>
      <c r="I749" s="991"/>
      <c r="J749" s="992"/>
      <c r="K749" s="993"/>
      <c r="L749" s="958"/>
      <c r="M749" s="959"/>
      <c r="N749" s="959"/>
      <c r="O749" s="959"/>
      <c r="P749" s="960"/>
      <c r="Q749" s="777"/>
      <c r="R749" s="778"/>
      <c r="S749" s="874"/>
      <c r="T749" s="964"/>
      <c r="U749" s="965"/>
      <c r="V749" s="966"/>
      <c r="W749" s="958"/>
      <c r="X749" s="959"/>
      <c r="Y749" s="959"/>
      <c r="Z749" s="959"/>
      <c r="AA749" s="960"/>
      <c r="AB749" s="940"/>
      <c r="AC749" s="941"/>
      <c r="AD749" s="942"/>
      <c r="AE749" s="964"/>
      <c r="AF749" s="965"/>
      <c r="AG749" s="966"/>
      <c r="AH749" s="970"/>
      <c r="AI749" s="971"/>
      <c r="AJ749" s="971"/>
      <c r="AK749" s="971"/>
      <c r="AL749" s="972"/>
      <c r="AN749" s="911"/>
      <c r="AO749" s="912"/>
      <c r="AP749" s="912"/>
      <c r="AQ749" s="912"/>
      <c r="AR749" s="913"/>
      <c r="AU749" s="837"/>
      <c r="AV749" s="837"/>
      <c r="AW749" s="820"/>
    </row>
    <row r="750" spans="3:49" ht="10.9" hidden="1" customHeight="1">
      <c r="C750" s="868"/>
      <c r="D750" s="922"/>
      <c r="E750" s="866"/>
      <c r="F750" s="985"/>
      <c r="G750" s="868"/>
      <c r="H750" s="1025"/>
      <c r="I750" s="991"/>
      <c r="J750" s="992"/>
      <c r="K750" s="993"/>
      <c r="L750" s="958"/>
      <c r="M750" s="959"/>
      <c r="N750" s="959"/>
      <c r="O750" s="959"/>
      <c r="P750" s="960"/>
      <c r="Q750" s="777"/>
      <c r="R750" s="778"/>
      <c r="S750" s="874"/>
      <c r="T750" s="964"/>
      <c r="U750" s="965"/>
      <c r="V750" s="966"/>
      <c r="W750" s="958"/>
      <c r="X750" s="959"/>
      <c r="Y750" s="959"/>
      <c r="Z750" s="959"/>
      <c r="AA750" s="960"/>
      <c r="AB750" s="943">
        <v>8</v>
      </c>
      <c r="AC750" s="944"/>
      <c r="AD750" s="945"/>
      <c r="AE750" s="964"/>
      <c r="AF750" s="965"/>
      <c r="AG750" s="966"/>
      <c r="AH750" s="970"/>
      <c r="AI750" s="971"/>
      <c r="AJ750" s="971"/>
      <c r="AK750" s="971"/>
      <c r="AL750" s="972"/>
      <c r="AN750" s="911"/>
      <c r="AO750" s="912"/>
      <c r="AP750" s="912"/>
      <c r="AQ750" s="912"/>
      <c r="AR750" s="913"/>
      <c r="AU750" s="837"/>
      <c r="AV750" s="837"/>
      <c r="AW750" s="820"/>
    </row>
    <row r="751" spans="3:49" ht="10.9" hidden="1" customHeight="1">
      <c r="C751" s="869"/>
      <c r="D751" s="923"/>
      <c r="E751" s="867"/>
      <c r="F751" s="986"/>
      <c r="G751" s="869"/>
      <c r="H751" s="1026"/>
      <c r="I751" s="994"/>
      <c r="J751" s="995"/>
      <c r="K751" s="996"/>
      <c r="L751" s="961"/>
      <c r="M751" s="962"/>
      <c r="N751" s="962"/>
      <c r="O751" s="962"/>
      <c r="P751" s="963"/>
      <c r="Q751" s="780"/>
      <c r="R751" s="781"/>
      <c r="S751" s="875"/>
      <c r="T751" s="967"/>
      <c r="U751" s="968"/>
      <c r="V751" s="969"/>
      <c r="W751" s="961"/>
      <c r="X751" s="962"/>
      <c r="Y751" s="962"/>
      <c r="Z751" s="962"/>
      <c r="AA751" s="963"/>
      <c r="AB751" s="934"/>
      <c r="AC751" s="935"/>
      <c r="AD751" s="936"/>
      <c r="AE751" s="967"/>
      <c r="AF751" s="968"/>
      <c r="AG751" s="969"/>
      <c r="AH751" s="973"/>
      <c r="AI751" s="929"/>
      <c r="AJ751" s="929"/>
      <c r="AK751" s="929"/>
      <c r="AL751" s="930"/>
      <c r="AN751" s="911"/>
      <c r="AO751" s="912"/>
      <c r="AP751" s="912"/>
      <c r="AQ751" s="912"/>
      <c r="AR751" s="913"/>
      <c r="AU751" s="837"/>
      <c r="AV751" s="837"/>
      <c r="AW751" s="820"/>
    </row>
    <row r="752" spans="3:49" ht="10.9" hidden="1" customHeight="1">
      <c r="C752" s="920">
        <v>8</v>
      </c>
      <c r="D752" s="921" t="s">
        <v>9</v>
      </c>
      <c r="E752" s="924">
        <v>17</v>
      </c>
      <c r="F752" s="984" t="s">
        <v>10</v>
      </c>
      <c r="G752" s="920" t="s">
        <v>24</v>
      </c>
      <c r="H752" s="1024"/>
      <c r="I752" s="988" t="s">
        <v>121</v>
      </c>
      <c r="J752" s="989"/>
      <c r="K752" s="990"/>
      <c r="L752" s="975">
        <f t="shared" ref="L752" si="851">IF(AND(I752="△",AU752="●"),AW752,0)</f>
        <v>0</v>
      </c>
      <c r="M752" s="976"/>
      <c r="N752" s="976"/>
      <c r="O752" s="976"/>
      <c r="P752" s="977"/>
      <c r="Q752" s="774"/>
      <c r="R752" s="775"/>
      <c r="S752" s="873"/>
      <c r="T752" s="978">
        <f t="shared" ref="T752" si="852">IF(Q752="①",$AL$167,IF(Q752="②",$AL$189,IF(Q752="③",$AL$211,IF(Q752="④",$AL$233,0))))</f>
        <v>0</v>
      </c>
      <c r="U752" s="979"/>
      <c r="V752" s="980"/>
      <c r="W752" s="975">
        <f t="shared" ref="W752" si="853">IF(AND(I752="△",AU752="●"),$K$257*2,0)</f>
        <v>0</v>
      </c>
      <c r="X752" s="976"/>
      <c r="Y752" s="976"/>
      <c r="Z752" s="976"/>
      <c r="AA752" s="977"/>
      <c r="AB752" s="937"/>
      <c r="AC752" s="938"/>
      <c r="AD752" s="939"/>
      <c r="AE752" s="978">
        <f t="shared" ref="AE752" si="854">IF(AB754=0,0,ROUNDUP(AB754/AB752,3))</f>
        <v>0</v>
      </c>
      <c r="AF752" s="979"/>
      <c r="AG752" s="980"/>
      <c r="AH752" s="981">
        <f t="shared" ref="AH752" si="855">ROUNDUP(L752*T752+W752*AE752,1)</f>
        <v>0</v>
      </c>
      <c r="AI752" s="982"/>
      <c r="AJ752" s="982"/>
      <c r="AK752" s="982"/>
      <c r="AL752" s="983"/>
      <c r="AN752" s="928">
        <f t="shared" ref="AN752" si="856">IF(I752="△",ROUNDUP(W752*AE752,1),0)</f>
        <v>0</v>
      </c>
      <c r="AO752" s="929"/>
      <c r="AP752" s="929"/>
      <c r="AQ752" s="929"/>
      <c r="AR752" s="930"/>
      <c r="AU752" s="837" t="str">
        <f t="shared" ref="AU752" si="857">IF(OR(I752="×",AU756="×"),"×","●")</f>
        <v>●</v>
      </c>
      <c r="AV752" s="837" t="str">
        <f t="shared" ref="AV752" si="858">IF(AU752="●",IF(I752="定","-",I752),"-")</f>
        <v>-</v>
      </c>
      <c r="AW752" s="820">
        <f t="shared" ref="AW752" si="859">20+ROUNDDOWN(($K$255-1000)/1000,0)*20</f>
        <v>0</v>
      </c>
    </row>
    <row r="753" spans="3:50" ht="10.9" hidden="1" customHeight="1">
      <c r="C753" s="868"/>
      <c r="D753" s="922"/>
      <c r="E753" s="866"/>
      <c r="F753" s="985"/>
      <c r="G753" s="868"/>
      <c r="H753" s="1025"/>
      <c r="I753" s="991"/>
      <c r="J753" s="992"/>
      <c r="K753" s="993"/>
      <c r="L753" s="958"/>
      <c r="M753" s="959"/>
      <c r="N753" s="959"/>
      <c r="O753" s="959"/>
      <c r="P753" s="960"/>
      <c r="Q753" s="777"/>
      <c r="R753" s="778"/>
      <c r="S753" s="874"/>
      <c r="T753" s="964"/>
      <c r="U753" s="965"/>
      <c r="V753" s="966"/>
      <c r="W753" s="958"/>
      <c r="X753" s="959"/>
      <c r="Y753" s="959"/>
      <c r="Z753" s="959"/>
      <c r="AA753" s="960"/>
      <c r="AB753" s="940"/>
      <c r="AC753" s="941"/>
      <c r="AD753" s="942"/>
      <c r="AE753" s="964"/>
      <c r="AF753" s="965"/>
      <c r="AG753" s="966"/>
      <c r="AH753" s="970"/>
      <c r="AI753" s="971"/>
      <c r="AJ753" s="971"/>
      <c r="AK753" s="971"/>
      <c r="AL753" s="972"/>
      <c r="AN753" s="911"/>
      <c r="AO753" s="912"/>
      <c r="AP753" s="912"/>
      <c r="AQ753" s="912"/>
      <c r="AR753" s="913"/>
      <c r="AU753" s="837"/>
      <c r="AV753" s="837"/>
      <c r="AW753" s="820"/>
    </row>
    <row r="754" spans="3:50" ht="10.9" hidden="1" customHeight="1">
      <c r="C754" s="868"/>
      <c r="D754" s="922"/>
      <c r="E754" s="866"/>
      <c r="F754" s="985"/>
      <c r="G754" s="868"/>
      <c r="H754" s="1025"/>
      <c r="I754" s="991"/>
      <c r="J754" s="992"/>
      <c r="K754" s="993"/>
      <c r="L754" s="958"/>
      <c r="M754" s="959"/>
      <c r="N754" s="959"/>
      <c r="O754" s="959"/>
      <c r="P754" s="960"/>
      <c r="Q754" s="777"/>
      <c r="R754" s="778"/>
      <c r="S754" s="874"/>
      <c r="T754" s="964"/>
      <c r="U754" s="965"/>
      <c r="V754" s="966"/>
      <c r="W754" s="958"/>
      <c r="X754" s="959"/>
      <c r="Y754" s="959"/>
      <c r="Z754" s="959"/>
      <c r="AA754" s="960"/>
      <c r="AB754" s="943"/>
      <c r="AC754" s="944"/>
      <c r="AD754" s="945"/>
      <c r="AE754" s="964"/>
      <c r="AF754" s="965"/>
      <c r="AG754" s="966"/>
      <c r="AH754" s="970"/>
      <c r="AI754" s="971"/>
      <c r="AJ754" s="971"/>
      <c r="AK754" s="971"/>
      <c r="AL754" s="972"/>
      <c r="AN754" s="911"/>
      <c r="AO754" s="912"/>
      <c r="AP754" s="912"/>
      <c r="AQ754" s="912"/>
      <c r="AR754" s="913"/>
      <c r="AU754" s="837"/>
      <c r="AV754" s="837"/>
      <c r="AW754" s="820"/>
    </row>
    <row r="755" spans="3:50" ht="10.9" hidden="1" customHeight="1">
      <c r="C755" s="869"/>
      <c r="D755" s="923"/>
      <c r="E755" s="867"/>
      <c r="F755" s="986"/>
      <c r="G755" s="869"/>
      <c r="H755" s="1026"/>
      <c r="I755" s="994"/>
      <c r="J755" s="995"/>
      <c r="K755" s="996"/>
      <c r="L755" s="961"/>
      <c r="M755" s="962"/>
      <c r="N755" s="962"/>
      <c r="O755" s="962"/>
      <c r="P755" s="963"/>
      <c r="Q755" s="780"/>
      <c r="R755" s="781"/>
      <c r="S755" s="875"/>
      <c r="T755" s="967"/>
      <c r="U755" s="968"/>
      <c r="V755" s="969"/>
      <c r="W755" s="961"/>
      <c r="X755" s="962"/>
      <c r="Y755" s="962"/>
      <c r="Z755" s="962"/>
      <c r="AA755" s="963"/>
      <c r="AB755" s="934"/>
      <c r="AC755" s="935"/>
      <c r="AD755" s="936"/>
      <c r="AE755" s="967"/>
      <c r="AF755" s="968"/>
      <c r="AG755" s="969"/>
      <c r="AH755" s="973"/>
      <c r="AI755" s="929"/>
      <c r="AJ755" s="929"/>
      <c r="AK755" s="929"/>
      <c r="AL755" s="930"/>
      <c r="AN755" s="911"/>
      <c r="AO755" s="912"/>
      <c r="AP755" s="912"/>
      <c r="AQ755" s="912"/>
      <c r="AR755" s="913"/>
      <c r="AU755" s="837"/>
      <c r="AV755" s="837"/>
      <c r="AW755" s="820"/>
    </row>
    <row r="756" spans="3:50" ht="10.9" hidden="1" customHeight="1">
      <c r="C756" s="920">
        <v>8</v>
      </c>
      <c r="D756" s="921" t="s">
        <v>9</v>
      </c>
      <c r="E756" s="924">
        <v>18</v>
      </c>
      <c r="F756" s="984" t="s">
        <v>10</v>
      </c>
      <c r="G756" s="920" t="s">
        <v>25</v>
      </c>
      <c r="H756" s="1024"/>
      <c r="I756" s="988" t="s">
        <v>118</v>
      </c>
      <c r="J756" s="989"/>
      <c r="K756" s="990"/>
      <c r="L756" s="975">
        <f t="shared" ref="L756" si="860">IF(AND(I756="△",AU756="●"),AW756,0)</f>
        <v>0</v>
      </c>
      <c r="M756" s="976"/>
      <c r="N756" s="976"/>
      <c r="O756" s="976"/>
      <c r="P756" s="977"/>
      <c r="Q756" s="774" t="s">
        <v>46</v>
      </c>
      <c r="R756" s="775"/>
      <c r="S756" s="873"/>
      <c r="T756" s="978">
        <f t="shared" ref="T756" si="861">IF(Q756="①",$AL$167,IF(Q756="②",$AL$189,IF(Q756="③",$AL$211,IF(Q756="④",$AL$233,0))))</f>
        <v>0</v>
      </c>
      <c r="U756" s="979"/>
      <c r="V756" s="980"/>
      <c r="W756" s="975">
        <f t="shared" ref="W756" si="862">IF(AND(I756="△",AU756="●"),$K$257*2,0)</f>
        <v>0</v>
      </c>
      <c r="X756" s="976"/>
      <c r="Y756" s="976"/>
      <c r="Z756" s="976"/>
      <c r="AA756" s="977"/>
      <c r="AB756" s="937">
        <v>48</v>
      </c>
      <c r="AC756" s="938"/>
      <c r="AD756" s="939"/>
      <c r="AE756" s="978">
        <f t="shared" ref="AE756" si="863">IF(AB758=0,0,ROUNDUP(AB758/AB756,3))</f>
        <v>0.16700000000000001</v>
      </c>
      <c r="AF756" s="979"/>
      <c r="AG756" s="980"/>
      <c r="AH756" s="981">
        <f t="shared" ref="AH756" si="864">ROUNDUP(L756*T756+W756*AE756,1)</f>
        <v>0</v>
      </c>
      <c r="AI756" s="982"/>
      <c r="AJ756" s="982"/>
      <c r="AK756" s="982"/>
      <c r="AL756" s="983"/>
      <c r="AN756" s="928">
        <f t="shared" ref="AN756" si="865">IF(I756="△",ROUNDUP(W756*AE756,1),0)</f>
        <v>0</v>
      </c>
      <c r="AO756" s="929"/>
      <c r="AP756" s="929"/>
      <c r="AQ756" s="929"/>
      <c r="AR756" s="930"/>
      <c r="AU756" s="837" t="str">
        <f t="shared" ref="AU756" si="866">IF(OR(I756="×",AU760="×"),"×","●")</f>
        <v>●</v>
      </c>
      <c r="AV756" s="837" t="str">
        <f t="shared" ref="AV756" si="867">IF(AU756="●",IF(I756="定","-",I756),"-")</f>
        <v>△</v>
      </c>
      <c r="AW756" s="820">
        <f t="shared" ref="AW756" si="868">20+ROUNDDOWN(($K$255-1000)/1000,0)*20</f>
        <v>0</v>
      </c>
    </row>
    <row r="757" spans="3:50" ht="10.9" hidden="1" customHeight="1">
      <c r="C757" s="868"/>
      <c r="D757" s="922"/>
      <c r="E757" s="866"/>
      <c r="F757" s="985"/>
      <c r="G757" s="868"/>
      <c r="H757" s="1025"/>
      <c r="I757" s="991"/>
      <c r="J757" s="992"/>
      <c r="K757" s="993"/>
      <c r="L757" s="958"/>
      <c r="M757" s="959"/>
      <c r="N757" s="959"/>
      <c r="O757" s="959"/>
      <c r="P757" s="960"/>
      <c r="Q757" s="777"/>
      <c r="R757" s="778"/>
      <c r="S757" s="874"/>
      <c r="T757" s="964"/>
      <c r="U757" s="965"/>
      <c r="V757" s="966"/>
      <c r="W757" s="958"/>
      <c r="X757" s="959"/>
      <c r="Y757" s="959"/>
      <c r="Z757" s="959"/>
      <c r="AA757" s="960"/>
      <c r="AB757" s="940"/>
      <c r="AC757" s="941"/>
      <c r="AD757" s="942"/>
      <c r="AE757" s="964"/>
      <c r="AF757" s="965"/>
      <c r="AG757" s="966"/>
      <c r="AH757" s="970"/>
      <c r="AI757" s="971"/>
      <c r="AJ757" s="971"/>
      <c r="AK757" s="971"/>
      <c r="AL757" s="972"/>
      <c r="AN757" s="911"/>
      <c r="AO757" s="912"/>
      <c r="AP757" s="912"/>
      <c r="AQ757" s="912"/>
      <c r="AR757" s="913"/>
      <c r="AU757" s="837"/>
      <c r="AV757" s="837"/>
      <c r="AW757" s="820"/>
    </row>
    <row r="758" spans="3:50" ht="10.9" hidden="1" customHeight="1">
      <c r="C758" s="868"/>
      <c r="D758" s="922"/>
      <c r="E758" s="866"/>
      <c r="F758" s="985"/>
      <c r="G758" s="868"/>
      <c r="H758" s="1025"/>
      <c r="I758" s="991"/>
      <c r="J758" s="992"/>
      <c r="K758" s="993"/>
      <c r="L758" s="958"/>
      <c r="M758" s="959"/>
      <c r="N758" s="959"/>
      <c r="O758" s="959"/>
      <c r="P758" s="960"/>
      <c r="Q758" s="777"/>
      <c r="R758" s="778"/>
      <c r="S758" s="874"/>
      <c r="T758" s="964"/>
      <c r="U758" s="965"/>
      <c r="V758" s="966"/>
      <c r="W758" s="958"/>
      <c r="X758" s="959"/>
      <c r="Y758" s="959"/>
      <c r="Z758" s="959"/>
      <c r="AA758" s="960"/>
      <c r="AB758" s="943">
        <v>8</v>
      </c>
      <c r="AC758" s="944"/>
      <c r="AD758" s="945"/>
      <c r="AE758" s="964"/>
      <c r="AF758" s="965"/>
      <c r="AG758" s="966"/>
      <c r="AH758" s="970"/>
      <c r="AI758" s="971"/>
      <c r="AJ758" s="971"/>
      <c r="AK758" s="971"/>
      <c r="AL758" s="972"/>
      <c r="AN758" s="911"/>
      <c r="AO758" s="912"/>
      <c r="AP758" s="912"/>
      <c r="AQ758" s="912"/>
      <c r="AR758" s="913"/>
      <c r="AU758" s="837"/>
      <c r="AV758" s="837"/>
      <c r="AW758" s="820"/>
    </row>
    <row r="759" spans="3:50" ht="10.9" hidden="1" customHeight="1">
      <c r="C759" s="869"/>
      <c r="D759" s="923"/>
      <c r="E759" s="867"/>
      <c r="F759" s="986"/>
      <c r="G759" s="869"/>
      <c r="H759" s="1026"/>
      <c r="I759" s="994"/>
      <c r="J759" s="995"/>
      <c r="K759" s="996"/>
      <c r="L759" s="961"/>
      <c r="M759" s="962"/>
      <c r="N759" s="962"/>
      <c r="O759" s="962"/>
      <c r="P759" s="963"/>
      <c r="Q759" s="780"/>
      <c r="R759" s="781"/>
      <c r="S759" s="875"/>
      <c r="T759" s="967"/>
      <c r="U759" s="968"/>
      <c r="V759" s="969"/>
      <c r="W759" s="961"/>
      <c r="X759" s="962"/>
      <c r="Y759" s="962"/>
      <c r="Z759" s="962"/>
      <c r="AA759" s="963"/>
      <c r="AB759" s="934"/>
      <c r="AC759" s="935"/>
      <c r="AD759" s="936"/>
      <c r="AE759" s="967"/>
      <c r="AF759" s="968"/>
      <c r="AG759" s="969"/>
      <c r="AH759" s="973"/>
      <c r="AI759" s="929"/>
      <c r="AJ759" s="929"/>
      <c r="AK759" s="929"/>
      <c r="AL759" s="930"/>
      <c r="AN759" s="911"/>
      <c r="AO759" s="912"/>
      <c r="AP759" s="912"/>
      <c r="AQ759" s="912"/>
      <c r="AR759" s="913"/>
      <c r="AU759" s="837"/>
      <c r="AV759" s="837"/>
      <c r="AW759" s="820"/>
    </row>
    <row r="760" spans="3:50" ht="10.9" hidden="1" customHeight="1">
      <c r="C760" s="920">
        <v>8</v>
      </c>
      <c r="D760" s="921" t="s">
        <v>9</v>
      </c>
      <c r="E760" s="924">
        <v>19</v>
      </c>
      <c r="F760" s="984" t="s">
        <v>10</v>
      </c>
      <c r="G760" s="920" t="s">
        <v>19</v>
      </c>
      <c r="H760" s="1024"/>
      <c r="I760" s="988" t="s">
        <v>118</v>
      </c>
      <c r="J760" s="989"/>
      <c r="K760" s="990"/>
      <c r="L760" s="975">
        <f t="shared" ref="L760" si="869">IF(AND(I760="△",AU760="●"),AW760,0)</f>
        <v>0</v>
      </c>
      <c r="M760" s="976"/>
      <c r="N760" s="976"/>
      <c r="O760" s="976"/>
      <c r="P760" s="977"/>
      <c r="Q760" s="774" t="s">
        <v>46</v>
      </c>
      <c r="R760" s="775"/>
      <c r="S760" s="873"/>
      <c r="T760" s="978">
        <f t="shared" ref="T760" si="870">IF(Q760="①",$AL$167,IF(Q760="②",$AL$189,IF(Q760="③",$AL$211,IF(Q760="④",$AL$233,0))))</f>
        <v>0</v>
      </c>
      <c r="U760" s="979"/>
      <c r="V760" s="980"/>
      <c r="W760" s="906">
        <f t="shared" ref="W760" si="871">IF(AND(I760="△",AU760="●"),$K$257*2,0)</f>
        <v>0</v>
      </c>
      <c r="X760" s="906"/>
      <c r="Y760" s="906"/>
      <c r="Z760" s="906"/>
      <c r="AA760" s="907"/>
      <c r="AB760" s="937">
        <v>48</v>
      </c>
      <c r="AC760" s="938"/>
      <c r="AD760" s="939"/>
      <c r="AE760" s="978">
        <f t="shared" ref="AE760" si="872">IF(AB762=0,0,ROUNDUP(AB762/AB760,3))</f>
        <v>0.16700000000000001</v>
      </c>
      <c r="AF760" s="979"/>
      <c r="AG760" s="980"/>
      <c r="AH760" s="981">
        <f t="shared" ref="AH760" si="873">ROUNDUP(L760*T760+W760*AE760,1)</f>
        <v>0</v>
      </c>
      <c r="AI760" s="982"/>
      <c r="AJ760" s="982"/>
      <c r="AK760" s="982"/>
      <c r="AL760" s="983"/>
      <c r="AN760" s="928">
        <f t="shared" ref="AN760" si="874">IF(I760="△",ROUNDUP(W760*AE760,1),0)</f>
        <v>0</v>
      </c>
      <c r="AO760" s="929"/>
      <c r="AP760" s="929"/>
      <c r="AQ760" s="929"/>
      <c r="AR760" s="930"/>
      <c r="AU760" s="837" t="str">
        <f>IF(I760="×","×","●")</f>
        <v>●</v>
      </c>
      <c r="AV760" s="837" t="str">
        <f t="shared" ref="AV760" si="875">IF(AU760="●",IF(I760="定","-",I760),"-")</f>
        <v>△</v>
      </c>
      <c r="AW760" s="820">
        <f t="shared" ref="AW760" si="876">20+ROUNDDOWN(($K$255-1000)/1000,0)*20</f>
        <v>0</v>
      </c>
    </row>
    <row r="761" spans="3:50" ht="10.9" hidden="1" customHeight="1">
      <c r="C761" s="868"/>
      <c r="D761" s="922"/>
      <c r="E761" s="866"/>
      <c r="F761" s="985"/>
      <c r="G761" s="868"/>
      <c r="H761" s="1025"/>
      <c r="I761" s="991"/>
      <c r="J761" s="992"/>
      <c r="K761" s="993"/>
      <c r="L761" s="958"/>
      <c r="M761" s="959"/>
      <c r="N761" s="959"/>
      <c r="O761" s="959"/>
      <c r="P761" s="960"/>
      <c r="Q761" s="777"/>
      <c r="R761" s="778"/>
      <c r="S761" s="874"/>
      <c r="T761" s="964"/>
      <c r="U761" s="965"/>
      <c r="V761" s="966"/>
      <c r="W761" s="906"/>
      <c r="X761" s="906"/>
      <c r="Y761" s="906"/>
      <c r="Z761" s="906"/>
      <c r="AA761" s="907"/>
      <c r="AB761" s="940"/>
      <c r="AC761" s="941"/>
      <c r="AD761" s="942"/>
      <c r="AE761" s="964"/>
      <c r="AF761" s="965"/>
      <c r="AG761" s="966"/>
      <c r="AH761" s="970"/>
      <c r="AI761" s="971"/>
      <c r="AJ761" s="971"/>
      <c r="AK761" s="971"/>
      <c r="AL761" s="972"/>
      <c r="AN761" s="911"/>
      <c r="AO761" s="912"/>
      <c r="AP761" s="912"/>
      <c r="AQ761" s="912"/>
      <c r="AR761" s="913"/>
      <c r="AU761" s="837"/>
      <c r="AV761" s="837"/>
      <c r="AW761" s="820"/>
    </row>
    <row r="762" spans="3:50" ht="10.9" hidden="1" customHeight="1">
      <c r="C762" s="868"/>
      <c r="D762" s="922"/>
      <c r="E762" s="866"/>
      <c r="F762" s="985"/>
      <c r="G762" s="868"/>
      <c r="H762" s="1025"/>
      <c r="I762" s="991"/>
      <c r="J762" s="992"/>
      <c r="K762" s="993"/>
      <c r="L762" s="958"/>
      <c r="M762" s="959"/>
      <c r="N762" s="959"/>
      <c r="O762" s="959"/>
      <c r="P762" s="960"/>
      <c r="Q762" s="777"/>
      <c r="R762" s="778"/>
      <c r="S762" s="874"/>
      <c r="T762" s="964"/>
      <c r="U762" s="965"/>
      <c r="V762" s="966"/>
      <c r="W762" s="906"/>
      <c r="X762" s="906"/>
      <c r="Y762" s="906"/>
      <c r="Z762" s="906"/>
      <c r="AA762" s="907"/>
      <c r="AB762" s="943">
        <v>8</v>
      </c>
      <c r="AC762" s="944"/>
      <c r="AD762" s="945"/>
      <c r="AE762" s="964"/>
      <c r="AF762" s="965"/>
      <c r="AG762" s="966"/>
      <c r="AH762" s="970"/>
      <c r="AI762" s="971"/>
      <c r="AJ762" s="971"/>
      <c r="AK762" s="971"/>
      <c r="AL762" s="972"/>
      <c r="AN762" s="911"/>
      <c r="AO762" s="912"/>
      <c r="AP762" s="912"/>
      <c r="AQ762" s="912"/>
      <c r="AR762" s="913"/>
      <c r="AU762" s="837"/>
      <c r="AV762" s="837"/>
      <c r="AW762" s="820"/>
    </row>
    <row r="763" spans="3:50" ht="10.9" hidden="1" customHeight="1" thickBot="1">
      <c r="C763" s="869"/>
      <c r="D763" s="923"/>
      <c r="E763" s="867"/>
      <c r="F763" s="986"/>
      <c r="G763" s="869"/>
      <c r="H763" s="1026"/>
      <c r="I763" s="994"/>
      <c r="J763" s="995"/>
      <c r="K763" s="996"/>
      <c r="L763" s="961"/>
      <c r="M763" s="962"/>
      <c r="N763" s="962"/>
      <c r="O763" s="962"/>
      <c r="P763" s="963"/>
      <c r="Q763" s="885"/>
      <c r="R763" s="886"/>
      <c r="S763" s="949"/>
      <c r="T763" s="1008"/>
      <c r="U763" s="1009"/>
      <c r="V763" s="1010"/>
      <c r="W763" s="1006"/>
      <c r="X763" s="1006"/>
      <c r="Y763" s="1006"/>
      <c r="Z763" s="1006"/>
      <c r="AA763" s="1007"/>
      <c r="AB763" s="1021"/>
      <c r="AC763" s="1022"/>
      <c r="AD763" s="1023"/>
      <c r="AE763" s="1008"/>
      <c r="AF763" s="1009"/>
      <c r="AG763" s="1010"/>
      <c r="AH763" s="1011"/>
      <c r="AI763" s="1012"/>
      <c r="AJ763" s="1012"/>
      <c r="AK763" s="1012"/>
      <c r="AL763" s="1013"/>
      <c r="AN763" s="955"/>
      <c r="AO763" s="956"/>
      <c r="AP763" s="956"/>
      <c r="AQ763" s="956"/>
      <c r="AR763" s="957"/>
      <c r="AU763" s="904"/>
      <c r="AV763" s="904"/>
      <c r="AW763" s="905"/>
    </row>
    <row r="764" spans="3:50" ht="14.1" hidden="1" customHeight="1" thickTop="1">
      <c r="C764" s="1074" t="s">
        <v>122</v>
      </c>
      <c r="D764" s="1075"/>
      <c r="E764" s="1075"/>
      <c r="F764" s="1075"/>
      <c r="G764" s="1075"/>
      <c r="H764" s="1075"/>
      <c r="I764" s="1075"/>
      <c r="J764" s="1075"/>
      <c r="K764" s="1075"/>
      <c r="L764" s="1075"/>
      <c r="M764" s="1075"/>
      <c r="N764" s="1075"/>
      <c r="O764" s="1075"/>
      <c r="P764" s="1075"/>
      <c r="Q764" s="611"/>
      <c r="R764" s="1076"/>
      <c r="S764" s="610" t="s">
        <v>143</v>
      </c>
      <c r="T764" s="372"/>
      <c r="U764" s="372"/>
      <c r="V764" s="373"/>
      <c r="W764" s="491" t="s">
        <v>252</v>
      </c>
      <c r="X764" s="491"/>
      <c r="Y764" s="1087">
        <f>COUNTIF(AV296:AV763,"○")</f>
        <v>19</v>
      </c>
      <c r="Z764" s="1087"/>
      <c r="AA764" s="501" t="s">
        <v>141</v>
      </c>
      <c r="AB764" s="491"/>
      <c r="AC764" s="1087">
        <f>COUNTIF(AV296:AV763,"△")</f>
        <v>80</v>
      </c>
      <c r="AD764" s="1087"/>
      <c r="AE764" s="1082">
        <f>SUM(AH296:AL763)</f>
        <v>0</v>
      </c>
      <c r="AF764" s="1083"/>
      <c r="AG764" s="1083"/>
      <c r="AH764" s="1083"/>
      <c r="AI764" s="1083"/>
      <c r="AJ764" s="1090" t="s">
        <v>39</v>
      </c>
      <c r="AK764" s="1090"/>
      <c r="AL764" s="1091"/>
      <c r="AN764" s="1031">
        <f>SUM(AN296:AR763)</f>
        <v>0</v>
      </c>
      <c r="AO764" s="1032"/>
      <c r="AP764" s="1032"/>
      <c r="AQ764" s="1037" t="s">
        <v>39</v>
      </c>
      <c r="AR764" s="1038"/>
      <c r="AU764" s="837">
        <f>COUNTIF(AU296:AU763,"●")</f>
        <v>115</v>
      </c>
      <c r="AV764" s="837">
        <f>COUNTIF(AV296:AV763,"○")+COUNTIF(AV296:AV763,"△")</f>
        <v>99</v>
      </c>
      <c r="AW764" s="262"/>
    </row>
    <row r="765" spans="3:50" ht="14.1" hidden="1" customHeight="1">
      <c r="C765" s="610"/>
      <c r="D765" s="611"/>
      <c r="E765" s="611"/>
      <c r="F765" s="611"/>
      <c r="G765" s="611"/>
      <c r="H765" s="611"/>
      <c r="I765" s="611"/>
      <c r="J765" s="611"/>
      <c r="K765" s="611"/>
      <c r="L765" s="611"/>
      <c r="M765" s="611"/>
      <c r="N765" s="611"/>
      <c r="O765" s="611"/>
      <c r="P765" s="611"/>
      <c r="Q765" s="611"/>
      <c r="R765" s="1076"/>
      <c r="S765" s="371"/>
      <c r="T765" s="372"/>
      <c r="U765" s="372"/>
      <c r="V765" s="373"/>
      <c r="W765" s="491"/>
      <c r="X765" s="491"/>
      <c r="Y765" s="1087"/>
      <c r="Z765" s="1087"/>
      <c r="AA765" s="490"/>
      <c r="AB765" s="491"/>
      <c r="AC765" s="1087"/>
      <c r="AD765" s="1087"/>
      <c r="AE765" s="1082"/>
      <c r="AF765" s="1083"/>
      <c r="AG765" s="1083"/>
      <c r="AH765" s="1083"/>
      <c r="AI765" s="1083"/>
      <c r="AJ765" s="1090"/>
      <c r="AK765" s="1090"/>
      <c r="AL765" s="1091"/>
      <c r="AN765" s="1033"/>
      <c r="AO765" s="1034"/>
      <c r="AP765" s="1034"/>
      <c r="AQ765" s="1039"/>
      <c r="AR765" s="1040"/>
      <c r="AU765" s="837"/>
      <c r="AV765" s="837"/>
      <c r="AW765" s="262"/>
    </row>
    <row r="766" spans="3:50" ht="14.1" hidden="1" customHeight="1">
      <c r="C766" s="610"/>
      <c r="D766" s="611"/>
      <c r="E766" s="611"/>
      <c r="F766" s="611"/>
      <c r="G766" s="611"/>
      <c r="H766" s="611"/>
      <c r="I766" s="611"/>
      <c r="J766" s="611"/>
      <c r="K766" s="611"/>
      <c r="L766" s="611"/>
      <c r="M766" s="611"/>
      <c r="N766" s="611"/>
      <c r="O766" s="611"/>
      <c r="P766" s="611"/>
      <c r="Q766" s="611"/>
      <c r="R766" s="1076"/>
      <c r="S766" s="371"/>
      <c r="T766" s="372"/>
      <c r="U766" s="372"/>
      <c r="V766" s="373"/>
      <c r="W766" s="491"/>
      <c r="X766" s="491"/>
      <c r="Y766" s="1087"/>
      <c r="Z766" s="1087"/>
      <c r="AA766" s="490"/>
      <c r="AB766" s="491"/>
      <c r="AC766" s="1087"/>
      <c r="AD766" s="1087"/>
      <c r="AE766" s="1082"/>
      <c r="AF766" s="1083"/>
      <c r="AG766" s="1083"/>
      <c r="AH766" s="1083"/>
      <c r="AI766" s="1083"/>
      <c r="AJ766" s="1090"/>
      <c r="AK766" s="1090"/>
      <c r="AL766" s="1091"/>
      <c r="AN766" s="1033"/>
      <c r="AO766" s="1034"/>
      <c r="AP766" s="1034"/>
      <c r="AQ766" s="1039"/>
      <c r="AR766" s="1040"/>
      <c r="AU766" s="837"/>
      <c r="AV766" s="837"/>
      <c r="AW766" s="262"/>
      <c r="AX766" s="98"/>
    </row>
    <row r="767" spans="3:50" ht="14.1" hidden="1" customHeight="1" thickBot="1">
      <c r="C767" s="421"/>
      <c r="D767" s="422"/>
      <c r="E767" s="422"/>
      <c r="F767" s="422"/>
      <c r="G767" s="422"/>
      <c r="H767" s="422"/>
      <c r="I767" s="422"/>
      <c r="J767" s="422"/>
      <c r="K767" s="422"/>
      <c r="L767" s="422"/>
      <c r="M767" s="422"/>
      <c r="N767" s="422"/>
      <c r="O767" s="422"/>
      <c r="P767" s="422"/>
      <c r="Q767" s="422"/>
      <c r="R767" s="423"/>
      <c r="S767" s="374"/>
      <c r="T767" s="375"/>
      <c r="U767" s="375"/>
      <c r="V767" s="376"/>
      <c r="W767" s="1086"/>
      <c r="X767" s="1086"/>
      <c r="Y767" s="1088"/>
      <c r="Z767" s="1088"/>
      <c r="AA767" s="1089"/>
      <c r="AB767" s="1086"/>
      <c r="AC767" s="1088"/>
      <c r="AD767" s="1088"/>
      <c r="AE767" s="1084"/>
      <c r="AF767" s="1085"/>
      <c r="AG767" s="1085"/>
      <c r="AH767" s="1085"/>
      <c r="AI767" s="1085"/>
      <c r="AJ767" s="1092"/>
      <c r="AK767" s="1092"/>
      <c r="AL767" s="1093"/>
      <c r="AN767" s="1035"/>
      <c r="AO767" s="1036"/>
      <c r="AP767" s="1036"/>
      <c r="AQ767" s="1041"/>
      <c r="AR767" s="1042"/>
      <c r="AU767" s="1043"/>
      <c r="AV767" s="1043"/>
      <c r="AW767" s="262"/>
      <c r="AX767" s="98"/>
    </row>
    <row r="768" spans="3:50" ht="19.5" hidden="1" thickTop="1">
      <c r="AL768" s="172" t="s">
        <v>153</v>
      </c>
      <c r="AN768" s="310"/>
      <c r="AO768" s="75"/>
      <c r="AP768" s="75"/>
      <c r="AQ768" s="75"/>
      <c r="AR768" s="310" t="s">
        <v>153</v>
      </c>
    </row>
    <row r="769" spans="3:44" ht="19.5" hidden="1" thickBot="1"/>
    <row r="770" spans="3:44" ht="14.1" hidden="1" customHeight="1" thickTop="1">
      <c r="C770" s="418" t="s">
        <v>259</v>
      </c>
      <c r="D770" s="465"/>
      <c r="E770" s="465"/>
      <c r="F770" s="465"/>
      <c r="G770" s="465"/>
      <c r="H770" s="465"/>
      <c r="I770" s="465"/>
      <c r="J770" s="465"/>
      <c r="K770" s="465"/>
      <c r="L770" s="465"/>
      <c r="M770" s="465"/>
      <c r="N770" s="465"/>
      <c r="O770" s="465"/>
      <c r="P770" s="465"/>
      <c r="Q770" s="465"/>
      <c r="R770" s="465"/>
      <c r="S770" s="465"/>
      <c r="T770" s="465"/>
      <c r="U770" s="465"/>
      <c r="V770" s="465"/>
      <c r="W770" s="465"/>
      <c r="X770" s="465"/>
      <c r="Y770" s="465"/>
      <c r="Z770" s="465"/>
      <c r="AA770" s="465"/>
      <c r="AB770" s="465"/>
      <c r="AC770" s="465"/>
      <c r="AD770" s="1077"/>
      <c r="AE770" s="1080">
        <f>AE764+AN764</f>
        <v>0</v>
      </c>
      <c r="AF770" s="1081"/>
      <c r="AG770" s="1081"/>
      <c r="AH770" s="1081"/>
      <c r="AI770" s="1081"/>
      <c r="AJ770" s="1081"/>
      <c r="AK770" s="1081"/>
      <c r="AL770" s="1081"/>
      <c r="AM770" s="1081"/>
      <c r="AN770" s="1044" t="s">
        <v>39</v>
      </c>
      <c r="AO770" s="1044"/>
      <c r="AP770" s="1044"/>
      <c r="AQ770" s="1044"/>
      <c r="AR770" s="1045"/>
    </row>
    <row r="771" spans="3:44" ht="14.1" hidden="1" customHeight="1">
      <c r="C771" s="371"/>
      <c r="D771" s="372"/>
      <c r="E771" s="372"/>
      <c r="F771" s="372"/>
      <c r="G771" s="372"/>
      <c r="H771" s="372"/>
      <c r="I771" s="372"/>
      <c r="J771" s="372"/>
      <c r="K771" s="372"/>
      <c r="L771" s="372"/>
      <c r="M771" s="372"/>
      <c r="N771" s="372"/>
      <c r="O771" s="372"/>
      <c r="P771" s="372"/>
      <c r="Q771" s="372"/>
      <c r="R771" s="372"/>
      <c r="S771" s="372"/>
      <c r="T771" s="372"/>
      <c r="U771" s="372"/>
      <c r="V771" s="372"/>
      <c r="W771" s="372"/>
      <c r="X771" s="372"/>
      <c r="Y771" s="372"/>
      <c r="Z771" s="372"/>
      <c r="AA771" s="372"/>
      <c r="AB771" s="372"/>
      <c r="AC771" s="372"/>
      <c r="AD771" s="1078"/>
      <c r="AE771" s="1082"/>
      <c r="AF771" s="1083"/>
      <c r="AG771" s="1083"/>
      <c r="AH771" s="1083"/>
      <c r="AI771" s="1083"/>
      <c r="AJ771" s="1083"/>
      <c r="AK771" s="1083"/>
      <c r="AL771" s="1083"/>
      <c r="AM771" s="1083"/>
      <c r="AN771" s="1046"/>
      <c r="AO771" s="1046"/>
      <c r="AP771" s="1046"/>
      <c r="AQ771" s="1046"/>
      <c r="AR771" s="1047"/>
    </row>
    <row r="772" spans="3:44" ht="14.1" hidden="1" customHeight="1">
      <c r="C772" s="371"/>
      <c r="D772" s="372"/>
      <c r="E772" s="372"/>
      <c r="F772" s="372"/>
      <c r="G772" s="372"/>
      <c r="H772" s="372"/>
      <c r="I772" s="372"/>
      <c r="J772" s="372"/>
      <c r="K772" s="372"/>
      <c r="L772" s="372"/>
      <c r="M772" s="372"/>
      <c r="N772" s="372"/>
      <c r="O772" s="372"/>
      <c r="P772" s="372"/>
      <c r="Q772" s="372"/>
      <c r="R772" s="372"/>
      <c r="S772" s="372"/>
      <c r="T772" s="372"/>
      <c r="U772" s="372"/>
      <c r="V772" s="372"/>
      <c r="W772" s="372"/>
      <c r="X772" s="372"/>
      <c r="Y772" s="372"/>
      <c r="Z772" s="372"/>
      <c r="AA772" s="372"/>
      <c r="AB772" s="372"/>
      <c r="AC772" s="372"/>
      <c r="AD772" s="1078"/>
      <c r="AE772" s="1082"/>
      <c r="AF772" s="1083"/>
      <c r="AG772" s="1083"/>
      <c r="AH772" s="1083"/>
      <c r="AI772" s="1083"/>
      <c r="AJ772" s="1083"/>
      <c r="AK772" s="1083"/>
      <c r="AL772" s="1083"/>
      <c r="AM772" s="1083"/>
      <c r="AN772" s="1046"/>
      <c r="AO772" s="1046"/>
      <c r="AP772" s="1046"/>
      <c r="AQ772" s="1046"/>
      <c r="AR772" s="1047"/>
    </row>
    <row r="773" spans="3:44" ht="14.1" hidden="1" customHeight="1" thickBot="1">
      <c r="C773" s="374"/>
      <c r="D773" s="375"/>
      <c r="E773" s="375"/>
      <c r="F773" s="375"/>
      <c r="G773" s="375"/>
      <c r="H773" s="375"/>
      <c r="I773" s="375"/>
      <c r="J773" s="375"/>
      <c r="K773" s="375"/>
      <c r="L773" s="375"/>
      <c r="M773" s="375"/>
      <c r="N773" s="375"/>
      <c r="O773" s="375"/>
      <c r="P773" s="375"/>
      <c r="Q773" s="375"/>
      <c r="R773" s="375"/>
      <c r="S773" s="375"/>
      <c r="T773" s="375"/>
      <c r="U773" s="375"/>
      <c r="V773" s="375"/>
      <c r="W773" s="375"/>
      <c r="X773" s="375"/>
      <c r="Y773" s="375"/>
      <c r="Z773" s="375"/>
      <c r="AA773" s="375"/>
      <c r="AB773" s="375"/>
      <c r="AC773" s="375"/>
      <c r="AD773" s="1079"/>
      <c r="AE773" s="1084"/>
      <c r="AF773" s="1085"/>
      <c r="AG773" s="1085"/>
      <c r="AH773" s="1085"/>
      <c r="AI773" s="1085"/>
      <c r="AJ773" s="1085"/>
      <c r="AK773" s="1085"/>
      <c r="AL773" s="1085"/>
      <c r="AM773" s="1085"/>
      <c r="AN773" s="1048"/>
      <c r="AO773" s="1048"/>
      <c r="AP773" s="1048"/>
      <c r="AQ773" s="1048"/>
      <c r="AR773" s="1049"/>
    </row>
    <row r="774" spans="3:44" ht="19.5" hidden="1" thickTop="1">
      <c r="AF774" s="245"/>
    </row>
  </sheetData>
  <sheetProtection algorithmName="SHA-512" hashValue="2VRgbQ9a8iJYa/aHGBC2GsQOdvMCSsyHNudB+ZzdbUEzqYI4bOk06imbwXiCwI96YoYtfAUssJ6QvkJqFOSOLQ==" saltValue="MwGr/qUpw4axo3/Eny8wqA==" spinCount="100000" sheet="1" formatCells="0"/>
  <mergeCells count="2775">
    <mergeCell ref="AY187:AY188"/>
    <mergeCell ref="BA187:BA188"/>
    <mergeCell ref="BB187:BB188"/>
    <mergeCell ref="BC187:BC188"/>
    <mergeCell ref="BD187:BD188"/>
    <mergeCell ref="BE187:BE188"/>
    <mergeCell ref="BF187:BG188"/>
    <mergeCell ref="D188:AB188"/>
    <mergeCell ref="AE189:AK190"/>
    <mergeCell ref="AL189:AQ190"/>
    <mergeCell ref="AU185:AU186"/>
    <mergeCell ref="D186:AB186"/>
    <mergeCell ref="AE186:AK187"/>
    <mergeCell ref="AL186:AQ187"/>
    <mergeCell ref="D187:AB187"/>
    <mergeCell ref="AU187:AU188"/>
    <mergeCell ref="AV187:AV188"/>
    <mergeCell ref="AW187:AW188"/>
    <mergeCell ref="AX187:AX188"/>
    <mergeCell ref="BE181:BE182"/>
    <mergeCell ref="BF181:BG182"/>
    <mergeCell ref="B182:E183"/>
    <mergeCell ref="F182:G183"/>
    <mergeCell ref="H182:I183"/>
    <mergeCell ref="J182:K183"/>
    <mergeCell ref="L182:M183"/>
    <mergeCell ref="N182:O183"/>
    <mergeCell ref="P182:Q183"/>
    <mergeCell ref="R182:S183"/>
    <mergeCell ref="T182:U183"/>
    <mergeCell ref="V182:W183"/>
    <mergeCell ref="X182:Y183"/>
    <mergeCell ref="Z182:AA183"/>
    <mergeCell ref="AE182:AI183"/>
    <mergeCell ref="AJ182:AK183"/>
    <mergeCell ref="AL182:AM183"/>
    <mergeCell ref="AN182:AO183"/>
    <mergeCell ref="AP182:AQ183"/>
    <mergeCell ref="AU181:AU182"/>
    <mergeCell ref="AV181:AV182"/>
    <mergeCell ref="AW181:AW182"/>
    <mergeCell ref="AX181:AX182"/>
    <mergeCell ref="AY181:AY182"/>
    <mergeCell ref="BA181:BA182"/>
    <mergeCell ref="BB181:BB182"/>
    <mergeCell ref="BC181:BC182"/>
    <mergeCell ref="BD181:BD182"/>
    <mergeCell ref="AT175:AT176"/>
    <mergeCell ref="AU176:AU177"/>
    <mergeCell ref="AV176:AV177"/>
    <mergeCell ref="AX176:AX177"/>
    <mergeCell ref="AY176:AY177"/>
    <mergeCell ref="B179:E180"/>
    <mergeCell ref="F179:G180"/>
    <mergeCell ref="H179:I180"/>
    <mergeCell ref="J179:K180"/>
    <mergeCell ref="L179:M180"/>
    <mergeCell ref="N179:O180"/>
    <mergeCell ref="P179:Q180"/>
    <mergeCell ref="R179:S180"/>
    <mergeCell ref="T179:U180"/>
    <mergeCell ref="V179:W180"/>
    <mergeCell ref="X179:Y180"/>
    <mergeCell ref="Z179:AA180"/>
    <mergeCell ref="AE179:AI180"/>
    <mergeCell ref="AJ179:AK180"/>
    <mergeCell ref="AL179:AM180"/>
    <mergeCell ref="AN179:AO180"/>
    <mergeCell ref="AP179:AQ180"/>
    <mergeCell ref="AU179:AU180"/>
    <mergeCell ref="T175:U176"/>
    <mergeCell ref="V175:W176"/>
    <mergeCell ref="X175:Y176"/>
    <mergeCell ref="Z175:AA176"/>
    <mergeCell ref="AE175:AI176"/>
    <mergeCell ref="AJ175:AK176"/>
    <mergeCell ref="AL175:AM176"/>
    <mergeCell ref="AN175:AO176"/>
    <mergeCell ref="AP175:AQ176"/>
    <mergeCell ref="A172:I173"/>
    <mergeCell ref="B175:E176"/>
    <mergeCell ref="F175:G176"/>
    <mergeCell ref="H175:I176"/>
    <mergeCell ref="J175:K176"/>
    <mergeCell ref="L175:M176"/>
    <mergeCell ref="N175:O176"/>
    <mergeCell ref="P175:Q176"/>
    <mergeCell ref="R175:S176"/>
    <mergeCell ref="AY209:AY210"/>
    <mergeCell ref="BA209:BA210"/>
    <mergeCell ref="BB209:BB210"/>
    <mergeCell ref="BC209:BC210"/>
    <mergeCell ref="BD209:BD210"/>
    <mergeCell ref="BE209:BE210"/>
    <mergeCell ref="BF209:BG210"/>
    <mergeCell ref="D210:AB210"/>
    <mergeCell ref="AW203:AW204"/>
    <mergeCell ref="AX203:AX204"/>
    <mergeCell ref="AY203:AY204"/>
    <mergeCell ref="BA203:BA204"/>
    <mergeCell ref="BB203:BB204"/>
    <mergeCell ref="BC203:BC204"/>
    <mergeCell ref="BD203:BD204"/>
    <mergeCell ref="AT197:AT198"/>
    <mergeCell ref="AU198:AU199"/>
    <mergeCell ref="AV198:AV199"/>
    <mergeCell ref="AX198:AX199"/>
    <mergeCell ref="AY198:AY199"/>
    <mergeCell ref="B201:E202"/>
    <mergeCell ref="F201:G202"/>
    <mergeCell ref="H201:I202"/>
    <mergeCell ref="AU209:AU210"/>
    <mergeCell ref="AV209:AV210"/>
    <mergeCell ref="AW209:AW210"/>
    <mergeCell ref="AX209:AX210"/>
    <mergeCell ref="BE203:BE204"/>
    <mergeCell ref="BF203:BG204"/>
    <mergeCell ref="B204:E205"/>
    <mergeCell ref="F204:G205"/>
    <mergeCell ref="H204:I205"/>
    <mergeCell ref="J204:K205"/>
    <mergeCell ref="L204:M205"/>
    <mergeCell ref="N204:O205"/>
    <mergeCell ref="P204:Q205"/>
    <mergeCell ref="R204:S205"/>
    <mergeCell ref="T204:U205"/>
    <mergeCell ref="V204:W205"/>
    <mergeCell ref="X204:Y205"/>
    <mergeCell ref="Z204:AA205"/>
    <mergeCell ref="AE204:AI205"/>
    <mergeCell ref="AJ204:AK205"/>
    <mergeCell ref="AL204:AM205"/>
    <mergeCell ref="AN204:AO205"/>
    <mergeCell ref="AP204:AQ205"/>
    <mergeCell ref="AU203:AU204"/>
    <mergeCell ref="AV203:AV204"/>
    <mergeCell ref="H223:I224"/>
    <mergeCell ref="J201:K202"/>
    <mergeCell ref="L201:M202"/>
    <mergeCell ref="N201:O202"/>
    <mergeCell ref="P201:Q202"/>
    <mergeCell ref="R201:S202"/>
    <mergeCell ref="T201:U202"/>
    <mergeCell ref="V201:W202"/>
    <mergeCell ref="X201:Y202"/>
    <mergeCell ref="Z201:AA202"/>
    <mergeCell ref="AE201:AI202"/>
    <mergeCell ref="AJ201:AK202"/>
    <mergeCell ref="AL201:AM202"/>
    <mergeCell ref="AN201:AO202"/>
    <mergeCell ref="AP201:AQ202"/>
    <mergeCell ref="AU201:AU202"/>
    <mergeCell ref="T197:U198"/>
    <mergeCell ref="V197:W198"/>
    <mergeCell ref="X197:Y198"/>
    <mergeCell ref="Z197:AA198"/>
    <mergeCell ref="AE197:AI198"/>
    <mergeCell ref="AJ197:AK198"/>
    <mergeCell ref="AL197:AM198"/>
    <mergeCell ref="AN197:AO198"/>
    <mergeCell ref="AP197:AQ198"/>
    <mergeCell ref="AE211:AK212"/>
    <mergeCell ref="AL211:AQ212"/>
    <mergeCell ref="AU207:AU208"/>
    <mergeCell ref="D208:AB208"/>
    <mergeCell ref="AE208:AK209"/>
    <mergeCell ref="AL208:AQ209"/>
    <mergeCell ref="D209:AB209"/>
    <mergeCell ref="AV225:AV226"/>
    <mergeCell ref="A194:I195"/>
    <mergeCell ref="B197:E198"/>
    <mergeCell ref="F197:G198"/>
    <mergeCell ref="H197:I198"/>
    <mergeCell ref="J197:K198"/>
    <mergeCell ref="L197:M198"/>
    <mergeCell ref="N197:O198"/>
    <mergeCell ref="P197:Q198"/>
    <mergeCell ref="R197:S198"/>
    <mergeCell ref="AY231:AY232"/>
    <mergeCell ref="BA231:BA232"/>
    <mergeCell ref="BB231:BB232"/>
    <mergeCell ref="BC231:BC232"/>
    <mergeCell ref="BD231:BD232"/>
    <mergeCell ref="BE231:BE232"/>
    <mergeCell ref="BF231:BG232"/>
    <mergeCell ref="D232:AB232"/>
    <mergeCell ref="AW225:AW226"/>
    <mergeCell ref="AX225:AX226"/>
    <mergeCell ref="AY225:AY226"/>
    <mergeCell ref="BA225:BA226"/>
    <mergeCell ref="BB225:BB226"/>
    <mergeCell ref="BC225:BC226"/>
    <mergeCell ref="BD225:BD226"/>
    <mergeCell ref="AT219:AT220"/>
    <mergeCell ref="AU220:AU221"/>
    <mergeCell ref="AV220:AV221"/>
    <mergeCell ref="AX220:AX221"/>
    <mergeCell ref="AY220:AY221"/>
    <mergeCell ref="B223:E224"/>
    <mergeCell ref="F223:G224"/>
    <mergeCell ref="T223:U224"/>
    <mergeCell ref="V223:W224"/>
    <mergeCell ref="X223:Y224"/>
    <mergeCell ref="Z223:AA224"/>
    <mergeCell ref="AE223:AI224"/>
    <mergeCell ref="AJ223:AK224"/>
    <mergeCell ref="AL223:AM224"/>
    <mergeCell ref="AN223:AO224"/>
    <mergeCell ref="AP223:AQ224"/>
    <mergeCell ref="AV231:AV232"/>
    <mergeCell ref="AW231:AW232"/>
    <mergeCell ref="AX231:AX232"/>
    <mergeCell ref="BE225:BE226"/>
    <mergeCell ref="BF225:BG226"/>
    <mergeCell ref="B226:E227"/>
    <mergeCell ref="F226:G227"/>
    <mergeCell ref="H226:I227"/>
    <mergeCell ref="J226:K227"/>
    <mergeCell ref="L226:M227"/>
    <mergeCell ref="N226:O227"/>
    <mergeCell ref="P226:Q227"/>
    <mergeCell ref="R226:S227"/>
    <mergeCell ref="T226:U227"/>
    <mergeCell ref="V226:W227"/>
    <mergeCell ref="X226:Y227"/>
    <mergeCell ref="Z226:AA227"/>
    <mergeCell ref="AE226:AI227"/>
    <mergeCell ref="AJ226:AK227"/>
    <mergeCell ref="AL226:AM227"/>
    <mergeCell ref="AN226:AO227"/>
    <mergeCell ref="AP226:AQ227"/>
    <mergeCell ref="AU225:AU226"/>
    <mergeCell ref="AB340:AD341"/>
    <mergeCell ref="AB342:AD343"/>
    <mergeCell ref="AB344:AD345"/>
    <mergeCell ref="AB580:AD581"/>
    <mergeCell ref="AB582:AD583"/>
    <mergeCell ref="AB350:AD351"/>
    <mergeCell ref="AB352:AD353"/>
    <mergeCell ref="AB354:AD355"/>
    <mergeCell ref="AB356:AD357"/>
    <mergeCell ref="AU223:AU224"/>
    <mergeCell ref="T219:U220"/>
    <mergeCell ref="V219:W220"/>
    <mergeCell ref="X219:Y220"/>
    <mergeCell ref="Z219:AA220"/>
    <mergeCell ref="AE219:AI220"/>
    <mergeCell ref="AJ219:AK220"/>
    <mergeCell ref="AL219:AM220"/>
    <mergeCell ref="AN219:AO220"/>
    <mergeCell ref="AP219:AQ220"/>
    <mergeCell ref="AE233:AK234"/>
    <mergeCell ref="AL233:AQ234"/>
    <mergeCell ref="AU229:AU230"/>
    <mergeCell ref="D230:AB230"/>
    <mergeCell ref="AE230:AK231"/>
    <mergeCell ref="AL230:AQ231"/>
    <mergeCell ref="D231:AB231"/>
    <mergeCell ref="AU231:AU232"/>
    <mergeCell ref="J223:K224"/>
    <mergeCell ref="L223:M224"/>
    <mergeCell ref="N223:O224"/>
    <mergeCell ref="P223:Q224"/>
    <mergeCell ref="R223:S224"/>
    <mergeCell ref="N219:O220"/>
    <mergeCell ref="P219:Q220"/>
    <mergeCell ref="R219:S220"/>
    <mergeCell ref="AB484:AD485"/>
    <mergeCell ref="AB486:AD487"/>
    <mergeCell ref="AB488:AD489"/>
    <mergeCell ref="AB490:AD491"/>
    <mergeCell ref="AB492:AD493"/>
    <mergeCell ref="AB494:AD495"/>
    <mergeCell ref="AB456:AD457"/>
    <mergeCell ref="AB458:AD459"/>
    <mergeCell ref="AB460:AD461"/>
    <mergeCell ref="AB462:AD463"/>
    <mergeCell ref="AB464:AD465"/>
    <mergeCell ref="AB466:AD467"/>
    <mergeCell ref="AB388:AD389"/>
    <mergeCell ref="AB390:AD391"/>
    <mergeCell ref="AB416:AD417"/>
    <mergeCell ref="AB418:AD419"/>
    <mergeCell ref="AB432:AD433"/>
    <mergeCell ref="AB392:AD393"/>
    <mergeCell ref="AB346:AD347"/>
    <mergeCell ref="AB348:AD349"/>
    <mergeCell ref="AB412:AD413"/>
    <mergeCell ref="AB414:AD415"/>
    <mergeCell ref="AB364:AD365"/>
    <mergeCell ref="AB366:AD367"/>
    <mergeCell ref="AB380:AD381"/>
    <mergeCell ref="AB382:AD383"/>
    <mergeCell ref="AB368:AD369"/>
    <mergeCell ref="AB370:AD371"/>
    <mergeCell ref="AB372:AD373"/>
    <mergeCell ref="AB720:AD721"/>
    <mergeCell ref="AB722:AD723"/>
    <mergeCell ref="AB724:AD725"/>
    <mergeCell ref="AB726:AD727"/>
    <mergeCell ref="AB740:AD741"/>
    <mergeCell ref="AB742:AD743"/>
    <mergeCell ref="AB728:AD729"/>
    <mergeCell ref="AB730:AD731"/>
    <mergeCell ref="AB732:AD733"/>
    <mergeCell ref="AB734:AD735"/>
    <mergeCell ref="AB604:AD605"/>
    <mergeCell ref="AB606:AD607"/>
    <mergeCell ref="AB568:AD569"/>
    <mergeCell ref="AB570:AD571"/>
    <mergeCell ref="AB572:AD573"/>
    <mergeCell ref="AB574:AD575"/>
    <mergeCell ref="AB576:AD577"/>
    <mergeCell ref="AB578:AD579"/>
    <mergeCell ref="AB652:AD653"/>
    <mergeCell ref="AB654:AD655"/>
    <mergeCell ref="AB656:AD657"/>
    <mergeCell ref="AB584:AD585"/>
    <mergeCell ref="AB586:AD587"/>
    <mergeCell ref="AB612:AD613"/>
    <mergeCell ref="AB614:AD615"/>
    <mergeCell ref="AB640:AD641"/>
    <mergeCell ref="AB642:AD643"/>
    <mergeCell ref="AB676:AD677"/>
    <mergeCell ref="AB678:AD679"/>
    <mergeCell ref="AB588:AD589"/>
    <mergeCell ref="AB590:AD591"/>
    <mergeCell ref="AB592:AD593"/>
    <mergeCell ref="AB680:AD681"/>
    <mergeCell ref="AB682:AD683"/>
    <mergeCell ref="AB684:AD685"/>
    <mergeCell ref="AB686:AD687"/>
    <mergeCell ref="AB688:AD689"/>
    <mergeCell ref="AB690:AD691"/>
    <mergeCell ref="AB668:AD669"/>
    <mergeCell ref="AB658:AD659"/>
    <mergeCell ref="AB660:AD661"/>
    <mergeCell ref="AB662:AD663"/>
    <mergeCell ref="AB624:AD625"/>
    <mergeCell ref="AB626:AD627"/>
    <mergeCell ref="AB628:AD629"/>
    <mergeCell ref="AB630:AD631"/>
    <mergeCell ref="AB632:AD633"/>
    <mergeCell ref="AB634:AD635"/>
    <mergeCell ref="AB702:AD703"/>
    <mergeCell ref="AB608:AD609"/>
    <mergeCell ref="AB610:AD611"/>
    <mergeCell ref="AB616:AD617"/>
    <mergeCell ref="AB618:AD619"/>
    <mergeCell ref="AB436:AD437"/>
    <mergeCell ref="AB438:AD439"/>
    <mergeCell ref="AB444:AD445"/>
    <mergeCell ref="AB446:AD447"/>
    <mergeCell ref="AB472:AD473"/>
    <mergeCell ref="AB474:AD475"/>
    <mergeCell ref="AB500:AD501"/>
    <mergeCell ref="AB502:AD503"/>
    <mergeCell ref="AB528:AD529"/>
    <mergeCell ref="AB440:AD441"/>
    <mergeCell ref="AB442:AD443"/>
    <mergeCell ref="AB448:AD449"/>
    <mergeCell ref="AB450:AD451"/>
    <mergeCell ref="AB452:AD453"/>
    <mergeCell ref="AB454:AD455"/>
    <mergeCell ref="AB508:AD509"/>
    <mergeCell ref="AB510:AD511"/>
    <mergeCell ref="AB524:AD525"/>
    <mergeCell ref="AB526:AD527"/>
    <mergeCell ref="AB532:AD533"/>
    <mergeCell ref="AB534:AD535"/>
    <mergeCell ref="AB536:AD537"/>
    <mergeCell ref="AB538:AD539"/>
    <mergeCell ref="AB552:AD553"/>
    <mergeCell ref="AB512:AD513"/>
    <mergeCell ref="AB514:AD515"/>
    <mergeCell ref="AB516:AD517"/>
    <mergeCell ref="AB518:AD519"/>
    <mergeCell ref="AB316:AD317"/>
    <mergeCell ref="AB318:AD319"/>
    <mergeCell ref="AB320:AD321"/>
    <mergeCell ref="AB322:AD323"/>
    <mergeCell ref="AB324:AD325"/>
    <mergeCell ref="AB326:AD327"/>
    <mergeCell ref="AB328:AD329"/>
    <mergeCell ref="AB330:AD331"/>
    <mergeCell ref="AB332:AD333"/>
    <mergeCell ref="C770:AD773"/>
    <mergeCell ref="AE770:AM773"/>
    <mergeCell ref="W764:X767"/>
    <mergeCell ref="Y764:Z767"/>
    <mergeCell ref="AA764:AB767"/>
    <mergeCell ref="AC764:AD767"/>
    <mergeCell ref="AE764:AI767"/>
    <mergeCell ref="AJ764:AL767"/>
    <mergeCell ref="T748:V751"/>
    <mergeCell ref="T740:V743"/>
    <mergeCell ref="W740:AA743"/>
    <mergeCell ref="AE740:AG743"/>
    <mergeCell ref="AH740:AL743"/>
    <mergeCell ref="E724:E727"/>
    <mergeCell ref="F724:F727"/>
    <mergeCell ref="G724:H727"/>
    <mergeCell ref="I724:K727"/>
    <mergeCell ref="L724:P727"/>
    <mergeCell ref="Q724:S727"/>
    <mergeCell ref="T724:V727"/>
    <mergeCell ref="C704:C707"/>
    <mergeCell ref="D704:D707"/>
    <mergeCell ref="E704:E707"/>
    <mergeCell ref="AN770:AR773"/>
    <mergeCell ref="A102:B102"/>
    <mergeCell ref="D103:AR103"/>
    <mergeCell ref="X268:AA268"/>
    <mergeCell ref="X267:AA267"/>
    <mergeCell ref="X269:AA269"/>
    <mergeCell ref="X270:AA270"/>
    <mergeCell ref="H267:W267"/>
    <mergeCell ref="H268:W268"/>
    <mergeCell ref="H269:W269"/>
    <mergeCell ref="H270:W270"/>
    <mergeCell ref="AB292:AD293"/>
    <mergeCell ref="AB294:AD295"/>
    <mergeCell ref="AB296:AD297"/>
    <mergeCell ref="AB298:AD299"/>
    <mergeCell ref="AB300:AD301"/>
    <mergeCell ref="AB302:AD303"/>
    <mergeCell ref="AB304:AD305"/>
    <mergeCell ref="AB306:AD307"/>
    <mergeCell ref="AB308:AD309"/>
    <mergeCell ref="AB310:AD311"/>
    <mergeCell ref="AB312:AD313"/>
    <mergeCell ref="W760:AA763"/>
    <mergeCell ref="AE760:AG763"/>
    <mergeCell ref="AH760:AL763"/>
    <mergeCell ref="AN760:AR763"/>
    <mergeCell ref="W748:AA751"/>
    <mergeCell ref="AE748:AG751"/>
    <mergeCell ref="AH748:AL751"/>
    <mergeCell ref="AN748:AR751"/>
    <mergeCell ref="C764:R767"/>
    <mergeCell ref="S764:V767"/>
    <mergeCell ref="AN764:AP767"/>
    <mergeCell ref="AQ764:AR767"/>
    <mergeCell ref="AU764:AU767"/>
    <mergeCell ref="AV764:AV767"/>
    <mergeCell ref="C760:C763"/>
    <mergeCell ref="D760:D763"/>
    <mergeCell ref="E760:E763"/>
    <mergeCell ref="F760:F763"/>
    <mergeCell ref="G760:H763"/>
    <mergeCell ref="I760:K763"/>
    <mergeCell ref="L760:P763"/>
    <mergeCell ref="Q760:S763"/>
    <mergeCell ref="T760:V763"/>
    <mergeCell ref="AB760:AD761"/>
    <mergeCell ref="AB762:AD763"/>
    <mergeCell ref="C756:C759"/>
    <mergeCell ref="D756:D759"/>
    <mergeCell ref="E756:E759"/>
    <mergeCell ref="F756:F759"/>
    <mergeCell ref="G756:H759"/>
    <mergeCell ref="I756:K759"/>
    <mergeCell ref="L756:P759"/>
    <mergeCell ref="Q756:S759"/>
    <mergeCell ref="T756:V759"/>
    <mergeCell ref="W756:AA759"/>
    <mergeCell ref="AE756:AG759"/>
    <mergeCell ref="AH756:AL759"/>
    <mergeCell ref="AN756:AR759"/>
    <mergeCell ref="AU756:AU759"/>
    <mergeCell ref="AV756:AV759"/>
    <mergeCell ref="AW756:AW759"/>
    <mergeCell ref="AU760:AU763"/>
    <mergeCell ref="AV760:AV763"/>
    <mergeCell ref="AW760:AW763"/>
    <mergeCell ref="AB756:AD757"/>
    <mergeCell ref="AB758:AD759"/>
    <mergeCell ref="AU748:AU751"/>
    <mergeCell ref="AV748:AV751"/>
    <mergeCell ref="AW748:AW751"/>
    <mergeCell ref="C752:C755"/>
    <mergeCell ref="D752:D755"/>
    <mergeCell ref="E752:E755"/>
    <mergeCell ref="F752:F755"/>
    <mergeCell ref="G752:H755"/>
    <mergeCell ref="I752:K755"/>
    <mergeCell ref="L752:P755"/>
    <mergeCell ref="Q752:S755"/>
    <mergeCell ref="T752:V755"/>
    <mergeCell ref="W752:AA755"/>
    <mergeCell ref="AE752:AG755"/>
    <mergeCell ref="AH752:AL755"/>
    <mergeCell ref="AN752:AR755"/>
    <mergeCell ref="AU752:AU755"/>
    <mergeCell ref="AV752:AV755"/>
    <mergeCell ref="C748:C751"/>
    <mergeCell ref="D748:D751"/>
    <mergeCell ref="E748:E751"/>
    <mergeCell ref="F748:F751"/>
    <mergeCell ref="G748:H751"/>
    <mergeCell ref="I748:K751"/>
    <mergeCell ref="L748:P751"/>
    <mergeCell ref="Q748:S751"/>
    <mergeCell ref="AW752:AW755"/>
    <mergeCell ref="AB748:AD749"/>
    <mergeCell ref="AB750:AD751"/>
    <mergeCell ref="AB752:AD753"/>
    <mergeCell ref="AB754:AD755"/>
    <mergeCell ref="AW740:AW743"/>
    <mergeCell ref="C744:C747"/>
    <mergeCell ref="D744:D747"/>
    <mergeCell ref="E744:E747"/>
    <mergeCell ref="F744:F747"/>
    <mergeCell ref="G744:H747"/>
    <mergeCell ref="I744:K747"/>
    <mergeCell ref="L744:P747"/>
    <mergeCell ref="Q744:S747"/>
    <mergeCell ref="T744:V747"/>
    <mergeCell ref="W744:AA747"/>
    <mergeCell ref="AE744:AG747"/>
    <mergeCell ref="AH744:AL747"/>
    <mergeCell ref="AN744:AR747"/>
    <mergeCell ref="AU744:AU747"/>
    <mergeCell ref="AV744:AV747"/>
    <mergeCell ref="AW744:AW747"/>
    <mergeCell ref="AB744:AD745"/>
    <mergeCell ref="AB746:AD747"/>
    <mergeCell ref="C740:C743"/>
    <mergeCell ref="D740:D743"/>
    <mergeCell ref="E740:E743"/>
    <mergeCell ref="F740:F743"/>
    <mergeCell ref="G740:H743"/>
    <mergeCell ref="I740:K743"/>
    <mergeCell ref="L740:P743"/>
    <mergeCell ref="Q740:S743"/>
    <mergeCell ref="AN740:AR743"/>
    <mergeCell ref="AU740:AU743"/>
    <mergeCell ref="AV740:AV743"/>
    <mergeCell ref="C736:C739"/>
    <mergeCell ref="D736:D739"/>
    <mergeCell ref="E736:E739"/>
    <mergeCell ref="F736:F739"/>
    <mergeCell ref="G736:H739"/>
    <mergeCell ref="I736:K739"/>
    <mergeCell ref="L736:P739"/>
    <mergeCell ref="Q736:S739"/>
    <mergeCell ref="T736:V739"/>
    <mergeCell ref="AB736:AD737"/>
    <mergeCell ref="AB738:AD739"/>
    <mergeCell ref="C732:C735"/>
    <mergeCell ref="D732:D735"/>
    <mergeCell ref="E732:E735"/>
    <mergeCell ref="F732:F735"/>
    <mergeCell ref="G732:H735"/>
    <mergeCell ref="I732:K735"/>
    <mergeCell ref="L732:P735"/>
    <mergeCell ref="Q732:S735"/>
    <mergeCell ref="T732:V735"/>
    <mergeCell ref="W732:AA735"/>
    <mergeCell ref="AE732:AG735"/>
    <mergeCell ref="AH732:AL735"/>
    <mergeCell ref="AN732:AR735"/>
    <mergeCell ref="AU732:AU735"/>
    <mergeCell ref="AV732:AV735"/>
    <mergeCell ref="AW732:AW735"/>
    <mergeCell ref="W736:AA739"/>
    <mergeCell ref="AE736:AG739"/>
    <mergeCell ref="AH736:AL739"/>
    <mergeCell ref="AN736:AR739"/>
    <mergeCell ref="AU736:AU739"/>
    <mergeCell ref="AV736:AV739"/>
    <mergeCell ref="AW736:AW739"/>
    <mergeCell ref="W724:AA727"/>
    <mergeCell ref="AE724:AG727"/>
    <mergeCell ref="AH724:AL727"/>
    <mergeCell ref="AN724:AR727"/>
    <mergeCell ref="AU724:AU727"/>
    <mergeCell ref="AV724:AV727"/>
    <mergeCell ref="AW724:AW727"/>
    <mergeCell ref="C728:C731"/>
    <mergeCell ref="D728:D731"/>
    <mergeCell ref="E728:E731"/>
    <mergeCell ref="F728:F731"/>
    <mergeCell ref="G728:H731"/>
    <mergeCell ref="I728:K731"/>
    <mergeCell ref="L728:P731"/>
    <mergeCell ref="Q728:S731"/>
    <mergeCell ref="T728:V731"/>
    <mergeCell ref="W728:AA731"/>
    <mergeCell ref="AE728:AG731"/>
    <mergeCell ref="AH728:AL731"/>
    <mergeCell ref="AN728:AR731"/>
    <mergeCell ref="AU728:AU731"/>
    <mergeCell ref="AV728:AV731"/>
    <mergeCell ref="C724:C727"/>
    <mergeCell ref="D724:D727"/>
    <mergeCell ref="AW728:AW731"/>
    <mergeCell ref="AW716:AW719"/>
    <mergeCell ref="C720:C723"/>
    <mergeCell ref="D720:D723"/>
    <mergeCell ref="E720:E723"/>
    <mergeCell ref="F720:F723"/>
    <mergeCell ref="G720:H723"/>
    <mergeCell ref="I720:K723"/>
    <mergeCell ref="L720:P723"/>
    <mergeCell ref="Q720:S723"/>
    <mergeCell ref="T720:V723"/>
    <mergeCell ref="W720:AA723"/>
    <mergeCell ref="AE720:AG723"/>
    <mergeCell ref="AH720:AL723"/>
    <mergeCell ref="AN720:AR723"/>
    <mergeCell ref="AU720:AU723"/>
    <mergeCell ref="AV720:AV723"/>
    <mergeCell ref="AW720:AW723"/>
    <mergeCell ref="AB716:AD717"/>
    <mergeCell ref="AB718:AD719"/>
    <mergeCell ref="C716:C719"/>
    <mergeCell ref="D716:D719"/>
    <mergeCell ref="E716:E719"/>
    <mergeCell ref="F716:F719"/>
    <mergeCell ref="G716:H719"/>
    <mergeCell ref="I716:K719"/>
    <mergeCell ref="L716:P719"/>
    <mergeCell ref="Q716:S719"/>
    <mergeCell ref="T716:V719"/>
    <mergeCell ref="W716:AA719"/>
    <mergeCell ref="AE716:AG719"/>
    <mergeCell ref="AH716:AL719"/>
    <mergeCell ref="AN716:AR719"/>
    <mergeCell ref="AU716:AU719"/>
    <mergeCell ref="AV716:AV719"/>
    <mergeCell ref="C712:C715"/>
    <mergeCell ref="D712:D715"/>
    <mergeCell ref="E712:E715"/>
    <mergeCell ref="F712:F715"/>
    <mergeCell ref="G712:H715"/>
    <mergeCell ref="I712:K715"/>
    <mergeCell ref="L712:P715"/>
    <mergeCell ref="Q712:S715"/>
    <mergeCell ref="T712:V715"/>
    <mergeCell ref="AB712:AD713"/>
    <mergeCell ref="AB714:AD715"/>
    <mergeCell ref="C708:C711"/>
    <mergeCell ref="D708:D711"/>
    <mergeCell ref="E708:E711"/>
    <mergeCell ref="F708:F711"/>
    <mergeCell ref="G708:H711"/>
    <mergeCell ref="I708:K711"/>
    <mergeCell ref="L708:P711"/>
    <mergeCell ref="Q708:S711"/>
    <mergeCell ref="T708:V711"/>
    <mergeCell ref="W708:AA711"/>
    <mergeCell ref="AE708:AG711"/>
    <mergeCell ref="AH708:AL711"/>
    <mergeCell ref="AN708:AR711"/>
    <mergeCell ref="AU708:AU711"/>
    <mergeCell ref="AV708:AV711"/>
    <mergeCell ref="AW708:AW711"/>
    <mergeCell ref="W712:AA715"/>
    <mergeCell ref="AE712:AG715"/>
    <mergeCell ref="AH712:AL715"/>
    <mergeCell ref="AN712:AR715"/>
    <mergeCell ref="AU712:AU715"/>
    <mergeCell ref="AV712:AV715"/>
    <mergeCell ref="AW712:AW715"/>
    <mergeCell ref="AB708:AD709"/>
    <mergeCell ref="AB710:AD711"/>
    <mergeCell ref="W700:AA703"/>
    <mergeCell ref="AE700:AG703"/>
    <mergeCell ref="AH700:AL703"/>
    <mergeCell ref="AN700:AR703"/>
    <mergeCell ref="AU700:AU703"/>
    <mergeCell ref="AV700:AV703"/>
    <mergeCell ref="AW700:AW703"/>
    <mergeCell ref="AW704:AW707"/>
    <mergeCell ref="AB700:AD701"/>
    <mergeCell ref="AB704:AD705"/>
    <mergeCell ref="AB706:AD707"/>
    <mergeCell ref="F704:F707"/>
    <mergeCell ref="G704:H707"/>
    <mergeCell ref="I704:K707"/>
    <mergeCell ref="L704:P707"/>
    <mergeCell ref="Q704:S707"/>
    <mergeCell ref="T704:V707"/>
    <mergeCell ref="W704:AA707"/>
    <mergeCell ref="AE704:AG707"/>
    <mergeCell ref="AH704:AL707"/>
    <mergeCell ref="AN704:AR707"/>
    <mergeCell ref="AU704:AU707"/>
    <mergeCell ref="AV704:AV707"/>
    <mergeCell ref="C700:C703"/>
    <mergeCell ref="D700:D703"/>
    <mergeCell ref="E700:E703"/>
    <mergeCell ref="F700:F703"/>
    <mergeCell ref="G700:H703"/>
    <mergeCell ref="I700:K703"/>
    <mergeCell ref="L700:P703"/>
    <mergeCell ref="Q700:S703"/>
    <mergeCell ref="T700:V703"/>
    <mergeCell ref="AW692:AW695"/>
    <mergeCell ref="C696:C699"/>
    <mergeCell ref="D696:D699"/>
    <mergeCell ref="E696:E699"/>
    <mergeCell ref="F696:F699"/>
    <mergeCell ref="G696:H699"/>
    <mergeCell ref="I696:K699"/>
    <mergeCell ref="L696:P699"/>
    <mergeCell ref="Q696:S699"/>
    <mergeCell ref="T696:V699"/>
    <mergeCell ref="W696:AA699"/>
    <mergeCell ref="AE696:AG699"/>
    <mergeCell ref="AH696:AL699"/>
    <mergeCell ref="AN696:AR699"/>
    <mergeCell ref="AU696:AU699"/>
    <mergeCell ref="AV696:AV699"/>
    <mergeCell ref="AW696:AW699"/>
    <mergeCell ref="AB696:AD697"/>
    <mergeCell ref="AB698:AD699"/>
    <mergeCell ref="C692:C695"/>
    <mergeCell ref="D692:D695"/>
    <mergeCell ref="E692:E695"/>
    <mergeCell ref="F692:F695"/>
    <mergeCell ref="G692:H695"/>
    <mergeCell ref="I692:K695"/>
    <mergeCell ref="L692:P695"/>
    <mergeCell ref="Q692:S695"/>
    <mergeCell ref="T692:V695"/>
    <mergeCell ref="W692:AA695"/>
    <mergeCell ref="AE692:AG695"/>
    <mergeCell ref="AH692:AL695"/>
    <mergeCell ref="AN692:AR695"/>
    <mergeCell ref="AU692:AU695"/>
    <mergeCell ref="AV692:AV695"/>
    <mergeCell ref="C688:C691"/>
    <mergeCell ref="D688:D691"/>
    <mergeCell ref="E688:E691"/>
    <mergeCell ref="F688:F691"/>
    <mergeCell ref="G688:H691"/>
    <mergeCell ref="I688:K691"/>
    <mergeCell ref="L688:P691"/>
    <mergeCell ref="Q688:S691"/>
    <mergeCell ref="T688:V691"/>
    <mergeCell ref="C684:C687"/>
    <mergeCell ref="D684:D687"/>
    <mergeCell ref="E684:E687"/>
    <mergeCell ref="F684:F687"/>
    <mergeCell ref="G684:H687"/>
    <mergeCell ref="I684:K687"/>
    <mergeCell ref="L684:P687"/>
    <mergeCell ref="Q684:S687"/>
    <mergeCell ref="T684:V687"/>
    <mergeCell ref="W684:AA687"/>
    <mergeCell ref="AE684:AG687"/>
    <mergeCell ref="AH684:AL687"/>
    <mergeCell ref="AN684:AR687"/>
    <mergeCell ref="AU684:AU687"/>
    <mergeCell ref="AV684:AV687"/>
    <mergeCell ref="AB692:AD693"/>
    <mergeCell ref="AB694:AD695"/>
    <mergeCell ref="AW684:AW687"/>
    <mergeCell ref="W688:AA691"/>
    <mergeCell ref="AE688:AG691"/>
    <mergeCell ref="AH688:AL691"/>
    <mergeCell ref="AN688:AR691"/>
    <mergeCell ref="AU688:AU691"/>
    <mergeCell ref="AV688:AV691"/>
    <mergeCell ref="AW688:AW691"/>
    <mergeCell ref="W676:AA679"/>
    <mergeCell ref="AE676:AG679"/>
    <mergeCell ref="AH676:AL679"/>
    <mergeCell ref="AN676:AR679"/>
    <mergeCell ref="AU676:AU679"/>
    <mergeCell ref="AV676:AV679"/>
    <mergeCell ref="AW676:AW679"/>
    <mergeCell ref="C680:C683"/>
    <mergeCell ref="D680:D683"/>
    <mergeCell ref="E680:E683"/>
    <mergeCell ref="F680:F683"/>
    <mergeCell ref="G680:H683"/>
    <mergeCell ref="I680:K683"/>
    <mergeCell ref="L680:P683"/>
    <mergeCell ref="Q680:S683"/>
    <mergeCell ref="T680:V683"/>
    <mergeCell ref="W680:AA683"/>
    <mergeCell ref="AE680:AG683"/>
    <mergeCell ref="AH680:AL683"/>
    <mergeCell ref="AN680:AR683"/>
    <mergeCell ref="AU680:AU683"/>
    <mergeCell ref="AV680:AV683"/>
    <mergeCell ref="C676:C679"/>
    <mergeCell ref="D676:D679"/>
    <mergeCell ref="E676:E679"/>
    <mergeCell ref="F676:F679"/>
    <mergeCell ref="G676:H679"/>
    <mergeCell ref="I676:K679"/>
    <mergeCell ref="L676:P679"/>
    <mergeCell ref="Q676:S679"/>
    <mergeCell ref="T676:V679"/>
    <mergeCell ref="AW680:AW683"/>
    <mergeCell ref="AW668:AW671"/>
    <mergeCell ref="C672:C675"/>
    <mergeCell ref="D672:D675"/>
    <mergeCell ref="E672:E675"/>
    <mergeCell ref="F672:F675"/>
    <mergeCell ref="G672:H675"/>
    <mergeCell ref="I672:K675"/>
    <mergeCell ref="L672:P675"/>
    <mergeCell ref="Q672:S675"/>
    <mergeCell ref="T672:V675"/>
    <mergeCell ref="W672:AA675"/>
    <mergeCell ref="AE672:AG675"/>
    <mergeCell ref="AH672:AL675"/>
    <mergeCell ref="AN672:AR675"/>
    <mergeCell ref="AU672:AU675"/>
    <mergeCell ref="AV672:AV675"/>
    <mergeCell ref="AW672:AW675"/>
    <mergeCell ref="AB670:AD671"/>
    <mergeCell ref="AB672:AD673"/>
    <mergeCell ref="AB674:AD675"/>
    <mergeCell ref="C668:C671"/>
    <mergeCell ref="D668:D671"/>
    <mergeCell ref="E668:E671"/>
    <mergeCell ref="F668:F671"/>
    <mergeCell ref="G668:H671"/>
    <mergeCell ref="I668:K671"/>
    <mergeCell ref="L668:P671"/>
    <mergeCell ref="Q668:S671"/>
    <mergeCell ref="T668:V671"/>
    <mergeCell ref="W668:AA671"/>
    <mergeCell ref="AE668:AG671"/>
    <mergeCell ref="AH668:AL671"/>
    <mergeCell ref="AN668:AR671"/>
    <mergeCell ref="AU668:AU671"/>
    <mergeCell ref="AV668:AV671"/>
    <mergeCell ref="C664:C667"/>
    <mergeCell ref="D664:D667"/>
    <mergeCell ref="E664:E667"/>
    <mergeCell ref="F664:F667"/>
    <mergeCell ref="G664:H667"/>
    <mergeCell ref="I664:K667"/>
    <mergeCell ref="L664:P667"/>
    <mergeCell ref="Q664:S667"/>
    <mergeCell ref="T664:V667"/>
    <mergeCell ref="AB664:AD665"/>
    <mergeCell ref="AB666:AD667"/>
    <mergeCell ref="C660:C663"/>
    <mergeCell ref="D660:D663"/>
    <mergeCell ref="E660:E663"/>
    <mergeCell ref="F660:F663"/>
    <mergeCell ref="G660:H663"/>
    <mergeCell ref="I660:K663"/>
    <mergeCell ref="L660:P663"/>
    <mergeCell ref="Q660:S663"/>
    <mergeCell ref="T660:V663"/>
    <mergeCell ref="W660:AA663"/>
    <mergeCell ref="AE660:AG663"/>
    <mergeCell ref="AH660:AL663"/>
    <mergeCell ref="AN660:AR663"/>
    <mergeCell ref="AU660:AU663"/>
    <mergeCell ref="AV660:AV663"/>
    <mergeCell ref="AW660:AW663"/>
    <mergeCell ref="W664:AA667"/>
    <mergeCell ref="AE664:AG667"/>
    <mergeCell ref="AH664:AL667"/>
    <mergeCell ref="AN664:AR667"/>
    <mergeCell ref="AU664:AU667"/>
    <mergeCell ref="AV664:AV667"/>
    <mergeCell ref="AW664:AW667"/>
    <mergeCell ref="W652:AA655"/>
    <mergeCell ref="AE652:AG655"/>
    <mergeCell ref="AH652:AL655"/>
    <mergeCell ref="AN652:AR655"/>
    <mergeCell ref="AU652:AU655"/>
    <mergeCell ref="AV652:AV655"/>
    <mergeCell ref="AW652:AW655"/>
    <mergeCell ref="C656:C659"/>
    <mergeCell ref="D656:D659"/>
    <mergeCell ref="E656:E659"/>
    <mergeCell ref="F656:F659"/>
    <mergeCell ref="G656:H659"/>
    <mergeCell ref="I656:K659"/>
    <mergeCell ref="L656:P659"/>
    <mergeCell ref="Q656:S659"/>
    <mergeCell ref="T656:V659"/>
    <mergeCell ref="W656:AA659"/>
    <mergeCell ref="AE656:AG659"/>
    <mergeCell ref="AH656:AL659"/>
    <mergeCell ref="AN656:AR659"/>
    <mergeCell ref="AU656:AU659"/>
    <mergeCell ref="AV656:AV659"/>
    <mergeCell ref="C652:C655"/>
    <mergeCell ref="D652:D655"/>
    <mergeCell ref="E652:E655"/>
    <mergeCell ref="F652:F655"/>
    <mergeCell ref="G652:H655"/>
    <mergeCell ref="I652:K655"/>
    <mergeCell ref="L652:P655"/>
    <mergeCell ref="Q652:S655"/>
    <mergeCell ref="T652:V655"/>
    <mergeCell ref="AW656:AW659"/>
    <mergeCell ref="C648:C651"/>
    <mergeCell ref="D648:D651"/>
    <mergeCell ref="E648:E651"/>
    <mergeCell ref="F648:F651"/>
    <mergeCell ref="G648:H651"/>
    <mergeCell ref="I648:K651"/>
    <mergeCell ref="L648:P651"/>
    <mergeCell ref="Q648:S651"/>
    <mergeCell ref="T648:V651"/>
    <mergeCell ref="W648:AA651"/>
    <mergeCell ref="AE648:AG651"/>
    <mergeCell ref="AH648:AL651"/>
    <mergeCell ref="AN648:AR651"/>
    <mergeCell ref="AU648:AU651"/>
    <mergeCell ref="AV648:AV651"/>
    <mergeCell ref="AW648:AW651"/>
    <mergeCell ref="AB644:AD645"/>
    <mergeCell ref="AB646:AD647"/>
    <mergeCell ref="AB648:AD649"/>
    <mergeCell ref="AB650:AD651"/>
    <mergeCell ref="W640:AA643"/>
    <mergeCell ref="AE640:AG643"/>
    <mergeCell ref="AH640:AL643"/>
    <mergeCell ref="AN640:AR643"/>
    <mergeCell ref="AU640:AU643"/>
    <mergeCell ref="AV640:AV643"/>
    <mergeCell ref="AW640:AW643"/>
    <mergeCell ref="C644:C647"/>
    <mergeCell ref="D644:D647"/>
    <mergeCell ref="E644:E647"/>
    <mergeCell ref="F644:F647"/>
    <mergeCell ref="G644:H647"/>
    <mergeCell ref="I644:K647"/>
    <mergeCell ref="L644:P647"/>
    <mergeCell ref="Q644:S647"/>
    <mergeCell ref="T644:V647"/>
    <mergeCell ref="W644:AA647"/>
    <mergeCell ref="AE644:AG647"/>
    <mergeCell ref="AH644:AL647"/>
    <mergeCell ref="AN644:AR647"/>
    <mergeCell ref="AU644:AU647"/>
    <mergeCell ref="AV644:AV647"/>
    <mergeCell ref="C640:C643"/>
    <mergeCell ref="D640:D643"/>
    <mergeCell ref="E640:E643"/>
    <mergeCell ref="F640:F643"/>
    <mergeCell ref="G640:H643"/>
    <mergeCell ref="I640:K643"/>
    <mergeCell ref="L640:P643"/>
    <mergeCell ref="Q640:S643"/>
    <mergeCell ref="T640:V643"/>
    <mergeCell ref="AW644:AW647"/>
    <mergeCell ref="C636:C639"/>
    <mergeCell ref="D636:D639"/>
    <mergeCell ref="E636:E639"/>
    <mergeCell ref="F636:F639"/>
    <mergeCell ref="G636:H639"/>
    <mergeCell ref="I636:K639"/>
    <mergeCell ref="L636:P639"/>
    <mergeCell ref="Q636:S639"/>
    <mergeCell ref="T636:V639"/>
    <mergeCell ref="W636:AA639"/>
    <mergeCell ref="AE636:AG639"/>
    <mergeCell ref="AH636:AL639"/>
    <mergeCell ref="AN636:AR639"/>
    <mergeCell ref="AU636:AU639"/>
    <mergeCell ref="AV636:AV639"/>
    <mergeCell ref="AW636:AW639"/>
    <mergeCell ref="AB636:AD637"/>
    <mergeCell ref="AB638:AD639"/>
    <mergeCell ref="W628:AA631"/>
    <mergeCell ref="AE628:AG631"/>
    <mergeCell ref="AH628:AL631"/>
    <mergeCell ref="AN628:AR631"/>
    <mergeCell ref="AU628:AU631"/>
    <mergeCell ref="AV628:AV631"/>
    <mergeCell ref="AW628:AW631"/>
    <mergeCell ref="C632:C635"/>
    <mergeCell ref="D632:D635"/>
    <mergeCell ref="E632:E635"/>
    <mergeCell ref="F632:F635"/>
    <mergeCell ref="G632:H635"/>
    <mergeCell ref="I632:K635"/>
    <mergeCell ref="L632:P635"/>
    <mergeCell ref="Q632:S635"/>
    <mergeCell ref="T632:V635"/>
    <mergeCell ref="W632:AA635"/>
    <mergeCell ref="AE632:AG635"/>
    <mergeCell ref="AH632:AL635"/>
    <mergeCell ref="AN632:AR635"/>
    <mergeCell ref="AU632:AU635"/>
    <mergeCell ref="AV632:AV635"/>
    <mergeCell ref="C628:C631"/>
    <mergeCell ref="D628:D631"/>
    <mergeCell ref="E628:E631"/>
    <mergeCell ref="F628:F631"/>
    <mergeCell ref="G628:H631"/>
    <mergeCell ref="I628:K631"/>
    <mergeCell ref="L628:P631"/>
    <mergeCell ref="Q628:S631"/>
    <mergeCell ref="T628:V631"/>
    <mergeCell ref="AW632:AW635"/>
    <mergeCell ref="AW620:AW623"/>
    <mergeCell ref="C624:C627"/>
    <mergeCell ref="D624:D627"/>
    <mergeCell ref="E624:E627"/>
    <mergeCell ref="F624:F627"/>
    <mergeCell ref="G624:H627"/>
    <mergeCell ref="I624:K627"/>
    <mergeCell ref="L624:P627"/>
    <mergeCell ref="Q624:S627"/>
    <mergeCell ref="T624:V627"/>
    <mergeCell ref="W624:AA627"/>
    <mergeCell ref="AE624:AG627"/>
    <mergeCell ref="AH624:AL627"/>
    <mergeCell ref="AN624:AR627"/>
    <mergeCell ref="AU624:AU627"/>
    <mergeCell ref="AV624:AV627"/>
    <mergeCell ref="AW624:AW627"/>
    <mergeCell ref="AB622:AD623"/>
    <mergeCell ref="AB620:AD621"/>
    <mergeCell ref="C620:C623"/>
    <mergeCell ref="D620:D623"/>
    <mergeCell ref="E620:E623"/>
    <mergeCell ref="F620:F623"/>
    <mergeCell ref="G620:H623"/>
    <mergeCell ref="I620:K623"/>
    <mergeCell ref="L620:P623"/>
    <mergeCell ref="Q620:S623"/>
    <mergeCell ref="T620:V623"/>
    <mergeCell ref="W620:AA623"/>
    <mergeCell ref="AE620:AG623"/>
    <mergeCell ref="AH620:AL623"/>
    <mergeCell ref="AN620:AR623"/>
    <mergeCell ref="AU620:AU623"/>
    <mergeCell ref="AV620:AV623"/>
    <mergeCell ref="C616:C619"/>
    <mergeCell ref="D616:D619"/>
    <mergeCell ref="E616:E619"/>
    <mergeCell ref="F616:F619"/>
    <mergeCell ref="G616:H619"/>
    <mergeCell ref="I616:K619"/>
    <mergeCell ref="L616:P619"/>
    <mergeCell ref="Q616:S619"/>
    <mergeCell ref="T616:V619"/>
    <mergeCell ref="C612:C615"/>
    <mergeCell ref="D612:D615"/>
    <mergeCell ref="E612:E615"/>
    <mergeCell ref="F612:F615"/>
    <mergeCell ref="G612:H615"/>
    <mergeCell ref="I612:K615"/>
    <mergeCell ref="L612:P615"/>
    <mergeCell ref="Q612:S615"/>
    <mergeCell ref="T612:V615"/>
    <mergeCell ref="W612:AA615"/>
    <mergeCell ref="AE612:AG615"/>
    <mergeCell ref="AH612:AL615"/>
    <mergeCell ref="AN612:AR615"/>
    <mergeCell ref="AU612:AU615"/>
    <mergeCell ref="AV612:AV615"/>
    <mergeCell ref="AW612:AW615"/>
    <mergeCell ref="W616:AA619"/>
    <mergeCell ref="AE616:AG619"/>
    <mergeCell ref="AH616:AL619"/>
    <mergeCell ref="AN616:AR619"/>
    <mergeCell ref="AU616:AU619"/>
    <mergeCell ref="AV616:AV619"/>
    <mergeCell ref="AW616:AW619"/>
    <mergeCell ref="W604:AA607"/>
    <mergeCell ref="AE604:AG607"/>
    <mergeCell ref="AH604:AL607"/>
    <mergeCell ref="AN604:AR607"/>
    <mergeCell ref="AU604:AU607"/>
    <mergeCell ref="AV604:AV607"/>
    <mergeCell ref="AW604:AW607"/>
    <mergeCell ref="C608:C611"/>
    <mergeCell ref="D608:D611"/>
    <mergeCell ref="E608:E611"/>
    <mergeCell ref="F608:F611"/>
    <mergeCell ref="G608:H611"/>
    <mergeCell ref="I608:K611"/>
    <mergeCell ref="L608:P611"/>
    <mergeCell ref="Q608:S611"/>
    <mergeCell ref="T608:V611"/>
    <mergeCell ref="W608:AA611"/>
    <mergeCell ref="AE608:AG611"/>
    <mergeCell ref="AH608:AL611"/>
    <mergeCell ref="AN608:AR611"/>
    <mergeCell ref="AU608:AU611"/>
    <mergeCell ref="AV608:AV611"/>
    <mergeCell ref="C604:C607"/>
    <mergeCell ref="D604:D607"/>
    <mergeCell ref="E604:E607"/>
    <mergeCell ref="F604:F607"/>
    <mergeCell ref="G604:H607"/>
    <mergeCell ref="I604:K607"/>
    <mergeCell ref="L604:P607"/>
    <mergeCell ref="Q604:S607"/>
    <mergeCell ref="T604:V607"/>
    <mergeCell ref="AW608:AW611"/>
    <mergeCell ref="AW596:AW599"/>
    <mergeCell ref="C600:C603"/>
    <mergeCell ref="D600:D603"/>
    <mergeCell ref="E600:E603"/>
    <mergeCell ref="F600:F603"/>
    <mergeCell ref="G600:H603"/>
    <mergeCell ref="I600:K603"/>
    <mergeCell ref="L600:P603"/>
    <mergeCell ref="Q600:S603"/>
    <mergeCell ref="T600:V603"/>
    <mergeCell ref="W600:AA603"/>
    <mergeCell ref="AE600:AG603"/>
    <mergeCell ref="AH600:AL603"/>
    <mergeCell ref="AN600:AR603"/>
    <mergeCell ref="AU600:AU603"/>
    <mergeCell ref="AV600:AV603"/>
    <mergeCell ref="AW600:AW603"/>
    <mergeCell ref="AB596:AD597"/>
    <mergeCell ref="AB598:AD599"/>
    <mergeCell ref="AB600:AD601"/>
    <mergeCell ref="AB602:AD603"/>
    <mergeCell ref="C596:C599"/>
    <mergeCell ref="D596:D599"/>
    <mergeCell ref="E596:E599"/>
    <mergeCell ref="F596:F599"/>
    <mergeCell ref="G596:H599"/>
    <mergeCell ref="I596:K599"/>
    <mergeCell ref="L596:P599"/>
    <mergeCell ref="Q596:S599"/>
    <mergeCell ref="T596:V599"/>
    <mergeCell ref="W596:AA599"/>
    <mergeCell ref="AE596:AG599"/>
    <mergeCell ref="AH596:AL599"/>
    <mergeCell ref="AN596:AR599"/>
    <mergeCell ref="AU596:AU599"/>
    <mergeCell ref="AV596:AV599"/>
    <mergeCell ref="C592:C595"/>
    <mergeCell ref="D592:D595"/>
    <mergeCell ref="E592:E595"/>
    <mergeCell ref="F592:F595"/>
    <mergeCell ref="G592:H595"/>
    <mergeCell ref="I592:K595"/>
    <mergeCell ref="L592:P595"/>
    <mergeCell ref="Q592:S595"/>
    <mergeCell ref="T592:V595"/>
    <mergeCell ref="AB594:AD595"/>
    <mergeCell ref="C588:C591"/>
    <mergeCell ref="D588:D591"/>
    <mergeCell ref="E588:E591"/>
    <mergeCell ref="F588:F591"/>
    <mergeCell ref="G588:H591"/>
    <mergeCell ref="I588:K591"/>
    <mergeCell ref="L588:P591"/>
    <mergeCell ref="Q588:S591"/>
    <mergeCell ref="T588:V591"/>
    <mergeCell ref="W588:AA591"/>
    <mergeCell ref="AE588:AG591"/>
    <mergeCell ref="AH588:AL591"/>
    <mergeCell ref="AN588:AR591"/>
    <mergeCell ref="AU588:AU591"/>
    <mergeCell ref="AV588:AV591"/>
    <mergeCell ref="AW588:AW591"/>
    <mergeCell ref="W592:AA595"/>
    <mergeCell ref="AE592:AG595"/>
    <mergeCell ref="AH592:AL595"/>
    <mergeCell ref="AN592:AR595"/>
    <mergeCell ref="AU592:AU595"/>
    <mergeCell ref="AV592:AV595"/>
    <mergeCell ref="AW592:AW595"/>
    <mergeCell ref="W580:AA583"/>
    <mergeCell ref="AE580:AG583"/>
    <mergeCell ref="AH580:AL583"/>
    <mergeCell ref="AN580:AR583"/>
    <mergeCell ref="AU580:AU583"/>
    <mergeCell ref="AV580:AV583"/>
    <mergeCell ref="AW580:AW583"/>
    <mergeCell ref="C584:C587"/>
    <mergeCell ref="D584:D587"/>
    <mergeCell ref="E584:E587"/>
    <mergeCell ref="F584:F587"/>
    <mergeCell ref="G584:H587"/>
    <mergeCell ref="I584:K587"/>
    <mergeCell ref="L584:P587"/>
    <mergeCell ref="Q584:S587"/>
    <mergeCell ref="T584:V587"/>
    <mergeCell ref="W584:AA587"/>
    <mergeCell ref="AE584:AG587"/>
    <mergeCell ref="AH584:AL587"/>
    <mergeCell ref="AN584:AR587"/>
    <mergeCell ref="AU584:AU587"/>
    <mergeCell ref="AV584:AV587"/>
    <mergeCell ref="C580:C583"/>
    <mergeCell ref="D580:D583"/>
    <mergeCell ref="E580:E583"/>
    <mergeCell ref="F580:F583"/>
    <mergeCell ref="G580:H583"/>
    <mergeCell ref="I580:K583"/>
    <mergeCell ref="L580:P583"/>
    <mergeCell ref="Q580:S583"/>
    <mergeCell ref="T580:V583"/>
    <mergeCell ref="AW584:AW587"/>
    <mergeCell ref="AW572:AW575"/>
    <mergeCell ref="C576:C579"/>
    <mergeCell ref="D576:D579"/>
    <mergeCell ref="E576:E579"/>
    <mergeCell ref="F576:F579"/>
    <mergeCell ref="G576:H579"/>
    <mergeCell ref="I576:K579"/>
    <mergeCell ref="L576:P579"/>
    <mergeCell ref="Q576:S579"/>
    <mergeCell ref="T576:V579"/>
    <mergeCell ref="W576:AA579"/>
    <mergeCell ref="AE576:AG579"/>
    <mergeCell ref="AH576:AL579"/>
    <mergeCell ref="AN576:AR579"/>
    <mergeCell ref="AU576:AU579"/>
    <mergeCell ref="AV576:AV579"/>
    <mergeCell ref="AW576:AW579"/>
    <mergeCell ref="C572:C575"/>
    <mergeCell ref="D572:D575"/>
    <mergeCell ref="E572:E575"/>
    <mergeCell ref="F572:F575"/>
    <mergeCell ref="G572:H575"/>
    <mergeCell ref="I572:K575"/>
    <mergeCell ref="L572:P575"/>
    <mergeCell ref="Q572:S575"/>
    <mergeCell ref="T572:V575"/>
    <mergeCell ref="W572:AA575"/>
    <mergeCell ref="AE572:AG575"/>
    <mergeCell ref="AH572:AL575"/>
    <mergeCell ref="AN572:AR575"/>
    <mergeCell ref="AU572:AU575"/>
    <mergeCell ref="AV572:AV575"/>
    <mergeCell ref="C568:C571"/>
    <mergeCell ref="D568:D571"/>
    <mergeCell ref="E568:E571"/>
    <mergeCell ref="F568:F571"/>
    <mergeCell ref="G568:H571"/>
    <mergeCell ref="I568:K571"/>
    <mergeCell ref="L568:P571"/>
    <mergeCell ref="Q568:S571"/>
    <mergeCell ref="T568:V571"/>
    <mergeCell ref="C564:C567"/>
    <mergeCell ref="D564:D567"/>
    <mergeCell ref="E564:E567"/>
    <mergeCell ref="F564:F567"/>
    <mergeCell ref="G564:H567"/>
    <mergeCell ref="I564:K567"/>
    <mergeCell ref="L564:P567"/>
    <mergeCell ref="Q564:S567"/>
    <mergeCell ref="T564:V567"/>
    <mergeCell ref="W564:AA567"/>
    <mergeCell ref="AE564:AG567"/>
    <mergeCell ref="AH564:AL567"/>
    <mergeCell ref="AN564:AR567"/>
    <mergeCell ref="AU564:AU567"/>
    <mergeCell ref="AV564:AV567"/>
    <mergeCell ref="AW564:AW567"/>
    <mergeCell ref="W568:AA571"/>
    <mergeCell ref="AE568:AG571"/>
    <mergeCell ref="AH568:AL571"/>
    <mergeCell ref="AN568:AR571"/>
    <mergeCell ref="AU568:AU571"/>
    <mergeCell ref="AV568:AV571"/>
    <mergeCell ref="AW568:AW571"/>
    <mergeCell ref="W556:AA559"/>
    <mergeCell ref="AE556:AG559"/>
    <mergeCell ref="AH556:AL559"/>
    <mergeCell ref="AN556:AR559"/>
    <mergeCell ref="AU556:AU559"/>
    <mergeCell ref="AV556:AV559"/>
    <mergeCell ref="AW556:AW559"/>
    <mergeCell ref="AW560:AW563"/>
    <mergeCell ref="AB556:AD557"/>
    <mergeCell ref="AB558:AD559"/>
    <mergeCell ref="AB560:AD561"/>
    <mergeCell ref="AB562:AD563"/>
    <mergeCell ref="AB564:AD565"/>
    <mergeCell ref="AB566:AD567"/>
    <mergeCell ref="C560:C563"/>
    <mergeCell ref="D560:D563"/>
    <mergeCell ref="E560:E563"/>
    <mergeCell ref="F560:F563"/>
    <mergeCell ref="G560:H563"/>
    <mergeCell ref="I560:K563"/>
    <mergeCell ref="L560:P563"/>
    <mergeCell ref="Q560:S563"/>
    <mergeCell ref="T560:V563"/>
    <mergeCell ref="W560:AA563"/>
    <mergeCell ref="AE560:AG563"/>
    <mergeCell ref="AH560:AL563"/>
    <mergeCell ref="AN560:AR563"/>
    <mergeCell ref="AU560:AU563"/>
    <mergeCell ref="AV560:AV563"/>
    <mergeCell ref="C556:C559"/>
    <mergeCell ref="D556:D559"/>
    <mergeCell ref="E556:E559"/>
    <mergeCell ref="F556:F559"/>
    <mergeCell ref="G556:H559"/>
    <mergeCell ref="I556:K559"/>
    <mergeCell ref="L556:P559"/>
    <mergeCell ref="Q556:S559"/>
    <mergeCell ref="T556:V559"/>
    <mergeCell ref="AW548:AW551"/>
    <mergeCell ref="C552:C555"/>
    <mergeCell ref="D552:D555"/>
    <mergeCell ref="E552:E555"/>
    <mergeCell ref="F552:F555"/>
    <mergeCell ref="G552:H555"/>
    <mergeCell ref="I552:K555"/>
    <mergeCell ref="L552:P555"/>
    <mergeCell ref="Q552:S555"/>
    <mergeCell ref="T552:V555"/>
    <mergeCell ref="W552:AA555"/>
    <mergeCell ref="AE552:AG555"/>
    <mergeCell ref="AH552:AL555"/>
    <mergeCell ref="AN552:AR555"/>
    <mergeCell ref="AU552:AU555"/>
    <mergeCell ref="AV552:AV555"/>
    <mergeCell ref="AW552:AW555"/>
    <mergeCell ref="AB554:AD555"/>
    <mergeCell ref="C548:C551"/>
    <mergeCell ref="D548:D551"/>
    <mergeCell ref="E548:E551"/>
    <mergeCell ref="F548:F551"/>
    <mergeCell ref="G548:H551"/>
    <mergeCell ref="I548:K551"/>
    <mergeCell ref="L548:P551"/>
    <mergeCell ref="Q548:S551"/>
    <mergeCell ref="T548:V551"/>
    <mergeCell ref="W548:AA551"/>
    <mergeCell ref="AE548:AG551"/>
    <mergeCell ref="AH548:AL551"/>
    <mergeCell ref="AN548:AR551"/>
    <mergeCell ref="AU548:AU551"/>
    <mergeCell ref="AV548:AV551"/>
    <mergeCell ref="C544:C547"/>
    <mergeCell ref="D544:D547"/>
    <mergeCell ref="E544:E547"/>
    <mergeCell ref="F544:F547"/>
    <mergeCell ref="G544:H547"/>
    <mergeCell ref="I544:K547"/>
    <mergeCell ref="L544:P547"/>
    <mergeCell ref="Q544:S547"/>
    <mergeCell ref="T544:V547"/>
    <mergeCell ref="C540:C543"/>
    <mergeCell ref="D540:D543"/>
    <mergeCell ref="E540:E543"/>
    <mergeCell ref="F540:F543"/>
    <mergeCell ref="G540:H543"/>
    <mergeCell ref="I540:K543"/>
    <mergeCell ref="L540:P543"/>
    <mergeCell ref="Q540:S543"/>
    <mergeCell ref="T540:V543"/>
    <mergeCell ref="W540:AA543"/>
    <mergeCell ref="AE540:AG543"/>
    <mergeCell ref="AH540:AL543"/>
    <mergeCell ref="AN540:AR543"/>
    <mergeCell ref="AU540:AU543"/>
    <mergeCell ref="AV540:AV543"/>
    <mergeCell ref="AB540:AD541"/>
    <mergeCell ref="AB542:AD543"/>
    <mergeCell ref="AB544:AD545"/>
    <mergeCell ref="AB546:AD547"/>
    <mergeCell ref="AB548:AD549"/>
    <mergeCell ref="AB550:AD551"/>
    <mergeCell ref="AW540:AW543"/>
    <mergeCell ref="W544:AA547"/>
    <mergeCell ref="AE544:AG547"/>
    <mergeCell ref="AH544:AL547"/>
    <mergeCell ref="AN544:AR547"/>
    <mergeCell ref="AU544:AU547"/>
    <mergeCell ref="AV544:AV547"/>
    <mergeCell ref="AW544:AW547"/>
    <mergeCell ref="W532:AA535"/>
    <mergeCell ref="AE532:AG535"/>
    <mergeCell ref="AH532:AL535"/>
    <mergeCell ref="AN532:AR535"/>
    <mergeCell ref="AU532:AU535"/>
    <mergeCell ref="AV532:AV535"/>
    <mergeCell ref="AW532:AW535"/>
    <mergeCell ref="C536:C539"/>
    <mergeCell ref="D536:D539"/>
    <mergeCell ref="E536:E539"/>
    <mergeCell ref="F536:F539"/>
    <mergeCell ref="G536:H539"/>
    <mergeCell ref="I536:K539"/>
    <mergeCell ref="L536:P539"/>
    <mergeCell ref="Q536:S539"/>
    <mergeCell ref="T536:V539"/>
    <mergeCell ref="W536:AA539"/>
    <mergeCell ref="AE536:AG539"/>
    <mergeCell ref="AH536:AL539"/>
    <mergeCell ref="AN536:AR539"/>
    <mergeCell ref="AU536:AU539"/>
    <mergeCell ref="AV536:AV539"/>
    <mergeCell ref="C532:C535"/>
    <mergeCell ref="D532:D535"/>
    <mergeCell ref="E532:E535"/>
    <mergeCell ref="F532:F535"/>
    <mergeCell ref="G532:H535"/>
    <mergeCell ref="I532:K535"/>
    <mergeCell ref="L532:P535"/>
    <mergeCell ref="Q532:S535"/>
    <mergeCell ref="T532:V535"/>
    <mergeCell ref="AW536:AW539"/>
    <mergeCell ref="AW524:AW527"/>
    <mergeCell ref="C528:C531"/>
    <mergeCell ref="D528:D531"/>
    <mergeCell ref="E528:E531"/>
    <mergeCell ref="F528:F531"/>
    <mergeCell ref="G528:H531"/>
    <mergeCell ref="I528:K531"/>
    <mergeCell ref="L528:P531"/>
    <mergeCell ref="Q528:S531"/>
    <mergeCell ref="T528:V531"/>
    <mergeCell ref="W528:AA531"/>
    <mergeCell ref="AE528:AG531"/>
    <mergeCell ref="AH528:AL531"/>
    <mergeCell ref="AN528:AR531"/>
    <mergeCell ref="AU528:AU531"/>
    <mergeCell ref="AV528:AV531"/>
    <mergeCell ref="AW528:AW531"/>
    <mergeCell ref="AB530:AD531"/>
    <mergeCell ref="C524:C527"/>
    <mergeCell ref="D524:D527"/>
    <mergeCell ref="E524:E527"/>
    <mergeCell ref="F524:F527"/>
    <mergeCell ref="G524:H527"/>
    <mergeCell ref="I524:K527"/>
    <mergeCell ref="L524:P527"/>
    <mergeCell ref="Q524:S527"/>
    <mergeCell ref="T524:V527"/>
    <mergeCell ref="W524:AA527"/>
    <mergeCell ref="AE524:AG527"/>
    <mergeCell ref="AH524:AL527"/>
    <mergeCell ref="AN524:AR527"/>
    <mergeCell ref="AU524:AU527"/>
    <mergeCell ref="AV524:AV527"/>
    <mergeCell ref="C520:C523"/>
    <mergeCell ref="D520:D523"/>
    <mergeCell ref="E520:E523"/>
    <mergeCell ref="F520:F523"/>
    <mergeCell ref="G520:H523"/>
    <mergeCell ref="I520:K523"/>
    <mergeCell ref="L520:P523"/>
    <mergeCell ref="Q520:S523"/>
    <mergeCell ref="T520:V523"/>
    <mergeCell ref="AB520:AD521"/>
    <mergeCell ref="AB522:AD523"/>
    <mergeCell ref="C516:C519"/>
    <mergeCell ref="D516:D519"/>
    <mergeCell ref="E516:E519"/>
    <mergeCell ref="F516:F519"/>
    <mergeCell ref="G516:H519"/>
    <mergeCell ref="I516:K519"/>
    <mergeCell ref="L516:P519"/>
    <mergeCell ref="Q516:S519"/>
    <mergeCell ref="T516:V519"/>
    <mergeCell ref="W516:AA519"/>
    <mergeCell ref="AE516:AG519"/>
    <mergeCell ref="AH516:AL519"/>
    <mergeCell ref="AN516:AR519"/>
    <mergeCell ref="AU516:AU519"/>
    <mergeCell ref="AV516:AV519"/>
    <mergeCell ref="AW516:AW519"/>
    <mergeCell ref="W520:AA523"/>
    <mergeCell ref="AE520:AG523"/>
    <mergeCell ref="AH520:AL523"/>
    <mergeCell ref="AN520:AR523"/>
    <mergeCell ref="AU520:AU523"/>
    <mergeCell ref="AV520:AV523"/>
    <mergeCell ref="AW520:AW523"/>
    <mergeCell ref="W508:AA511"/>
    <mergeCell ref="AE508:AG511"/>
    <mergeCell ref="AH508:AL511"/>
    <mergeCell ref="AN508:AR511"/>
    <mergeCell ref="AU508:AU511"/>
    <mergeCell ref="AV508:AV511"/>
    <mergeCell ref="AW508:AW511"/>
    <mergeCell ref="C512:C515"/>
    <mergeCell ref="D512:D515"/>
    <mergeCell ref="E512:E515"/>
    <mergeCell ref="F512:F515"/>
    <mergeCell ref="G512:H515"/>
    <mergeCell ref="I512:K515"/>
    <mergeCell ref="L512:P515"/>
    <mergeCell ref="Q512:S515"/>
    <mergeCell ref="T512:V515"/>
    <mergeCell ref="W512:AA515"/>
    <mergeCell ref="AE512:AG515"/>
    <mergeCell ref="AH512:AL515"/>
    <mergeCell ref="AN512:AR515"/>
    <mergeCell ref="AU512:AU515"/>
    <mergeCell ref="AV512:AV515"/>
    <mergeCell ref="C508:C511"/>
    <mergeCell ref="D508:D511"/>
    <mergeCell ref="E508:E511"/>
    <mergeCell ref="F508:F511"/>
    <mergeCell ref="G508:H511"/>
    <mergeCell ref="I508:K511"/>
    <mergeCell ref="L508:P511"/>
    <mergeCell ref="Q508:S511"/>
    <mergeCell ref="T508:V511"/>
    <mergeCell ref="AW512:AW515"/>
    <mergeCell ref="AW500:AW503"/>
    <mergeCell ref="C504:C507"/>
    <mergeCell ref="D504:D507"/>
    <mergeCell ref="E504:E507"/>
    <mergeCell ref="F504:F507"/>
    <mergeCell ref="G504:H507"/>
    <mergeCell ref="I504:K507"/>
    <mergeCell ref="L504:P507"/>
    <mergeCell ref="Q504:S507"/>
    <mergeCell ref="T504:V507"/>
    <mergeCell ref="W504:AA507"/>
    <mergeCell ref="AE504:AG507"/>
    <mergeCell ref="AH504:AL507"/>
    <mergeCell ref="AN504:AR507"/>
    <mergeCell ref="AU504:AU507"/>
    <mergeCell ref="AV504:AV507"/>
    <mergeCell ref="AW504:AW507"/>
    <mergeCell ref="AB506:AD507"/>
    <mergeCell ref="AB504:AD505"/>
    <mergeCell ref="C500:C503"/>
    <mergeCell ref="D500:D503"/>
    <mergeCell ref="E500:E503"/>
    <mergeCell ref="F500:F503"/>
    <mergeCell ref="G500:H503"/>
    <mergeCell ref="I500:K503"/>
    <mergeCell ref="L500:P503"/>
    <mergeCell ref="Q500:S503"/>
    <mergeCell ref="T500:V503"/>
    <mergeCell ref="W500:AA503"/>
    <mergeCell ref="AE500:AG503"/>
    <mergeCell ref="AH500:AL503"/>
    <mergeCell ref="AN500:AR503"/>
    <mergeCell ref="AU500:AU503"/>
    <mergeCell ref="AV500:AV503"/>
    <mergeCell ref="C496:C499"/>
    <mergeCell ref="D496:D499"/>
    <mergeCell ref="E496:E499"/>
    <mergeCell ref="F496:F499"/>
    <mergeCell ref="G496:H499"/>
    <mergeCell ref="I496:K499"/>
    <mergeCell ref="L496:P499"/>
    <mergeCell ref="Q496:S499"/>
    <mergeCell ref="T496:V499"/>
    <mergeCell ref="AB496:AD497"/>
    <mergeCell ref="AB498:AD499"/>
    <mergeCell ref="C492:C495"/>
    <mergeCell ref="D492:D495"/>
    <mergeCell ref="E492:E495"/>
    <mergeCell ref="F492:F495"/>
    <mergeCell ref="G492:H495"/>
    <mergeCell ref="I492:K495"/>
    <mergeCell ref="L492:P495"/>
    <mergeCell ref="Q492:S495"/>
    <mergeCell ref="T492:V495"/>
    <mergeCell ref="W492:AA495"/>
    <mergeCell ref="AE492:AG495"/>
    <mergeCell ref="AH492:AL495"/>
    <mergeCell ref="AN492:AR495"/>
    <mergeCell ref="AU492:AU495"/>
    <mergeCell ref="AV492:AV495"/>
    <mergeCell ref="AW492:AW495"/>
    <mergeCell ref="W496:AA499"/>
    <mergeCell ref="AE496:AG499"/>
    <mergeCell ref="AH496:AL499"/>
    <mergeCell ref="AN496:AR499"/>
    <mergeCell ref="AU496:AU499"/>
    <mergeCell ref="AV496:AV499"/>
    <mergeCell ref="AW496:AW499"/>
    <mergeCell ref="W484:AA487"/>
    <mergeCell ref="AE484:AG487"/>
    <mergeCell ref="AH484:AL487"/>
    <mergeCell ref="AN484:AR487"/>
    <mergeCell ref="AU484:AU487"/>
    <mergeCell ref="AV484:AV487"/>
    <mergeCell ref="AW484:AW487"/>
    <mergeCell ref="C488:C491"/>
    <mergeCell ref="D488:D491"/>
    <mergeCell ref="E488:E491"/>
    <mergeCell ref="F488:F491"/>
    <mergeCell ref="G488:H491"/>
    <mergeCell ref="I488:K491"/>
    <mergeCell ref="L488:P491"/>
    <mergeCell ref="Q488:S491"/>
    <mergeCell ref="T488:V491"/>
    <mergeCell ref="W488:AA491"/>
    <mergeCell ref="AE488:AG491"/>
    <mergeCell ref="AH488:AL491"/>
    <mergeCell ref="AN488:AR491"/>
    <mergeCell ref="AU488:AU491"/>
    <mergeCell ref="AV488:AV491"/>
    <mergeCell ref="C484:C487"/>
    <mergeCell ref="D484:D487"/>
    <mergeCell ref="E484:E487"/>
    <mergeCell ref="F484:F487"/>
    <mergeCell ref="G484:H487"/>
    <mergeCell ref="I484:K487"/>
    <mergeCell ref="L484:P487"/>
    <mergeCell ref="Q484:S487"/>
    <mergeCell ref="T484:V487"/>
    <mergeCell ref="AW488:AW491"/>
    <mergeCell ref="AW476:AW479"/>
    <mergeCell ref="C480:C483"/>
    <mergeCell ref="D480:D483"/>
    <mergeCell ref="E480:E483"/>
    <mergeCell ref="F480:F483"/>
    <mergeCell ref="G480:H483"/>
    <mergeCell ref="I480:K483"/>
    <mergeCell ref="L480:P483"/>
    <mergeCell ref="Q480:S483"/>
    <mergeCell ref="T480:V483"/>
    <mergeCell ref="W480:AA483"/>
    <mergeCell ref="AE480:AG483"/>
    <mergeCell ref="AH480:AL483"/>
    <mergeCell ref="AN480:AR483"/>
    <mergeCell ref="AU480:AU483"/>
    <mergeCell ref="AV480:AV483"/>
    <mergeCell ref="AW480:AW483"/>
    <mergeCell ref="AB476:AD477"/>
    <mergeCell ref="AB478:AD479"/>
    <mergeCell ref="AB480:AD481"/>
    <mergeCell ref="AB482:AD483"/>
    <mergeCell ref="C476:C479"/>
    <mergeCell ref="D476:D479"/>
    <mergeCell ref="E476:E479"/>
    <mergeCell ref="F476:F479"/>
    <mergeCell ref="G476:H479"/>
    <mergeCell ref="I476:K479"/>
    <mergeCell ref="L476:P479"/>
    <mergeCell ref="Q476:S479"/>
    <mergeCell ref="T476:V479"/>
    <mergeCell ref="W476:AA479"/>
    <mergeCell ref="AE476:AG479"/>
    <mergeCell ref="AH476:AL479"/>
    <mergeCell ref="AN476:AR479"/>
    <mergeCell ref="AU476:AU479"/>
    <mergeCell ref="AV476:AV479"/>
    <mergeCell ref="C472:C475"/>
    <mergeCell ref="D472:D475"/>
    <mergeCell ref="E472:E475"/>
    <mergeCell ref="F472:F475"/>
    <mergeCell ref="G472:H475"/>
    <mergeCell ref="I472:K475"/>
    <mergeCell ref="L472:P475"/>
    <mergeCell ref="Q472:S475"/>
    <mergeCell ref="T472:V475"/>
    <mergeCell ref="C468:C471"/>
    <mergeCell ref="D468:D471"/>
    <mergeCell ref="E468:E471"/>
    <mergeCell ref="F468:F471"/>
    <mergeCell ref="G468:H471"/>
    <mergeCell ref="I468:K471"/>
    <mergeCell ref="L468:P471"/>
    <mergeCell ref="Q468:S471"/>
    <mergeCell ref="T468:V471"/>
    <mergeCell ref="W468:AA471"/>
    <mergeCell ref="AE468:AG471"/>
    <mergeCell ref="AH468:AL471"/>
    <mergeCell ref="AN468:AR471"/>
    <mergeCell ref="AU468:AU471"/>
    <mergeCell ref="AV468:AV471"/>
    <mergeCell ref="AW468:AW471"/>
    <mergeCell ref="W472:AA475"/>
    <mergeCell ref="AE472:AG475"/>
    <mergeCell ref="AH472:AL475"/>
    <mergeCell ref="AN472:AR475"/>
    <mergeCell ref="AU472:AU475"/>
    <mergeCell ref="AV472:AV475"/>
    <mergeCell ref="AW472:AW475"/>
    <mergeCell ref="AB468:AD469"/>
    <mergeCell ref="AB470:AD471"/>
    <mergeCell ref="W460:AA463"/>
    <mergeCell ref="AE460:AG463"/>
    <mergeCell ref="AH460:AL463"/>
    <mergeCell ref="AN460:AR463"/>
    <mergeCell ref="AU460:AU463"/>
    <mergeCell ref="AV460:AV463"/>
    <mergeCell ref="AW460:AW463"/>
    <mergeCell ref="C464:C467"/>
    <mergeCell ref="D464:D467"/>
    <mergeCell ref="E464:E467"/>
    <mergeCell ref="F464:F467"/>
    <mergeCell ref="G464:H467"/>
    <mergeCell ref="I464:K467"/>
    <mergeCell ref="L464:P467"/>
    <mergeCell ref="Q464:S467"/>
    <mergeCell ref="T464:V467"/>
    <mergeCell ref="W464:AA467"/>
    <mergeCell ref="AE464:AG467"/>
    <mergeCell ref="AH464:AL467"/>
    <mergeCell ref="AN464:AR467"/>
    <mergeCell ref="AU464:AU467"/>
    <mergeCell ref="AV464:AV467"/>
    <mergeCell ref="C460:C463"/>
    <mergeCell ref="D460:D463"/>
    <mergeCell ref="E460:E463"/>
    <mergeCell ref="F460:F463"/>
    <mergeCell ref="G460:H463"/>
    <mergeCell ref="I460:K463"/>
    <mergeCell ref="L460:P463"/>
    <mergeCell ref="Q460:S463"/>
    <mergeCell ref="T460:V463"/>
    <mergeCell ref="AW464:AW467"/>
    <mergeCell ref="AW452:AW455"/>
    <mergeCell ref="C456:C459"/>
    <mergeCell ref="D456:D459"/>
    <mergeCell ref="E456:E459"/>
    <mergeCell ref="F456:F459"/>
    <mergeCell ref="G456:H459"/>
    <mergeCell ref="I456:K459"/>
    <mergeCell ref="L456:P459"/>
    <mergeCell ref="Q456:S459"/>
    <mergeCell ref="T456:V459"/>
    <mergeCell ref="W456:AA459"/>
    <mergeCell ref="AE456:AG459"/>
    <mergeCell ref="AH456:AL459"/>
    <mergeCell ref="AN456:AR459"/>
    <mergeCell ref="AU456:AU459"/>
    <mergeCell ref="AV456:AV459"/>
    <mergeCell ref="AW456:AW459"/>
    <mergeCell ref="C452:C455"/>
    <mergeCell ref="D452:D455"/>
    <mergeCell ref="E452:E455"/>
    <mergeCell ref="F452:F455"/>
    <mergeCell ref="G452:H455"/>
    <mergeCell ref="I452:K455"/>
    <mergeCell ref="L452:P455"/>
    <mergeCell ref="Q452:S455"/>
    <mergeCell ref="T452:V455"/>
    <mergeCell ref="W452:AA455"/>
    <mergeCell ref="AE452:AG455"/>
    <mergeCell ref="AH452:AL455"/>
    <mergeCell ref="AN452:AR455"/>
    <mergeCell ref="AU452:AU455"/>
    <mergeCell ref="AV452:AV455"/>
    <mergeCell ref="C448:C451"/>
    <mergeCell ref="D448:D451"/>
    <mergeCell ref="E448:E451"/>
    <mergeCell ref="F448:F451"/>
    <mergeCell ref="G448:H451"/>
    <mergeCell ref="I448:K451"/>
    <mergeCell ref="L448:P451"/>
    <mergeCell ref="Q448:S451"/>
    <mergeCell ref="T448:V451"/>
    <mergeCell ref="C444:C447"/>
    <mergeCell ref="D444:D447"/>
    <mergeCell ref="E444:E447"/>
    <mergeCell ref="F444:F447"/>
    <mergeCell ref="G444:H447"/>
    <mergeCell ref="I444:K447"/>
    <mergeCell ref="L444:P447"/>
    <mergeCell ref="Q444:S447"/>
    <mergeCell ref="T444:V447"/>
    <mergeCell ref="W444:AA447"/>
    <mergeCell ref="AE444:AG447"/>
    <mergeCell ref="AH444:AL447"/>
    <mergeCell ref="AN444:AR447"/>
    <mergeCell ref="AU444:AU447"/>
    <mergeCell ref="AV444:AV447"/>
    <mergeCell ref="AW444:AW447"/>
    <mergeCell ref="W448:AA451"/>
    <mergeCell ref="AE448:AG451"/>
    <mergeCell ref="AH448:AL451"/>
    <mergeCell ref="AN448:AR451"/>
    <mergeCell ref="AU448:AU451"/>
    <mergeCell ref="AV448:AV451"/>
    <mergeCell ref="AW448:AW451"/>
    <mergeCell ref="W436:AA439"/>
    <mergeCell ref="AE436:AG439"/>
    <mergeCell ref="AH436:AL439"/>
    <mergeCell ref="AN436:AR439"/>
    <mergeCell ref="AU436:AU439"/>
    <mergeCell ref="AV436:AV439"/>
    <mergeCell ref="AW436:AW439"/>
    <mergeCell ref="AW440:AW443"/>
    <mergeCell ref="C440:C443"/>
    <mergeCell ref="D440:D443"/>
    <mergeCell ref="E440:E443"/>
    <mergeCell ref="F440:F443"/>
    <mergeCell ref="G440:H443"/>
    <mergeCell ref="I440:K443"/>
    <mergeCell ref="L440:P443"/>
    <mergeCell ref="Q440:S443"/>
    <mergeCell ref="T440:V443"/>
    <mergeCell ref="W440:AA443"/>
    <mergeCell ref="AE440:AG443"/>
    <mergeCell ref="AH440:AL443"/>
    <mergeCell ref="AN440:AR443"/>
    <mergeCell ref="AU440:AU443"/>
    <mergeCell ref="AV440:AV443"/>
    <mergeCell ref="C436:C439"/>
    <mergeCell ref="D436:D439"/>
    <mergeCell ref="E436:E439"/>
    <mergeCell ref="F436:F439"/>
    <mergeCell ref="G436:H439"/>
    <mergeCell ref="I436:K439"/>
    <mergeCell ref="L436:P439"/>
    <mergeCell ref="Q436:S439"/>
    <mergeCell ref="T436:V439"/>
    <mergeCell ref="AW428:AW431"/>
    <mergeCell ref="C432:C435"/>
    <mergeCell ref="D432:D435"/>
    <mergeCell ref="E432:E435"/>
    <mergeCell ref="F432:F435"/>
    <mergeCell ref="G432:H435"/>
    <mergeCell ref="I432:K435"/>
    <mergeCell ref="L432:P435"/>
    <mergeCell ref="Q432:S435"/>
    <mergeCell ref="T432:V435"/>
    <mergeCell ref="W432:AA435"/>
    <mergeCell ref="AE432:AG435"/>
    <mergeCell ref="AH432:AL435"/>
    <mergeCell ref="AN432:AR435"/>
    <mergeCell ref="AU432:AU435"/>
    <mergeCell ref="AV432:AV435"/>
    <mergeCell ref="AW432:AW435"/>
    <mergeCell ref="AB434:AD435"/>
    <mergeCell ref="AB428:AD429"/>
    <mergeCell ref="AB430:AD431"/>
    <mergeCell ref="C428:C431"/>
    <mergeCell ref="D428:D431"/>
    <mergeCell ref="E428:E431"/>
    <mergeCell ref="F428:F431"/>
    <mergeCell ref="G428:H431"/>
    <mergeCell ref="I428:K431"/>
    <mergeCell ref="L428:P431"/>
    <mergeCell ref="Q428:S431"/>
    <mergeCell ref="T428:V431"/>
    <mergeCell ref="W428:AA431"/>
    <mergeCell ref="AE428:AG431"/>
    <mergeCell ref="AH428:AL431"/>
    <mergeCell ref="AN428:AR431"/>
    <mergeCell ref="AU428:AU431"/>
    <mergeCell ref="AV428:AV431"/>
    <mergeCell ref="C424:C427"/>
    <mergeCell ref="D424:D427"/>
    <mergeCell ref="E424:E427"/>
    <mergeCell ref="F424:F427"/>
    <mergeCell ref="G424:H427"/>
    <mergeCell ref="I424:K427"/>
    <mergeCell ref="L424:P427"/>
    <mergeCell ref="Q424:S427"/>
    <mergeCell ref="T424:V427"/>
    <mergeCell ref="AB424:AD425"/>
    <mergeCell ref="AB426:AD427"/>
    <mergeCell ref="C420:C423"/>
    <mergeCell ref="D420:D423"/>
    <mergeCell ref="E420:E423"/>
    <mergeCell ref="F420:F423"/>
    <mergeCell ref="G420:H423"/>
    <mergeCell ref="I420:K423"/>
    <mergeCell ref="L420:P423"/>
    <mergeCell ref="Q420:S423"/>
    <mergeCell ref="T420:V423"/>
    <mergeCell ref="W420:AA423"/>
    <mergeCell ref="AE420:AG423"/>
    <mergeCell ref="AH420:AL423"/>
    <mergeCell ref="AN420:AR423"/>
    <mergeCell ref="AU420:AU423"/>
    <mergeCell ref="AV420:AV423"/>
    <mergeCell ref="AW420:AW423"/>
    <mergeCell ref="W424:AA427"/>
    <mergeCell ref="AE424:AG427"/>
    <mergeCell ref="AH424:AL427"/>
    <mergeCell ref="AN424:AR427"/>
    <mergeCell ref="AU424:AU427"/>
    <mergeCell ref="AV424:AV427"/>
    <mergeCell ref="AW424:AW427"/>
    <mergeCell ref="AB420:AD421"/>
    <mergeCell ref="AB422:AD423"/>
    <mergeCell ref="W412:AA415"/>
    <mergeCell ref="AE412:AG415"/>
    <mergeCell ref="AH412:AL415"/>
    <mergeCell ref="AN412:AR415"/>
    <mergeCell ref="AU412:AU415"/>
    <mergeCell ref="AV412:AV415"/>
    <mergeCell ref="AW412:AW415"/>
    <mergeCell ref="AW416:AW419"/>
    <mergeCell ref="C416:C419"/>
    <mergeCell ref="D416:D419"/>
    <mergeCell ref="E416:E419"/>
    <mergeCell ref="F416:F419"/>
    <mergeCell ref="G416:H419"/>
    <mergeCell ref="I416:K419"/>
    <mergeCell ref="L416:P419"/>
    <mergeCell ref="Q416:S419"/>
    <mergeCell ref="T416:V419"/>
    <mergeCell ref="W416:AA419"/>
    <mergeCell ref="AE416:AG419"/>
    <mergeCell ref="AH416:AL419"/>
    <mergeCell ref="AN416:AR419"/>
    <mergeCell ref="AU416:AU419"/>
    <mergeCell ref="AV416:AV419"/>
    <mergeCell ref="C412:C415"/>
    <mergeCell ref="D412:D415"/>
    <mergeCell ref="E412:E415"/>
    <mergeCell ref="F412:F415"/>
    <mergeCell ref="G412:H415"/>
    <mergeCell ref="I412:K415"/>
    <mergeCell ref="L412:P415"/>
    <mergeCell ref="Q412:S415"/>
    <mergeCell ref="T412:V415"/>
    <mergeCell ref="AW404:AW407"/>
    <mergeCell ref="C408:C411"/>
    <mergeCell ref="D408:D411"/>
    <mergeCell ref="E408:E411"/>
    <mergeCell ref="F408:F411"/>
    <mergeCell ref="G408:H411"/>
    <mergeCell ref="I408:K411"/>
    <mergeCell ref="L408:P411"/>
    <mergeCell ref="Q408:S411"/>
    <mergeCell ref="T408:V411"/>
    <mergeCell ref="W408:AA411"/>
    <mergeCell ref="AE408:AG411"/>
    <mergeCell ref="AH408:AL411"/>
    <mergeCell ref="AN408:AR411"/>
    <mergeCell ref="AU408:AU411"/>
    <mergeCell ref="AV408:AV411"/>
    <mergeCell ref="AW408:AW411"/>
    <mergeCell ref="AB404:AD405"/>
    <mergeCell ref="AB406:AD407"/>
    <mergeCell ref="AB408:AD409"/>
    <mergeCell ref="AB410:AD411"/>
    <mergeCell ref="C404:C407"/>
    <mergeCell ref="D404:D407"/>
    <mergeCell ref="E404:E407"/>
    <mergeCell ref="F404:F407"/>
    <mergeCell ref="G404:H407"/>
    <mergeCell ref="I404:K407"/>
    <mergeCell ref="L404:P407"/>
    <mergeCell ref="Q404:S407"/>
    <mergeCell ref="T404:V407"/>
    <mergeCell ref="W404:AA407"/>
    <mergeCell ref="AE404:AG407"/>
    <mergeCell ref="AH404:AL407"/>
    <mergeCell ref="AN404:AR407"/>
    <mergeCell ref="AU404:AU407"/>
    <mergeCell ref="AV404:AV407"/>
    <mergeCell ref="C400:C403"/>
    <mergeCell ref="D400:D403"/>
    <mergeCell ref="E400:E403"/>
    <mergeCell ref="F400:F403"/>
    <mergeCell ref="G400:H403"/>
    <mergeCell ref="I400:K403"/>
    <mergeCell ref="L400:P403"/>
    <mergeCell ref="Q400:S403"/>
    <mergeCell ref="T400:V403"/>
    <mergeCell ref="AB400:AD401"/>
    <mergeCell ref="AB402:AD403"/>
    <mergeCell ref="C396:C399"/>
    <mergeCell ref="D396:D399"/>
    <mergeCell ref="E396:E399"/>
    <mergeCell ref="F396:F399"/>
    <mergeCell ref="G396:H399"/>
    <mergeCell ref="I396:K399"/>
    <mergeCell ref="L396:P399"/>
    <mergeCell ref="Q396:S399"/>
    <mergeCell ref="T396:V399"/>
    <mergeCell ref="W396:AA399"/>
    <mergeCell ref="AE396:AG399"/>
    <mergeCell ref="AH396:AL399"/>
    <mergeCell ref="AN396:AR399"/>
    <mergeCell ref="AU396:AU399"/>
    <mergeCell ref="AV396:AV399"/>
    <mergeCell ref="AW396:AW399"/>
    <mergeCell ref="W400:AA403"/>
    <mergeCell ref="AE400:AG403"/>
    <mergeCell ref="AH400:AL403"/>
    <mergeCell ref="AN400:AR403"/>
    <mergeCell ref="AU400:AU403"/>
    <mergeCell ref="AV400:AV403"/>
    <mergeCell ref="AW400:AW403"/>
    <mergeCell ref="AB396:AD397"/>
    <mergeCell ref="AB398:AD399"/>
    <mergeCell ref="W388:AA391"/>
    <mergeCell ref="AE388:AG391"/>
    <mergeCell ref="AH388:AL391"/>
    <mergeCell ref="AN388:AR391"/>
    <mergeCell ref="AU388:AU391"/>
    <mergeCell ref="AV388:AV391"/>
    <mergeCell ref="AW388:AW391"/>
    <mergeCell ref="AW392:AW395"/>
    <mergeCell ref="AB394:AD395"/>
    <mergeCell ref="C392:C395"/>
    <mergeCell ref="D392:D395"/>
    <mergeCell ref="E392:E395"/>
    <mergeCell ref="F392:F395"/>
    <mergeCell ref="G392:H395"/>
    <mergeCell ref="I392:K395"/>
    <mergeCell ref="L392:P395"/>
    <mergeCell ref="Q392:S395"/>
    <mergeCell ref="T392:V395"/>
    <mergeCell ref="W392:AA395"/>
    <mergeCell ref="AE392:AG395"/>
    <mergeCell ref="AH392:AL395"/>
    <mergeCell ref="AN392:AR395"/>
    <mergeCell ref="AU392:AU395"/>
    <mergeCell ref="AV392:AV395"/>
    <mergeCell ref="C388:C391"/>
    <mergeCell ref="D388:D391"/>
    <mergeCell ref="E388:E391"/>
    <mergeCell ref="F388:F391"/>
    <mergeCell ref="G388:H391"/>
    <mergeCell ref="I388:K391"/>
    <mergeCell ref="L388:P391"/>
    <mergeCell ref="Q388:S391"/>
    <mergeCell ref="T388:V391"/>
    <mergeCell ref="AW380:AW383"/>
    <mergeCell ref="C384:C387"/>
    <mergeCell ref="D384:D387"/>
    <mergeCell ref="E384:E387"/>
    <mergeCell ref="F384:F387"/>
    <mergeCell ref="G384:H387"/>
    <mergeCell ref="I384:K387"/>
    <mergeCell ref="L384:P387"/>
    <mergeCell ref="Q384:S387"/>
    <mergeCell ref="T384:V387"/>
    <mergeCell ref="W384:AA387"/>
    <mergeCell ref="AE384:AG387"/>
    <mergeCell ref="AH384:AL387"/>
    <mergeCell ref="AN384:AR387"/>
    <mergeCell ref="AU384:AU387"/>
    <mergeCell ref="AV384:AV387"/>
    <mergeCell ref="AW384:AW387"/>
    <mergeCell ref="AB384:AD385"/>
    <mergeCell ref="AB386:AD387"/>
    <mergeCell ref="C380:C383"/>
    <mergeCell ref="D380:D383"/>
    <mergeCell ref="E380:E383"/>
    <mergeCell ref="F380:F383"/>
    <mergeCell ref="G380:H383"/>
    <mergeCell ref="I380:K383"/>
    <mergeCell ref="L380:P383"/>
    <mergeCell ref="Q380:S383"/>
    <mergeCell ref="T380:V383"/>
    <mergeCell ref="W380:AA383"/>
    <mergeCell ref="AE380:AG383"/>
    <mergeCell ref="AH380:AL383"/>
    <mergeCell ref="AN380:AR383"/>
    <mergeCell ref="AU380:AU383"/>
    <mergeCell ref="AV380:AV383"/>
    <mergeCell ref="C376:C379"/>
    <mergeCell ref="D376:D379"/>
    <mergeCell ref="E376:E379"/>
    <mergeCell ref="F376:F379"/>
    <mergeCell ref="G376:H379"/>
    <mergeCell ref="I376:K379"/>
    <mergeCell ref="L376:P379"/>
    <mergeCell ref="Q376:S379"/>
    <mergeCell ref="T376:V379"/>
    <mergeCell ref="C372:C375"/>
    <mergeCell ref="D372:D375"/>
    <mergeCell ref="E372:E375"/>
    <mergeCell ref="F372:F375"/>
    <mergeCell ref="G372:H375"/>
    <mergeCell ref="I372:K375"/>
    <mergeCell ref="L372:P375"/>
    <mergeCell ref="Q372:S375"/>
    <mergeCell ref="T372:V375"/>
    <mergeCell ref="W372:AA375"/>
    <mergeCell ref="AE372:AG375"/>
    <mergeCell ref="AH372:AL375"/>
    <mergeCell ref="AN372:AR375"/>
    <mergeCell ref="AU372:AU375"/>
    <mergeCell ref="AV372:AV375"/>
    <mergeCell ref="AB374:AD375"/>
    <mergeCell ref="AB376:AD377"/>
    <mergeCell ref="AB378:AD379"/>
    <mergeCell ref="AW372:AW375"/>
    <mergeCell ref="W376:AA379"/>
    <mergeCell ref="AE376:AG379"/>
    <mergeCell ref="AH376:AL379"/>
    <mergeCell ref="AN376:AR379"/>
    <mergeCell ref="AU376:AU379"/>
    <mergeCell ref="AV376:AV379"/>
    <mergeCell ref="AW376:AW379"/>
    <mergeCell ref="W364:AA367"/>
    <mergeCell ref="AE364:AG367"/>
    <mergeCell ref="AH364:AL367"/>
    <mergeCell ref="AN364:AR367"/>
    <mergeCell ref="AU364:AU367"/>
    <mergeCell ref="AV364:AV367"/>
    <mergeCell ref="AW364:AW367"/>
    <mergeCell ref="C368:C371"/>
    <mergeCell ref="D368:D371"/>
    <mergeCell ref="E368:E371"/>
    <mergeCell ref="F368:F371"/>
    <mergeCell ref="G368:H371"/>
    <mergeCell ref="I368:K371"/>
    <mergeCell ref="L368:P371"/>
    <mergeCell ref="Q368:S371"/>
    <mergeCell ref="T368:V371"/>
    <mergeCell ref="W368:AA371"/>
    <mergeCell ref="AE368:AG371"/>
    <mergeCell ref="AH368:AL371"/>
    <mergeCell ref="AN368:AR371"/>
    <mergeCell ref="AU368:AU371"/>
    <mergeCell ref="AV368:AV371"/>
    <mergeCell ref="C364:C367"/>
    <mergeCell ref="D364:D367"/>
    <mergeCell ref="E364:E367"/>
    <mergeCell ref="F364:F367"/>
    <mergeCell ref="G364:H367"/>
    <mergeCell ref="I364:K367"/>
    <mergeCell ref="L364:P367"/>
    <mergeCell ref="Q364:S367"/>
    <mergeCell ref="T364:V367"/>
    <mergeCell ref="AW368:AW371"/>
    <mergeCell ref="AW356:AW359"/>
    <mergeCell ref="C360:C363"/>
    <mergeCell ref="D360:D363"/>
    <mergeCell ref="E360:E363"/>
    <mergeCell ref="F360:F363"/>
    <mergeCell ref="G360:H363"/>
    <mergeCell ref="I360:K363"/>
    <mergeCell ref="L360:P363"/>
    <mergeCell ref="Q360:S363"/>
    <mergeCell ref="T360:V363"/>
    <mergeCell ref="W360:AA363"/>
    <mergeCell ref="AE360:AG363"/>
    <mergeCell ref="AH360:AL363"/>
    <mergeCell ref="AN360:AR363"/>
    <mergeCell ref="AU360:AU363"/>
    <mergeCell ref="AV360:AV363"/>
    <mergeCell ref="AW360:AW363"/>
    <mergeCell ref="AB358:AD359"/>
    <mergeCell ref="AB360:AD361"/>
    <mergeCell ref="AB362:AD363"/>
    <mergeCell ref="C356:C359"/>
    <mergeCell ref="D356:D359"/>
    <mergeCell ref="E356:E359"/>
    <mergeCell ref="F356:F359"/>
    <mergeCell ref="G356:H359"/>
    <mergeCell ref="I356:K359"/>
    <mergeCell ref="L356:P359"/>
    <mergeCell ref="Q356:S359"/>
    <mergeCell ref="T356:V359"/>
    <mergeCell ref="W356:AA359"/>
    <mergeCell ref="AE356:AG359"/>
    <mergeCell ref="AH356:AL359"/>
    <mergeCell ref="AN356:AR359"/>
    <mergeCell ref="AU356:AU359"/>
    <mergeCell ref="AV356:AV359"/>
    <mergeCell ref="C352:C355"/>
    <mergeCell ref="D352:D355"/>
    <mergeCell ref="E352:E355"/>
    <mergeCell ref="F352:F355"/>
    <mergeCell ref="G352:H355"/>
    <mergeCell ref="I352:K355"/>
    <mergeCell ref="L352:P355"/>
    <mergeCell ref="Q352:S355"/>
    <mergeCell ref="T352:V355"/>
    <mergeCell ref="C348:C351"/>
    <mergeCell ref="D348:D351"/>
    <mergeCell ref="E348:E351"/>
    <mergeCell ref="F348:F351"/>
    <mergeCell ref="G348:H351"/>
    <mergeCell ref="I348:K351"/>
    <mergeCell ref="L348:P351"/>
    <mergeCell ref="Q348:S351"/>
    <mergeCell ref="T348:V351"/>
    <mergeCell ref="W348:AA351"/>
    <mergeCell ref="AE348:AG351"/>
    <mergeCell ref="AH348:AL351"/>
    <mergeCell ref="AN348:AR351"/>
    <mergeCell ref="AU348:AU351"/>
    <mergeCell ref="AV348:AV351"/>
    <mergeCell ref="AW348:AW351"/>
    <mergeCell ref="W352:AA355"/>
    <mergeCell ref="AE352:AG355"/>
    <mergeCell ref="AH352:AL355"/>
    <mergeCell ref="AN352:AR355"/>
    <mergeCell ref="AU352:AU355"/>
    <mergeCell ref="AV352:AV355"/>
    <mergeCell ref="AW352:AW355"/>
    <mergeCell ref="W340:AA343"/>
    <mergeCell ref="AE340:AG343"/>
    <mergeCell ref="AH340:AL343"/>
    <mergeCell ref="AN340:AR343"/>
    <mergeCell ref="AU340:AU343"/>
    <mergeCell ref="AV340:AV343"/>
    <mergeCell ref="AW340:AW343"/>
    <mergeCell ref="C344:C347"/>
    <mergeCell ref="D344:D347"/>
    <mergeCell ref="E344:E347"/>
    <mergeCell ref="F344:F347"/>
    <mergeCell ref="G344:H347"/>
    <mergeCell ref="I344:K347"/>
    <mergeCell ref="L344:P347"/>
    <mergeCell ref="Q344:S347"/>
    <mergeCell ref="T344:V347"/>
    <mergeCell ref="W344:AA347"/>
    <mergeCell ref="AE344:AG347"/>
    <mergeCell ref="AH344:AL347"/>
    <mergeCell ref="AN344:AR347"/>
    <mergeCell ref="AU344:AU347"/>
    <mergeCell ref="AV344:AV347"/>
    <mergeCell ref="C340:C343"/>
    <mergeCell ref="D340:D343"/>
    <mergeCell ref="E340:E343"/>
    <mergeCell ref="F340:F343"/>
    <mergeCell ref="G340:H343"/>
    <mergeCell ref="I340:K343"/>
    <mergeCell ref="L340:P343"/>
    <mergeCell ref="Q340:S343"/>
    <mergeCell ref="T340:V343"/>
    <mergeCell ref="AW344:AW347"/>
    <mergeCell ref="AW332:AW335"/>
    <mergeCell ref="C336:C339"/>
    <mergeCell ref="D336:D339"/>
    <mergeCell ref="E336:E339"/>
    <mergeCell ref="F336:F339"/>
    <mergeCell ref="G336:H339"/>
    <mergeCell ref="I336:K339"/>
    <mergeCell ref="L336:P339"/>
    <mergeCell ref="Q336:S339"/>
    <mergeCell ref="T336:V339"/>
    <mergeCell ref="W336:AA339"/>
    <mergeCell ref="AE336:AG339"/>
    <mergeCell ref="AH336:AL339"/>
    <mergeCell ref="AN336:AR339"/>
    <mergeCell ref="AU336:AU339"/>
    <mergeCell ref="AV336:AV339"/>
    <mergeCell ref="AW336:AW339"/>
    <mergeCell ref="AB334:AD335"/>
    <mergeCell ref="AB336:AD337"/>
    <mergeCell ref="AB338:AD339"/>
    <mergeCell ref="C332:C335"/>
    <mergeCell ref="D332:D335"/>
    <mergeCell ref="E332:E335"/>
    <mergeCell ref="F332:F335"/>
    <mergeCell ref="G332:H335"/>
    <mergeCell ref="I332:K335"/>
    <mergeCell ref="L332:P335"/>
    <mergeCell ref="Q332:S335"/>
    <mergeCell ref="T332:V335"/>
    <mergeCell ref="W332:AA335"/>
    <mergeCell ref="AE332:AG335"/>
    <mergeCell ref="AH332:AL335"/>
    <mergeCell ref="AN332:AR335"/>
    <mergeCell ref="AU332:AU335"/>
    <mergeCell ref="AV332:AV335"/>
    <mergeCell ref="C328:C331"/>
    <mergeCell ref="D328:D331"/>
    <mergeCell ref="E328:E331"/>
    <mergeCell ref="F328:F331"/>
    <mergeCell ref="G328:H331"/>
    <mergeCell ref="I328:K331"/>
    <mergeCell ref="L328:P331"/>
    <mergeCell ref="Q328:S331"/>
    <mergeCell ref="T328:V331"/>
    <mergeCell ref="C324:C327"/>
    <mergeCell ref="D324:D327"/>
    <mergeCell ref="E324:E327"/>
    <mergeCell ref="F324:F327"/>
    <mergeCell ref="G324:H327"/>
    <mergeCell ref="I324:K327"/>
    <mergeCell ref="L324:P327"/>
    <mergeCell ref="Q324:S327"/>
    <mergeCell ref="T324:V327"/>
    <mergeCell ref="W324:AA327"/>
    <mergeCell ref="AE324:AG327"/>
    <mergeCell ref="AH324:AL327"/>
    <mergeCell ref="AN324:AR327"/>
    <mergeCell ref="AU324:AU327"/>
    <mergeCell ref="AV324:AV327"/>
    <mergeCell ref="AW324:AW327"/>
    <mergeCell ref="W328:AA331"/>
    <mergeCell ref="AE328:AG331"/>
    <mergeCell ref="AH328:AL331"/>
    <mergeCell ref="AN328:AR331"/>
    <mergeCell ref="AU328:AU331"/>
    <mergeCell ref="AV328:AV331"/>
    <mergeCell ref="AW328:AW331"/>
    <mergeCell ref="W316:AA319"/>
    <mergeCell ref="AE316:AG319"/>
    <mergeCell ref="AH316:AL319"/>
    <mergeCell ref="AN316:AR319"/>
    <mergeCell ref="AU316:AU319"/>
    <mergeCell ref="AV316:AV319"/>
    <mergeCell ref="AW316:AW319"/>
    <mergeCell ref="C320:C323"/>
    <mergeCell ref="D320:D323"/>
    <mergeCell ref="E320:E323"/>
    <mergeCell ref="F320:F323"/>
    <mergeCell ref="G320:H323"/>
    <mergeCell ref="I320:K323"/>
    <mergeCell ref="L320:P323"/>
    <mergeCell ref="Q320:S323"/>
    <mergeCell ref="T320:V323"/>
    <mergeCell ref="W320:AA323"/>
    <mergeCell ref="AE320:AG323"/>
    <mergeCell ref="AH320:AL323"/>
    <mergeCell ref="AN320:AR323"/>
    <mergeCell ref="AU320:AU323"/>
    <mergeCell ref="AV320:AV323"/>
    <mergeCell ref="C316:C319"/>
    <mergeCell ref="D316:D319"/>
    <mergeCell ref="E316:E319"/>
    <mergeCell ref="F316:F319"/>
    <mergeCell ref="G316:H319"/>
    <mergeCell ref="I316:K319"/>
    <mergeCell ref="L316:P319"/>
    <mergeCell ref="Q316:S319"/>
    <mergeCell ref="T316:V319"/>
    <mergeCell ref="AW320:AW323"/>
    <mergeCell ref="AW308:AW311"/>
    <mergeCell ref="C312:C315"/>
    <mergeCell ref="D312:D315"/>
    <mergeCell ref="E312:E315"/>
    <mergeCell ref="F312:F315"/>
    <mergeCell ref="G312:H315"/>
    <mergeCell ref="I312:K315"/>
    <mergeCell ref="L312:P315"/>
    <mergeCell ref="Q312:S315"/>
    <mergeCell ref="T312:V315"/>
    <mergeCell ref="W312:AA315"/>
    <mergeCell ref="AE312:AG315"/>
    <mergeCell ref="AH312:AL315"/>
    <mergeCell ref="AN312:AR315"/>
    <mergeCell ref="AU312:AU315"/>
    <mergeCell ref="AV312:AV315"/>
    <mergeCell ref="AW312:AW315"/>
    <mergeCell ref="AB314:AD315"/>
    <mergeCell ref="C308:C311"/>
    <mergeCell ref="D308:D311"/>
    <mergeCell ref="E308:E311"/>
    <mergeCell ref="F308:F311"/>
    <mergeCell ref="G308:H311"/>
    <mergeCell ref="I308:K311"/>
    <mergeCell ref="L308:P311"/>
    <mergeCell ref="Q308:S311"/>
    <mergeCell ref="T308:V311"/>
    <mergeCell ref="W308:AA311"/>
    <mergeCell ref="AE308:AG311"/>
    <mergeCell ref="AH308:AL311"/>
    <mergeCell ref="AN308:AR311"/>
    <mergeCell ref="AU308:AU311"/>
    <mergeCell ref="AV308:AV311"/>
    <mergeCell ref="C304:C307"/>
    <mergeCell ref="D304:D307"/>
    <mergeCell ref="E304:E307"/>
    <mergeCell ref="F304:F307"/>
    <mergeCell ref="G304:H307"/>
    <mergeCell ref="I304:K307"/>
    <mergeCell ref="L304:P307"/>
    <mergeCell ref="Q304:S307"/>
    <mergeCell ref="T304:V307"/>
    <mergeCell ref="W304:AA307"/>
    <mergeCell ref="AE304:AG307"/>
    <mergeCell ref="AH304:AL307"/>
    <mergeCell ref="AN304:AR307"/>
    <mergeCell ref="AU304:AU307"/>
    <mergeCell ref="AV304:AV307"/>
    <mergeCell ref="AI261:AP261"/>
    <mergeCell ref="AW304:AW307"/>
    <mergeCell ref="AW296:AW299"/>
    <mergeCell ref="C300:C303"/>
    <mergeCell ref="D300:D303"/>
    <mergeCell ref="E300:E303"/>
    <mergeCell ref="F300:F303"/>
    <mergeCell ref="G300:H303"/>
    <mergeCell ref="I300:K303"/>
    <mergeCell ref="L300:P303"/>
    <mergeCell ref="Q300:S303"/>
    <mergeCell ref="T300:V303"/>
    <mergeCell ref="W300:AA303"/>
    <mergeCell ref="AE300:AG303"/>
    <mergeCell ref="AV300:AV303"/>
    <mergeCell ref="AW300:AW303"/>
    <mergeCell ref="AE167:AK168"/>
    <mergeCell ref="AL167:AQ168"/>
    <mergeCell ref="Q296:S299"/>
    <mergeCell ref="T296:V299"/>
    <mergeCell ref="W296:AA299"/>
    <mergeCell ref="AE296:AG299"/>
    <mergeCell ref="AH296:AL299"/>
    <mergeCell ref="AN296:AR299"/>
    <mergeCell ref="AU296:AU299"/>
    <mergeCell ref="AV296:AV299"/>
    <mergeCell ref="C290:H295"/>
    <mergeCell ref="I290:K295"/>
    <mergeCell ref="L290:P291"/>
    <mergeCell ref="Q290:V291"/>
    <mergeCell ref="W290:AA291"/>
    <mergeCell ref="AB290:AG291"/>
    <mergeCell ref="C253:J254"/>
    <mergeCell ref="AN290:AR295"/>
    <mergeCell ref="D269:E269"/>
    <mergeCell ref="F269:G269"/>
    <mergeCell ref="AB269:AE269"/>
    <mergeCell ref="AF269:AI269"/>
    <mergeCell ref="AJ269:AM269"/>
    <mergeCell ref="AN269:AQ269"/>
    <mergeCell ref="AU290:AU295"/>
    <mergeCell ref="AV290:AV295"/>
    <mergeCell ref="A216:I217"/>
    <mergeCell ref="AW290:AW295"/>
    <mergeCell ref="L292:P295"/>
    <mergeCell ref="Q292:S295"/>
    <mergeCell ref="D233:AB234"/>
    <mergeCell ref="K253:R254"/>
    <mergeCell ref="S253:V254"/>
    <mergeCell ref="W253:AR254"/>
    <mergeCell ref="C242:I246"/>
    <mergeCell ref="P242:R242"/>
    <mergeCell ref="V242:X242"/>
    <mergeCell ref="K244:L244"/>
    <mergeCell ref="U244:V244"/>
    <mergeCell ref="Z244:AB244"/>
    <mergeCell ref="C240:I241"/>
    <mergeCell ref="J240:AF241"/>
    <mergeCell ref="AL244:AO248"/>
    <mergeCell ref="AG240:AO241"/>
    <mergeCell ref="C261:J261"/>
    <mergeCell ref="K261:R261"/>
    <mergeCell ref="S261:Z261"/>
    <mergeCell ref="AA261:AH261"/>
    <mergeCell ref="D268:E268"/>
    <mergeCell ref="F268:G268"/>
    <mergeCell ref="AB268:AE268"/>
    <mergeCell ref="AF268:AI268"/>
    <mergeCell ref="AJ268:AM268"/>
    <mergeCell ref="AN268:AQ268"/>
    <mergeCell ref="AH300:AL303"/>
    <mergeCell ref="AN300:AR303"/>
    <mergeCell ref="AU300:AU303"/>
    <mergeCell ref="T292:V295"/>
    <mergeCell ref="W292:AA295"/>
    <mergeCell ref="AE292:AG295"/>
    <mergeCell ref="C296:C299"/>
    <mergeCell ref="D296:D299"/>
    <mergeCell ref="E296:E299"/>
    <mergeCell ref="F296:F299"/>
    <mergeCell ref="G296:H299"/>
    <mergeCell ref="I296:K299"/>
    <mergeCell ref="L296:P299"/>
    <mergeCell ref="AN270:AQ270"/>
    <mergeCell ref="D270:E270"/>
    <mergeCell ref="F270:G270"/>
    <mergeCell ref="AB270:AE270"/>
    <mergeCell ref="AF270:AI270"/>
    <mergeCell ref="AJ270:AM270"/>
    <mergeCell ref="AH290:AL295"/>
    <mergeCell ref="D167:AB168"/>
    <mergeCell ref="D189:AB190"/>
    <mergeCell ref="B219:E220"/>
    <mergeCell ref="F219:G220"/>
    <mergeCell ref="H219:I220"/>
    <mergeCell ref="J219:K220"/>
    <mergeCell ref="L219:M220"/>
    <mergeCell ref="D211:AB212"/>
    <mergeCell ref="C262:G263"/>
    <mergeCell ref="H262:J262"/>
    <mergeCell ref="K262:R263"/>
    <mergeCell ref="S262:Z262"/>
    <mergeCell ref="AA262:AP263"/>
    <mergeCell ref="H263:J263"/>
    <mergeCell ref="S263:Z263"/>
    <mergeCell ref="AG244:AK248"/>
    <mergeCell ref="D267:G267"/>
    <mergeCell ref="AB267:AE267"/>
    <mergeCell ref="AF267:AI267"/>
    <mergeCell ref="AJ267:AM267"/>
    <mergeCell ref="AN267:AQ267"/>
    <mergeCell ref="D255:J256"/>
    <mergeCell ref="K255:R256"/>
    <mergeCell ref="S255:V256"/>
    <mergeCell ref="W255:AR256"/>
    <mergeCell ref="C257:J258"/>
    <mergeCell ref="K257:R258"/>
    <mergeCell ref="S257:V258"/>
    <mergeCell ref="W257:AR258"/>
    <mergeCell ref="C247:I250"/>
    <mergeCell ref="S248:T248"/>
    <mergeCell ref="X248:Z248"/>
    <mergeCell ref="AU157:AU158"/>
    <mergeCell ref="AV159:AV160"/>
    <mergeCell ref="AW159:AW160"/>
    <mergeCell ref="AX159:AX160"/>
    <mergeCell ref="AJ157:AK158"/>
    <mergeCell ref="AL157:AM158"/>
    <mergeCell ref="AN157:AO158"/>
    <mergeCell ref="AP157:AQ158"/>
    <mergeCell ref="R157:S158"/>
    <mergeCell ref="T157:U158"/>
    <mergeCell ref="V157:W158"/>
    <mergeCell ref="X157:Y158"/>
    <mergeCell ref="Z157:AA158"/>
    <mergeCell ref="AE157:AI158"/>
    <mergeCell ref="B157:E158"/>
    <mergeCell ref="F157:G158"/>
    <mergeCell ref="H157:I158"/>
    <mergeCell ref="J157:K158"/>
    <mergeCell ref="L157:M158"/>
    <mergeCell ref="N157:O158"/>
    <mergeCell ref="T160:U161"/>
    <mergeCell ref="V160:W161"/>
    <mergeCell ref="R160:S161"/>
    <mergeCell ref="X160:Y161"/>
    <mergeCell ref="Z160:AA161"/>
    <mergeCell ref="AE160:AI161"/>
    <mergeCell ref="AJ160:AK161"/>
    <mergeCell ref="AL160:AM161"/>
    <mergeCell ref="AN160:AO161"/>
    <mergeCell ref="AY154:AY155"/>
    <mergeCell ref="AJ153:AK154"/>
    <mergeCell ref="AL153:AM154"/>
    <mergeCell ref="AN153:AO154"/>
    <mergeCell ref="AP153:AQ154"/>
    <mergeCell ref="AT153:AT154"/>
    <mergeCell ref="AU154:AU155"/>
    <mergeCell ref="R153:S154"/>
    <mergeCell ref="T153:U154"/>
    <mergeCell ref="V153:W154"/>
    <mergeCell ref="X153:Y154"/>
    <mergeCell ref="Z153:AA154"/>
    <mergeCell ref="AE153:AI154"/>
    <mergeCell ref="AV154:AV155"/>
    <mergeCell ref="AX154:AX155"/>
    <mergeCell ref="H153:I154"/>
    <mergeCell ref="J153:K154"/>
    <mergeCell ref="L153:M154"/>
    <mergeCell ref="N153:O154"/>
    <mergeCell ref="P153:Q154"/>
    <mergeCell ref="A139:AS139"/>
    <mergeCell ref="S147:Z147"/>
    <mergeCell ref="K146:R147"/>
    <mergeCell ref="A130:E133"/>
    <mergeCell ref="F130:G130"/>
    <mergeCell ref="H130:AR130"/>
    <mergeCell ref="F131:G131"/>
    <mergeCell ref="H131:AR131"/>
    <mergeCell ref="F132:G132"/>
    <mergeCell ref="H132:AR132"/>
    <mergeCell ref="P157:Q158"/>
    <mergeCell ref="B160:E161"/>
    <mergeCell ref="F160:G161"/>
    <mergeCell ref="H160:I161"/>
    <mergeCell ref="J160:K161"/>
    <mergeCell ref="L160:M161"/>
    <mergeCell ref="N160:O161"/>
    <mergeCell ref="P160:Q161"/>
    <mergeCell ref="F133:G133"/>
    <mergeCell ref="H133:AR133"/>
    <mergeCell ref="K145:R145"/>
    <mergeCell ref="S145:Z145"/>
    <mergeCell ref="S146:Z146"/>
    <mergeCell ref="C146:G147"/>
    <mergeCell ref="C145:J145"/>
    <mergeCell ref="AA146:AP147"/>
    <mergeCell ref="H146:J146"/>
    <mergeCell ref="H147:J147"/>
    <mergeCell ref="A150:I151"/>
    <mergeCell ref="B153:E154"/>
    <mergeCell ref="F153:G154"/>
    <mergeCell ref="A127:E129"/>
    <mergeCell ref="F127:Z129"/>
    <mergeCell ref="AA127:AE129"/>
    <mergeCell ref="AF127:AR129"/>
    <mergeCell ref="S121:T121"/>
    <mergeCell ref="A110:AR110"/>
    <mergeCell ref="A112:AS114"/>
    <mergeCell ref="A119:E120"/>
    <mergeCell ref="F119:Z120"/>
    <mergeCell ref="AF120:AR120"/>
    <mergeCell ref="A121:E124"/>
    <mergeCell ref="G121:H121"/>
    <mergeCell ref="I121:J121"/>
    <mergeCell ref="K121:L121"/>
    <mergeCell ref="M121:N121"/>
    <mergeCell ref="O121:P121"/>
    <mergeCell ref="Q121:R121"/>
    <mergeCell ref="A117:AS117"/>
    <mergeCell ref="A118:E118"/>
    <mergeCell ref="F118:Z118"/>
    <mergeCell ref="AA118:AE120"/>
    <mergeCell ref="AF118:AH118"/>
    <mergeCell ref="AI118:AR118"/>
    <mergeCell ref="A125:E126"/>
    <mergeCell ref="F125:AR126"/>
    <mergeCell ref="A104:B104"/>
    <mergeCell ref="A105:B105"/>
    <mergeCell ref="A106:B106"/>
    <mergeCell ref="A107:B107"/>
    <mergeCell ref="A108:B108"/>
    <mergeCell ref="A109:B109"/>
    <mergeCell ref="A97:B97"/>
    <mergeCell ref="A98:B98"/>
    <mergeCell ref="A99:B99"/>
    <mergeCell ref="A100:B100"/>
    <mergeCell ref="A101:B101"/>
    <mergeCell ref="A103:B103"/>
    <mergeCell ref="A88:B89"/>
    <mergeCell ref="A90:B92"/>
    <mergeCell ref="A82:B82"/>
    <mergeCell ref="A83:B83"/>
    <mergeCell ref="A84:B86"/>
    <mergeCell ref="A80:B80"/>
    <mergeCell ref="D80:AR80"/>
    <mergeCell ref="A81:B81"/>
    <mergeCell ref="D81:AR81"/>
    <mergeCell ref="U67:V68"/>
    <mergeCell ref="W67:X68"/>
    <mergeCell ref="Y67:Z68"/>
    <mergeCell ref="AA67:AE68"/>
    <mergeCell ref="AG67:AJ67"/>
    <mergeCell ref="AL67:AO67"/>
    <mergeCell ref="AF68:AR68"/>
    <mergeCell ref="A67:G68"/>
    <mergeCell ref="H67:I68"/>
    <mergeCell ref="J67:K68"/>
    <mergeCell ref="L67:M68"/>
    <mergeCell ref="N67:O68"/>
    <mergeCell ref="P67:T68"/>
    <mergeCell ref="R69:S70"/>
    <mergeCell ref="T69:U70"/>
    <mergeCell ref="A2:AS2"/>
    <mergeCell ref="A3:AS3"/>
    <mergeCell ref="A10:E11"/>
    <mergeCell ref="F10:G11"/>
    <mergeCell ref="H10:I11"/>
    <mergeCell ref="J10:J11"/>
    <mergeCell ref="K10:L11"/>
    <mergeCell ref="M10:M11"/>
    <mergeCell ref="N10:O11"/>
    <mergeCell ref="P10:Q11"/>
    <mergeCell ref="F44:AE45"/>
    <mergeCell ref="AF44:AF45"/>
    <mergeCell ref="AG44:AG45"/>
    <mergeCell ref="AH44:AH45"/>
    <mergeCell ref="AI44:AI45"/>
    <mergeCell ref="J19:P22"/>
    <mergeCell ref="AG19:AH22"/>
    <mergeCell ref="AI19:AQ20"/>
    <mergeCell ref="U21:AB23"/>
    <mergeCell ref="AJ21:AQ22"/>
    <mergeCell ref="J24:P26"/>
    <mergeCell ref="U24:U29"/>
    <mergeCell ref="K30:P32"/>
    <mergeCell ref="AP44:AP45"/>
    <mergeCell ref="AQ44:AQ45"/>
    <mergeCell ref="Z10:AG11"/>
    <mergeCell ref="A43:E43"/>
    <mergeCell ref="A44:E45"/>
    <mergeCell ref="V24:AB26"/>
    <mergeCell ref="J27:J32"/>
    <mergeCell ref="K27:P29"/>
    <mergeCell ref="V27:AB29"/>
    <mergeCell ref="AH10:AR11"/>
    <mergeCell ref="A40:E42"/>
    <mergeCell ref="G40:H40"/>
    <mergeCell ref="I40:J40"/>
    <mergeCell ref="K40:L40"/>
    <mergeCell ref="M40:N40"/>
    <mergeCell ref="O40:P40"/>
    <mergeCell ref="Q40:R40"/>
    <mergeCell ref="S40:T40"/>
    <mergeCell ref="U40:V40"/>
    <mergeCell ref="F41:AR42"/>
    <mergeCell ref="F43:AE43"/>
    <mergeCell ref="AF43:AR43"/>
    <mergeCell ref="W61:AE62"/>
    <mergeCell ref="AF61:AR62"/>
    <mergeCell ref="A65:G66"/>
    <mergeCell ref="H65:V66"/>
    <mergeCell ref="W65:AB66"/>
    <mergeCell ref="AC65:AR66"/>
    <mergeCell ref="AL52:AL53"/>
    <mergeCell ref="AM52:AN53"/>
    <mergeCell ref="AO52:AO53"/>
    <mergeCell ref="AP52:AQ53"/>
    <mergeCell ref="AR52:AR53"/>
    <mergeCell ref="Q51:R51"/>
    <mergeCell ref="AJ31:AQ32"/>
    <mergeCell ref="C20:E26"/>
    <mergeCell ref="AF48:AR48"/>
    <mergeCell ref="AJ44:AJ45"/>
    <mergeCell ref="AK44:AK45"/>
    <mergeCell ref="AL44:AL45"/>
    <mergeCell ref="A49:E50"/>
    <mergeCell ref="BF159:BG160"/>
    <mergeCell ref="BA165:BA166"/>
    <mergeCell ref="BB165:BB166"/>
    <mergeCell ref="BC165:BC166"/>
    <mergeCell ref="AU165:AU166"/>
    <mergeCell ref="AV165:AV166"/>
    <mergeCell ref="AW165:AW166"/>
    <mergeCell ref="AX165:AX166"/>
    <mergeCell ref="AY165:AY166"/>
    <mergeCell ref="BD165:BD166"/>
    <mergeCell ref="BE165:BE166"/>
    <mergeCell ref="BF165:BG166"/>
    <mergeCell ref="BE159:BE160"/>
    <mergeCell ref="BC159:BC160"/>
    <mergeCell ref="AU159:AU160"/>
    <mergeCell ref="AY159:AY160"/>
    <mergeCell ref="D166:AB166"/>
    <mergeCell ref="AP160:AQ161"/>
    <mergeCell ref="BA159:BA160"/>
    <mergeCell ref="BB159:BB160"/>
    <mergeCell ref="BD159:BD160"/>
    <mergeCell ref="D164:AB164"/>
    <mergeCell ref="D165:AB165"/>
    <mergeCell ref="AE164:AK165"/>
    <mergeCell ref="AL164:AQ165"/>
    <mergeCell ref="AU163:AU164"/>
    <mergeCell ref="AM44:AM45"/>
    <mergeCell ref="S51:T51"/>
    <mergeCell ref="U51:V51"/>
    <mergeCell ref="W51:Z51"/>
    <mergeCell ref="AA51:AD53"/>
    <mergeCell ref="V69:AR70"/>
    <mergeCell ref="A71:G71"/>
    <mergeCell ref="H71:AR72"/>
    <mergeCell ref="A72:G72"/>
    <mergeCell ref="A69:G70"/>
    <mergeCell ref="AG29:AH32"/>
    <mergeCell ref="AI29:AQ30"/>
    <mergeCell ref="AR44:AR45"/>
    <mergeCell ref="A46:E47"/>
    <mergeCell ref="F46:AR47"/>
    <mergeCell ref="A48:E48"/>
    <mergeCell ref="F48:Z48"/>
    <mergeCell ref="AA48:AE48"/>
    <mergeCell ref="AN44:AN45"/>
    <mergeCell ref="AO44:AO45"/>
    <mergeCell ref="H69:I70"/>
    <mergeCell ref="J69:K70"/>
    <mergeCell ref="L69:M70"/>
    <mergeCell ref="N69:O70"/>
    <mergeCell ref="P69:Q70"/>
    <mergeCell ref="F49:Z50"/>
    <mergeCell ref="AA49:AE50"/>
    <mergeCell ref="F59:V59"/>
    <mergeCell ref="W59:AE60"/>
    <mergeCell ref="AF49:AR50"/>
    <mergeCell ref="A51:E53"/>
    <mergeCell ref="G51:H51"/>
    <mergeCell ref="I51:J51"/>
    <mergeCell ref="K51:L51"/>
    <mergeCell ref="M51:N51"/>
    <mergeCell ref="O51:P51"/>
    <mergeCell ref="AF59:AR60"/>
    <mergeCell ref="A60:E62"/>
    <mergeCell ref="F60:V62"/>
    <mergeCell ref="AJ51:AO51"/>
    <mergeCell ref="AP51:AR51"/>
    <mergeCell ref="F52:Z53"/>
    <mergeCell ref="AE52:AH53"/>
    <mergeCell ref="AJ52:AK53"/>
    <mergeCell ref="AA145:AH145"/>
    <mergeCell ref="AI145:AP145"/>
    <mergeCell ref="A57:E58"/>
    <mergeCell ref="F57:V58"/>
    <mergeCell ref="W57:AE58"/>
    <mergeCell ref="AF57:AR58"/>
    <mergeCell ref="A59:E59"/>
    <mergeCell ref="D85:AR85"/>
    <mergeCell ref="D86:AR86"/>
    <mergeCell ref="A87:B87"/>
    <mergeCell ref="U121:V121"/>
    <mergeCell ref="W121:Z121"/>
    <mergeCell ref="AA121:AE122"/>
    <mergeCell ref="AF121:AR122"/>
    <mergeCell ref="F122:Z124"/>
    <mergeCell ref="AA123:AE124"/>
    <mergeCell ref="AF123:AR124"/>
    <mergeCell ref="AE51:AH51"/>
    <mergeCell ref="A77:AS77"/>
    <mergeCell ref="A79:B79"/>
  </mergeCells>
  <phoneticPr fontId="1"/>
  <conditionalFormatting sqref="L296:P763 W296:AA763 AH296:AL763">
    <cfRule type="expression" dxfId="12" priority="3">
      <formula>IF(L296=0,TRUE)</formula>
    </cfRule>
  </conditionalFormatting>
  <conditionalFormatting sqref="AN296:AR363">
    <cfRule type="expression" dxfId="11" priority="2">
      <formula>IF(AN296=0,TRUE)</formula>
    </cfRule>
  </conditionalFormatting>
  <conditionalFormatting sqref="AN364:AR763">
    <cfRule type="expression" dxfId="10" priority="1">
      <formula>IF(AN364=0,TRUE)</formula>
    </cfRule>
  </conditionalFormatting>
  <dataValidations count="11">
    <dataValidation type="list" allowBlank="1" showInputMessage="1" showErrorMessage="1" sqref="AI118:AR118">
      <formula1>"①映画館運営事業者"</formula1>
    </dataValidation>
    <dataValidation type="list" allowBlank="1" showInputMessage="1" showErrorMessage="1" sqref="AG19 A79:B92 F130:G133 A97:B99 D268:D270 AG29 A100 A101:B109">
      <formula1>"☑,□"</formula1>
    </dataValidation>
    <dataValidation type="list" allowBlank="1" showInputMessage="1" showErrorMessage="1" sqref="AE52:AH53">
      <formula1>"明治,大正,昭和,平成"</formula1>
    </dataValidation>
    <dataValidation type="list" allowBlank="1" showInputMessage="1" showErrorMessage="1" sqref="N10 AP52">
      <formula1>"1,2,3,4,5,6,7,8,9,10,11,12,13,14,15,16,17,18,19,20,21,22,23,24,25,26,27,28,29,30,31"</formula1>
    </dataValidation>
    <dataValidation type="list" allowBlank="1" showInputMessage="1" showErrorMessage="1" sqref="K10 AM52">
      <formula1>"1,2,3,4,5,6,7,8,9,10,11,12"</formula1>
    </dataValidation>
    <dataValidation type="list" allowBlank="1" showInputMessage="1" showErrorMessage="1" sqref="AP51">
      <formula1>"男,女,－"</formula1>
    </dataValidation>
    <dataValidation type="whole" allowBlank="1" showInputMessage="1" showErrorMessage="1" sqref="L153:M154 X153:Y154 L157:M158 X157:Y158 AN157:AO158 AN153:AO154 X160:Y161 AN160:AO161 L160:M161 L219:M220 X219:Y220 L223:M224 X223:Y224 AN223:AO224 AN219:AO220 X226:Y227 AN226:AO227 L226:M227 L197:M198 X197:Y198 L201:M202 X201:Y202 AN201:AO202 AN197:AO198 X204:Y205 AN204:AO205 L204:M205 L175:M176 X175:Y176 L179:M180 X179:Y180 AN179:AO180 AN175:AO176 X182:Y183 AN182:AO183 L182:M183">
      <formula1>0</formula1>
      <formula2>59</formula2>
    </dataValidation>
    <dataValidation type="list" allowBlank="1" showInputMessage="1" showErrorMessage="1" sqref="I364:K375 I384:K403 I412:K431 I440:K763">
      <formula1>"△,定,×,※"</formula1>
    </dataValidation>
    <dataValidation type="list" allowBlank="1" showInputMessage="1" showErrorMessage="1" sqref="I376:K383 I404:K411 I432:K439">
      <formula1>"○,△,定,×,※"</formula1>
    </dataValidation>
    <dataValidation type="list" allowBlank="1" showInputMessage="1" showErrorMessage="1" sqref="I296:K363">
      <formula1>"○,定,×"</formula1>
    </dataValidation>
    <dataValidation type="list" allowBlank="1" showInputMessage="1" showErrorMessage="1" sqref="Q364:S763">
      <formula1>"①,②,③,④,⑤,⑥,⑦,⑧,⑨,⑩,⑪,⑫,⑬,⑭,⑮"</formula1>
    </dataValidation>
  </dataValidations>
  <pageMargins left="0.9055118110236221" right="0.51181102362204722" top="0.55118110236220474" bottom="0.55118110236220474" header="0.31496062992125984" footer="0.31496062992125984"/>
  <pageSetup paperSize="9" scale="50" fitToHeight="0" orientation="portrait" cellComments="asDisplayed" r:id="rId1"/>
  <headerFooter>
    <oddHeader>&amp;L&amp;16＜様式第３－１号＞</oddHeader>
    <oddFooter>&amp;C&amp;P/&amp;N ページ</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780"/>
  <sheetViews>
    <sheetView showZeros="0" view="pageBreakPreview" zoomScale="55" zoomScaleNormal="100" zoomScaleSheetLayoutView="55" zoomScalePageLayoutView="25" workbookViewId="0">
      <selection activeCell="Q370" sqref="Q370:S373"/>
    </sheetView>
  </sheetViews>
  <sheetFormatPr defaultRowHeight="18.75"/>
  <cols>
    <col min="1" max="3" width="4.125" style="1" customWidth="1"/>
    <col min="4" max="4" width="4.125" style="9" customWidth="1"/>
    <col min="5" max="5" width="4.125" style="1" customWidth="1"/>
    <col min="6" max="31" width="3.375" style="1" customWidth="1"/>
    <col min="32" max="43" width="3.625" style="1" customWidth="1"/>
    <col min="44" max="44" width="4" style="1" customWidth="1"/>
    <col min="45" max="45" width="2.375" style="1" customWidth="1"/>
    <col min="46" max="50" width="9" style="1"/>
    <col min="51" max="52" width="9" style="1" customWidth="1"/>
    <col min="53" max="16384" width="9" style="1"/>
  </cols>
  <sheetData>
    <row r="1" spans="4:4" ht="29.25" customHeight="1">
      <c r="D1" s="2"/>
    </row>
    <row r="2" spans="4:4" s="308" customFormat="1" ht="35.1" hidden="1" customHeight="1"/>
    <row r="3" spans="4:4" s="308" customFormat="1" ht="35.1" hidden="1" customHeight="1"/>
    <row r="4" spans="4:4" s="308" customFormat="1" ht="21.75" hidden="1" customHeight="1"/>
    <row r="5" spans="4:4" s="308" customFormat="1" ht="34.5" hidden="1" customHeight="1"/>
    <row r="6" spans="4:4" s="308" customFormat="1" ht="25.5" hidden="1" customHeight="1"/>
    <row r="7" spans="4:4" s="308" customFormat="1" ht="29.25" hidden="1" customHeight="1"/>
    <row r="8" spans="4:4" s="308" customFormat="1" ht="29.25" hidden="1" customHeight="1"/>
    <row r="9" spans="4:4" s="308" customFormat="1" ht="29.25" hidden="1" customHeight="1"/>
    <row r="10" spans="4:4" s="308" customFormat="1" ht="27" hidden="1" customHeight="1"/>
    <row r="11" spans="4:4" s="308" customFormat="1" ht="18.75" hidden="1" customHeight="1"/>
    <row r="12" spans="4:4" s="308" customFormat="1" ht="27" hidden="1" customHeight="1"/>
    <row r="13" spans="4:4" s="308" customFormat="1" ht="29.25" hidden="1" customHeight="1"/>
    <row r="14" spans="4:4" s="308" customFormat="1" ht="18.75" hidden="1" customHeight="1"/>
    <row r="15" spans="4:4" s="308" customFormat="1" ht="14.25" hidden="1" customHeight="1"/>
    <row r="16" spans="4:4" s="308" customFormat="1" ht="18.75" hidden="1" customHeight="1"/>
    <row r="17" s="308" customFormat="1" ht="15" hidden="1" customHeight="1"/>
    <row r="18" s="308" customFormat="1" ht="18" hidden="1" customHeight="1"/>
    <row r="19" s="308" customFormat="1" ht="17.45" hidden="1" customHeight="1"/>
    <row r="20" s="308" customFormat="1" ht="17.45" hidden="1" customHeight="1"/>
    <row r="21" s="308" customFormat="1" ht="17.45" hidden="1" customHeight="1"/>
    <row r="22" s="308" customFormat="1" ht="17.45" hidden="1" customHeight="1"/>
    <row r="23" s="308" customFormat="1" ht="17.45" hidden="1" customHeight="1"/>
    <row r="24" s="308" customFormat="1" ht="17.45" hidden="1" customHeight="1"/>
    <row r="25" s="308" customFormat="1" ht="17.45" hidden="1" customHeight="1"/>
    <row r="26" s="308" customFormat="1" ht="17.45" hidden="1" customHeight="1"/>
    <row r="27" s="308" customFormat="1" ht="17.45" hidden="1" customHeight="1"/>
    <row r="28" s="308" customFormat="1" ht="17.45" hidden="1" customHeight="1"/>
    <row r="29" s="308" customFormat="1" ht="17.45" hidden="1" customHeight="1"/>
    <row r="30" s="308" customFormat="1" ht="17.45" hidden="1" customHeight="1"/>
    <row r="31" s="308" customFormat="1" ht="17.45" hidden="1" customHeight="1"/>
    <row r="32" s="308" customFormat="1" ht="17.45" hidden="1" customHeight="1"/>
    <row r="33" s="308" customFormat="1" ht="17.45" hidden="1" customHeight="1"/>
    <row r="34" s="308" customFormat="1" ht="18.75" hidden="1" customHeight="1"/>
    <row r="35" s="308" customFormat="1" ht="27" hidden="1" customHeight="1"/>
    <row r="36" s="308" customFormat="1" ht="42" hidden="1" customHeight="1"/>
    <row r="37" s="308" customFormat="1" ht="13.5" hidden="1" customHeight="1"/>
    <row r="38" s="308" customFormat="1" ht="30" hidden="1" customHeight="1"/>
    <row r="39" s="308" customFormat="1" ht="53.25" hidden="1" customHeight="1"/>
    <row r="40" s="308" customFormat="1" ht="27" hidden="1" customHeight="1"/>
    <row r="41" s="308" customFormat="1" ht="53.25" hidden="1" customHeight="1"/>
    <row r="42" s="308" customFormat="1" ht="44.25" hidden="1" customHeight="1"/>
    <row r="43" s="308" customFormat="1" ht="27" hidden="1" customHeight="1"/>
    <row r="44" s="308" customFormat="1" ht="52.5" hidden="1" customHeight="1"/>
    <row r="45" s="308" customFormat="1" ht="27" hidden="1" customHeight="1"/>
    <row r="46" s="308" customFormat="1" ht="33.75" hidden="1" customHeight="1"/>
    <row r="47" s="308" customFormat="1" ht="39.75" hidden="1" customHeight="1"/>
    <row r="48" s="308" customFormat="1" ht="27" hidden="1" customHeight="1"/>
    <row r="49" s="308" customFormat="1" ht="63" hidden="1" customHeight="1"/>
    <row r="50" s="308" customFormat="1" ht="38.25" hidden="1" customHeight="1"/>
    <row r="51" s="308" customFormat="1" ht="27" hidden="1" customHeight="1"/>
    <row r="52" s="308" customFormat="1" ht="28.5" hidden="1" customHeight="1"/>
    <row r="53" s="308" customFormat="1" ht="30" hidden="1" customHeight="1"/>
    <row r="54" s="308" customFormat="1" ht="15.75" hidden="1" customHeight="1"/>
    <row r="55" s="308" customFormat="1" ht="27" hidden="1" customHeight="1"/>
    <row r="56" s="308" customFormat="1" ht="27" hidden="1" customHeight="1"/>
    <row r="57" s="308" customFormat="1" ht="27" hidden="1" customHeight="1"/>
    <row r="58" s="308" customFormat="1" ht="37.5" hidden="1" customHeight="1"/>
    <row r="59" s="308" customFormat="1" ht="21.75" hidden="1" customHeight="1"/>
    <row r="60" s="308" customFormat="1" ht="27" hidden="1" customHeight="1"/>
    <row r="61" s="308" customFormat="1" ht="27" hidden="1" customHeight="1"/>
    <row r="62" s="308" customFormat="1" ht="31.5" hidden="1" customHeight="1"/>
    <row r="63" s="308" customFormat="1" ht="30" hidden="1" customHeight="1"/>
    <row r="64" s="308" customFormat="1" ht="25.5" hidden="1" customHeight="1"/>
    <row r="65" s="308" customFormat="1" ht="36.75" hidden="1" customHeight="1"/>
    <row r="66" s="308" customFormat="1" ht="25.5" hidden="1" customHeight="1"/>
    <row r="67" s="308" customFormat="1" ht="36.75" hidden="1" customHeight="1"/>
    <row r="68" s="308" customFormat="1" ht="25.5" hidden="1" customHeight="1"/>
    <row r="69" s="308" customFormat="1" ht="36.75" hidden="1" customHeight="1"/>
    <row r="70" s="308" customFormat="1" ht="25.5" hidden="1" customHeight="1"/>
    <row r="71" s="308" customFormat="1" ht="32.25" hidden="1" customHeight="1"/>
    <row r="72" s="308" customFormat="1" ht="28.5" hidden="1" customHeight="1"/>
    <row r="73" s="308" customFormat="1" ht="25.5" hidden="1" customHeight="1"/>
    <row r="74" s="308" customFormat="1" ht="14.25" hidden="1" customHeight="1"/>
    <row r="75" s="308" customFormat="1" ht="33" hidden="1" customHeight="1"/>
    <row r="76" s="308" customFormat="1" ht="33" hidden="1" customHeight="1"/>
    <row r="77" s="308" customFormat="1" ht="33" hidden="1" customHeight="1"/>
    <row r="78" s="308" customFormat="1" ht="39.950000000000003" hidden="1" customHeight="1"/>
    <row r="79" s="308" customFormat="1" ht="39.950000000000003" hidden="1" customHeight="1"/>
    <row r="80" s="308" customFormat="1" ht="39.950000000000003" hidden="1" customHeight="1"/>
    <row r="81" s="308" customFormat="1" ht="39.950000000000003" hidden="1" customHeight="1"/>
    <row r="82" s="308" customFormat="1" ht="39.950000000000003" hidden="1" customHeight="1"/>
    <row r="83" s="308" customFormat="1" ht="29.1" hidden="1" customHeight="1"/>
    <row r="84" s="308" customFormat="1" ht="29.1" hidden="1" customHeight="1"/>
    <row r="85" s="308" customFormat="1" ht="29.1" hidden="1" customHeight="1"/>
    <row r="86" s="308" customFormat="1" ht="39.950000000000003" hidden="1" customHeight="1"/>
    <row r="87" s="308" customFormat="1" ht="29.1" hidden="1" customHeight="1"/>
    <row r="88" s="308" customFormat="1" ht="29.1" hidden="1" customHeight="1"/>
    <row r="89" s="308" customFormat="1" ht="29.1" hidden="1" customHeight="1"/>
    <row r="90" s="308" customFormat="1" ht="29.1" hidden="1" customHeight="1"/>
    <row r="91" s="308" customFormat="1" ht="29.1" hidden="1" customHeight="1"/>
    <row r="92" s="308" customFormat="1" ht="30" hidden="1" customHeight="1"/>
    <row r="93" s="308" customFormat="1" ht="33" hidden="1" customHeight="1"/>
    <row r="94" s="308" customFormat="1" ht="33" hidden="1" customHeight="1"/>
    <row r="95" s="308" customFormat="1" ht="33" hidden="1" customHeight="1"/>
    <row r="96" s="308" customFormat="1" ht="39.950000000000003" hidden="1" customHeight="1"/>
    <row r="97" s="308" customFormat="1" ht="39.950000000000003" hidden="1" customHeight="1"/>
    <row r="98" s="308" customFormat="1" ht="39.950000000000003" hidden="1" customHeight="1"/>
    <row r="99" s="308" customFormat="1" ht="39.950000000000003" hidden="1" customHeight="1"/>
    <row r="100" s="308" customFormat="1" ht="38.25" hidden="1" customHeight="1"/>
    <row r="101" s="308" customFormat="1" ht="38.25" hidden="1" customHeight="1"/>
    <row r="102" s="308" customFormat="1" ht="50.1" hidden="1" customHeight="1"/>
    <row r="103" s="308" customFormat="1" ht="39.950000000000003" hidden="1" customHeight="1"/>
    <row r="104" s="308" customFormat="1" ht="39.950000000000003" hidden="1" customHeight="1"/>
    <row r="105" s="308" customFormat="1" ht="39.950000000000003" hidden="1" customHeight="1"/>
    <row r="106" s="308" customFormat="1" ht="39.950000000000003" hidden="1" customHeight="1"/>
    <row r="107" s="308" customFormat="1" ht="39.950000000000003" hidden="1" customHeight="1"/>
    <row r="108" s="308" customFormat="1" ht="39.950000000000003" hidden="1" customHeight="1"/>
    <row r="109" s="308" customFormat="1" ht="30.75" hidden="1" customHeight="1"/>
    <row r="110" s="308" customFormat="1" ht="14.25" hidden="1" customHeight="1"/>
    <row r="111" s="308" customFormat="1" ht="11.25" hidden="1" customHeight="1"/>
    <row r="112" s="308" customFormat="1" ht="25.5" hidden="1" customHeight="1"/>
    <row r="113" s="308" customFormat="1" ht="9.75" hidden="1" customHeight="1"/>
    <row r="114" s="308" customFormat="1" ht="27" hidden="1" customHeight="1"/>
    <row r="115" s="308" customFormat="1" ht="11.25" hidden="1" customHeight="1"/>
    <row r="116" s="308" customFormat="1" ht="25.5" hidden="1" customHeight="1"/>
    <row r="117" s="308" customFormat="1" ht="37.5" hidden="1" customHeight="1"/>
    <row r="118" s="308" customFormat="1" ht="22.5" hidden="1" customHeight="1"/>
    <row r="119" s="308" customFormat="1" ht="37.5" hidden="1" customHeight="1"/>
    <row r="120" s="308" customFormat="1" ht="37.5" hidden="1" customHeight="1"/>
    <row r="121" s="308" customFormat="1" ht="12" hidden="1" customHeight="1"/>
    <row r="122" s="308" customFormat="1" ht="27" hidden="1" customHeight="1"/>
    <row r="123" s="308" customFormat="1" ht="18.75" hidden="1" customHeight="1"/>
    <row r="124" s="308" customFormat="1" ht="27" hidden="1" customHeight="1"/>
    <row r="125" s="308" customFormat="1" ht="18.75" hidden="1" customHeight="1"/>
    <row r="126" s="308" customFormat="1" ht="27" hidden="1" customHeight="1"/>
    <row r="127" s="308" customFormat="1" ht="27" hidden="1" customHeight="1"/>
    <row r="128" s="308" customFormat="1" ht="18.75" hidden="1" customHeight="1"/>
    <row r="129" spans="1:56" s="308" customFormat="1" ht="29.1" hidden="1" customHeight="1"/>
    <row r="130" spans="1:56" s="308" customFormat="1" ht="29.1" hidden="1" customHeight="1"/>
    <row r="131" spans="1:56" s="308" customFormat="1" ht="29.1" hidden="1" customHeight="1"/>
    <row r="132" spans="1:56" s="308" customFormat="1" ht="29.1" hidden="1" customHeight="1"/>
    <row r="133" spans="1:56" s="308" customFormat="1" ht="30" hidden="1" customHeight="1"/>
    <row r="134" spans="1:56" s="308" customFormat="1" ht="30" hidden="1" customHeight="1"/>
    <row r="135" spans="1:56" s="308" customFormat="1" ht="25.5" hidden="1" customHeight="1"/>
    <row r="136" spans="1:56" s="21" customFormat="1" ht="9" hidden="1" customHeight="1">
      <c r="D136" s="85"/>
      <c r="AC136" s="86"/>
      <c r="AO136" s="86"/>
      <c r="AT136" s="20"/>
      <c r="AU136" s="20"/>
    </row>
    <row r="137" spans="1:56" s="92" customFormat="1" ht="28.5" hidden="1" customHeight="1">
      <c r="A137" s="87" t="s">
        <v>296</v>
      </c>
      <c r="B137" s="88"/>
      <c r="C137" s="88"/>
      <c r="D137" s="89"/>
      <c r="E137" s="88"/>
      <c r="F137" s="88"/>
      <c r="G137" s="88"/>
      <c r="H137" s="88"/>
      <c r="I137" s="88"/>
      <c r="J137" s="88"/>
      <c r="K137" s="88"/>
      <c r="L137" s="88"/>
      <c r="M137" s="88"/>
      <c r="N137" s="88"/>
      <c r="O137" s="88"/>
      <c r="P137" s="88"/>
      <c r="Q137" s="88"/>
      <c r="R137" s="88"/>
      <c r="S137" s="88"/>
      <c r="T137" s="88"/>
      <c r="U137" s="88"/>
      <c r="V137" s="88"/>
      <c r="W137" s="88"/>
      <c r="X137" s="90"/>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91"/>
      <c r="AU137" s="91"/>
    </row>
    <row r="138" spans="1:56" ht="11.25" hidden="1" customHeight="1">
      <c r="A138" s="356"/>
      <c r="B138" s="356"/>
      <c r="C138" s="356"/>
      <c r="D138" s="356"/>
      <c r="E138" s="356"/>
      <c r="F138" s="269"/>
      <c r="G138" s="269"/>
      <c r="H138" s="269"/>
      <c r="I138" s="269"/>
      <c r="J138" s="269"/>
      <c r="K138" s="269"/>
      <c r="L138" s="269"/>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3"/>
      <c r="AU138" s="3"/>
    </row>
    <row r="139" spans="1:56" s="96" customFormat="1" ht="4.5" hidden="1" customHeight="1">
      <c r="A139" s="94"/>
      <c r="B139" s="94"/>
      <c r="C139" s="95"/>
      <c r="F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row>
    <row r="140" spans="1:56" ht="25.5" hidden="1" customHeight="1">
      <c r="A140" s="639" t="s">
        <v>248</v>
      </c>
      <c r="B140" s="639"/>
      <c r="C140" s="639"/>
      <c r="D140" s="639"/>
      <c r="E140" s="639"/>
      <c r="F140" s="639"/>
      <c r="G140" s="639"/>
      <c r="H140" s="639"/>
      <c r="I140" s="639"/>
      <c r="J140" s="639"/>
      <c r="K140" s="639"/>
      <c r="L140" s="639"/>
      <c r="M140" s="639"/>
      <c r="N140" s="639"/>
      <c r="O140" s="639"/>
      <c r="P140" s="639"/>
      <c r="Q140" s="639"/>
      <c r="R140" s="639"/>
      <c r="S140" s="639"/>
      <c r="T140" s="639"/>
      <c r="U140" s="639"/>
      <c r="V140" s="639"/>
      <c r="W140" s="639"/>
      <c r="X140" s="639"/>
      <c r="Y140" s="639"/>
      <c r="Z140" s="639"/>
      <c r="AA140" s="639"/>
      <c r="AB140" s="639"/>
      <c r="AC140" s="639"/>
      <c r="AD140" s="639"/>
      <c r="AE140" s="639"/>
      <c r="AF140" s="639"/>
      <c r="AG140" s="639"/>
      <c r="AH140" s="639"/>
      <c r="AI140" s="639"/>
      <c r="AJ140" s="639"/>
      <c r="AK140" s="639"/>
      <c r="AL140" s="639"/>
      <c r="AM140" s="639"/>
      <c r="AN140" s="639"/>
      <c r="AO140" s="639"/>
      <c r="AP140" s="639"/>
      <c r="AQ140" s="639"/>
      <c r="AR140" s="639"/>
      <c r="AS140" s="639"/>
      <c r="AT140" s="3"/>
    </row>
    <row r="141" spans="1:56" s="205" customFormat="1" ht="28.5" hidden="1" customHeight="1">
      <c r="A141" s="212"/>
      <c r="B141" s="98" t="s">
        <v>168</v>
      </c>
      <c r="D141" s="213"/>
      <c r="X141" s="93"/>
      <c r="AS141" s="38"/>
      <c r="AT141" s="203"/>
    </row>
    <row r="142" spans="1:56" s="205" customFormat="1" ht="28.5" hidden="1" customHeight="1">
      <c r="A142" s="212"/>
      <c r="B142" s="98" t="s">
        <v>169</v>
      </c>
      <c r="D142" s="213"/>
      <c r="X142" s="93"/>
      <c r="AS142" s="38"/>
    </row>
    <row r="143" spans="1:56" s="92" customFormat="1" ht="28.5" hidden="1" customHeight="1">
      <c r="A143" s="97"/>
      <c r="B143" s="98" t="s">
        <v>256</v>
      </c>
      <c r="D143" s="99"/>
      <c r="X143" s="93"/>
      <c r="AU143" s="3"/>
      <c r="AV143" s="3"/>
      <c r="AW143" s="3"/>
      <c r="AX143" s="3"/>
      <c r="AY143" s="3"/>
      <c r="AZ143" s="3"/>
      <c r="BA143" s="3"/>
      <c r="BB143" s="3"/>
      <c r="BC143" s="3"/>
      <c r="BD143" s="3"/>
    </row>
    <row r="144" spans="1:56" s="205" customFormat="1" ht="28.5" hidden="1" customHeight="1">
      <c r="A144" s="212"/>
      <c r="B144" s="98" t="s">
        <v>131</v>
      </c>
      <c r="D144" s="213"/>
      <c r="X144" s="93"/>
      <c r="AS144" s="38"/>
    </row>
    <row r="145" spans="1:59" s="75" customFormat="1" ht="28.5" hidden="1" customHeight="1">
      <c r="B145" s="98"/>
      <c r="C145" s="75" t="s">
        <v>165</v>
      </c>
      <c r="D145" s="9"/>
      <c r="X145" s="98"/>
      <c r="AC145" s="96"/>
      <c r="AD145" s="96"/>
      <c r="AE145" s="96"/>
      <c r="AF145" s="96"/>
      <c r="AG145" s="96"/>
      <c r="AH145" s="96"/>
      <c r="AI145" s="96"/>
      <c r="AJ145" s="96"/>
      <c r="AK145" s="96"/>
      <c r="AL145" s="96"/>
      <c r="AM145" s="96"/>
      <c r="AN145" s="96"/>
      <c r="AO145" s="96"/>
      <c r="AP145" s="96"/>
      <c r="AQ145" s="96"/>
      <c r="AR145" s="96"/>
      <c r="AT145" s="184"/>
    </row>
    <row r="146" spans="1:59" s="75" customFormat="1" ht="28.5" hidden="1" customHeight="1">
      <c r="B146" s="98"/>
      <c r="C146" s="535" t="s">
        <v>54</v>
      </c>
      <c r="D146" s="536"/>
      <c r="E146" s="536"/>
      <c r="F146" s="536"/>
      <c r="G146" s="536"/>
      <c r="H146" s="536"/>
      <c r="I146" s="536"/>
      <c r="J146" s="537"/>
      <c r="K146" s="535" t="s">
        <v>264</v>
      </c>
      <c r="L146" s="536"/>
      <c r="M146" s="536"/>
      <c r="N146" s="536"/>
      <c r="O146" s="536"/>
      <c r="P146" s="536"/>
      <c r="Q146" s="536"/>
      <c r="R146" s="537"/>
      <c r="S146" s="535" t="s">
        <v>268</v>
      </c>
      <c r="T146" s="536"/>
      <c r="U146" s="536"/>
      <c r="V146" s="536"/>
      <c r="W146" s="536"/>
      <c r="X146" s="536"/>
      <c r="Y146" s="536"/>
      <c r="Z146" s="537"/>
      <c r="AA146" s="397" t="s">
        <v>269</v>
      </c>
      <c r="AB146" s="397"/>
      <c r="AC146" s="397"/>
      <c r="AD146" s="397"/>
      <c r="AE146" s="397"/>
      <c r="AF146" s="397"/>
      <c r="AG146" s="397"/>
      <c r="AH146" s="397"/>
      <c r="AI146" s="397"/>
      <c r="AJ146" s="397" t="s">
        <v>271</v>
      </c>
      <c r="AK146" s="397"/>
      <c r="AL146" s="397"/>
      <c r="AM146" s="397"/>
      <c r="AN146" s="397"/>
      <c r="AO146" s="397"/>
      <c r="AP146" s="397"/>
      <c r="AQ146" s="397"/>
      <c r="AR146" s="397"/>
    </row>
    <row r="147" spans="1:59" s="75" customFormat="1" ht="28.5" hidden="1" customHeight="1">
      <c r="B147" s="98"/>
      <c r="C147" s="436" t="s">
        <v>270</v>
      </c>
      <c r="D147" s="465"/>
      <c r="E147" s="465"/>
      <c r="F147" s="465"/>
      <c r="G147" s="466"/>
      <c r="H147" s="535" t="s">
        <v>262</v>
      </c>
      <c r="I147" s="536"/>
      <c r="J147" s="537"/>
      <c r="K147" s="558" t="s">
        <v>265</v>
      </c>
      <c r="L147" s="465"/>
      <c r="M147" s="465"/>
      <c r="N147" s="465"/>
      <c r="O147" s="465"/>
      <c r="P147" s="465"/>
      <c r="Q147" s="465"/>
      <c r="R147" s="466"/>
      <c r="S147" s="535" t="s">
        <v>265</v>
      </c>
      <c r="T147" s="536"/>
      <c r="U147" s="536"/>
      <c r="V147" s="536"/>
      <c r="W147" s="536"/>
      <c r="X147" s="536"/>
      <c r="Y147" s="536"/>
      <c r="Z147" s="537"/>
      <c r="AA147" s="1097" t="s">
        <v>267</v>
      </c>
      <c r="AB147" s="1098"/>
      <c r="AC147" s="1098"/>
      <c r="AD147" s="1098"/>
      <c r="AE147" s="1098"/>
      <c r="AF147" s="1098"/>
      <c r="AG147" s="1098"/>
      <c r="AH147" s="1098"/>
      <c r="AI147" s="1099"/>
      <c r="AJ147" s="1097" t="s">
        <v>267</v>
      </c>
      <c r="AK147" s="1098"/>
      <c r="AL147" s="1098"/>
      <c r="AM147" s="1098"/>
      <c r="AN147" s="1098"/>
      <c r="AO147" s="1098"/>
      <c r="AP147" s="1098"/>
      <c r="AQ147" s="1098"/>
      <c r="AR147" s="1099"/>
    </row>
    <row r="148" spans="1:59" s="75" customFormat="1" ht="28.5" hidden="1" customHeight="1">
      <c r="B148" s="98"/>
      <c r="C148" s="374"/>
      <c r="D148" s="375"/>
      <c r="E148" s="375"/>
      <c r="F148" s="375"/>
      <c r="G148" s="376"/>
      <c r="H148" s="535" t="s">
        <v>263</v>
      </c>
      <c r="I148" s="536"/>
      <c r="J148" s="537"/>
      <c r="K148" s="374"/>
      <c r="L148" s="375"/>
      <c r="M148" s="375"/>
      <c r="N148" s="375"/>
      <c r="O148" s="375"/>
      <c r="P148" s="375"/>
      <c r="Q148" s="375"/>
      <c r="R148" s="376"/>
      <c r="S148" s="654" t="s">
        <v>266</v>
      </c>
      <c r="T148" s="655"/>
      <c r="U148" s="655"/>
      <c r="V148" s="655"/>
      <c r="W148" s="655"/>
      <c r="X148" s="655"/>
      <c r="Y148" s="655"/>
      <c r="Z148" s="656"/>
      <c r="AA148" s="1100"/>
      <c r="AB148" s="1101"/>
      <c r="AC148" s="1101"/>
      <c r="AD148" s="1101"/>
      <c r="AE148" s="1101"/>
      <c r="AF148" s="1101"/>
      <c r="AG148" s="1101"/>
      <c r="AH148" s="1101"/>
      <c r="AI148" s="1102"/>
      <c r="AJ148" s="1100"/>
      <c r="AK148" s="1101"/>
      <c r="AL148" s="1101"/>
      <c r="AM148" s="1101"/>
      <c r="AN148" s="1101"/>
      <c r="AO148" s="1101"/>
      <c r="AP148" s="1101"/>
      <c r="AQ148" s="1101"/>
      <c r="AR148" s="1102"/>
    </row>
    <row r="149" spans="1:59" s="38" customFormat="1" ht="28.5" hidden="1" customHeight="1">
      <c r="A149" s="270"/>
      <c r="D149" s="7"/>
      <c r="X149" s="98"/>
    </row>
    <row r="150" spans="1:59" s="96" customFormat="1" ht="4.5" hidden="1" customHeight="1">
      <c r="A150" s="94"/>
      <c r="B150" s="94"/>
      <c r="C150" s="95"/>
      <c r="F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row>
    <row r="151" spans="1:59" ht="25.5" hidden="1" customHeight="1">
      <c r="A151" s="552" t="s">
        <v>211</v>
      </c>
      <c r="B151" s="553"/>
      <c r="C151" s="553"/>
      <c r="D151" s="553"/>
      <c r="E151" s="553"/>
      <c r="F151" s="553"/>
      <c r="G151" s="553"/>
      <c r="H151" s="553"/>
      <c r="I151" s="554"/>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row>
    <row r="152" spans="1:59" ht="17.25" hidden="1" customHeight="1">
      <c r="A152" s="555"/>
      <c r="B152" s="556"/>
      <c r="C152" s="556"/>
      <c r="D152" s="556"/>
      <c r="E152" s="556"/>
      <c r="F152" s="556"/>
      <c r="G152" s="556"/>
      <c r="H152" s="556"/>
      <c r="I152" s="557"/>
      <c r="J152" s="103"/>
      <c r="K152" s="103"/>
      <c r="L152" s="103"/>
      <c r="M152" s="103"/>
      <c r="N152" s="103"/>
      <c r="O152" s="103"/>
      <c r="P152" s="103"/>
      <c r="Q152" s="103"/>
      <c r="R152" s="103"/>
      <c r="S152" s="103"/>
      <c r="T152" s="103"/>
      <c r="U152" s="103"/>
      <c r="V152" s="103"/>
      <c r="W152" s="103"/>
      <c r="X152" s="104"/>
      <c r="Y152" s="104"/>
      <c r="Z152" s="104"/>
      <c r="AA152" s="104"/>
      <c r="AB152" s="104"/>
      <c r="AC152" s="104"/>
      <c r="AD152" s="104"/>
      <c r="AE152" s="105"/>
      <c r="AF152" s="104"/>
      <c r="AG152" s="104"/>
      <c r="AH152" s="104"/>
      <c r="AI152" s="104"/>
      <c r="AJ152" s="104"/>
      <c r="AK152" s="104"/>
      <c r="AL152" s="104"/>
      <c r="AM152" s="104"/>
      <c r="AN152" s="104"/>
      <c r="AO152" s="104"/>
      <c r="AP152" s="106"/>
      <c r="AQ152" s="106"/>
      <c r="AR152" s="106"/>
      <c r="AS152" s="107"/>
      <c r="AU152" s="173" t="s">
        <v>110</v>
      </c>
      <c r="AV152" s="174"/>
      <c r="AW152" s="174"/>
      <c r="AX152" s="174"/>
      <c r="AY152" s="174"/>
      <c r="AZ152" s="175"/>
      <c r="BA152" s="174"/>
      <c r="BB152" s="174"/>
      <c r="BC152" s="175"/>
      <c r="BD152" s="174"/>
      <c r="BE152" s="174"/>
      <c r="BF152" s="175"/>
      <c r="BG152" s="176"/>
    </row>
    <row r="153" spans="1:59" ht="28.5" hidden="1" customHeight="1">
      <c r="A153" s="109"/>
      <c r="B153" s="110" t="s">
        <v>94</v>
      </c>
      <c r="C153" s="356"/>
      <c r="D153" s="356"/>
      <c r="E153" s="356"/>
      <c r="F153" s="12"/>
      <c r="G153" s="269"/>
      <c r="H153" s="12"/>
      <c r="I153" s="269"/>
      <c r="J153" s="269"/>
      <c r="K153" s="269"/>
      <c r="L153" s="269"/>
      <c r="M153" s="269"/>
      <c r="N153" s="269"/>
      <c r="O153" s="269"/>
      <c r="P153" s="269"/>
      <c r="Q153" s="269"/>
      <c r="R153" s="269"/>
      <c r="S153" s="269"/>
      <c r="T153" s="269"/>
      <c r="U153" s="269"/>
      <c r="V153" s="269"/>
      <c r="W153" s="269"/>
      <c r="X153" s="269"/>
      <c r="Y153" s="269"/>
      <c r="Z153" s="269"/>
      <c r="AA153" s="357"/>
      <c r="AB153" s="111"/>
      <c r="AC153" s="111"/>
      <c r="AD153" s="111"/>
      <c r="AE153" s="110" t="s">
        <v>100</v>
      </c>
      <c r="AF153" s="111"/>
      <c r="AG153" s="111"/>
      <c r="AH153" s="111"/>
      <c r="AI153" s="111"/>
      <c r="AJ153" s="111"/>
      <c r="AK153" s="111"/>
      <c r="AL153" s="111"/>
      <c r="AM153" s="111"/>
      <c r="AN153" s="111"/>
      <c r="AO153" s="111"/>
      <c r="AP153" s="111"/>
      <c r="AQ153" s="111"/>
      <c r="AR153" s="111"/>
      <c r="AS153" s="112"/>
      <c r="AT153" s="12"/>
      <c r="AU153" s="177"/>
      <c r="AV153" s="178"/>
      <c r="AW153" s="178"/>
      <c r="AX153" s="178"/>
      <c r="AY153" s="178"/>
      <c r="AZ153" s="178"/>
      <c r="BA153" s="178"/>
      <c r="BB153" s="178"/>
      <c r="BC153" s="178"/>
      <c r="BD153" s="178"/>
      <c r="BE153" s="178"/>
      <c r="BF153" s="178"/>
      <c r="BG153" s="179"/>
    </row>
    <row r="154" spans="1:59" ht="25.5" hidden="1" customHeight="1">
      <c r="A154" s="109"/>
      <c r="B154" s="510" t="s">
        <v>98</v>
      </c>
      <c r="C154" s="511"/>
      <c r="D154" s="511"/>
      <c r="E154" s="512"/>
      <c r="F154" s="678" t="s">
        <v>96</v>
      </c>
      <c r="G154" s="678"/>
      <c r="H154" s="680"/>
      <c r="I154" s="680"/>
      <c r="J154" s="399" t="s">
        <v>40</v>
      </c>
      <c r="K154" s="399"/>
      <c r="L154" s="680"/>
      <c r="M154" s="680"/>
      <c r="N154" s="399" t="s">
        <v>41</v>
      </c>
      <c r="O154" s="400"/>
      <c r="P154" s="398" t="s">
        <v>42</v>
      </c>
      <c r="Q154" s="400"/>
      <c r="R154" s="693" t="s">
        <v>97</v>
      </c>
      <c r="S154" s="693"/>
      <c r="T154" s="680"/>
      <c r="U154" s="680"/>
      <c r="V154" s="399" t="s">
        <v>40</v>
      </c>
      <c r="W154" s="399"/>
      <c r="X154" s="680"/>
      <c r="Y154" s="680"/>
      <c r="Z154" s="399" t="s">
        <v>41</v>
      </c>
      <c r="AA154" s="400"/>
      <c r="AB154" s="12"/>
      <c r="AC154" s="12"/>
      <c r="AD154" s="12"/>
      <c r="AE154" s="510" t="s">
        <v>158</v>
      </c>
      <c r="AF154" s="695"/>
      <c r="AG154" s="695"/>
      <c r="AH154" s="695"/>
      <c r="AI154" s="696"/>
      <c r="AJ154" s="688">
        <f>ROUNDDOWN(AY155/60,0)</f>
        <v>0</v>
      </c>
      <c r="AK154" s="688"/>
      <c r="AL154" s="690" t="s">
        <v>87</v>
      </c>
      <c r="AM154" s="690"/>
      <c r="AN154" s="688">
        <f>AY155-AJ154*60</f>
        <v>0</v>
      </c>
      <c r="AO154" s="688"/>
      <c r="AP154" s="399" t="s">
        <v>41</v>
      </c>
      <c r="AQ154" s="400"/>
      <c r="AR154" s="111"/>
      <c r="AS154" s="113"/>
      <c r="AT154" s="692"/>
      <c r="AU154" s="177"/>
      <c r="AV154" s="178" t="s">
        <v>112</v>
      </c>
      <c r="AW154" s="178"/>
      <c r="AX154" s="178"/>
      <c r="AY154" s="178" t="s">
        <v>18</v>
      </c>
      <c r="AZ154" s="178"/>
      <c r="BA154" s="178"/>
      <c r="BB154" s="178"/>
      <c r="BC154" s="178"/>
      <c r="BD154" s="178"/>
      <c r="BE154" s="178"/>
      <c r="BF154" s="178"/>
      <c r="BG154" s="179"/>
    </row>
    <row r="155" spans="1:59" ht="25.5" hidden="1" customHeight="1">
      <c r="A155" s="109"/>
      <c r="B155" s="513"/>
      <c r="C155" s="514"/>
      <c r="D155" s="514"/>
      <c r="E155" s="515"/>
      <c r="F155" s="678"/>
      <c r="G155" s="678"/>
      <c r="H155" s="682"/>
      <c r="I155" s="682"/>
      <c r="J155" s="402"/>
      <c r="K155" s="402"/>
      <c r="L155" s="682"/>
      <c r="M155" s="682"/>
      <c r="N155" s="402"/>
      <c r="O155" s="403"/>
      <c r="P155" s="401"/>
      <c r="Q155" s="403"/>
      <c r="R155" s="694"/>
      <c r="S155" s="694"/>
      <c r="T155" s="682"/>
      <c r="U155" s="682"/>
      <c r="V155" s="402"/>
      <c r="W155" s="402"/>
      <c r="X155" s="682"/>
      <c r="Y155" s="682"/>
      <c r="Z155" s="402"/>
      <c r="AA155" s="403"/>
      <c r="AB155" s="12"/>
      <c r="AC155" s="12"/>
      <c r="AD155" s="12"/>
      <c r="AE155" s="697"/>
      <c r="AF155" s="698"/>
      <c r="AG155" s="698"/>
      <c r="AH155" s="698"/>
      <c r="AI155" s="699"/>
      <c r="AJ155" s="689"/>
      <c r="AK155" s="689"/>
      <c r="AL155" s="691"/>
      <c r="AM155" s="691"/>
      <c r="AN155" s="689"/>
      <c r="AO155" s="689"/>
      <c r="AP155" s="402"/>
      <c r="AQ155" s="403"/>
      <c r="AR155" s="111"/>
      <c r="AS155" s="113"/>
      <c r="AT155" s="692"/>
      <c r="AU155" s="502" t="s">
        <v>45</v>
      </c>
      <c r="AV155" s="493">
        <f>T154*60+X154</f>
        <v>0</v>
      </c>
      <c r="AW155" s="178"/>
      <c r="AX155" s="505" t="s">
        <v>244</v>
      </c>
      <c r="AY155" s="493">
        <f>(T154*60+X154)-(H154*60+L154)</f>
        <v>0</v>
      </c>
      <c r="AZ155" s="178"/>
      <c r="BA155" s="178"/>
      <c r="BB155" s="178"/>
      <c r="BC155" s="178"/>
      <c r="BD155" s="178"/>
      <c r="BE155" s="178"/>
      <c r="BF155" s="178"/>
      <c r="BG155" s="179"/>
    </row>
    <row r="156" spans="1:59" ht="25.5" hidden="1" customHeight="1">
      <c r="A156" s="109"/>
      <c r="B156" s="114"/>
      <c r="C156" s="114"/>
      <c r="D156" s="114"/>
      <c r="E156" s="114"/>
      <c r="F156" s="115"/>
      <c r="G156" s="115"/>
      <c r="H156" s="359"/>
      <c r="I156" s="115"/>
      <c r="J156" s="115"/>
      <c r="K156" s="115"/>
      <c r="L156" s="115"/>
      <c r="M156" s="115"/>
      <c r="N156" s="115"/>
      <c r="O156" s="115"/>
      <c r="P156" s="115"/>
      <c r="Q156" s="115"/>
      <c r="R156" s="115"/>
      <c r="S156" s="115"/>
      <c r="T156" s="115"/>
      <c r="U156" s="115"/>
      <c r="V156" s="115"/>
      <c r="W156" s="115"/>
      <c r="X156" s="111"/>
      <c r="Y156" s="111"/>
      <c r="Z156" s="269"/>
      <c r="AA156" s="357"/>
      <c r="AB156" s="111"/>
      <c r="AC156" s="111"/>
      <c r="AD156" s="111"/>
      <c r="AE156" s="111"/>
      <c r="AF156" s="111"/>
      <c r="AG156" s="111"/>
      <c r="AH156" s="111"/>
      <c r="AI156" s="111"/>
      <c r="AJ156" s="233"/>
      <c r="AK156" s="111"/>
      <c r="AL156" s="111"/>
      <c r="AM156" s="111"/>
      <c r="AN156" s="111"/>
      <c r="AO156" s="111"/>
      <c r="AP156" s="111"/>
      <c r="AQ156" s="111"/>
      <c r="AR156" s="111"/>
      <c r="AS156" s="113"/>
      <c r="AU156" s="502"/>
      <c r="AV156" s="494"/>
      <c r="AW156" s="178"/>
      <c r="AX156" s="505"/>
      <c r="AY156" s="494"/>
      <c r="AZ156" s="178"/>
      <c r="BA156" s="178"/>
      <c r="BB156" s="178"/>
      <c r="BC156" s="178"/>
      <c r="BD156" s="178"/>
      <c r="BE156" s="178"/>
      <c r="BF156" s="178"/>
      <c r="BG156" s="179"/>
    </row>
    <row r="157" spans="1:59" s="12" customFormat="1" ht="25.5" hidden="1" customHeight="1" thickBot="1">
      <c r="A157" s="109"/>
      <c r="B157" s="118" t="s">
        <v>242</v>
      </c>
      <c r="C157" s="356"/>
      <c r="D157" s="356"/>
      <c r="E157" s="356"/>
      <c r="F157" s="269"/>
      <c r="G157" s="269"/>
      <c r="H157" s="269"/>
      <c r="I157" s="214"/>
      <c r="J157" s="269"/>
      <c r="K157" s="269"/>
      <c r="L157" s="269"/>
      <c r="M157" s="269"/>
      <c r="N157" s="269"/>
      <c r="O157" s="269"/>
      <c r="P157" s="269"/>
      <c r="Q157" s="269"/>
      <c r="R157" s="269"/>
      <c r="S157" s="269"/>
      <c r="T157" s="269"/>
      <c r="U157" s="269"/>
      <c r="V157" s="269"/>
      <c r="W157" s="357"/>
      <c r="X157" s="111"/>
      <c r="Y157" s="111"/>
      <c r="Z157" s="269"/>
      <c r="AA157" s="357"/>
      <c r="AB157" s="111"/>
      <c r="AC157" s="111"/>
      <c r="AD157" s="111"/>
      <c r="AE157" s="110" t="s">
        <v>99</v>
      </c>
      <c r="AF157" s="111"/>
      <c r="AG157" s="111"/>
      <c r="AH157" s="111"/>
      <c r="AI157" s="111"/>
      <c r="AJ157" s="111"/>
      <c r="AK157" s="111"/>
      <c r="AL157" s="214" t="s">
        <v>250</v>
      </c>
      <c r="AN157" s="111"/>
      <c r="AO157" s="111"/>
      <c r="AP157" s="111"/>
      <c r="AQ157" s="111"/>
      <c r="AR157" s="111"/>
      <c r="AS157" s="113"/>
      <c r="AU157" s="177"/>
      <c r="AV157" s="182"/>
      <c r="AW157" s="182"/>
      <c r="AX157" s="182"/>
      <c r="AY157" s="182"/>
      <c r="AZ157" s="182"/>
      <c r="BA157" s="182"/>
      <c r="BB157" s="182"/>
      <c r="BC157" s="182"/>
      <c r="BD157" s="182"/>
      <c r="BE157" s="182"/>
      <c r="BF157" s="182"/>
      <c r="BG157" s="183"/>
    </row>
    <row r="158" spans="1:59" ht="25.5" hidden="1" customHeight="1">
      <c r="A158" s="109"/>
      <c r="B158" s="510" t="s">
        <v>108</v>
      </c>
      <c r="C158" s="511"/>
      <c r="D158" s="511"/>
      <c r="E158" s="512"/>
      <c r="F158" s="678" t="s">
        <v>96</v>
      </c>
      <c r="G158" s="678"/>
      <c r="H158" s="679"/>
      <c r="I158" s="680"/>
      <c r="J158" s="399" t="s">
        <v>40</v>
      </c>
      <c r="K158" s="399"/>
      <c r="L158" s="680"/>
      <c r="M158" s="680"/>
      <c r="N158" s="399" t="s">
        <v>41</v>
      </c>
      <c r="O158" s="400"/>
      <c r="P158" s="398" t="s">
        <v>42</v>
      </c>
      <c r="Q158" s="400"/>
      <c r="R158" s="693" t="s">
        <v>97</v>
      </c>
      <c r="S158" s="693"/>
      <c r="T158" s="679"/>
      <c r="U158" s="680"/>
      <c r="V158" s="399" t="s">
        <v>40</v>
      </c>
      <c r="W158" s="399"/>
      <c r="X158" s="680"/>
      <c r="Y158" s="680"/>
      <c r="Z158" s="399" t="s">
        <v>41</v>
      </c>
      <c r="AA158" s="400"/>
      <c r="AB158" s="111"/>
      <c r="AC158" s="111"/>
      <c r="AD158" s="111"/>
      <c r="AE158" s="703" t="s">
        <v>159</v>
      </c>
      <c r="AF158" s="399"/>
      <c r="AG158" s="399"/>
      <c r="AH158" s="399"/>
      <c r="AI158" s="400"/>
      <c r="AJ158" s="701">
        <f>ROUNDDOWN(BE160/60,0)</f>
        <v>0</v>
      </c>
      <c r="AK158" s="688"/>
      <c r="AL158" s="399" t="s">
        <v>40</v>
      </c>
      <c r="AM158" s="399"/>
      <c r="AN158" s="688">
        <f>BE160-AJ158*60</f>
        <v>0</v>
      </c>
      <c r="AO158" s="688"/>
      <c r="AP158" s="399" t="s">
        <v>41</v>
      </c>
      <c r="AQ158" s="400"/>
      <c r="AR158" s="111"/>
      <c r="AS158" s="119"/>
      <c r="AU158" s="522" t="s">
        <v>272</v>
      </c>
      <c r="AV158" s="175" t="s">
        <v>214</v>
      </c>
      <c r="AW158" s="175"/>
      <c r="AX158" s="175"/>
      <c r="AY158" s="175" t="s">
        <v>280</v>
      </c>
      <c r="AZ158" s="175"/>
      <c r="BA158" s="173"/>
      <c r="BB158" s="240" t="s">
        <v>135</v>
      </c>
      <c r="BC158" s="175"/>
      <c r="BD158" s="175"/>
      <c r="BE158" s="175"/>
      <c r="BF158" s="175"/>
      <c r="BG158" s="181"/>
    </row>
    <row r="159" spans="1:59" ht="25.5" hidden="1" customHeight="1" thickBot="1">
      <c r="A159" s="109"/>
      <c r="B159" s="513"/>
      <c r="C159" s="514"/>
      <c r="D159" s="514"/>
      <c r="E159" s="515"/>
      <c r="F159" s="678"/>
      <c r="G159" s="678"/>
      <c r="H159" s="681"/>
      <c r="I159" s="682"/>
      <c r="J159" s="402"/>
      <c r="K159" s="402"/>
      <c r="L159" s="682"/>
      <c r="M159" s="682"/>
      <c r="N159" s="402"/>
      <c r="O159" s="403"/>
      <c r="P159" s="401"/>
      <c r="Q159" s="403"/>
      <c r="R159" s="694"/>
      <c r="S159" s="694"/>
      <c r="T159" s="681"/>
      <c r="U159" s="682"/>
      <c r="V159" s="402"/>
      <c r="W159" s="402"/>
      <c r="X159" s="682"/>
      <c r="Y159" s="682"/>
      <c r="Z159" s="402"/>
      <c r="AA159" s="403"/>
      <c r="AB159" s="12"/>
      <c r="AC159" s="12"/>
      <c r="AD159" s="12"/>
      <c r="AE159" s="401"/>
      <c r="AF159" s="402"/>
      <c r="AG159" s="402"/>
      <c r="AH159" s="402"/>
      <c r="AI159" s="403"/>
      <c r="AJ159" s="702"/>
      <c r="AK159" s="689"/>
      <c r="AL159" s="402"/>
      <c r="AM159" s="402"/>
      <c r="AN159" s="689"/>
      <c r="AO159" s="689"/>
      <c r="AP159" s="402"/>
      <c r="AQ159" s="403"/>
      <c r="AR159" s="111"/>
      <c r="AS159" s="119"/>
      <c r="AU159" s="523"/>
      <c r="AV159" s="178" t="s">
        <v>136</v>
      </c>
      <c r="AW159" s="180"/>
      <c r="AX159" s="178"/>
      <c r="AY159" s="243" t="s">
        <v>246</v>
      </c>
      <c r="AZ159" s="180"/>
      <c r="BA159" s="260"/>
      <c r="BB159" s="241" t="s">
        <v>215</v>
      </c>
      <c r="BC159" s="180"/>
      <c r="BD159" s="178"/>
      <c r="BE159" s="178" t="s">
        <v>95</v>
      </c>
      <c r="BF159" s="178"/>
      <c r="BG159" s="179"/>
    </row>
    <row r="160" spans="1:59" s="8" customFormat="1" ht="25.5" hidden="1" customHeight="1">
      <c r="A160" s="236"/>
      <c r="C160" s="214"/>
      <c r="D160" s="214"/>
      <c r="E160" s="214"/>
      <c r="F160" s="214"/>
      <c r="G160" s="214"/>
      <c r="H160" s="214"/>
      <c r="I160" s="214"/>
      <c r="J160" s="214"/>
      <c r="K160" s="214"/>
      <c r="L160" s="214"/>
      <c r="M160" s="214"/>
      <c r="N160" s="214"/>
      <c r="O160" s="216"/>
      <c r="P160" s="214"/>
      <c r="Q160" s="214"/>
      <c r="R160" s="214"/>
      <c r="S160" s="214"/>
      <c r="T160" s="214"/>
      <c r="U160" s="237"/>
      <c r="V160" s="214"/>
      <c r="W160" s="214"/>
      <c r="X160" s="238"/>
      <c r="Y160" s="238"/>
      <c r="Z160" s="269"/>
      <c r="AA160" s="357"/>
      <c r="AB160" s="238"/>
      <c r="AC160" s="238"/>
      <c r="AD160" s="238"/>
      <c r="AF160" s="216"/>
      <c r="AG160" s="215"/>
      <c r="AH160" s="215"/>
      <c r="AI160" s="215"/>
      <c r="AJ160" s="215"/>
      <c r="AK160" s="215"/>
      <c r="AL160" s="214" t="s">
        <v>282</v>
      </c>
      <c r="AM160" s="215"/>
      <c r="AN160" s="238"/>
      <c r="AO160" s="238"/>
      <c r="AP160" s="238"/>
      <c r="AQ160" s="139"/>
      <c r="AR160" s="238"/>
      <c r="AS160" s="239"/>
      <c r="AU160" s="502" t="s">
        <v>133</v>
      </c>
      <c r="AV160" s="493">
        <f>T158*60+X158</f>
        <v>0</v>
      </c>
      <c r="AW160" s="700"/>
      <c r="AX160" s="505" t="s">
        <v>134</v>
      </c>
      <c r="AY160" s="493">
        <f>20*60</f>
        <v>1200</v>
      </c>
      <c r="AZ160" s="178"/>
      <c r="BA160" s="502" t="s">
        <v>46</v>
      </c>
      <c r="BB160" s="493">
        <f>IF(AV160&lt;=AY160,AY160,AV155)</f>
        <v>1200</v>
      </c>
      <c r="BC160" s="501"/>
      <c r="BD160" s="505" t="s">
        <v>245</v>
      </c>
      <c r="BE160" s="499">
        <f>IF(AV155-BB160&gt;0,AV155-BB160,0)</f>
        <v>0</v>
      </c>
      <c r="BF160" s="485" t="s">
        <v>132</v>
      </c>
      <c r="BG160" s="486"/>
    </row>
    <row r="161" spans="1:59" ht="25.5" hidden="1" customHeight="1">
      <c r="A161" s="109"/>
      <c r="B161" s="510" t="s">
        <v>108</v>
      </c>
      <c r="C161" s="511"/>
      <c r="D161" s="511"/>
      <c r="E161" s="512"/>
      <c r="F161" s="678" t="s">
        <v>96</v>
      </c>
      <c r="G161" s="678"/>
      <c r="H161" s="679"/>
      <c r="I161" s="680"/>
      <c r="J161" s="399" t="s">
        <v>40</v>
      </c>
      <c r="K161" s="399"/>
      <c r="L161" s="680"/>
      <c r="M161" s="680"/>
      <c r="N161" s="399" t="s">
        <v>41</v>
      </c>
      <c r="O161" s="400"/>
      <c r="P161" s="398" t="s">
        <v>42</v>
      </c>
      <c r="Q161" s="400"/>
      <c r="R161" s="693" t="s">
        <v>97</v>
      </c>
      <c r="S161" s="693"/>
      <c r="T161" s="679"/>
      <c r="U161" s="680"/>
      <c r="V161" s="399" t="s">
        <v>40</v>
      </c>
      <c r="W161" s="399"/>
      <c r="X161" s="680"/>
      <c r="Y161" s="680"/>
      <c r="Z161" s="399" t="s">
        <v>41</v>
      </c>
      <c r="AA161" s="400"/>
      <c r="AB161" s="111"/>
      <c r="AC161" s="111"/>
      <c r="AD161" s="111"/>
      <c r="AE161" s="703" t="s">
        <v>159</v>
      </c>
      <c r="AF161" s="399"/>
      <c r="AG161" s="399"/>
      <c r="AH161" s="399"/>
      <c r="AI161" s="400"/>
      <c r="AJ161" s="701">
        <f>ROUNDDOWN(BE166/60,0)</f>
        <v>0</v>
      </c>
      <c r="AK161" s="688"/>
      <c r="AL161" s="399" t="s">
        <v>40</v>
      </c>
      <c r="AM161" s="399"/>
      <c r="AN161" s="688">
        <f>BE166-AJ161*60</f>
        <v>0</v>
      </c>
      <c r="AO161" s="688"/>
      <c r="AP161" s="399" t="s">
        <v>41</v>
      </c>
      <c r="AQ161" s="400"/>
      <c r="AR161" s="111"/>
      <c r="AS161" s="119"/>
      <c r="AU161" s="502"/>
      <c r="AV161" s="494"/>
      <c r="AW161" s="700"/>
      <c r="AX161" s="505"/>
      <c r="AY161" s="494"/>
      <c r="AZ161" s="178"/>
      <c r="BA161" s="502"/>
      <c r="BB161" s="494"/>
      <c r="BC161" s="501"/>
      <c r="BD161" s="505"/>
      <c r="BE161" s="500"/>
      <c r="BF161" s="485"/>
      <c r="BG161" s="486"/>
    </row>
    <row r="162" spans="1:59" ht="25.5" hidden="1" customHeight="1">
      <c r="A162" s="109"/>
      <c r="B162" s="513"/>
      <c r="C162" s="514"/>
      <c r="D162" s="514"/>
      <c r="E162" s="515"/>
      <c r="F162" s="678"/>
      <c r="G162" s="678"/>
      <c r="H162" s="681"/>
      <c r="I162" s="682"/>
      <c r="J162" s="402"/>
      <c r="K162" s="402"/>
      <c r="L162" s="682"/>
      <c r="M162" s="682"/>
      <c r="N162" s="402"/>
      <c r="O162" s="403"/>
      <c r="P162" s="401"/>
      <c r="Q162" s="403"/>
      <c r="R162" s="694"/>
      <c r="S162" s="694"/>
      <c r="T162" s="681"/>
      <c r="U162" s="682"/>
      <c r="V162" s="402"/>
      <c r="W162" s="402"/>
      <c r="X162" s="682"/>
      <c r="Y162" s="682"/>
      <c r="Z162" s="402"/>
      <c r="AA162" s="403"/>
      <c r="AB162" s="12"/>
      <c r="AC162" s="12"/>
      <c r="AD162" s="12"/>
      <c r="AE162" s="401"/>
      <c r="AF162" s="402"/>
      <c r="AG162" s="402"/>
      <c r="AH162" s="402"/>
      <c r="AI162" s="403"/>
      <c r="AJ162" s="702"/>
      <c r="AK162" s="689"/>
      <c r="AL162" s="402"/>
      <c r="AM162" s="402"/>
      <c r="AN162" s="689"/>
      <c r="AO162" s="689"/>
      <c r="AP162" s="402"/>
      <c r="AQ162" s="403"/>
      <c r="AR162" s="111"/>
      <c r="AS162" s="119"/>
      <c r="AU162" s="259"/>
      <c r="AV162" s="178"/>
      <c r="AW162" s="178"/>
      <c r="AX162" s="178"/>
      <c r="AY162" s="178"/>
      <c r="AZ162" s="178"/>
      <c r="BA162" s="234" t="s">
        <v>137</v>
      </c>
      <c r="BB162" s="178"/>
      <c r="BC162" s="178"/>
      <c r="BD162" s="178"/>
      <c r="BE162" s="178"/>
      <c r="BF162" s="178"/>
      <c r="BG162" s="179"/>
    </row>
    <row r="163" spans="1:59" ht="25.5" hidden="1" customHeight="1" thickBot="1">
      <c r="A163" s="120"/>
      <c r="B163" s="114"/>
      <c r="C163" s="114"/>
      <c r="D163" s="114"/>
      <c r="E163" s="114"/>
      <c r="F163" s="12"/>
      <c r="G163" s="114"/>
      <c r="H163" s="359"/>
      <c r="I163" s="114"/>
      <c r="J163" s="114"/>
      <c r="K163" s="114"/>
      <c r="L163" s="114"/>
      <c r="M163" s="114"/>
      <c r="N163" s="114"/>
      <c r="O163" s="114"/>
      <c r="P163" s="121"/>
      <c r="Q163" s="114"/>
      <c r="R163" s="114"/>
      <c r="S163" s="114"/>
      <c r="T163" s="114"/>
      <c r="U163" s="114"/>
      <c r="V163" s="114"/>
      <c r="W163" s="114"/>
      <c r="X163" s="111"/>
      <c r="Y163" s="111"/>
      <c r="Z163" s="269"/>
      <c r="AA163" s="12"/>
      <c r="AB163" s="12"/>
      <c r="AC163" s="12"/>
      <c r="AD163" s="12"/>
      <c r="AE163" s="12"/>
      <c r="AF163" s="12"/>
      <c r="AG163" s="12"/>
      <c r="AH163" s="12"/>
      <c r="AI163" s="12"/>
      <c r="AJ163" s="233"/>
      <c r="AK163" s="12"/>
      <c r="AL163" s="12"/>
      <c r="AM163" s="12"/>
      <c r="AN163" s="12"/>
      <c r="AO163" s="12"/>
      <c r="AP163" s="12"/>
      <c r="AQ163" s="12"/>
      <c r="AR163" s="12"/>
      <c r="AS163" s="113"/>
      <c r="AU163" s="177"/>
      <c r="AV163" s="261"/>
      <c r="AW163" s="182"/>
      <c r="AX163" s="182"/>
      <c r="AY163" s="182"/>
      <c r="AZ163" s="182"/>
      <c r="BA163" s="235" t="s">
        <v>254</v>
      </c>
      <c r="BB163" s="261"/>
      <c r="BC163" s="261"/>
      <c r="BD163" s="261"/>
      <c r="BE163" s="261"/>
      <c r="BF163" s="261"/>
      <c r="BG163" s="183"/>
    </row>
    <row r="164" spans="1:59" ht="25.5" hidden="1" customHeight="1">
      <c r="A164" s="120"/>
      <c r="B164" s="12"/>
      <c r="C164" s="123" t="s">
        <v>257</v>
      </c>
      <c r="D164" s="124"/>
      <c r="E164" s="124"/>
      <c r="F164" s="125"/>
      <c r="G164" s="124"/>
      <c r="H164" s="124"/>
      <c r="I164" s="124"/>
      <c r="J164" s="124"/>
      <c r="K164" s="124"/>
      <c r="L164" s="124"/>
      <c r="M164" s="124"/>
      <c r="N164" s="124"/>
      <c r="O164" s="124"/>
      <c r="P164" s="126"/>
      <c r="Q164" s="124"/>
      <c r="R164" s="124"/>
      <c r="S164" s="124"/>
      <c r="T164" s="124"/>
      <c r="U164" s="124"/>
      <c r="V164" s="124"/>
      <c r="W164" s="124"/>
      <c r="X164" s="127"/>
      <c r="Y164" s="127"/>
      <c r="Z164" s="127"/>
      <c r="AA164" s="125"/>
      <c r="AB164" s="128"/>
      <c r="AD164" s="12"/>
      <c r="AE164" s="110" t="s">
        <v>101</v>
      </c>
      <c r="AF164" s="12"/>
      <c r="AG164" s="12"/>
      <c r="AH164" s="12"/>
      <c r="AI164" s="12"/>
      <c r="AJ164" s="12"/>
      <c r="AK164" s="12"/>
      <c r="AL164" s="214" t="s">
        <v>250</v>
      </c>
      <c r="AM164" s="12"/>
      <c r="AN164" s="12"/>
      <c r="AO164" s="12"/>
      <c r="AP164" s="12"/>
      <c r="AQ164" s="12"/>
      <c r="AR164" s="12"/>
      <c r="AS164" s="113"/>
      <c r="AU164" s="522" t="s">
        <v>273</v>
      </c>
      <c r="AV164" s="249" t="s">
        <v>214</v>
      </c>
      <c r="AW164" s="249"/>
      <c r="AX164" s="249"/>
      <c r="AY164" s="175" t="s">
        <v>280</v>
      </c>
      <c r="AZ164" s="249"/>
      <c r="BA164" s="263"/>
      <c r="BB164" s="250" t="s">
        <v>135</v>
      </c>
      <c r="BC164" s="249"/>
      <c r="BD164" s="249"/>
      <c r="BE164" s="249"/>
      <c r="BF164" s="249"/>
      <c r="BG164" s="251"/>
    </row>
    <row r="165" spans="1:59" s="77" customFormat="1" ht="25.5" hidden="1" customHeight="1" thickBot="1">
      <c r="A165" s="120"/>
      <c r="B165" s="12"/>
      <c r="C165" s="129" t="s">
        <v>219</v>
      </c>
      <c r="D165" s="506" t="s">
        <v>146</v>
      </c>
      <c r="E165" s="506"/>
      <c r="F165" s="506"/>
      <c r="G165" s="506"/>
      <c r="H165" s="506"/>
      <c r="I165" s="506"/>
      <c r="J165" s="506"/>
      <c r="K165" s="506"/>
      <c r="L165" s="506"/>
      <c r="M165" s="506"/>
      <c r="N165" s="506"/>
      <c r="O165" s="506"/>
      <c r="P165" s="506"/>
      <c r="Q165" s="506"/>
      <c r="R165" s="506"/>
      <c r="S165" s="506"/>
      <c r="T165" s="506"/>
      <c r="U165" s="506"/>
      <c r="V165" s="506"/>
      <c r="W165" s="506"/>
      <c r="X165" s="506"/>
      <c r="Y165" s="506"/>
      <c r="Z165" s="506"/>
      <c r="AA165" s="506"/>
      <c r="AB165" s="507"/>
      <c r="AC165" s="1"/>
      <c r="AD165" s="12"/>
      <c r="AE165" s="510" t="s">
        <v>160</v>
      </c>
      <c r="AF165" s="511"/>
      <c r="AG165" s="511"/>
      <c r="AH165" s="511"/>
      <c r="AI165" s="511"/>
      <c r="AJ165" s="511"/>
      <c r="AK165" s="512"/>
      <c r="AL165" s="516">
        <f>'様式第３－１号(大規模映画館) '!AL164</f>
        <v>0</v>
      </c>
      <c r="AM165" s="517"/>
      <c r="AN165" s="517"/>
      <c r="AO165" s="517"/>
      <c r="AP165" s="517"/>
      <c r="AQ165" s="518"/>
      <c r="AR165" s="12"/>
      <c r="AS165" s="113"/>
      <c r="AU165" s="523"/>
      <c r="AV165" s="243" t="s">
        <v>136</v>
      </c>
      <c r="AW165" s="252"/>
      <c r="AX165" s="243"/>
      <c r="AY165" s="243" t="s">
        <v>274</v>
      </c>
      <c r="AZ165" s="252"/>
      <c r="BA165" s="263"/>
      <c r="BB165" s="241" t="s">
        <v>215</v>
      </c>
      <c r="BC165" s="252"/>
      <c r="BD165" s="243"/>
      <c r="BE165" s="243" t="s">
        <v>95</v>
      </c>
      <c r="BF165" s="243"/>
      <c r="BG165" s="253"/>
    </row>
    <row r="166" spans="1:59" ht="25.5" hidden="1" customHeight="1">
      <c r="A166" s="120"/>
      <c r="B166" s="12"/>
      <c r="C166" s="130" t="s">
        <v>220</v>
      </c>
      <c r="D166" s="508" t="s">
        <v>243</v>
      </c>
      <c r="E166" s="508"/>
      <c r="F166" s="508"/>
      <c r="G166" s="508"/>
      <c r="H166" s="508"/>
      <c r="I166" s="508"/>
      <c r="J166" s="508"/>
      <c r="K166" s="508"/>
      <c r="L166" s="508"/>
      <c r="M166" s="508"/>
      <c r="N166" s="508"/>
      <c r="O166" s="508"/>
      <c r="P166" s="508"/>
      <c r="Q166" s="508"/>
      <c r="R166" s="508"/>
      <c r="S166" s="508"/>
      <c r="T166" s="508"/>
      <c r="U166" s="508"/>
      <c r="V166" s="508"/>
      <c r="W166" s="508"/>
      <c r="X166" s="508"/>
      <c r="Y166" s="508"/>
      <c r="Z166" s="508"/>
      <c r="AA166" s="508"/>
      <c r="AB166" s="509"/>
      <c r="AD166" s="12"/>
      <c r="AE166" s="513"/>
      <c r="AF166" s="514"/>
      <c r="AG166" s="514"/>
      <c r="AH166" s="514"/>
      <c r="AI166" s="514"/>
      <c r="AJ166" s="514"/>
      <c r="AK166" s="515"/>
      <c r="AL166" s="519"/>
      <c r="AM166" s="520"/>
      <c r="AN166" s="520"/>
      <c r="AO166" s="520"/>
      <c r="AP166" s="520"/>
      <c r="AQ166" s="521"/>
      <c r="AR166" s="12"/>
      <c r="AS166" s="113"/>
      <c r="AT166" s="355"/>
      <c r="AU166" s="487" t="s">
        <v>133</v>
      </c>
      <c r="AV166" s="488">
        <f>T161*60+X161</f>
        <v>0</v>
      </c>
      <c r="AW166" s="491"/>
      <c r="AX166" s="492" t="s">
        <v>134</v>
      </c>
      <c r="AY166" s="493">
        <f>21*60</f>
        <v>1260</v>
      </c>
      <c r="AZ166" s="243"/>
      <c r="BA166" s="487" t="s">
        <v>46</v>
      </c>
      <c r="BB166" s="488">
        <f>IF(AV166&lt;=AY166,AY166,AV155)</f>
        <v>1260</v>
      </c>
      <c r="BC166" s="490"/>
      <c r="BD166" s="492" t="s">
        <v>245</v>
      </c>
      <c r="BE166" s="495">
        <f>IF(AV155-BB166&gt;0,AV155-BB166,0)</f>
        <v>0</v>
      </c>
      <c r="BF166" s="497" t="s">
        <v>132</v>
      </c>
      <c r="BG166" s="498"/>
    </row>
    <row r="167" spans="1:59" ht="25.5" hidden="1" customHeight="1">
      <c r="A167" s="120"/>
      <c r="B167" s="12"/>
      <c r="C167" s="131"/>
      <c r="D167" s="503" t="s">
        <v>281</v>
      </c>
      <c r="E167" s="503"/>
      <c r="F167" s="503"/>
      <c r="G167" s="503"/>
      <c r="H167" s="503"/>
      <c r="I167" s="503"/>
      <c r="J167" s="503"/>
      <c r="K167" s="503"/>
      <c r="L167" s="503"/>
      <c r="M167" s="503"/>
      <c r="N167" s="503"/>
      <c r="O167" s="503"/>
      <c r="P167" s="503"/>
      <c r="Q167" s="503"/>
      <c r="R167" s="503"/>
      <c r="S167" s="503"/>
      <c r="T167" s="503"/>
      <c r="U167" s="503"/>
      <c r="V167" s="503"/>
      <c r="W167" s="503"/>
      <c r="X167" s="503"/>
      <c r="Y167" s="503"/>
      <c r="Z167" s="503"/>
      <c r="AA167" s="503"/>
      <c r="AB167" s="504"/>
      <c r="AD167" s="12"/>
      <c r="AF167" s="12"/>
      <c r="AG167" s="12"/>
      <c r="AH167" s="12"/>
      <c r="AI167" s="12"/>
      <c r="AJ167" s="12"/>
      <c r="AK167" s="12"/>
      <c r="AL167" s="214" t="s">
        <v>282</v>
      </c>
      <c r="AM167" s="12"/>
      <c r="AN167" s="12"/>
      <c r="AO167" s="12"/>
      <c r="AP167" s="12"/>
      <c r="AQ167" s="12"/>
      <c r="AR167" s="12"/>
      <c r="AS167" s="113"/>
      <c r="AT167" s="355"/>
      <c r="AU167" s="487"/>
      <c r="AV167" s="489"/>
      <c r="AW167" s="491"/>
      <c r="AX167" s="492"/>
      <c r="AY167" s="494"/>
      <c r="AZ167" s="243"/>
      <c r="BA167" s="487"/>
      <c r="BB167" s="489"/>
      <c r="BC167" s="490"/>
      <c r="BD167" s="492"/>
      <c r="BE167" s="496"/>
      <c r="BF167" s="497"/>
      <c r="BG167" s="498"/>
    </row>
    <row r="168" spans="1:59" ht="25.5" hidden="1" customHeight="1">
      <c r="A168" s="120"/>
      <c r="B168" s="12"/>
      <c r="C168" s="131"/>
      <c r="D168" s="305"/>
      <c r="E168" s="305"/>
      <c r="F168" s="305"/>
      <c r="G168" s="305"/>
      <c r="H168" s="305"/>
      <c r="I168" s="305"/>
      <c r="J168" s="305"/>
      <c r="K168" s="305"/>
      <c r="L168" s="305"/>
      <c r="M168" s="305"/>
      <c r="N168" s="305"/>
      <c r="O168" s="305"/>
      <c r="P168" s="305"/>
      <c r="Q168" s="305"/>
      <c r="R168" s="305"/>
      <c r="S168" s="305"/>
      <c r="T168" s="305"/>
      <c r="U168" s="305"/>
      <c r="V168" s="305"/>
      <c r="W168" s="305"/>
      <c r="X168" s="305"/>
      <c r="Y168" s="305"/>
      <c r="Z168" s="305"/>
      <c r="AA168" s="305"/>
      <c r="AB168" s="306"/>
      <c r="AD168" s="12"/>
      <c r="AE168" s="510" t="s">
        <v>160</v>
      </c>
      <c r="AF168" s="511"/>
      <c r="AG168" s="511"/>
      <c r="AH168" s="511"/>
      <c r="AI168" s="511"/>
      <c r="AJ168" s="511"/>
      <c r="AK168" s="512"/>
      <c r="AL168" s="516">
        <f>'様式第３－１号(大規模映画館) '!AL167</f>
        <v>0</v>
      </c>
      <c r="AM168" s="517"/>
      <c r="AN168" s="517"/>
      <c r="AO168" s="517"/>
      <c r="AP168" s="517"/>
      <c r="AQ168" s="518"/>
      <c r="AR168" s="12"/>
      <c r="AS168" s="113"/>
      <c r="AT168" s="355"/>
      <c r="AU168" s="260"/>
      <c r="AV168" s="243"/>
      <c r="AW168" s="243"/>
      <c r="AX168" s="243"/>
      <c r="AY168" s="243"/>
      <c r="AZ168" s="243"/>
      <c r="BA168" s="254" t="s">
        <v>137</v>
      </c>
      <c r="BB168" s="243"/>
      <c r="BC168" s="243"/>
      <c r="BD168" s="243"/>
      <c r="BE168" s="243"/>
      <c r="BF168" s="243"/>
      <c r="BG168" s="253"/>
    </row>
    <row r="169" spans="1:59" ht="25.5" hidden="1" customHeight="1">
      <c r="A169" s="120"/>
      <c r="B169" s="12"/>
      <c r="C169" s="125"/>
      <c r="D169" s="307"/>
      <c r="E169" s="307"/>
      <c r="F169" s="307"/>
      <c r="G169" s="307"/>
      <c r="H169" s="307"/>
      <c r="I169" s="307"/>
      <c r="J169" s="307"/>
      <c r="K169" s="307"/>
      <c r="L169" s="307"/>
      <c r="M169" s="307"/>
      <c r="N169" s="307"/>
      <c r="O169" s="307"/>
      <c r="P169" s="307"/>
      <c r="Q169" s="307"/>
      <c r="R169" s="307"/>
      <c r="S169" s="307"/>
      <c r="T169" s="307"/>
      <c r="U169" s="307"/>
      <c r="V169" s="307"/>
      <c r="W169" s="307"/>
      <c r="X169" s="307"/>
      <c r="Y169" s="307"/>
      <c r="Z169" s="307"/>
      <c r="AA169" s="307"/>
      <c r="AB169" s="307"/>
      <c r="AD169" s="12"/>
      <c r="AE169" s="513"/>
      <c r="AF169" s="514"/>
      <c r="AG169" s="514"/>
      <c r="AH169" s="514"/>
      <c r="AI169" s="514"/>
      <c r="AJ169" s="514"/>
      <c r="AK169" s="515"/>
      <c r="AL169" s="519"/>
      <c r="AM169" s="520"/>
      <c r="AN169" s="520"/>
      <c r="AO169" s="520"/>
      <c r="AP169" s="520"/>
      <c r="AQ169" s="521"/>
      <c r="AR169" s="12"/>
      <c r="AS169" s="113"/>
      <c r="AT169" s="355"/>
      <c r="AU169" s="264"/>
      <c r="AV169" s="265"/>
      <c r="AW169" s="255"/>
      <c r="AX169" s="255"/>
      <c r="AY169" s="255"/>
      <c r="AZ169" s="255"/>
      <c r="BA169" s="256" t="s">
        <v>247</v>
      </c>
      <c r="BB169" s="265"/>
      <c r="BC169" s="265"/>
      <c r="BD169" s="265"/>
      <c r="BE169" s="265"/>
      <c r="BF169" s="265"/>
      <c r="BG169" s="257"/>
    </row>
    <row r="170" spans="1:59" ht="25.5" hidden="1" customHeight="1">
      <c r="A170" s="133"/>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5" t="s">
        <v>152</v>
      </c>
      <c r="AL170" s="134"/>
      <c r="AM170" s="136"/>
      <c r="AN170" s="136"/>
      <c r="AO170" s="136"/>
      <c r="AP170" s="134"/>
      <c r="AQ170" s="134"/>
      <c r="AR170" s="134"/>
      <c r="AS170" s="137"/>
    </row>
    <row r="171" spans="1:59" ht="17.25" hidden="1" customHeight="1">
      <c r="A171" s="115"/>
      <c r="B171" s="115"/>
      <c r="C171" s="115"/>
      <c r="D171" s="115"/>
      <c r="E171" s="115"/>
      <c r="F171" s="122"/>
      <c r="G171" s="115"/>
      <c r="H171" s="115"/>
      <c r="I171" s="115"/>
      <c r="J171" s="115"/>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32"/>
      <c r="AL171" s="12"/>
      <c r="AM171" s="111"/>
      <c r="AN171" s="111"/>
      <c r="AO171" s="111"/>
      <c r="AP171" s="12"/>
      <c r="AQ171" s="12"/>
      <c r="AR171" s="12"/>
      <c r="AS171" s="12"/>
    </row>
    <row r="172" spans="1:59" ht="17.25" hidden="1" customHeight="1">
      <c r="A172" s="115"/>
      <c r="B172" s="115"/>
      <c r="C172" s="115"/>
      <c r="D172" s="115"/>
      <c r="E172" s="115"/>
      <c r="F172" s="122"/>
      <c r="G172" s="115"/>
      <c r="H172" s="115"/>
      <c r="I172" s="115"/>
      <c r="J172" s="115"/>
      <c r="AK172" s="138"/>
      <c r="AM172" s="92"/>
      <c r="AN172" s="92"/>
      <c r="AO172" s="92"/>
      <c r="AU172" s="12"/>
    </row>
    <row r="173" spans="1:59" ht="25.5" hidden="1" customHeight="1">
      <c r="A173" s="552" t="s">
        <v>222</v>
      </c>
      <c r="B173" s="553"/>
      <c r="C173" s="553"/>
      <c r="D173" s="553"/>
      <c r="E173" s="553"/>
      <c r="F173" s="553"/>
      <c r="G173" s="553"/>
      <c r="H173" s="553"/>
      <c r="I173" s="554"/>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row>
    <row r="174" spans="1:59" ht="17.25" hidden="1" customHeight="1">
      <c r="A174" s="555"/>
      <c r="B174" s="556"/>
      <c r="C174" s="556"/>
      <c r="D174" s="556"/>
      <c r="E174" s="556"/>
      <c r="F174" s="556"/>
      <c r="G174" s="556"/>
      <c r="H174" s="556"/>
      <c r="I174" s="557"/>
      <c r="J174" s="103"/>
      <c r="K174" s="103"/>
      <c r="L174" s="103"/>
      <c r="M174" s="103"/>
      <c r="N174" s="103"/>
      <c r="O174" s="103"/>
      <c r="P174" s="103"/>
      <c r="Q174" s="103"/>
      <c r="R174" s="103"/>
      <c r="S174" s="103"/>
      <c r="T174" s="103"/>
      <c r="U174" s="103"/>
      <c r="V174" s="103"/>
      <c r="W174" s="103"/>
      <c r="X174" s="104"/>
      <c r="Y174" s="104"/>
      <c r="Z174" s="104"/>
      <c r="AA174" s="104"/>
      <c r="AB174" s="104"/>
      <c r="AC174" s="104"/>
      <c r="AD174" s="104"/>
      <c r="AE174" s="105"/>
      <c r="AF174" s="104"/>
      <c r="AG174" s="104"/>
      <c r="AH174" s="104"/>
      <c r="AI174" s="104"/>
      <c r="AJ174" s="104"/>
      <c r="AK174" s="104"/>
      <c r="AL174" s="104"/>
      <c r="AM174" s="104"/>
      <c r="AN174" s="104"/>
      <c r="AO174" s="104"/>
      <c r="AP174" s="106"/>
      <c r="AQ174" s="106"/>
      <c r="AR174" s="106"/>
      <c r="AS174" s="107"/>
      <c r="AU174" s="173" t="s">
        <v>110</v>
      </c>
      <c r="AV174" s="174"/>
      <c r="AW174" s="174"/>
      <c r="AX174" s="174"/>
      <c r="AY174" s="174"/>
      <c r="AZ174" s="175"/>
      <c r="BA174" s="174"/>
      <c r="BB174" s="174"/>
      <c r="BC174" s="175"/>
      <c r="BD174" s="174"/>
      <c r="BE174" s="174"/>
      <c r="BF174" s="175"/>
      <c r="BG174" s="176"/>
    </row>
    <row r="175" spans="1:59" ht="28.5" hidden="1" customHeight="1">
      <c r="A175" s="109"/>
      <c r="B175" s="110" t="s">
        <v>94</v>
      </c>
      <c r="C175" s="356"/>
      <c r="D175" s="356"/>
      <c r="E175" s="356"/>
      <c r="F175" s="12"/>
      <c r="G175" s="269"/>
      <c r="H175" s="12"/>
      <c r="I175" s="269"/>
      <c r="J175" s="269"/>
      <c r="K175" s="269"/>
      <c r="L175" s="269"/>
      <c r="M175" s="269"/>
      <c r="N175" s="269"/>
      <c r="O175" s="269"/>
      <c r="P175" s="269"/>
      <c r="Q175" s="269"/>
      <c r="R175" s="269"/>
      <c r="S175" s="269"/>
      <c r="T175" s="269"/>
      <c r="U175" s="269"/>
      <c r="V175" s="269"/>
      <c r="W175" s="269"/>
      <c r="X175" s="269"/>
      <c r="Y175" s="269"/>
      <c r="Z175" s="269"/>
      <c r="AA175" s="357"/>
      <c r="AB175" s="111"/>
      <c r="AC175" s="111"/>
      <c r="AD175" s="111"/>
      <c r="AE175" s="110" t="s">
        <v>100</v>
      </c>
      <c r="AF175" s="111"/>
      <c r="AG175" s="111"/>
      <c r="AH175" s="111"/>
      <c r="AI175" s="111"/>
      <c r="AJ175" s="111"/>
      <c r="AK175" s="111"/>
      <c r="AL175" s="111"/>
      <c r="AM175" s="111"/>
      <c r="AN175" s="111"/>
      <c r="AO175" s="111"/>
      <c r="AP175" s="111"/>
      <c r="AQ175" s="111"/>
      <c r="AR175" s="111"/>
      <c r="AS175" s="112"/>
      <c r="AT175" s="12"/>
      <c r="AU175" s="177"/>
      <c r="AV175" s="178"/>
      <c r="AW175" s="178"/>
      <c r="AX175" s="178"/>
      <c r="AY175" s="178"/>
      <c r="AZ175" s="178"/>
      <c r="BA175" s="178"/>
      <c r="BB175" s="178"/>
      <c r="BC175" s="178"/>
      <c r="BD175" s="178"/>
      <c r="BE175" s="178"/>
      <c r="BF175" s="178"/>
      <c r="BG175" s="179"/>
    </row>
    <row r="176" spans="1:59" ht="25.5" hidden="1" customHeight="1">
      <c r="A176" s="109"/>
      <c r="B176" s="510" t="s">
        <v>98</v>
      </c>
      <c r="C176" s="511"/>
      <c r="D176" s="511"/>
      <c r="E176" s="512"/>
      <c r="F176" s="678" t="s">
        <v>96</v>
      </c>
      <c r="G176" s="678"/>
      <c r="H176" s="680"/>
      <c r="I176" s="680"/>
      <c r="J176" s="399" t="s">
        <v>40</v>
      </c>
      <c r="K176" s="399"/>
      <c r="L176" s="680"/>
      <c r="M176" s="680"/>
      <c r="N176" s="399" t="s">
        <v>41</v>
      </c>
      <c r="O176" s="400"/>
      <c r="P176" s="398" t="s">
        <v>42</v>
      </c>
      <c r="Q176" s="400"/>
      <c r="R176" s="693" t="s">
        <v>97</v>
      </c>
      <c r="S176" s="693"/>
      <c r="T176" s="680"/>
      <c r="U176" s="680"/>
      <c r="V176" s="399" t="s">
        <v>40</v>
      </c>
      <c r="W176" s="399"/>
      <c r="X176" s="680"/>
      <c r="Y176" s="680"/>
      <c r="Z176" s="399" t="s">
        <v>41</v>
      </c>
      <c r="AA176" s="400"/>
      <c r="AB176" s="12"/>
      <c r="AC176" s="12"/>
      <c r="AD176" s="12"/>
      <c r="AE176" s="510" t="s">
        <v>158</v>
      </c>
      <c r="AF176" s="695"/>
      <c r="AG176" s="695"/>
      <c r="AH176" s="695"/>
      <c r="AI176" s="696"/>
      <c r="AJ176" s="688">
        <f>ROUNDDOWN(AY177/60,0)</f>
        <v>0</v>
      </c>
      <c r="AK176" s="688"/>
      <c r="AL176" s="690" t="s">
        <v>87</v>
      </c>
      <c r="AM176" s="690"/>
      <c r="AN176" s="688">
        <f>AY177-AJ176*60</f>
        <v>0</v>
      </c>
      <c r="AO176" s="688"/>
      <c r="AP176" s="399" t="s">
        <v>41</v>
      </c>
      <c r="AQ176" s="400"/>
      <c r="AR176" s="111"/>
      <c r="AS176" s="113"/>
      <c r="AT176" s="692"/>
      <c r="AU176" s="177"/>
      <c r="AV176" s="178" t="s">
        <v>112</v>
      </c>
      <c r="AW176" s="178"/>
      <c r="AX176" s="178"/>
      <c r="AY176" s="178" t="s">
        <v>18</v>
      </c>
      <c r="AZ176" s="178"/>
      <c r="BA176" s="178"/>
      <c r="BB176" s="178"/>
      <c r="BC176" s="178"/>
      <c r="BD176" s="178"/>
      <c r="BE176" s="178"/>
      <c r="BF176" s="178"/>
      <c r="BG176" s="179"/>
    </row>
    <row r="177" spans="1:59" ht="25.5" hidden="1" customHeight="1">
      <c r="A177" s="109"/>
      <c r="B177" s="513"/>
      <c r="C177" s="514"/>
      <c r="D177" s="514"/>
      <c r="E177" s="515"/>
      <c r="F177" s="678"/>
      <c r="G177" s="678"/>
      <c r="H177" s="682"/>
      <c r="I177" s="682"/>
      <c r="J177" s="402"/>
      <c r="K177" s="402"/>
      <c r="L177" s="682"/>
      <c r="M177" s="682"/>
      <c r="N177" s="402"/>
      <c r="O177" s="403"/>
      <c r="P177" s="401"/>
      <c r="Q177" s="403"/>
      <c r="R177" s="694"/>
      <c r="S177" s="694"/>
      <c r="T177" s="682"/>
      <c r="U177" s="682"/>
      <c r="V177" s="402"/>
      <c r="W177" s="402"/>
      <c r="X177" s="682"/>
      <c r="Y177" s="682"/>
      <c r="Z177" s="402"/>
      <c r="AA177" s="403"/>
      <c r="AB177" s="12"/>
      <c r="AC177" s="12"/>
      <c r="AD177" s="12"/>
      <c r="AE177" s="697"/>
      <c r="AF177" s="698"/>
      <c r="AG177" s="698"/>
      <c r="AH177" s="698"/>
      <c r="AI177" s="699"/>
      <c r="AJ177" s="689"/>
      <c r="AK177" s="689"/>
      <c r="AL177" s="691"/>
      <c r="AM177" s="691"/>
      <c r="AN177" s="689"/>
      <c r="AO177" s="689"/>
      <c r="AP177" s="402"/>
      <c r="AQ177" s="403"/>
      <c r="AR177" s="111"/>
      <c r="AS177" s="113"/>
      <c r="AT177" s="692"/>
      <c r="AU177" s="502" t="s">
        <v>45</v>
      </c>
      <c r="AV177" s="493">
        <f>T176*60+X176</f>
        <v>0</v>
      </c>
      <c r="AW177" s="178"/>
      <c r="AX177" s="505" t="s">
        <v>244</v>
      </c>
      <c r="AY177" s="493">
        <f>(T176*60+X176)-(H176*60+L176)</f>
        <v>0</v>
      </c>
      <c r="AZ177" s="178"/>
      <c r="BA177" s="178"/>
      <c r="BB177" s="178"/>
      <c r="BC177" s="178"/>
      <c r="BD177" s="178"/>
      <c r="BE177" s="178"/>
      <c r="BF177" s="178"/>
      <c r="BG177" s="179"/>
    </row>
    <row r="178" spans="1:59" ht="25.5" hidden="1" customHeight="1">
      <c r="A178" s="109"/>
      <c r="B178" s="114"/>
      <c r="C178" s="114"/>
      <c r="D178" s="114"/>
      <c r="E178" s="114"/>
      <c r="F178" s="115"/>
      <c r="G178" s="115"/>
      <c r="H178" s="359"/>
      <c r="I178" s="115"/>
      <c r="J178" s="115"/>
      <c r="K178" s="115"/>
      <c r="L178" s="115"/>
      <c r="M178" s="115"/>
      <c r="N178" s="115"/>
      <c r="O178" s="115"/>
      <c r="P178" s="115"/>
      <c r="Q178" s="115"/>
      <c r="R178" s="115"/>
      <c r="S178" s="115"/>
      <c r="T178" s="115"/>
      <c r="U178" s="115"/>
      <c r="V178" s="115"/>
      <c r="W178" s="115"/>
      <c r="X178" s="111"/>
      <c r="Y178" s="111"/>
      <c r="Z178" s="269"/>
      <c r="AA178" s="357"/>
      <c r="AB178" s="111"/>
      <c r="AC178" s="111"/>
      <c r="AD178" s="111"/>
      <c r="AE178" s="111"/>
      <c r="AF178" s="111"/>
      <c r="AG178" s="111"/>
      <c r="AH178" s="111"/>
      <c r="AI178" s="111"/>
      <c r="AJ178" s="233"/>
      <c r="AK178" s="111"/>
      <c r="AL178" s="111"/>
      <c r="AM178" s="111"/>
      <c r="AN178" s="111"/>
      <c r="AO178" s="111"/>
      <c r="AP178" s="111"/>
      <c r="AQ178" s="111"/>
      <c r="AR178" s="111"/>
      <c r="AS178" s="113"/>
      <c r="AU178" s="502"/>
      <c r="AV178" s="494"/>
      <c r="AW178" s="178"/>
      <c r="AX178" s="505"/>
      <c r="AY178" s="494"/>
      <c r="AZ178" s="178"/>
      <c r="BA178" s="178"/>
      <c r="BB178" s="178"/>
      <c r="BC178" s="178"/>
      <c r="BD178" s="178"/>
      <c r="BE178" s="178"/>
      <c r="BF178" s="178"/>
      <c r="BG178" s="179"/>
    </row>
    <row r="179" spans="1:59" s="12" customFormat="1" ht="25.5" hidden="1" customHeight="1" thickBot="1">
      <c r="A179" s="109"/>
      <c r="B179" s="118" t="s">
        <v>242</v>
      </c>
      <c r="C179" s="356"/>
      <c r="D179" s="356"/>
      <c r="E179" s="356"/>
      <c r="F179" s="269"/>
      <c r="G179" s="269"/>
      <c r="H179" s="269"/>
      <c r="I179" s="214"/>
      <c r="J179" s="269"/>
      <c r="K179" s="269"/>
      <c r="L179" s="269"/>
      <c r="M179" s="269"/>
      <c r="N179" s="269"/>
      <c r="O179" s="269"/>
      <c r="P179" s="269"/>
      <c r="Q179" s="269"/>
      <c r="R179" s="269"/>
      <c r="S179" s="269"/>
      <c r="T179" s="269"/>
      <c r="U179" s="269"/>
      <c r="V179" s="269"/>
      <c r="W179" s="357"/>
      <c r="X179" s="111"/>
      <c r="Y179" s="111"/>
      <c r="Z179" s="269"/>
      <c r="AA179" s="357"/>
      <c r="AB179" s="111"/>
      <c r="AC179" s="111"/>
      <c r="AD179" s="111"/>
      <c r="AE179" s="110" t="s">
        <v>99</v>
      </c>
      <c r="AF179" s="111"/>
      <c r="AG179" s="111"/>
      <c r="AH179" s="111"/>
      <c r="AI179" s="111"/>
      <c r="AJ179" s="111"/>
      <c r="AK179" s="111"/>
      <c r="AL179" s="214" t="s">
        <v>250</v>
      </c>
      <c r="AN179" s="111"/>
      <c r="AO179" s="111"/>
      <c r="AP179" s="111"/>
      <c r="AQ179" s="111"/>
      <c r="AR179" s="111"/>
      <c r="AS179" s="113"/>
      <c r="AU179" s="177"/>
      <c r="AV179" s="182"/>
      <c r="AW179" s="182"/>
      <c r="AX179" s="182"/>
      <c r="AY179" s="182"/>
      <c r="AZ179" s="182"/>
      <c r="BA179" s="182"/>
      <c r="BB179" s="182"/>
      <c r="BC179" s="182"/>
      <c r="BD179" s="182"/>
      <c r="BE179" s="182"/>
      <c r="BF179" s="182"/>
      <c r="BG179" s="183"/>
    </row>
    <row r="180" spans="1:59" ht="25.5" hidden="1" customHeight="1">
      <c r="A180" s="109"/>
      <c r="B180" s="510" t="s">
        <v>108</v>
      </c>
      <c r="C180" s="511"/>
      <c r="D180" s="511"/>
      <c r="E180" s="512"/>
      <c r="F180" s="678" t="s">
        <v>96</v>
      </c>
      <c r="G180" s="678"/>
      <c r="H180" s="679"/>
      <c r="I180" s="680"/>
      <c r="J180" s="399" t="s">
        <v>40</v>
      </c>
      <c r="K180" s="399"/>
      <c r="L180" s="680"/>
      <c r="M180" s="680"/>
      <c r="N180" s="399" t="s">
        <v>41</v>
      </c>
      <c r="O180" s="400"/>
      <c r="P180" s="398" t="s">
        <v>42</v>
      </c>
      <c r="Q180" s="400"/>
      <c r="R180" s="693" t="s">
        <v>97</v>
      </c>
      <c r="S180" s="693"/>
      <c r="T180" s="679"/>
      <c r="U180" s="680"/>
      <c r="V180" s="399" t="s">
        <v>40</v>
      </c>
      <c r="W180" s="399"/>
      <c r="X180" s="680"/>
      <c r="Y180" s="680"/>
      <c r="Z180" s="399" t="s">
        <v>41</v>
      </c>
      <c r="AA180" s="400"/>
      <c r="AB180" s="111"/>
      <c r="AC180" s="111"/>
      <c r="AD180" s="111"/>
      <c r="AE180" s="703" t="s">
        <v>159</v>
      </c>
      <c r="AF180" s="399"/>
      <c r="AG180" s="399"/>
      <c r="AH180" s="399"/>
      <c r="AI180" s="400"/>
      <c r="AJ180" s="701">
        <f>ROUNDDOWN(BE182/60,0)</f>
        <v>0</v>
      </c>
      <c r="AK180" s="688"/>
      <c r="AL180" s="399" t="s">
        <v>40</v>
      </c>
      <c r="AM180" s="399"/>
      <c r="AN180" s="688">
        <f>BE182-AJ180*60</f>
        <v>0</v>
      </c>
      <c r="AO180" s="688"/>
      <c r="AP180" s="399" t="s">
        <v>41</v>
      </c>
      <c r="AQ180" s="400"/>
      <c r="AR180" s="111"/>
      <c r="AS180" s="119"/>
      <c r="AU180" s="522" t="s">
        <v>272</v>
      </c>
      <c r="AV180" s="175" t="s">
        <v>214</v>
      </c>
      <c r="AW180" s="175"/>
      <c r="AX180" s="175"/>
      <c r="AY180" s="175" t="s">
        <v>280</v>
      </c>
      <c r="AZ180" s="175"/>
      <c r="BA180" s="173"/>
      <c r="BB180" s="240" t="s">
        <v>135</v>
      </c>
      <c r="BC180" s="175"/>
      <c r="BD180" s="175"/>
      <c r="BE180" s="175"/>
      <c r="BF180" s="175"/>
      <c r="BG180" s="181"/>
    </row>
    <row r="181" spans="1:59" ht="25.5" hidden="1" customHeight="1" thickBot="1">
      <c r="A181" s="109"/>
      <c r="B181" s="513"/>
      <c r="C181" s="514"/>
      <c r="D181" s="514"/>
      <c r="E181" s="515"/>
      <c r="F181" s="678"/>
      <c r="G181" s="678"/>
      <c r="H181" s="681"/>
      <c r="I181" s="682"/>
      <c r="J181" s="402"/>
      <c r="K181" s="402"/>
      <c r="L181" s="682"/>
      <c r="M181" s="682"/>
      <c r="N181" s="402"/>
      <c r="O181" s="403"/>
      <c r="P181" s="401"/>
      <c r="Q181" s="403"/>
      <c r="R181" s="694"/>
      <c r="S181" s="694"/>
      <c r="T181" s="681"/>
      <c r="U181" s="682"/>
      <c r="V181" s="402"/>
      <c r="W181" s="402"/>
      <c r="X181" s="682"/>
      <c r="Y181" s="682"/>
      <c r="Z181" s="402"/>
      <c r="AA181" s="403"/>
      <c r="AB181" s="12"/>
      <c r="AC181" s="12"/>
      <c r="AD181" s="12"/>
      <c r="AE181" s="401"/>
      <c r="AF181" s="402"/>
      <c r="AG181" s="402"/>
      <c r="AH181" s="402"/>
      <c r="AI181" s="403"/>
      <c r="AJ181" s="702"/>
      <c r="AK181" s="689"/>
      <c r="AL181" s="402"/>
      <c r="AM181" s="402"/>
      <c r="AN181" s="689"/>
      <c r="AO181" s="689"/>
      <c r="AP181" s="402"/>
      <c r="AQ181" s="403"/>
      <c r="AR181" s="111"/>
      <c r="AS181" s="119"/>
      <c r="AU181" s="523"/>
      <c r="AV181" s="178" t="s">
        <v>136</v>
      </c>
      <c r="AW181" s="180"/>
      <c r="AX181" s="178"/>
      <c r="AY181" s="243" t="s">
        <v>246</v>
      </c>
      <c r="AZ181" s="180"/>
      <c r="BA181" s="260"/>
      <c r="BB181" s="241" t="s">
        <v>215</v>
      </c>
      <c r="BC181" s="180"/>
      <c r="BD181" s="178"/>
      <c r="BE181" s="178" t="s">
        <v>95</v>
      </c>
      <c r="BF181" s="178"/>
      <c r="BG181" s="179"/>
    </row>
    <row r="182" spans="1:59" s="8" customFormat="1" ht="25.5" hidden="1" customHeight="1">
      <c r="A182" s="236"/>
      <c r="C182" s="214"/>
      <c r="D182" s="214"/>
      <c r="E182" s="214"/>
      <c r="F182" s="214"/>
      <c r="G182" s="214"/>
      <c r="H182" s="214"/>
      <c r="I182" s="214"/>
      <c r="J182" s="214"/>
      <c r="K182" s="214"/>
      <c r="L182" s="214"/>
      <c r="M182" s="214"/>
      <c r="N182" s="214"/>
      <c r="O182" s="216"/>
      <c r="P182" s="214"/>
      <c r="Q182" s="214"/>
      <c r="R182" s="214"/>
      <c r="S182" s="214"/>
      <c r="T182" s="214"/>
      <c r="U182" s="237"/>
      <c r="V182" s="214"/>
      <c r="W182" s="214"/>
      <c r="X182" s="238"/>
      <c r="Y182" s="238"/>
      <c r="Z182" s="269"/>
      <c r="AA182" s="357"/>
      <c r="AB182" s="238"/>
      <c r="AC182" s="238"/>
      <c r="AD182" s="238"/>
      <c r="AF182" s="216"/>
      <c r="AG182" s="215"/>
      <c r="AH182" s="215"/>
      <c r="AI182" s="215"/>
      <c r="AJ182" s="215"/>
      <c r="AK182" s="215"/>
      <c r="AL182" s="214" t="s">
        <v>282</v>
      </c>
      <c r="AM182" s="215"/>
      <c r="AN182" s="238"/>
      <c r="AO182" s="238"/>
      <c r="AP182" s="238"/>
      <c r="AQ182" s="139"/>
      <c r="AR182" s="238"/>
      <c r="AS182" s="239"/>
      <c r="AU182" s="502" t="s">
        <v>133</v>
      </c>
      <c r="AV182" s="493">
        <f>T180*60+X180</f>
        <v>0</v>
      </c>
      <c r="AW182" s="700"/>
      <c r="AX182" s="505" t="s">
        <v>134</v>
      </c>
      <c r="AY182" s="493">
        <f>20*60</f>
        <v>1200</v>
      </c>
      <c r="AZ182" s="178"/>
      <c r="BA182" s="502" t="s">
        <v>46</v>
      </c>
      <c r="BB182" s="493">
        <f>IF(AV182&lt;=AY182,AY182,AV177)</f>
        <v>1200</v>
      </c>
      <c r="BC182" s="501"/>
      <c r="BD182" s="505" t="s">
        <v>245</v>
      </c>
      <c r="BE182" s="499">
        <f>IF(AV177-BB182&gt;0,AV177-BB182,0)</f>
        <v>0</v>
      </c>
      <c r="BF182" s="485" t="s">
        <v>132</v>
      </c>
      <c r="BG182" s="486"/>
    </row>
    <row r="183" spans="1:59" ht="25.5" hidden="1" customHeight="1">
      <c r="A183" s="109"/>
      <c r="B183" s="510" t="s">
        <v>108</v>
      </c>
      <c r="C183" s="511"/>
      <c r="D183" s="511"/>
      <c r="E183" s="512"/>
      <c r="F183" s="678" t="s">
        <v>96</v>
      </c>
      <c r="G183" s="678"/>
      <c r="H183" s="679"/>
      <c r="I183" s="680"/>
      <c r="J183" s="399" t="s">
        <v>40</v>
      </c>
      <c r="K183" s="399"/>
      <c r="L183" s="680"/>
      <c r="M183" s="680"/>
      <c r="N183" s="399" t="s">
        <v>41</v>
      </c>
      <c r="O183" s="400"/>
      <c r="P183" s="398" t="s">
        <v>42</v>
      </c>
      <c r="Q183" s="400"/>
      <c r="R183" s="693" t="s">
        <v>97</v>
      </c>
      <c r="S183" s="693"/>
      <c r="T183" s="679"/>
      <c r="U183" s="680"/>
      <c r="V183" s="399" t="s">
        <v>40</v>
      </c>
      <c r="W183" s="399"/>
      <c r="X183" s="680"/>
      <c r="Y183" s="680"/>
      <c r="Z183" s="399" t="s">
        <v>41</v>
      </c>
      <c r="AA183" s="400"/>
      <c r="AB183" s="111"/>
      <c r="AC183" s="111"/>
      <c r="AD183" s="111"/>
      <c r="AE183" s="703" t="s">
        <v>159</v>
      </c>
      <c r="AF183" s="399"/>
      <c r="AG183" s="399"/>
      <c r="AH183" s="399"/>
      <c r="AI183" s="400"/>
      <c r="AJ183" s="701">
        <f>ROUNDDOWN(BE188/60,0)</f>
        <v>0</v>
      </c>
      <c r="AK183" s="688"/>
      <c r="AL183" s="399" t="s">
        <v>40</v>
      </c>
      <c r="AM183" s="399"/>
      <c r="AN183" s="688">
        <f>BE188-AJ183*60</f>
        <v>0</v>
      </c>
      <c r="AO183" s="688"/>
      <c r="AP183" s="399" t="s">
        <v>41</v>
      </c>
      <c r="AQ183" s="400"/>
      <c r="AR183" s="111"/>
      <c r="AS183" s="119"/>
      <c r="AU183" s="502"/>
      <c r="AV183" s="494"/>
      <c r="AW183" s="700"/>
      <c r="AX183" s="505"/>
      <c r="AY183" s="494"/>
      <c r="AZ183" s="178"/>
      <c r="BA183" s="502"/>
      <c r="BB183" s="494"/>
      <c r="BC183" s="501"/>
      <c r="BD183" s="505"/>
      <c r="BE183" s="500"/>
      <c r="BF183" s="485"/>
      <c r="BG183" s="486"/>
    </row>
    <row r="184" spans="1:59" ht="25.5" hidden="1" customHeight="1">
      <c r="A184" s="109"/>
      <c r="B184" s="513"/>
      <c r="C184" s="514"/>
      <c r="D184" s="514"/>
      <c r="E184" s="515"/>
      <c r="F184" s="678"/>
      <c r="G184" s="678"/>
      <c r="H184" s="681"/>
      <c r="I184" s="682"/>
      <c r="J184" s="402"/>
      <c r="K184" s="402"/>
      <c r="L184" s="682"/>
      <c r="M184" s="682"/>
      <c r="N184" s="402"/>
      <c r="O184" s="403"/>
      <c r="P184" s="401"/>
      <c r="Q184" s="403"/>
      <c r="R184" s="694"/>
      <c r="S184" s="694"/>
      <c r="T184" s="681"/>
      <c r="U184" s="682"/>
      <c r="V184" s="402"/>
      <c r="W184" s="402"/>
      <c r="X184" s="682"/>
      <c r="Y184" s="682"/>
      <c r="Z184" s="402"/>
      <c r="AA184" s="403"/>
      <c r="AB184" s="12"/>
      <c r="AC184" s="12"/>
      <c r="AD184" s="12"/>
      <c r="AE184" s="401"/>
      <c r="AF184" s="402"/>
      <c r="AG184" s="402"/>
      <c r="AH184" s="402"/>
      <c r="AI184" s="403"/>
      <c r="AJ184" s="702"/>
      <c r="AK184" s="689"/>
      <c r="AL184" s="402"/>
      <c r="AM184" s="402"/>
      <c r="AN184" s="689"/>
      <c r="AO184" s="689"/>
      <c r="AP184" s="402"/>
      <c r="AQ184" s="403"/>
      <c r="AR184" s="111"/>
      <c r="AS184" s="119"/>
      <c r="AU184" s="259"/>
      <c r="AV184" s="178"/>
      <c r="AW184" s="178"/>
      <c r="AX184" s="178"/>
      <c r="AY184" s="178"/>
      <c r="AZ184" s="178"/>
      <c r="BA184" s="234" t="s">
        <v>137</v>
      </c>
      <c r="BB184" s="178"/>
      <c r="BC184" s="178"/>
      <c r="BD184" s="178"/>
      <c r="BE184" s="178"/>
      <c r="BF184" s="178"/>
      <c r="BG184" s="179"/>
    </row>
    <row r="185" spans="1:59" ht="25.5" hidden="1" customHeight="1" thickBot="1">
      <c r="A185" s="120"/>
      <c r="B185" s="114"/>
      <c r="C185" s="114"/>
      <c r="D185" s="114"/>
      <c r="E185" s="114"/>
      <c r="F185" s="12"/>
      <c r="G185" s="114"/>
      <c r="H185" s="359"/>
      <c r="I185" s="114"/>
      <c r="J185" s="114"/>
      <c r="K185" s="114"/>
      <c r="L185" s="114"/>
      <c r="M185" s="114"/>
      <c r="N185" s="114"/>
      <c r="O185" s="114"/>
      <c r="P185" s="121"/>
      <c r="Q185" s="114"/>
      <c r="R185" s="114"/>
      <c r="S185" s="114"/>
      <c r="T185" s="114"/>
      <c r="U185" s="114"/>
      <c r="V185" s="114"/>
      <c r="W185" s="114"/>
      <c r="X185" s="111"/>
      <c r="Y185" s="111"/>
      <c r="Z185" s="269"/>
      <c r="AA185" s="12"/>
      <c r="AB185" s="12"/>
      <c r="AC185" s="12"/>
      <c r="AD185" s="12"/>
      <c r="AE185" s="12"/>
      <c r="AF185" s="12"/>
      <c r="AG185" s="12"/>
      <c r="AH185" s="12"/>
      <c r="AI185" s="12"/>
      <c r="AJ185" s="233"/>
      <c r="AK185" s="12"/>
      <c r="AL185" s="12"/>
      <c r="AM185" s="12"/>
      <c r="AN185" s="12"/>
      <c r="AO185" s="12"/>
      <c r="AP185" s="12"/>
      <c r="AQ185" s="12"/>
      <c r="AR185" s="12"/>
      <c r="AS185" s="113"/>
      <c r="AU185" s="177"/>
      <c r="AV185" s="261"/>
      <c r="AW185" s="182"/>
      <c r="AX185" s="182"/>
      <c r="AY185" s="182"/>
      <c r="AZ185" s="182"/>
      <c r="BA185" s="235" t="s">
        <v>254</v>
      </c>
      <c r="BB185" s="261"/>
      <c r="BC185" s="261"/>
      <c r="BD185" s="261"/>
      <c r="BE185" s="261"/>
      <c r="BF185" s="261"/>
      <c r="BG185" s="183"/>
    </row>
    <row r="186" spans="1:59" ht="25.5" hidden="1" customHeight="1">
      <c r="A186" s="120"/>
      <c r="B186" s="12"/>
      <c r="C186" s="123" t="s">
        <v>257</v>
      </c>
      <c r="D186" s="124"/>
      <c r="E186" s="124"/>
      <c r="F186" s="125"/>
      <c r="G186" s="124"/>
      <c r="H186" s="124"/>
      <c r="I186" s="124"/>
      <c r="J186" s="124"/>
      <c r="K186" s="124"/>
      <c r="L186" s="124"/>
      <c r="M186" s="124"/>
      <c r="N186" s="124"/>
      <c r="O186" s="124"/>
      <c r="P186" s="126"/>
      <c r="Q186" s="124"/>
      <c r="R186" s="124"/>
      <c r="S186" s="124"/>
      <c r="T186" s="124"/>
      <c r="U186" s="124"/>
      <c r="V186" s="124"/>
      <c r="W186" s="124"/>
      <c r="X186" s="127"/>
      <c r="Y186" s="127"/>
      <c r="Z186" s="127"/>
      <c r="AA186" s="125"/>
      <c r="AB186" s="128"/>
      <c r="AD186" s="12"/>
      <c r="AE186" s="110" t="s">
        <v>101</v>
      </c>
      <c r="AF186" s="12"/>
      <c r="AG186" s="12"/>
      <c r="AH186" s="12"/>
      <c r="AI186" s="12"/>
      <c r="AJ186" s="12"/>
      <c r="AK186" s="12"/>
      <c r="AL186" s="214" t="s">
        <v>250</v>
      </c>
      <c r="AM186" s="12"/>
      <c r="AN186" s="12"/>
      <c r="AO186" s="12"/>
      <c r="AP186" s="12"/>
      <c r="AQ186" s="12"/>
      <c r="AR186" s="12"/>
      <c r="AS186" s="113"/>
      <c r="AU186" s="522" t="s">
        <v>273</v>
      </c>
      <c r="AV186" s="249" t="s">
        <v>214</v>
      </c>
      <c r="AW186" s="249"/>
      <c r="AX186" s="249"/>
      <c r="AY186" s="175" t="s">
        <v>280</v>
      </c>
      <c r="AZ186" s="249"/>
      <c r="BA186" s="263"/>
      <c r="BB186" s="250" t="s">
        <v>135</v>
      </c>
      <c r="BC186" s="249"/>
      <c r="BD186" s="249"/>
      <c r="BE186" s="249"/>
      <c r="BF186" s="249"/>
      <c r="BG186" s="251"/>
    </row>
    <row r="187" spans="1:59" s="77" customFormat="1" ht="25.5" hidden="1" customHeight="1" thickBot="1">
      <c r="A187" s="120"/>
      <c r="B187" s="12"/>
      <c r="C187" s="129" t="s">
        <v>219</v>
      </c>
      <c r="D187" s="506" t="s">
        <v>146</v>
      </c>
      <c r="E187" s="506"/>
      <c r="F187" s="506"/>
      <c r="G187" s="506"/>
      <c r="H187" s="506"/>
      <c r="I187" s="506"/>
      <c r="J187" s="506"/>
      <c r="K187" s="506"/>
      <c r="L187" s="506"/>
      <c r="M187" s="506"/>
      <c r="N187" s="506"/>
      <c r="O187" s="506"/>
      <c r="P187" s="506"/>
      <c r="Q187" s="506"/>
      <c r="R187" s="506"/>
      <c r="S187" s="506"/>
      <c r="T187" s="506"/>
      <c r="U187" s="506"/>
      <c r="V187" s="506"/>
      <c r="W187" s="506"/>
      <c r="X187" s="506"/>
      <c r="Y187" s="506"/>
      <c r="Z187" s="506"/>
      <c r="AA187" s="506"/>
      <c r="AB187" s="507"/>
      <c r="AC187" s="1"/>
      <c r="AD187" s="12"/>
      <c r="AE187" s="510" t="s">
        <v>160</v>
      </c>
      <c r="AF187" s="511"/>
      <c r="AG187" s="511"/>
      <c r="AH187" s="511"/>
      <c r="AI187" s="511"/>
      <c r="AJ187" s="511"/>
      <c r="AK187" s="512"/>
      <c r="AL187" s="516">
        <f>'様式第３－１号(大規模映画館) '!AL186</f>
        <v>0</v>
      </c>
      <c r="AM187" s="517"/>
      <c r="AN187" s="517"/>
      <c r="AO187" s="517"/>
      <c r="AP187" s="517"/>
      <c r="AQ187" s="518"/>
      <c r="AR187" s="12"/>
      <c r="AS187" s="113"/>
      <c r="AU187" s="523"/>
      <c r="AV187" s="243" t="s">
        <v>136</v>
      </c>
      <c r="AW187" s="252"/>
      <c r="AX187" s="243"/>
      <c r="AY187" s="243" t="s">
        <v>274</v>
      </c>
      <c r="AZ187" s="252"/>
      <c r="BA187" s="263"/>
      <c r="BB187" s="241" t="s">
        <v>215</v>
      </c>
      <c r="BC187" s="252"/>
      <c r="BD187" s="243"/>
      <c r="BE187" s="243" t="s">
        <v>95</v>
      </c>
      <c r="BF187" s="243"/>
      <c r="BG187" s="253"/>
    </row>
    <row r="188" spans="1:59" ht="25.5" hidden="1" customHeight="1">
      <c r="A188" s="120"/>
      <c r="B188" s="12"/>
      <c r="C188" s="130" t="s">
        <v>220</v>
      </c>
      <c r="D188" s="508" t="s">
        <v>243</v>
      </c>
      <c r="E188" s="508"/>
      <c r="F188" s="508"/>
      <c r="G188" s="508"/>
      <c r="H188" s="508"/>
      <c r="I188" s="508"/>
      <c r="J188" s="508"/>
      <c r="K188" s="508"/>
      <c r="L188" s="508"/>
      <c r="M188" s="508"/>
      <c r="N188" s="508"/>
      <c r="O188" s="508"/>
      <c r="P188" s="508"/>
      <c r="Q188" s="508"/>
      <c r="R188" s="508"/>
      <c r="S188" s="508"/>
      <c r="T188" s="508"/>
      <c r="U188" s="508"/>
      <c r="V188" s="508"/>
      <c r="W188" s="508"/>
      <c r="X188" s="508"/>
      <c r="Y188" s="508"/>
      <c r="Z188" s="508"/>
      <c r="AA188" s="508"/>
      <c r="AB188" s="509"/>
      <c r="AD188" s="12"/>
      <c r="AE188" s="513"/>
      <c r="AF188" s="514"/>
      <c r="AG188" s="514"/>
      <c r="AH188" s="514"/>
      <c r="AI188" s="514"/>
      <c r="AJ188" s="514"/>
      <c r="AK188" s="515"/>
      <c r="AL188" s="519"/>
      <c r="AM188" s="520"/>
      <c r="AN188" s="520"/>
      <c r="AO188" s="520"/>
      <c r="AP188" s="520"/>
      <c r="AQ188" s="521"/>
      <c r="AR188" s="12"/>
      <c r="AS188" s="113"/>
      <c r="AT188" s="355"/>
      <c r="AU188" s="487" t="s">
        <v>133</v>
      </c>
      <c r="AV188" s="488">
        <f>T183*60+X183</f>
        <v>0</v>
      </c>
      <c r="AW188" s="491"/>
      <c r="AX188" s="492" t="s">
        <v>134</v>
      </c>
      <c r="AY188" s="493">
        <f>21*60</f>
        <v>1260</v>
      </c>
      <c r="AZ188" s="243"/>
      <c r="BA188" s="487" t="s">
        <v>46</v>
      </c>
      <c r="BB188" s="488">
        <f>IF(AV188&lt;=AY188,AY188,AV177)</f>
        <v>1260</v>
      </c>
      <c r="BC188" s="490"/>
      <c r="BD188" s="492" t="s">
        <v>245</v>
      </c>
      <c r="BE188" s="495">
        <f>IF(AV177-BB188&gt;0,AV177-BB188,0)</f>
        <v>0</v>
      </c>
      <c r="BF188" s="497" t="s">
        <v>132</v>
      </c>
      <c r="BG188" s="498"/>
    </row>
    <row r="189" spans="1:59" ht="25.5" hidden="1" customHeight="1">
      <c r="A189" s="120"/>
      <c r="B189" s="12"/>
      <c r="C189" s="131"/>
      <c r="D189" s="503" t="s">
        <v>281</v>
      </c>
      <c r="E189" s="503"/>
      <c r="F189" s="503"/>
      <c r="G189" s="503"/>
      <c r="H189" s="503"/>
      <c r="I189" s="503"/>
      <c r="J189" s="503"/>
      <c r="K189" s="503"/>
      <c r="L189" s="503"/>
      <c r="M189" s="503"/>
      <c r="N189" s="503"/>
      <c r="O189" s="503"/>
      <c r="P189" s="503"/>
      <c r="Q189" s="503"/>
      <c r="R189" s="503"/>
      <c r="S189" s="503"/>
      <c r="T189" s="503"/>
      <c r="U189" s="503"/>
      <c r="V189" s="503"/>
      <c r="W189" s="503"/>
      <c r="X189" s="503"/>
      <c r="Y189" s="503"/>
      <c r="Z189" s="503"/>
      <c r="AA189" s="503"/>
      <c r="AB189" s="504"/>
      <c r="AD189" s="12"/>
      <c r="AF189" s="12"/>
      <c r="AG189" s="12"/>
      <c r="AH189" s="12"/>
      <c r="AI189" s="12"/>
      <c r="AJ189" s="12"/>
      <c r="AK189" s="12"/>
      <c r="AL189" s="214" t="s">
        <v>282</v>
      </c>
      <c r="AM189" s="12"/>
      <c r="AN189" s="12"/>
      <c r="AO189" s="12"/>
      <c r="AP189" s="12"/>
      <c r="AQ189" s="12"/>
      <c r="AR189" s="12"/>
      <c r="AS189" s="113"/>
      <c r="AT189" s="355"/>
      <c r="AU189" s="487"/>
      <c r="AV189" s="489"/>
      <c r="AW189" s="491"/>
      <c r="AX189" s="492"/>
      <c r="AY189" s="494"/>
      <c r="AZ189" s="243"/>
      <c r="BA189" s="487"/>
      <c r="BB189" s="489"/>
      <c r="BC189" s="490"/>
      <c r="BD189" s="492"/>
      <c r="BE189" s="496"/>
      <c r="BF189" s="497"/>
      <c r="BG189" s="498"/>
    </row>
    <row r="190" spans="1:59" ht="25.5" hidden="1" customHeight="1">
      <c r="A190" s="120"/>
      <c r="B190" s="12"/>
      <c r="C190" s="131"/>
      <c r="D190" s="305"/>
      <c r="E190" s="305"/>
      <c r="F190" s="305"/>
      <c r="G190" s="305"/>
      <c r="H190" s="305"/>
      <c r="I190" s="305"/>
      <c r="J190" s="305"/>
      <c r="K190" s="305"/>
      <c r="L190" s="305"/>
      <c r="M190" s="305"/>
      <c r="N190" s="305"/>
      <c r="O190" s="305"/>
      <c r="P190" s="305"/>
      <c r="Q190" s="305"/>
      <c r="R190" s="305"/>
      <c r="S190" s="305"/>
      <c r="T190" s="305"/>
      <c r="U190" s="305"/>
      <c r="V190" s="305"/>
      <c r="W190" s="305"/>
      <c r="X190" s="305"/>
      <c r="Y190" s="305"/>
      <c r="Z190" s="305"/>
      <c r="AA190" s="305"/>
      <c r="AB190" s="306"/>
      <c r="AD190" s="12"/>
      <c r="AE190" s="510" t="s">
        <v>160</v>
      </c>
      <c r="AF190" s="511"/>
      <c r="AG190" s="511"/>
      <c r="AH190" s="511"/>
      <c r="AI190" s="511"/>
      <c r="AJ190" s="511"/>
      <c r="AK190" s="512"/>
      <c r="AL190" s="516">
        <f>'様式第３－１号(大規模映画館) '!AL189</f>
        <v>0</v>
      </c>
      <c r="AM190" s="517"/>
      <c r="AN190" s="517"/>
      <c r="AO190" s="517"/>
      <c r="AP190" s="517"/>
      <c r="AQ190" s="518"/>
      <c r="AR190" s="12"/>
      <c r="AS190" s="113"/>
      <c r="AT190" s="355"/>
      <c r="AU190" s="260"/>
      <c r="AV190" s="243"/>
      <c r="AW190" s="243"/>
      <c r="AX190" s="243"/>
      <c r="AY190" s="243"/>
      <c r="AZ190" s="243"/>
      <c r="BA190" s="254" t="s">
        <v>137</v>
      </c>
      <c r="BB190" s="243"/>
      <c r="BC190" s="243"/>
      <c r="BD190" s="243"/>
      <c r="BE190" s="243"/>
      <c r="BF190" s="243"/>
      <c r="BG190" s="253"/>
    </row>
    <row r="191" spans="1:59" ht="25.5" hidden="1" customHeight="1">
      <c r="A191" s="120"/>
      <c r="B191" s="12"/>
      <c r="C191" s="125"/>
      <c r="D191" s="307"/>
      <c r="E191" s="307"/>
      <c r="F191" s="307"/>
      <c r="G191" s="307"/>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D191" s="12"/>
      <c r="AE191" s="513"/>
      <c r="AF191" s="514"/>
      <c r="AG191" s="514"/>
      <c r="AH191" s="514"/>
      <c r="AI191" s="514"/>
      <c r="AJ191" s="514"/>
      <c r="AK191" s="515"/>
      <c r="AL191" s="519"/>
      <c r="AM191" s="520"/>
      <c r="AN191" s="520"/>
      <c r="AO191" s="520"/>
      <c r="AP191" s="520"/>
      <c r="AQ191" s="521"/>
      <c r="AR191" s="12"/>
      <c r="AS191" s="113"/>
      <c r="AT191" s="355"/>
      <c r="AU191" s="264"/>
      <c r="AV191" s="265"/>
      <c r="AW191" s="255"/>
      <c r="AX191" s="255"/>
      <c r="AY191" s="255"/>
      <c r="AZ191" s="255"/>
      <c r="BA191" s="256" t="s">
        <v>247</v>
      </c>
      <c r="BB191" s="265"/>
      <c r="BC191" s="265"/>
      <c r="BD191" s="265"/>
      <c r="BE191" s="265"/>
      <c r="BF191" s="265"/>
      <c r="BG191" s="257"/>
    </row>
    <row r="192" spans="1:59" ht="25.5" hidden="1" customHeight="1">
      <c r="A192" s="133"/>
      <c r="B192" s="134"/>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c r="AJ192" s="134"/>
      <c r="AK192" s="135" t="s">
        <v>152</v>
      </c>
      <c r="AL192" s="134"/>
      <c r="AM192" s="136"/>
      <c r="AN192" s="136"/>
      <c r="AO192" s="136"/>
      <c r="AP192" s="134"/>
      <c r="AQ192" s="134"/>
      <c r="AR192" s="134"/>
      <c r="AS192" s="137"/>
    </row>
    <row r="193" spans="1:59" ht="17.25" hidden="1" customHeight="1">
      <c r="A193" s="115"/>
      <c r="B193" s="115"/>
      <c r="C193" s="115"/>
      <c r="D193" s="115"/>
      <c r="E193" s="115"/>
      <c r="F193" s="122"/>
      <c r="G193" s="115"/>
      <c r="H193" s="115"/>
      <c r="I193" s="115"/>
      <c r="J193" s="115"/>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32"/>
      <c r="AL193" s="12"/>
      <c r="AM193" s="111"/>
      <c r="AN193" s="111"/>
      <c r="AO193" s="111"/>
      <c r="AP193" s="12"/>
      <c r="AQ193" s="12"/>
      <c r="AR193" s="12"/>
      <c r="AS193" s="12"/>
    </row>
    <row r="194" spans="1:59" ht="17.25" hidden="1" customHeight="1">
      <c r="A194" s="115"/>
      <c r="B194" s="115"/>
      <c r="C194" s="115"/>
      <c r="D194" s="115"/>
      <c r="E194" s="115"/>
      <c r="F194" s="122"/>
      <c r="G194" s="115"/>
      <c r="H194" s="115"/>
      <c r="I194" s="115"/>
      <c r="J194" s="115"/>
      <c r="AK194" s="138"/>
      <c r="AM194" s="92"/>
      <c r="AN194" s="92"/>
      <c r="AO194" s="92"/>
      <c r="AU194" s="12"/>
    </row>
    <row r="195" spans="1:59" ht="25.5" hidden="1" customHeight="1">
      <c r="A195" s="552" t="s">
        <v>303</v>
      </c>
      <c r="B195" s="553"/>
      <c r="C195" s="553"/>
      <c r="D195" s="553"/>
      <c r="E195" s="553"/>
      <c r="F195" s="553"/>
      <c r="G195" s="553"/>
      <c r="H195" s="553"/>
      <c r="I195" s="554"/>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c r="AO195" s="100"/>
      <c r="AP195" s="100"/>
      <c r="AQ195" s="100"/>
      <c r="AR195" s="100"/>
      <c r="AS195" s="100"/>
    </row>
    <row r="196" spans="1:59" ht="17.25" hidden="1" customHeight="1">
      <c r="A196" s="555"/>
      <c r="B196" s="556"/>
      <c r="C196" s="556"/>
      <c r="D196" s="556"/>
      <c r="E196" s="556"/>
      <c r="F196" s="556"/>
      <c r="G196" s="556"/>
      <c r="H196" s="556"/>
      <c r="I196" s="557"/>
      <c r="J196" s="103"/>
      <c r="K196" s="103"/>
      <c r="L196" s="103"/>
      <c r="M196" s="103"/>
      <c r="N196" s="103"/>
      <c r="O196" s="103"/>
      <c r="P196" s="103"/>
      <c r="Q196" s="103"/>
      <c r="R196" s="103"/>
      <c r="S196" s="103"/>
      <c r="T196" s="103"/>
      <c r="U196" s="103"/>
      <c r="V196" s="103"/>
      <c r="W196" s="103"/>
      <c r="X196" s="104"/>
      <c r="Y196" s="104"/>
      <c r="Z196" s="104"/>
      <c r="AA196" s="104"/>
      <c r="AB196" s="104"/>
      <c r="AC196" s="104"/>
      <c r="AD196" s="104"/>
      <c r="AE196" s="105"/>
      <c r="AF196" s="104"/>
      <c r="AG196" s="104"/>
      <c r="AH196" s="104"/>
      <c r="AI196" s="104"/>
      <c r="AJ196" s="104"/>
      <c r="AK196" s="104"/>
      <c r="AL196" s="104"/>
      <c r="AM196" s="104"/>
      <c r="AN196" s="104"/>
      <c r="AO196" s="104"/>
      <c r="AP196" s="106"/>
      <c r="AQ196" s="106"/>
      <c r="AR196" s="106"/>
      <c r="AS196" s="107"/>
      <c r="AU196" s="173" t="s">
        <v>110</v>
      </c>
      <c r="AV196" s="174"/>
      <c r="AW196" s="174"/>
      <c r="AX196" s="174"/>
      <c r="AY196" s="174"/>
      <c r="AZ196" s="175"/>
      <c r="BA196" s="174"/>
      <c r="BB196" s="174"/>
      <c r="BC196" s="175"/>
      <c r="BD196" s="174"/>
      <c r="BE196" s="174"/>
      <c r="BF196" s="175"/>
      <c r="BG196" s="176"/>
    </row>
    <row r="197" spans="1:59" ht="28.5" hidden="1" customHeight="1">
      <c r="A197" s="109"/>
      <c r="B197" s="110" t="s">
        <v>94</v>
      </c>
      <c r="C197" s="356"/>
      <c r="D197" s="356"/>
      <c r="E197" s="356"/>
      <c r="F197" s="12"/>
      <c r="G197" s="269"/>
      <c r="H197" s="12"/>
      <c r="I197" s="269"/>
      <c r="J197" s="269"/>
      <c r="K197" s="269"/>
      <c r="L197" s="269"/>
      <c r="M197" s="269"/>
      <c r="N197" s="269"/>
      <c r="O197" s="269"/>
      <c r="P197" s="269"/>
      <c r="Q197" s="269"/>
      <c r="R197" s="269"/>
      <c r="S197" s="269"/>
      <c r="T197" s="269"/>
      <c r="U197" s="269"/>
      <c r="V197" s="269"/>
      <c r="W197" s="269"/>
      <c r="X197" s="269"/>
      <c r="Y197" s="269"/>
      <c r="Z197" s="269"/>
      <c r="AA197" s="357"/>
      <c r="AB197" s="111"/>
      <c r="AC197" s="111"/>
      <c r="AD197" s="111"/>
      <c r="AE197" s="110" t="s">
        <v>100</v>
      </c>
      <c r="AF197" s="111"/>
      <c r="AG197" s="111"/>
      <c r="AH197" s="111"/>
      <c r="AI197" s="111"/>
      <c r="AJ197" s="111"/>
      <c r="AK197" s="111"/>
      <c r="AL197" s="111"/>
      <c r="AM197" s="111"/>
      <c r="AN197" s="111"/>
      <c r="AO197" s="111"/>
      <c r="AP197" s="111"/>
      <c r="AQ197" s="111"/>
      <c r="AR197" s="111"/>
      <c r="AS197" s="112"/>
      <c r="AT197" s="12"/>
      <c r="AU197" s="177"/>
      <c r="AV197" s="178"/>
      <c r="AW197" s="178"/>
      <c r="AX197" s="178"/>
      <c r="AY197" s="178"/>
      <c r="AZ197" s="178"/>
      <c r="BA197" s="178"/>
      <c r="BB197" s="178"/>
      <c r="BC197" s="178"/>
      <c r="BD197" s="178"/>
      <c r="BE197" s="178"/>
      <c r="BF197" s="178"/>
      <c r="BG197" s="179"/>
    </row>
    <row r="198" spans="1:59" ht="25.5" hidden="1" customHeight="1">
      <c r="A198" s="109"/>
      <c r="B198" s="510" t="s">
        <v>98</v>
      </c>
      <c r="C198" s="511"/>
      <c r="D198" s="511"/>
      <c r="E198" s="512"/>
      <c r="F198" s="678" t="s">
        <v>96</v>
      </c>
      <c r="G198" s="678"/>
      <c r="H198" s="680"/>
      <c r="I198" s="680"/>
      <c r="J198" s="399" t="s">
        <v>40</v>
      </c>
      <c r="K198" s="399"/>
      <c r="L198" s="680"/>
      <c r="M198" s="680"/>
      <c r="N198" s="399" t="s">
        <v>41</v>
      </c>
      <c r="O198" s="400"/>
      <c r="P198" s="398" t="s">
        <v>42</v>
      </c>
      <c r="Q198" s="400"/>
      <c r="R198" s="693" t="s">
        <v>97</v>
      </c>
      <c r="S198" s="693"/>
      <c r="T198" s="680"/>
      <c r="U198" s="680"/>
      <c r="V198" s="399" t="s">
        <v>40</v>
      </c>
      <c r="W198" s="399"/>
      <c r="X198" s="680"/>
      <c r="Y198" s="680"/>
      <c r="Z198" s="399" t="s">
        <v>41</v>
      </c>
      <c r="AA198" s="400"/>
      <c r="AB198" s="12"/>
      <c r="AC198" s="12"/>
      <c r="AD198" s="12"/>
      <c r="AE198" s="510" t="s">
        <v>158</v>
      </c>
      <c r="AF198" s="695"/>
      <c r="AG198" s="695"/>
      <c r="AH198" s="695"/>
      <c r="AI198" s="696"/>
      <c r="AJ198" s="688">
        <f>ROUNDDOWN(AY199/60,0)</f>
        <v>0</v>
      </c>
      <c r="AK198" s="688"/>
      <c r="AL198" s="690" t="s">
        <v>87</v>
      </c>
      <c r="AM198" s="690"/>
      <c r="AN198" s="688">
        <f>AY199-AJ198*60</f>
        <v>0</v>
      </c>
      <c r="AO198" s="688"/>
      <c r="AP198" s="399" t="s">
        <v>41</v>
      </c>
      <c r="AQ198" s="400"/>
      <c r="AR198" s="111"/>
      <c r="AS198" s="113"/>
      <c r="AT198" s="692"/>
      <c r="AU198" s="177"/>
      <c r="AV198" s="178" t="s">
        <v>112</v>
      </c>
      <c r="AW198" s="178"/>
      <c r="AX198" s="178"/>
      <c r="AY198" s="178" t="s">
        <v>18</v>
      </c>
      <c r="AZ198" s="178"/>
      <c r="BA198" s="178"/>
      <c r="BB198" s="178"/>
      <c r="BC198" s="178"/>
      <c r="BD198" s="178"/>
      <c r="BE198" s="178"/>
      <c r="BF198" s="178"/>
      <c r="BG198" s="179"/>
    </row>
    <row r="199" spans="1:59" ht="25.5" hidden="1" customHeight="1">
      <c r="A199" s="109"/>
      <c r="B199" s="513"/>
      <c r="C199" s="514"/>
      <c r="D199" s="514"/>
      <c r="E199" s="515"/>
      <c r="F199" s="678"/>
      <c r="G199" s="678"/>
      <c r="H199" s="682"/>
      <c r="I199" s="682"/>
      <c r="J199" s="402"/>
      <c r="K199" s="402"/>
      <c r="L199" s="682"/>
      <c r="M199" s="682"/>
      <c r="N199" s="402"/>
      <c r="O199" s="403"/>
      <c r="P199" s="401"/>
      <c r="Q199" s="403"/>
      <c r="R199" s="694"/>
      <c r="S199" s="694"/>
      <c r="T199" s="682"/>
      <c r="U199" s="682"/>
      <c r="V199" s="402"/>
      <c r="W199" s="402"/>
      <c r="X199" s="682"/>
      <c r="Y199" s="682"/>
      <c r="Z199" s="402"/>
      <c r="AA199" s="403"/>
      <c r="AB199" s="12"/>
      <c r="AC199" s="12"/>
      <c r="AD199" s="12"/>
      <c r="AE199" s="697"/>
      <c r="AF199" s="698"/>
      <c r="AG199" s="698"/>
      <c r="AH199" s="698"/>
      <c r="AI199" s="699"/>
      <c r="AJ199" s="689"/>
      <c r="AK199" s="689"/>
      <c r="AL199" s="691"/>
      <c r="AM199" s="691"/>
      <c r="AN199" s="689"/>
      <c r="AO199" s="689"/>
      <c r="AP199" s="402"/>
      <c r="AQ199" s="403"/>
      <c r="AR199" s="111"/>
      <c r="AS199" s="113"/>
      <c r="AT199" s="692"/>
      <c r="AU199" s="502" t="s">
        <v>45</v>
      </c>
      <c r="AV199" s="493">
        <f>T198*60+X198</f>
        <v>0</v>
      </c>
      <c r="AW199" s="178"/>
      <c r="AX199" s="505" t="s">
        <v>244</v>
      </c>
      <c r="AY199" s="493">
        <f>(T198*60+X198)-(H198*60+L198)</f>
        <v>0</v>
      </c>
      <c r="AZ199" s="178"/>
      <c r="BA199" s="178"/>
      <c r="BB199" s="178"/>
      <c r="BC199" s="178"/>
      <c r="BD199" s="178"/>
      <c r="BE199" s="178"/>
      <c r="BF199" s="178"/>
      <c r="BG199" s="179"/>
    </row>
    <row r="200" spans="1:59" ht="25.5" hidden="1" customHeight="1">
      <c r="A200" s="109"/>
      <c r="B200" s="114"/>
      <c r="C200" s="114"/>
      <c r="D200" s="114"/>
      <c r="E200" s="114"/>
      <c r="F200" s="115"/>
      <c r="G200" s="115"/>
      <c r="H200" s="359"/>
      <c r="I200" s="115"/>
      <c r="J200" s="115"/>
      <c r="K200" s="115"/>
      <c r="L200" s="115"/>
      <c r="M200" s="115"/>
      <c r="N200" s="115"/>
      <c r="O200" s="115"/>
      <c r="P200" s="115"/>
      <c r="Q200" s="115"/>
      <c r="R200" s="115"/>
      <c r="S200" s="115"/>
      <c r="T200" s="115"/>
      <c r="U200" s="115"/>
      <c r="V200" s="115"/>
      <c r="W200" s="115"/>
      <c r="X200" s="111"/>
      <c r="Y200" s="111"/>
      <c r="Z200" s="269"/>
      <c r="AA200" s="357"/>
      <c r="AB200" s="111"/>
      <c r="AC200" s="111"/>
      <c r="AD200" s="111"/>
      <c r="AE200" s="111"/>
      <c r="AF200" s="111"/>
      <c r="AG200" s="111"/>
      <c r="AH200" s="111"/>
      <c r="AI200" s="111"/>
      <c r="AJ200" s="233"/>
      <c r="AK200" s="111"/>
      <c r="AL200" s="111"/>
      <c r="AM200" s="111"/>
      <c r="AN200" s="111"/>
      <c r="AO200" s="111"/>
      <c r="AP200" s="111"/>
      <c r="AQ200" s="111"/>
      <c r="AR200" s="111"/>
      <c r="AS200" s="113"/>
      <c r="AU200" s="502"/>
      <c r="AV200" s="494"/>
      <c r="AW200" s="178"/>
      <c r="AX200" s="505"/>
      <c r="AY200" s="494"/>
      <c r="AZ200" s="178"/>
      <c r="BA200" s="178"/>
      <c r="BB200" s="178"/>
      <c r="BC200" s="178"/>
      <c r="BD200" s="178"/>
      <c r="BE200" s="178"/>
      <c r="BF200" s="178"/>
      <c r="BG200" s="179"/>
    </row>
    <row r="201" spans="1:59" s="12" customFormat="1" ht="25.5" hidden="1" customHeight="1" thickBot="1">
      <c r="A201" s="109"/>
      <c r="B201" s="118" t="s">
        <v>242</v>
      </c>
      <c r="C201" s="356"/>
      <c r="D201" s="356"/>
      <c r="E201" s="356"/>
      <c r="F201" s="269"/>
      <c r="G201" s="269"/>
      <c r="H201" s="269"/>
      <c r="I201" s="214"/>
      <c r="J201" s="269"/>
      <c r="K201" s="269"/>
      <c r="L201" s="269"/>
      <c r="M201" s="269"/>
      <c r="N201" s="269"/>
      <c r="O201" s="269"/>
      <c r="P201" s="269"/>
      <c r="Q201" s="269"/>
      <c r="R201" s="269"/>
      <c r="S201" s="269"/>
      <c r="T201" s="269"/>
      <c r="U201" s="269"/>
      <c r="V201" s="269"/>
      <c r="W201" s="357"/>
      <c r="X201" s="111"/>
      <c r="Y201" s="111"/>
      <c r="Z201" s="269"/>
      <c r="AA201" s="357"/>
      <c r="AB201" s="111"/>
      <c r="AC201" s="111"/>
      <c r="AD201" s="111"/>
      <c r="AE201" s="110" t="s">
        <v>99</v>
      </c>
      <c r="AF201" s="111"/>
      <c r="AG201" s="111"/>
      <c r="AH201" s="111"/>
      <c r="AI201" s="111"/>
      <c r="AJ201" s="111"/>
      <c r="AK201" s="111"/>
      <c r="AL201" s="214" t="s">
        <v>250</v>
      </c>
      <c r="AN201" s="111"/>
      <c r="AO201" s="111"/>
      <c r="AP201" s="111"/>
      <c r="AQ201" s="111"/>
      <c r="AR201" s="111"/>
      <c r="AS201" s="113"/>
      <c r="AU201" s="177"/>
      <c r="AV201" s="182"/>
      <c r="AW201" s="182"/>
      <c r="AX201" s="182"/>
      <c r="AY201" s="182"/>
      <c r="AZ201" s="182"/>
      <c r="BA201" s="182"/>
      <c r="BB201" s="182"/>
      <c r="BC201" s="182"/>
      <c r="BD201" s="182"/>
      <c r="BE201" s="182"/>
      <c r="BF201" s="182"/>
      <c r="BG201" s="183"/>
    </row>
    <row r="202" spans="1:59" ht="25.5" hidden="1" customHeight="1">
      <c r="A202" s="109"/>
      <c r="B202" s="510" t="s">
        <v>108</v>
      </c>
      <c r="C202" s="511"/>
      <c r="D202" s="511"/>
      <c r="E202" s="512"/>
      <c r="F202" s="678" t="s">
        <v>96</v>
      </c>
      <c r="G202" s="678"/>
      <c r="H202" s="679"/>
      <c r="I202" s="680"/>
      <c r="J202" s="399" t="s">
        <v>40</v>
      </c>
      <c r="K202" s="399"/>
      <c r="L202" s="680"/>
      <c r="M202" s="680"/>
      <c r="N202" s="399" t="s">
        <v>41</v>
      </c>
      <c r="O202" s="400"/>
      <c r="P202" s="398" t="s">
        <v>42</v>
      </c>
      <c r="Q202" s="400"/>
      <c r="R202" s="693" t="s">
        <v>97</v>
      </c>
      <c r="S202" s="693"/>
      <c r="T202" s="679"/>
      <c r="U202" s="680"/>
      <c r="V202" s="399" t="s">
        <v>40</v>
      </c>
      <c r="W202" s="399"/>
      <c r="X202" s="680"/>
      <c r="Y202" s="680"/>
      <c r="Z202" s="399" t="s">
        <v>41</v>
      </c>
      <c r="AA202" s="400"/>
      <c r="AB202" s="111"/>
      <c r="AC202" s="111"/>
      <c r="AD202" s="111"/>
      <c r="AE202" s="703" t="s">
        <v>159</v>
      </c>
      <c r="AF202" s="399"/>
      <c r="AG202" s="399"/>
      <c r="AH202" s="399"/>
      <c r="AI202" s="400"/>
      <c r="AJ202" s="701">
        <f>ROUNDDOWN(BE204/60,0)</f>
        <v>0</v>
      </c>
      <c r="AK202" s="688"/>
      <c r="AL202" s="399" t="s">
        <v>40</v>
      </c>
      <c r="AM202" s="399"/>
      <c r="AN202" s="688">
        <f>BE204-AJ202*60</f>
        <v>0</v>
      </c>
      <c r="AO202" s="688"/>
      <c r="AP202" s="399" t="s">
        <v>41</v>
      </c>
      <c r="AQ202" s="400"/>
      <c r="AR202" s="111"/>
      <c r="AS202" s="119"/>
      <c r="AU202" s="522" t="s">
        <v>272</v>
      </c>
      <c r="AV202" s="175" t="s">
        <v>214</v>
      </c>
      <c r="AW202" s="175"/>
      <c r="AX202" s="175"/>
      <c r="AY202" s="175" t="s">
        <v>280</v>
      </c>
      <c r="AZ202" s="175"/>
      <c r="BA202" s="173"/>
      <c r="BB202" s="240" t="s">
        <v>135</v>
      </c>
      <c r="BC202" s="175"/>
      <c r="BD202" s="175"/>
      <c r="BE202" s="175"/>
      <c r="BF202" s="175"/>
      <c r="BG202" s="181"/>
    </row>
    <row r="203" spans="1:59" ht="25.5" hidden="1" customHeight="1" thickBot="1">
      <c r="A203" s="109"/>
      <c r="B203" s="513"/>
      <c r="C203" s="514"/>
      <c r="D203" s="514"/>
      <c r="E203" s="515"/>
      <c r="F203" s="678"/>
      <c r="G203" s="678"/>
      <c r="H203" s="681"/>
      <c r="I203" s="682"/>
      <c r="J203" s="402"/>
      <c r="K203" s="402"/>
      <c r="L203" s="682"/>
      <c r="M203" s="682"/>
      <c r="N203" s="402"/>
      <c r="O203" s="403"/>
      <c r="P203" s="401"/>
      <c r="Q203" s="403"/>
      <c r="R203" s="694"/>
      <c r="S203" s="694"/>
      <c r="T203" s="681"/>
      <c r="U203" s="682"/>
      <c r="V203" s="402"/>
      <c r="W203" s="402"/>
      <c r="X203" s="682"/>
      <c r="Y203" s="682"/>
      <c r="Z203" s="402"/>
      <c r="AA203" s="403"/>
      <c r="AB203" s="12"/>
      <c r="AC203" s="12"/>
      <c r="AD203" s="12"/>
      <c r="AE203" s="401"/>
      <c r="AF203" s="402"/>
      <c r="AG203" s="402"/>
      <c r="AH203" s="402"/>
      <c r="AI203" s="403"/>
      <c r="AJ203" s="702"/>
      <c r="AK203" s="689"/>
      <c r="AL203" s="402"/>
      <c r="AM203" s="402"/>
      <c r="AN203" s="689"/>
      <c r="AO203" s="689"/>
      <c r="AP203" s="402"/>
      <c r="AQ203" s="403"/>
      <c r="AR203" s="111"/>
      <c r="AS203" s="119"/>
      <c r="AU203" s="523"/>
      <c r="AV203" s="178" t="s">
        <v>136</v>
      </c>
      <c r="AW203" s="180"/>
      <c r="AX203" s="178"/>
      <c r="AY203" s="243" t="s">
        <v>246</v>
      </c>
      <c r="AZ203" s="180"/>
      <c r="BA203" s="260"/>
      <c r="BB203" s="241" t="s">
        <v>215</v>
      </c>
      <c r="BC203" s="180"/>
      <c r="BD203" s="178"/>
      <c r="BE203" s="178" t="s">
        <v>95</v>
      </c>
      <c r="BF203" s="178"/>
      <c r="BG203" s="179"/>
    </row>
    <row r="204" spans="1:59" s="8" customFormat="1" ht="25.5" hidden="1" customHeight="1">
      <c r="A204" s="236"/>
      <c r="C204" s="214"/>
      <c r="D204" s="214"/>
      <c r="E204" s="214"/>
      <c r="F204" s="214"/>
      <c r="G204" s="214"/>
      <c r="H204" s="214"/>
      <c r="I204" s="214"/>
      <c r="J204" s="214"/>
      <c r="K204" s="214"/>
      <c r="L204" s="214"/>
      <c r="M204" s="214"/>
      <c r="N204" s="214"/>
      <c r="O204" s="216"/>
      <c r="P204" s="214"/>
      <c r="Q204" s="214"/>
      <c r="R204" s="214"/>
      <c r="S204" s="214"/>
      <c r="T204" s="214"/>
      <c r="U204" s="237"/>
      <c r="V204" s="214"/>
      <c r="W204" s="214"/>
      <c r="X204" s="238"/>
      <c r="Y204" s="238"/>
      <c r="Z204" s="269"/>
      <c r="AA204" s="357"/>
      <c r="AB204" s="238"/>
      <c r="AC204" s="238"/>
      <c r="AD204" s="238"/>
      <c r="AF204" s="216"/>
      <c r="AG204" s="215"/>
      <c r="AH204" s="215"/>
      <c r="AI204" s="215"/>
      <c r="AJ204" s="215"/>
      <c r="AK204" s="215"/>
      <c r="AL204" s="214" t="s">
        <v>282</v>
      </c>
      <c r="AM204" s="215"/>
      <c r="AN204" s="238"/>
      <c r="AO204" s="238"/>
      <c r="AP204" s="238"/>
      <c r="AQ204" s="139"/>
      <c r="AR204" s="238"/>
      <c r="AS204" s="239"/>
      <c r="AU204" s="502" t="s">
        <v>133</v>
      </c>
      <c r="AV204" s="493">
        <f>T202*60+X202</f>
        <v>0</v>
      </c>
      <c r="AW204" s="700"/>
      <c r="AX204" s="505" t="s">
        <v>134</v>
      </c>
      <c r="AY204" s="493">
        <f>20*60</f>
        <v>1200</v>
      </c>
      <c r="AZ204" s="178"/>
      <c r="BA204" s="502" t="s">
        <v>46</v>
      </c>
      <c r="BB204" s="493">
        <f>IF(AV204&lt;=AY204,AY204,AV199)</f>
        <v>1200</v>
      </c>
      <c r="BC204" s="501"/>
      <c r="BD204" s="505" t="s">
        <v>245</v>
      </c>
      <c r="BE204" s="499">
        <f>IF(AV199-BB204&gt;0,AV199-BB204,0)</f>
        <v>0</v>
      </c>
      <c r="BF204" s="485" t="s">
        <v>132</v>
      </c>
      <c r="BG204" s="486"/>
    </row>
    <row r="205" spans="1:59" ht="25.5" hidden="1" customHeight="1">
      <c r="A205" s="109"/>
      <c r="B205" s="510" t="s">
        <v>108</v>
      </c>
      <c r="C205" s="511"/>
      <c r="D205" s="511"/>
      <c r="E205" s="512"/>
      <c r="F205" s="678" t="s">
        <v>96</v>
      </c>
      <c r="G205" s="678"/>
      <c r="H205" s="679"/>
      <c r="I205" s="680"/>
      <c r="J205" s="399" t="s">
        <v>40</v>
      </c>
      <c r="K205" s="399"/>
      <c r="L205" s="680"/>
      <c r="M205" s="680"/>
      <c r="N205" s="399" t="s">
        <v>41</v>
      </c>
      <c r="O205" s="400"/>
      <c r="P205" s="398" t="s">
        <v>42</v>
      </c>
      <c r="Q205" s="400"/>
      <c r="R205" s="693" t="s">
        <v>97</v>
      </c>
      <c r="S205" s="693"/>
      <c r="T205" s="679"/>
      <c r="U205" s="680"/>
      <c r="V205" s="399" t="s">
        <v>40</v>
      </c>
      <c r="W205" s="399"/>
      <c r="X205" s="680"/>
      <c r="Y205" s="680"/>
      <c r="Z205" s="399" t="s">
        <v>41</v>
      </c>
      <c r="AA205" s="400"/>
      <c r="AB205" s="111"/>
      <c r="AC205" s="111"/>
      <c r="AD205" s="111"/>
      <c r="AE205" s="703" t="s">
        <v>159</v>
      </c>
      <c r="AF205" s="399"/>
      <c r="AG205" s="399"/>
      <c r="AH205" s="399"/>
      <c r="AI205" s="400"/>
      <c r="AJ205" s="701">
        <f>ROUNDDOWN(BE210/60,0)</f>
        <v>0</v>
      </c>
      <c r="AK205" s="688"/>
      <c r="AL205" s="399" t="s">
        <v>40</v>
      </c>
      <c r="AM205" s="399"/>
      <c r="AN205" s="688">
        <f>BE210-AJ205*60</f>
        <v>0</v>
      </c>
      <c r="AO205" s="688"/>
      <c r="AP205" s="399" t="s">
        <v>41</v>
      </c>
      <c r="AQ205" s="400"/>
      <c r="AR205" s="111"/>
      <c r="AS205" s="119"/>
      <c r="AU205" s="502"/>
      <c r="AV205" s="494"/>
      <c r="AW205" s="700"/>
      <c r="AX205" s="505"/>
      <c r="AY205" s="494"/>
      <c r="AZ205" s="178"/>
      <c r="BA205" s="502"/>
      <c r="BB205" s="494"/>
      <c r="BC205" s="501"/>
      <c r="BD205" s="505"/>
      <c r="BE205" s="500"/>
      <c r="BF205" s="485"/>
      <c r="BG205" s="486"/>
    </row>
    <row r="206" spans="1:59" ht="25.5" hidden="1" customHeight="1">
      <c r="A206" s="109"/>
      <c r="B206" s="513"/>
      <c r="C206" s="514"/>
      <c r="D206" s="514"/>
      <c r="E206" s="515"/>
      <c r="F206" s="678"/>
      <c r="G206" s="678"/>
      <c r="H206" s="681"/>
      <c r="I206" s="682"/>
      <c r="J206" s="402"/>
      <c r="K206" s="402"/>
      <c r="L206" s="682"/>
      <c r="M206" s="682"/>
      <c r="N206" s="402"/>
      <c r="O206" s="403"/>
      <c r="P206" s="401"/>
      <c r="Q206" s="403"/>
      <c r="R206" s="694"/>
      <c r="S206" s="694"/>
      <c r="T206" s="681"/>
      <c r="U206" s="682"/>
      <c r="V206" s="402"/>
      <c r="W206" s="402"/>
      <c r="X206" s="682"/>
      <c r="Y206" s="682"/>
      <c r="Z206" s="402"/>
      <c r="AA206" s="403"/>
      <c r="AB206" s="12"/>
      <c r="AC206" s="12"/>
      <c r="AD206" s="12"/>
      <c r="AE206" s="401"/>
      <c r="AF206" s="402"/>
      <c r="AG206" s="402"/>
      <c r="AH206" s="402"/>
      <c r="AI206" s="403"/>
      <c r="AJ206" s="702"/>
      <c r="AK206" s="689"/>
      <c r="AL206" s="402"/>
      <c r="AM206" s="402"/>
      <c r="AN206" s="689"/>
      <c r="AO206" s="689"/>
      <c r="AP206" s="402"/>
      <c r="AQ206" s="403"/>
      <c r="AR206" s="111"/>
      <c r="AS206" s="119"/>
      <c r="AU206" s="259"/>
      <c r="AV206" s="178"/>
      <c r="AW206" s="178"/>
      <c r="AX206" s="178"/>
      <c r="AY206" s="178"/>
      <c r="AZ206" s="178"/>
      <c r="BA206" s="234" t="s">
        <v>137</v>
      </c>
      <c r="BB206" s="178"/>
      <c r="BC206" s="178"/>
      <c r="BD206" s="178"/>
      <c r="BE206" s="178"/>
      <c r="BF206" s="178"/>
      <c r="BG206" s="179"/>
    </row>
    <row r="207" spans="1:59" ht="25.5" hidden="1" customHeight="1" thickBot="1">
      <c r="A207" s="120"/>
      <c r="B207" s="114"/>
      <c r="C207" s="114"/>
      <c r="D207" s="114"/>
      <c r="E207" s="114"/>
      <c r="F207" s="12"/>
      <c r="G207" s="114"/>
      <c r="H207" s="359"/>
      <c r="I207" s="114"/>
      <c r="J207" s="114"/>
      <c r="K207" s="114"/>
      <c r="L207" s="114"/>
      <c r="M207" s="114"/>
      <c r="N207" s="114"/>
      <c r="O207" s="114"/>
      <c r="P207" s="121"/>
      <c r="Q207" s="114"/>
      <c r="R207" s="114"/>
      <c r="S207" s="114"/>
      <c r="T207" s="114"/>
      <c r="U207" s="114"/>
      <c r="V207" s="114"/>
      <c r="W207" s="114"/>
      <c r="X207" s="111"/>
      <c r="Y207" s="111"/>
      <c r="Z207" s="269"/>
      <c r="AA207" s="12"/>
      <c r="AB207" s="12"/>
      <c r="AC207" s="12"/>
      <c r="AD207" s="12"/>
      <c r="AE207" s="12"/>
      <c r="AF207" s="12"/>
      <c r="AG207" s="12"/>
      <c r="AH207" s="12"/>
      <c r="AI207" s="12"/>
      <c r="AJ207" s="233"/>
      <c r="AK207" s="12"/>
      <c r="AL207" s="12"/>
      <c r="AM207" s="12"/>
      <c r="AN207" s="12"/>
      <c r="AO207" s="12"/>
      <c r="AP207" s="12"/>
      <c r="AQ207" s="12"/>
      <c r="AR207" s="12"/>
      <c r="AS207" s="113"/>
      <c r="AU207" s="177"/>
      <c r="AV207" s="261"/>
      <c r="AW207" s="182"/>
      <c r="AX207" s="182"/>
      <c r="AY207" s="182"/>
      <c r="AZ207" s="182"/>
      <c r="BA207" s="235" t="s">
        <v>254</v>
      </c>
      <c r="BB207" s="261"/>
      <c r="BC207" s="261"/>
      <c r="BD207" s="261"/>
      <c r="BE207" s="261"/>
      <c r="BF207" s="261"/>
      <c r="BG207" s="183"/>
    </row>
    <row r="208" spans="1:59" ht="25.5" hidden="1" customHeight="1">
      <c r="A208" s="120"/>
      <c r="B208" s="12"/>
      <c r="C208" s="123" t="s">
        <v>257</v>
      </c>
      <c r="D208" s="124"/>
      <c r="E208" s="124"/>
      <c r="F208" s="125"/>
      <c r="G208" s="124"/>
      <c r="H208" s="124"/>
      <c r="I208" s="124"/>
      <c r="J208" s="124"/>
      <c r="K208" s="124"/>
      <c r="L208" s="124"/>
      <c r="M208" s="124"/>
      <c r="N208" s="124"/>
      <c r="O208" s="124"/>
      <c r="P208" s="126"/>
      <c r="Q208" s="124"/>
      <c r="R208" s="124"/>
      <c r="S208" s="124"/>
      <c r="T208" s="124"/>
      <c r="U208" s="124"/>
      <c r="V208" s="124"/>
      <c r="W208" s="124"/>
      <c r="X208" s="127"/>
      <c r="Y208" s="127"/>
      <c r="Z208" s="127"/>
      <c r="AA208" s="125"/>
      <c r="AB208" s="128"/>
      <c r="AD208" s="12"/>
      <c r="AE208" s="110" t="s">
        <v>101</v>
      </c>
      <c r="AF208" s="12"/>
      <c r="AG208" s="12"/>
      <c r="AH208" s="12"/>
      <c r="AI208" s="12"/>
      <c r="AJ208" s="12"/>
      <c r="AK208" s="12"/>
      <c r="AL208" s="214" t="s">
        <v>250</v>
      </c>
      <c r="AM208" s="12"/>
      <c r="AN208" s="12"/>
      <c r="AO208" s="12"/>
      <c r="AP208" s="12"/>
      <c r="AQ208" s="12"/>
      <c r="AR208" s="12"/>
      <c r="AS208" s="113"/>
      <c r="AU208" s="522" t="s">
        <v>273</v>
      </c>
      <c r="AV208" s="249" t="s">
        <v>214</v>
      </c>
      <c r="AW208" s="249"/>
      <c r="AX208" s="249"/>
      <c r="AY208" s="175" t="s">
        <v>280</v>
      </c>
      <c r="AZ208" s="249"/>
      <c r="BA208" s="263"/>
      <c r="BB208" s="250" t="s">
        <v>135</v>
      </c>
      <c r="BC208" s="249"/>
      <c r="BD208" s="249"/>
      <c r="BE208" s="249"/>
      <c r="BF208" s="249"/>
      <c r="BG208" s="251"/>
    </row>
    <row r="209" spans="1:59" s="77" customFormat="1" ht="25.5" hidden="1" customHeight="1" thickBot="1">
      <c r="A209" s="120"/>
      <c r="B209" s="12"/>
      <c r="C209" s="129" t="s">
        <v>219</v>
      </c>
      <c r="D209" s="506" t="s">
        <v>146</v>
      </c>
      <c r="E209" s="506"/>
      <c r="F209" s="506"/>
      <c r="G209" s="506"/>
      <c r="H209" s="506"/>
      <c r="I209" s="506"/>
      <c r="J209" s="506"/>
      <c r="K209" s="506"/>
      <c r="L209" s="506"/>
      <c r="M209" s="506"/>
      <c r="N209" s="506"/>
      <c r="O209" s="506"/>
      <c r="P209" s="506"/>
      <c r="Q209" s="506"/>
      <c r="R209" s="506"/>
      <c r="S209" s="506"/>
      <c r="T209" s="506"/>
      <c r="U209" s="506"/>
      <c r="V209" s="506"/>
      <c r="W209" s="506"/>
      <c r="X209" s="506"/>
      <c r="Y209" s="506"/>
      <c r="Z209" s="506"/>
      <c r="AA209" s="506"/>
      <c r="AB209" s="507"/>
      <c r="AC209" s="1"/>
      <c r="AD209" s="12"/>
      <c r="AE209" s="510" t="s">
        <v>160</v>
      </c>
      <c r="AF209" s="511"/>
      <c r="AG209" s="511"/>
      <c r="AH209" s="511"/>
      <c r="AI209" s="511"/>
      <c r="AJ209" s="511"/>
      <c r="AK209" s="512"/>
      <c r="AL209" s="516">
        <f>'様式第３－１号(大規模映画館) '!AL208</f>
        <v>0</v>
      </c>
      <c r="AM209" s="517"/>
      <c r="AN209" s="517"/>
      <c r="AO209" s="517"/>
      <c r="AP209" s="517"/>
      <c r="AQ209" s="518"/>
      <c r="AR209" s="12"/>
      <c r="AS209" s="113"/>
      <c r="AU209" s="523"/>
      <c r="AV209" s="243" t="s">
        <v>136</v>
      </c>
      <c r="AW209" s="252"/>
      <c r="AX209" s="243"/>
      <c r="AY209" s="243" t="s">
        <v>274</v>
      </c>
      <c r="AZ209" s="252"/>
      <c r="BA209" s="263"/>
      <c r="BB209" s="241" t="s">
        <v>215</v>
      </c>
      <c r="BC209" s="252"/>
      <c r="BD209" s="243"/>
      <c r="BE209" s="243" t="s">
        <v>95</v>
      </c>
      <c r="BF209" s="243"/>
      <c r="BG209" s="253"/>
    </row>
    <row r="210" spans="1:59" ht="25.5" hidden="1" customHeight="1">
      <c r="A210" s="120"/>
      <c r="B210" s="12"/>
      <c r="C210" s="130" t="s">
        <v>220</v>
      </c>
      <c r="D210" s="508" t="s">
        <v>243</v>
      </c>
      <c r="E210" s="508"/>
      <c r="F210" s="508"/>
      <c r="G210" s="508"/>
      <c r="H210" s="508"/>
      <c r="I210" s="508"/>
      <c r="J210" s="508"/>
      <c r="K210" s="508"/>
      <c r="L210" s="508"/>
      <c r="M210" s="508"/>
      <c r="N210" s="508"/>
      <c r="O210" s="508"/>
      <c r="P210" s="508"/>
      <c r="Q210" s="508"/>
      <c r="R210" s="508"/>
      <c r="S210" s="508"/>
      <c r="T210" s="508"/>
      <c r="U210" s="508"/>
      <c r="V210" s="508"/>
      <c r="W210" s="508"/>
      <c r="X210" s="508"/>
      <c r="Y210" s="508"/>
      <c r="Z210" s="508"/>
      <c r="AA210" s="508"/>
      <c r="AB210" s="509"/>
      <c r="AD210" s="12"/>
      <c r="AE210" s="513"/>
      <c r="AF210" s="514"/>
      <c r="AG210" s="514"/>
      <c r="AH210" s="514"/>
      <c r="AI210" s="514"/>
      <c r="AJ210" s="514"/>
      <c r="AK210" s="515"/>
      <c r="AL210" s="519"/>
      <c r="AM210" s="520"/>
      <c r="AN210" s="520"/>
      <c r="AO210" s="520"/>
      <c r="AP210" s="520"/>
      <c r="AQ210" s="521"/>
      <c r="AR210" s="12"/>
      <c r="AS210" s="113"/>
      <c r="AT210" s="355"/>
      <c r="AU210" s="487" t="s">
        <v>133</v>
      </c>
      <c r="AV210" s="488">
        <f>T205*60+X205</f>
        <v>0</v>
      </c>
      <c r="AW210" s="491"/>
      <c r="AX210" s="492" t="s">
        <v>134</v>
      </c>
      <c r="AY210" s="493">
        <f>21*60</f>
        <v>1260</v>
      </c>
      <c r="AZ210" s="243"/>
      <c r="BA210" s="487" t="s">
        <v>46</v>
      </c>
      <c r="BB210" s="488">
        <f>IF(AV210&lt;=AY210,AY210,AV199)</f>
        <v>1260</v>
      </c>
      <c r="BC210" s="490"/>
      <c r="BD210" s="492" t="s">
        <v>245</v>
      </c>
      <c r="BE210" s="495">
        <f>IF(AV199-BB210&gt;0,AV199-BB210,0)</f>
        <v>0</v>
      </c>
      <c r="BF210" s="497" t="s">
        <v>132</v>
      </c>
      <c r="BG210" s="498"/>
    </row>
    <row r="211" spans="1:59" ht="25.5" hidden="1" customHeight="1">
      <c r="A211" s="120"/>
      <c r="B211" s="12"/>
      <c r="C211" s="131"/>
      <c r="D211" s="503" t="s">
        <v>281</v>
      </c>
      <c r="E211" s="503"/>
      <c r="F211" s="503"/>
      <c r="G211" s="503"/>
      <c r="H211" s="503"/>
      <c r="I211" s="503"/>
      <c r="J211" s="503"/>
      <c r="K211" s="503"/>
      <c r="L211" s="503"/>
      <c r="M211" s="503"/>
      <c r="N211" s="503"/>
      <c r="O211" s="503"/>
      <c r="P211" s="503"/>
      <c r="Q211" s="503"/>
      <c r="R211" s="503"/>
      <c r="S211" s="503"/>
      <c r="T211" s="503"/>
      <c r="U211" s="503"/>
      <c r="V211" s="503"/>
      <c r="W211" s="503"/>
      <c r="X211" s="503"/>
      <c r="Y211" s="503"/>
      <c r="Z211" s="503"/>
      <c r="AA211" s="503"/>
      <c r="AB211" s="504"/>
      <c r="AD211" s="12"/>
      <c r="AF211" s="12"/>
      <c r="AG211" s="12"/>
      <c r="AH211" s="12"/>
      <c r="AI211" s="12"/>
      <c r="AJ211" s="12"/>
      <c r="AK211" s="12"/>
      <c r="AL211" s="214" t="s">
        <v>282</v>
      </c>
      <c r="AM211" s="12"/>
      <c r="AN211" s="12"/>
      <c r="AO211" s="12"/>
      <c r="AP211" s="12"/>
      <c r="AQ211" s="12"/>
      <c r="AR211" s="12"/>
      <c r="AS211" s="113"/>
      <c r="AT211" s="355"/>
      <c r="AU211" s="487"/>
      <c r="AV211" s="489"/>
      <c r="AW211" s="491"/>
      <c r="AX211" s="492"/>
      <c r="AY211" s="494"/>
      <c r="AZ211" s="243"/>
      <c r="BA211" s="487"/>
      <c r="BB211" s="489"/>
      <c r="BC211" s="490"/>
      <c r="BD211" s="492"/>
      <c r="BE211" s="496"/>
      <c r="BF211" s="497"/>
      <c r="BG211" s="498"/>
    </row>
    <row r="212" spans="1:59" ht="25.5" hidden="1" customHeight="1">
      <c r="A212" s="120"/>
      <c r="B212" s="12"/>
      <c r="C212" s="131"/>
      <c r="D212" s="305"/>
      <c r="E212" s="305"/>
      <c r="F212" s="305"/>
      <c r="G212" s="305"/>
      <c r="H212" s="305"/>
      <c r="I212" s="305"/>
      <c r="J212" s="305"/>
      <c r="K212" s="305"/>
      <c r="L212" s="305"/>
      <c r="M212" s="305"/>
      <c r="N212" s="305"/>
      <c r="O212" s="305"/>
      <c r="P212" s="305"/>
      <c r="Q212" s="305"/>
      <c r="R212" s="305"/>
      <c r="S212" s="305"/>
      <c r="T212" s="305"/>
      <c r="U212" s="305"/>
      <c r="V212" s="305"/>
      <c r="W212" s="305"/>
      <c r="X212" s="305"/>
      <c r="Y212" s="305"/>
      <c r="Z212" s="305"/>
      <c r="AA212" s="305"/>
      <c r="AB212" s="306"/>
      <c r="AD212" s="12"/>
      <c r="AE212" s="510" t="s">
        <v>160</v>
      </c>
      <c r="AF212" s="511"/>
      <c r="AG212" s="511"/>
      <c r="AH212" s="511"/>
      <c r="AI212" s="511"/>
      <c r="AJ212" s="511"/>
      <c r="AK212" s="512"/>
      <c r="AL212" s="516">
        <f>'様式第３－１号(大規模映画館) '!AL211</f>
        <v>0</v>
      </c>
      <c r="AM212" s="517"/>
      <c r="AN212" s="517"/>
      <c r="AO212" s="517"/>
      <c r="AP212" s="517"/>
      <c r="AQ212" s="518"/>
      <c r="AR212" s="12"/>
      <c r="AS212" s="113"/>
      <c r="AT212" s="355"/>
      <c r="AU212" s="260"/>
      <c r="AV212" s="243"/>
      <c r="AW212" s="243"/>
      <c r="AX212" s="243"/>
      <c r="AY212" s="243"/>
      <c r="AZ212" s="243"/>
      <c r="BA212" s="254" t="s">
        <v>137</v>
      </c>
      <c r="BB212" s="243"/>
      <c r="BC212" s="243"/>
      <c r="BD212" s="243"/>
      <c r="BE212" s="243"/>
      <c r="BF212" s="243"/>
      <c r="BG212" s="253"/>
    </row>
    <row r="213" spans="1:59" ht="25.5" hidden="1" customHeight="1">
      <c r="A213" s="120"/>
      <c r="B213" s="12"/>
      <c r="C213" s="125"/>
      <c r="D213" s="307"/>
      <c r="E213" s="307"/>
      <c r="F213" s="307"/>
      <c r="G213" s="307"/>
      <c r="H213" s="307"/>
      <c r="I213" s="307"/>
      <c r="J213" s="307"/>
      <c r="K213" s="307"/>
      <c r="L213" s="307"/>
      <c r="M213" s="307"/>
      <c r="N213" s="307"/>
      <c r="O213" s="307"/>
      <c r="P213" s="307"/>
      <c r="Q213" s="307"/>
      <c r="R213" s="307"/>
      <c r="S213" s="307"/>
      <c r="T213" s="307"/>
      <c r="U213" s="307"/>
      <c r="V213" s="307"/>
      <c r="W213" s="307"/>
      <c r="X213" s="307"/>
      <c r="Y213" s="307"/>
      <c r="Z213" s="307"/>
      <c r="AA213" s="307"/>
      <c r="AB213" s="307"/>
      <c r="AD213" s="12"/>
      <c r="AE213" s="513"/>
      <c r="AF213" s="514"/>
      <c r="AG213" s="514"/>
      <c r="AH213" s="514"/>
      <c r="AI213" s="514"/>
      <c r="AJ213" s="514"/>
      <c r="AK213" s="515"/>
      <c r="AL213" s="519"/>
      <c r="AM213" s="520"/>
      <c r="AN213" s="520"/>
      <c r="AO213" s="520"/>
      <c r="AP213" s="520"/>
      <c r="AQ213" s="521"/>
      <c r="AR213" s="12"/>
      <c r="AS213" s="113"/>
      <c r="AT213" s="355"/>
      <c r="AU213" s="264"/>
      <c r="AV213" s="265"/>
      <c r="AW213" s="255"/>
      <c r="AX213" s="255"/>
      <c r="AY213" s="255"/>
      <c r="AZ213" s="255"/>
      <c r="BA213" s="256" t="s">
        <v>247</v>
      </c>
      <c r="BB213" s="265"/>
      <c r="BC213" s="265"/>
      <c r="BD213" s="265"/>
      <c r="BE213" s="265"/>
      <c r="BF213" s="265"/>
      <c r="BG213" s="257"/>
    </row>
    <row r="214" spans="1:59" ht="25.5" hidden="1" customHeight="1">
      <c r="A214" s="133"/>
      <c r="B214" s="134"/>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34"/>
      <c r="AJ214" s="134"/>
      <c r="AK214" s="135" t="s">
        <v>152</v>
      </c>
      <c r="AL214" s="134"/>
      <c r="AM214" s="136"/>
      <c r="AN214" s="136"/>
      <c r="AO214" s="136"/>
      <c r="AP214" s="134"/>
      <c r="AQ214" s="134"/>
      <c r="AR214" s="134"/>
      <c r="AS214" s="137"/>
    </row>
    <row r="215" spans="1:59" ht="17.25" hidden="1" customHeight="1">
      <c r="A215" s="115"/>
      <c r="B215" s="115"/>
      <c r="C215" s="115"/>
      <c r="D215" s="115"/>
      <c r="E215" s="115"/>
      <c r="F215" s="122"/>
      <c r="G215" s="115"/>
      <c r="H215" s="115"/>
      <c r="I215" s="115"/>
      <c r="J215" s="115"/>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32"/>
      <c r="AL215" s="12"/>
      <c r="AM215" s="111"/>
      <c r="AN215" s="111"/>
      <c r="AO215" s="111"/>
      <c r="AP215" s="12"/>
      <c r="AQ215" s="12"/>
      <c r="AR215" s="12"/>
      <c r="AS215" s="12"/>
    </row>
    <row r="216" spans="1:59" ht="17.25" hidden="1" customHeight="1">
      <c r="A216" s="115"/>
      <c r="B216" s="115"/>
      <c r="C216" s="115"/>
      <c r="D216" s="115"/>
      <c r="E216" s="115"/>
      <c r="F216" s="122"/>
      <c r="G216" s="115"/>
      <c r="H216" s="115"/>
      <c r="I216" s="115"/>
      <c r="J216" s="115"/>
      <c r="AK216" s="138"/>
      <c r="AM216" s="92"/>
      <c r="AN216" s="92"/>
      <c r="AO216" s="92"/>
      <c r="AU216" s="12"/>
    </row>
    <row r="217" spans="1:59" ht="25.5" hidden="1" customHeight="1">
      <c r="A217" s="552" t="s">
        <v>304</v>
      </c>
      <c r="B217" s="553"/>
      <c r="C217" s="553"/>
      <c r="D217" s="553"/>
      <c r="E217" s="553"/>
      <c r="F217" s="553"/>
      <c r="G217" s="553"/>
      <c r="H217" s="553"/>
      <c r="I217" s="554"/>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c r="AO217" s="100"/>
      <c r="AP217" s="100"/>
      <c r="AQ217" s="100"/>
      <c r="AR217" s="100"/>
      <c r="AS217" s="100"/>
    </row>
    <row r="218" spans="1:59" ht="17.25" hidden="1" customHeight="1">
      <c r="A218" s="555"/>
      <c r="B218" s="556"/>
      <c r="C218" s="556"/>
      <c r="D218" s="556"/>
      <c r="E218" s="556"/>
      <c r="F218" s="556"/>
      <c r="G218" s="556"/>
      <c r="H218" s="556"/>
      <c r="I218" s="557"/>
      <c r="J218" s="103"/>
      <c r="K218" s="103"/>
      <c r="L218" s="103"/>
      <c r="M218" s="103"/>
      <c r="N218" s="103"/>
      <c r="O218" s="103"/>
      <c r="P218" s="103"/>
      <c r="Q218" s="103"/>
      <c r="R218" s="103"/>
      <c r="S218" s="103"/>
      <c r="T218" s="103"/>
      <c r="U218" s="103"/>
      <c r="V218" s="103"/>
      <c r="W218" s="103"/>
      <c r="X218" s="104"/>
      <c r="Y218" s="104"/>
      <c r="Z218" s="104"/>
      <c r="AA218" s="104"/>
      <c r="AB218" s="104"/>
      <c r="AC218" s="104"/>
      <c r="AD218" s="104"/>
      <c r="AE218" s="105"/>
      <c r="AF218" s="104"/>
      <c r="AG218" s="104"/>
      <c r="AH218" s="104"/>
      <c r="AI218" s="104"/>
      <c r="AJ218" s="104"/>
      <c r="AK218" s="104"/>
      <c r="AL218" s="104"/>
      <c r="AM218" s="104"/>
      <c r="AN218" s="104"/>
      <c r="AO218" s="104"/>
      <c r="AP218" s="106"/>
      <c r="AQ218" s="106"/>
      <c r="AR218" s="106"/>
      <c r="AS218" s="107"/>
      <c r="AU218" s="173" t="s">
        <v>110</v>
      </c>
      <c r="AV218" s="174"/>
      <c r="AW218" s="174"/>
      <c r="AX218" s="174"/>
      <c r="AY218" s="174"/>
      <c r="AZ218" s="175"/>
      <c r="BA218" s="174"/>
      <c r="BB218" s="174"/>
      <c r="BC218" s="175"/>
      <c r="BD218" s="174"/>
      <c r="BE218" s="174"/>
      <c r="BF218" s="175"/>
      <c r="BG218" s="176"/>
    </row>
    <row r="219" spans="1:59" ht="28.5" hidden="1" customHeight="1">
      <c r="A219" s="109"/>
      <c r="B219" s="110" t="s">
        <v>94</v>
      </c>
      <c r="C219" s="356"/>
      <c r="D219" s="356"/>
      <c r="E219" s="356"/>
      <c r="F219" s="12"/>
      <c r="G219" s="269"/>
      <c r="H219" s="12"/>
      <c r="I219" s="269"/>
      <c r="J219" s="269"/>
      <c r="K219" s="269"/>
      <c r="L219" s="269"/>
      <c r="M219" s="269"/>
      <c r="N219" s="269"/>
      <c r="O219" s="269"/>
      <c r="P219" s="269"/>
      <c r="Q219" s="269"/>
      <c r="R219" s="269"/>
      <c r="S219" s="269"/>
      <c r="T219" s="269"/>
      <c r="U219" s="269"/>
      <c r="V219" s="269"/>
      <c r="W219" s="269"/>
      <c r="X219" s="269"/>
      <c r="Y219" s="269"/>
      <c r="Z219" s="269"/>
      <c r="AA219" s="357"/>
      <c r="AB219" s="111"/>
      <c r="AC219" s="111"/>
      <c r="AD219" s="111"/>
      <c r="AE219" s="110" t="s">
        <v>100</v>
      </c>
      <c r="AF219" s="111"/>
      <c r="AG219" s="111"/>
      <c r="AH219" s="111"/>
      <c r="AI219" s="111"/>
      <c r="AJ219" s="111"/>
      <c r="AK219" s="111"/>
      <c r="AL219" s="111"/>
      <c r="AM219" s="111"/>
      <c r="AN219" s="111"/>
      <c r="AO219" s="111"/>
      <c r="AP219" s="111"/>
      <c r="AQ219" s="111"/>
      <c r="AR219" s="111"/>
      <c r="AS219" s="112"/>
      <c r="AT219" s="12"/>
      <c r="AU219" s="177"/>
      <c r="AV219" s="178"/>
      <c r="AW219" s="178"/>
      <c r="AX219" s="178"/>
      <c r="AY219" s="178"/>
      <c r="AZ219" s="178"/>
      <c r="BA219" s="178"/>
      <c r="BB219" s="178"/>
      <c r="BC219" s="178"/>
      <c r="BD219" s="178"/>
      <c r="BE219" s="178"/>
      <c r="BF219" s="178"/>
      <c r="BG219" s="179"/>
    </row>
    <row r="220" spans="1:59" ht="25.5" hidden="1" customHeight="1">
      <c r="A220" s="109"/>
      <c r="B220" s="510" t="s">
        <v>98</v>
      </c>
      <c r="C220" s="511"/>
      <c r="D220" s="511"/>
      <c r="E220" s="512"/>
      <c r="F220" s="678" t="s">
        <v>96</v>
      </c>
      <c r="G220" s="678"/>
      <c r="H220" s="680"/>
      <c r="I220" s="680"/>
      <c r="J220" s="399" t="s">
        <v>40</v>
      </c>
      <c r="K220" s="399"/>
      <c r="L220" s="680"/>
      <c r="M220" s="680"/>
      <c r="N220" s="399" t="s">
        <v>41</v>
      </c>
      <c r="O220" s="400"/>
      <c r="P220" s="398" t="s">
        <v>42</v>
      </c>
      <c r="Q220" s="400"/>
      <c r="R220" s="693" t="s">
        <v>97</v>
      </c>
      <c r="S220" s="693"/>
      <c r="T220" s="680"/>
      <c r="U220" s="680"/>
      <c r="V220" s="399" t="s">
        <v>40</v>
      </c>
      <c r="W220" s="399"/>
      <c r="X220" s="680"/>
      <c r="Y220" s="680"/>
      <c r="Z220" s="399" t="s">
        <v>41</v>
      </c>
      <c r="AA220" s="400"/>
      <c r="AB220" s="12"/>
      <c r="AC220" s="12"/>
      <c r="AD220" s="12"/>
      <c r="AE220" s="510" t="s">
        <v>158</v>
      </c>
      <c r="AF220" s="695"/>
      <c r="AG220" s="695"/>
      <c r="AH220" s="695"/>
      <c r="AI220" s="696"/>
      <c r="AJ220" s="688">
        <f>ROUNDDOWN(AY221/60,0)</f>
        <v>0</v>
      </c>
      <c r="AK220" s="688"/>
      <c r="AL220" s="690" t="s">
        <v>87</v>
      </c>
      <c r="AM220" s="690"/>
      <c r="AN220" s="688">
        <f>AY221-AJ220*60</f>
        <v>0</v>
      </c>
      <c r="AO220" s="688"/>
      <c r="AP220" s="399" t="s">
        <v>41</v>
      </c>
      <c r="AQ220" s="400"/>
      <c r="AR220" s="111"/>
      <c r="AS220" s="113"/>
      <c r="AT220" s="692"/>
      <c r="AU220" s="177"/>
      <c r="AV220" s="178" t="s">
        <v>112</v>
      </c>
      <c r="AW220" s="178"/>
      <c r="AX220" s="178"/>
      <c r="AY220" s="178" t="s">
        <v>18</v>
      </c>
      <c r="AZ220" s="178"/>
      <c r="BA220" s="178"/>
      <c r="BB220" s="178"/>
      <c r="BC220" s="178"/>
      <c r="BD220" s="178"/>
      <c r="BE220" s="178"/>
      <c r="BF220" s="178"/>
      <c r="BG220" s="179"/>
    </row>
    <row r="221" spans="1:59" ht="25.5" hidden="1" customHeight="1">
      <c r="A221" s="109"/>
      <c r="B221" s="513"/>
      <c r="C221" s="514"/>
      <c r="D221" s="514"/>
      <c r="E221" s="515"/>
      <c r="F221" s="678"/>
      <c r="G221" s="678"/>
      <c r="H221" s="682"/>
      <c r="I221" s="682"/>
      <c r="J221" s="402"/>
      <c r="K221" s="402"/>
      <c r="L221" s="682"/>
      <c r="M221" s="682"/>
      <c r="N221" s="402"/>
      <c r="O221" s="403"/>
      <c r="P221" s="401"/>
      <c r="Q221" s="403"/>
      <c r="R221" s="694"/>
      <c r="S221" s="694"/>
      <c r="T221" s="682"/>
      <c r="U221" s="682"/>
      <c r="V221" s="402"/>
      <c r="W221" s="402"/>
      <c r="X221" s="682"/>
      <c r="Y221" s="682"/>
      <c r="Z221" s="402"/>
      <c r="AA221" s="403"/>
      <c r="AB221" s="12"/>
      <c r="AC221" s="12"/>
      <c r="AD221" s="12"/>
      <c r="AE221" s="697"/>
      <c r="AF221" s="698"/>
      <c r="AG221" s="698"/>
      <c r="AH221" s="698"/>
      <c r="AI221" s="699"/>
      <c r="AJ221" s="689"/>
      <c r="AK221" s="689"/>
      <c r="AL221" s="691"/>
      <c r="AM221" s="691"/>
      <c r="AN221" s="689"/>
      <c r="AO221" s="689"/>
      <c r="AP221" s="402"/>
      <c r="AQ221" s="403"/>
      <c r="AR221" s="111"/>
      <c r="AS221" s="113"/>
      <c r="AT221" s="692"/>
      <c r="AU221" s="502" t="s">
        <v>45</v>
      </c>
      <c r="AV221" s="493">
        <f>T220*60+X220</f>
        <v>0</v>
      </c>
      <c r="AW221" s="178"/>
      <c r="AX221" s="505" t="s">
        <v>244</v>
      </c>
      <c r="AY221" s="493">
        <f>(T220*60+X220)-(H220*60+L220)</f>
        <v>0</v>
      </c>
      <c r="AZ221" s="178"/>
      <c r="BA221" s="178"/>
      <c r="BB221" s="178"/>
      <c r="BC221" s="178"/>
      <c r="BD221" s="178"/>
      <c r="BE221" s="178"/>
      <c r="BF221" s="178"/>
      <c r="BG221" s="179"/>
    </row>
    <row r="222" spans="1:59" ht="25.5" hidden="1" customHeight="1">
      <c r="A222" s="109"/>
      <c r="B222" s="114"/>
      <c r="C222" s="114"/>
      <c r="D222" s="114"/>
      <c r="E222" s="114"/>
      <c r="F222" s="115"/>
      <c r="G222" s="115"/>
      <c r="H222" s="359"/>
      <c r="I222" s="115"/>
      <c r="J222" s="115"/>
      <c r="K222" s="115"/>
      <c r="L222" s="115"/>
      <c r="M222" s="115"/>
      <c r="N222" s="115"/>
      <c r="O222" s="115"/>
      <c r="P222" s="115"/>
      <c r="Q222" s="115"/>
      <c r="R222" s="115"/>
      <c r="S222" s="115"/>
      <c r="T222" s="115"/>
      <c r="U222" s="115"/>
      <c r="V222" s="115"/>
      <c r="W222" s="115"/>
      <c r="X222" s="111"/>
      <c r="Y222" s="111"/>
      <c r="Z222" s="269"/>
      <c r="AA222" s="357"/>
      <c r="AB222" s="111"/>
      <c r="AC222" s="111"/>
      <c r="AD222" s="111"/>
      <c r="AE222" s="111"/>
      <c r="AF222" s="111"/>
      <c r="AG222" s="111"/>
      <c r="AH222" s="111"/>
      <c r="AI222" s="111"/>
      <c r="AJ222" s="233"/>
      <c r="AK222" s="111"/>
      <c r="AL222" s="111"/>
      <c r="AM222" s="111"/>
      <c r="AN222" s="111"/>
      <c r="AO222" s="111"/>
      <c r="AP222" s="111"/>
      <c r="AQ222" s="111"/>
      <c r="AR222" s="111"/>
      <c r="AS222" s="113"/>
      <c r="AU222" s="502"/>
      <c r="AV222" s="494"/>
      <c r="AW222" s="178"/>
      <c r="AX222" s="505"/>
      <c r="AY222" s="494"/>
      <c r="AZ222" s="178"/>
      <c r="BA222" s="178"/>
      <c r="BB222" s="178"/>
      <c r="BC222" s="178"/>
      <c r="BD222" s="178"/>
      <c r="BE222" s="178"/>
      <c r="BF222" s="178"/>
      <c r="BG222" s="179"/>
    </row>
    <row r="223" spans="1:59" s="12" customFormat="1" ht="25.5" hidden="1" customHeight="1" thickBot="1">
      <c r="A223" s="109"/>
      <c r="B223" s="118" t="s">
        <v>242</v>
      </c>
      <c r="C223" s="356"/>
      <c r="D223" s="356"/>
      <c r="E223" s="356"/>
      <c r="F223" s="269"/>
      <c r="G223" s="269"/>
      <c r="H223" s="269"/>
      <c r="I223" s="214"/>
      <c r="J223" s="269"/>
      <c r="K223" s="269"/>
      <c r="L223" s="269"/>
      <c r="M223" s="269"/>
      <c r="N223" s="269"/>
      <c r="O223" s="269"/>
      <c r="P223" s="269"/>
      <c r="Q223" s="269"/>
      <c r="R223" s="269"/>
      <c r="S223" s="269"/>
      <c r="T223" s="269"/>
      <c r="U223" s="269"/>
      <c r="V223" s="269"/>
      <c r="W223" s="357"/>
      <c r="X223" s="111"/>
      <c r="Y223" s="111"/>
      <c r="Z223" s="269"/>
      <c r="AA223" s="357"/>
      <c r="AB223" s="111"/>
      <c r="AC223" s="111"/>
      <c r="AD223" s="111"/>
      <c r="AE223" s="110" t="s">
        <v>99</v>
      </c>
      <c r="AF223" s="111"/>
      <c r="AG223" s="111"/>
      <c r="AH223" s="111"/>
      <c r="AI223" s="111"/>
      <c r="AJ223" s="111"/>
      <c r="AK223" s="111"/>
      <c r="AL223" s="214" t="s">
        <v>250</v>
      </c>
      <c r="AN223" s="111"/>
      <c r="AO223" s="111"/>
      <c r="AP223" s="111"/>
      <c r="AQ223" s="111"/>
      <c r="AR223" s="111"/>
      <c r="AS223" s="113"/>
      <c r="AU223" s="177"/>
      <c r="AV223" s="182"/>
      <c r="AW223" s="182"/>
      <c r="AX223" s="182"/>
      <c r="AY223" s="182"/>
      <c r="AZ223" s="182"/>
      <c r="BA223" s="182"/>
      <c r="BB223" s="182"/>
      <c r="BC223" s="182"/>
      <c r="BD223" s="182"/>
      <c r="BE223" s="182"/>
      <c r="BF223" s="182"/>
      <c r="BG223" s="183"/>
    </row>
    <row r="224" spans="1:59" ht="25.5" hidden="1" customHeight="1">
      <c r="A224" s="109"/>
      <c r="B224" s="510" t="s">
        <v>108</v>
      </c>
      <c r="C224" s="511"/>
      <c r="D224" s="511"/>
      <c r="E224" s="512"/>
      <c r="F224" s="678" t="s">
        <v>96</v>
      </c>
      <c r="G224" s="678"/>
      <c r="H224" s="679"/>
      <c r="I224" s="680"/>
      <c r="J224" s="399" t="s">
        <v>40</v>
      </c>
      <c r="K224" s="399"/>
      <c r="L224" s="680"/>
      <c r="M224" s="680"/>
      <c r="N224" s="399" t="s">
        <v>41</v>
      </c>
      <c r="O224" s="400"/>
      <c r="P224" s="398" t="s">
        <v>42</v>
      </c>
      <c r="Q224" s="400"/>
      <c r="R224" s="693" t="s">
        <v>97</v>
      </c>
      <c r="S224" s="693"/>
      <c r="T224" s="679"/>
      <c r="U224" s="680"/>
      <c r="V224" s="399" t="s">
        <v>40</v>
      </c>
      <c r="W224" s="399"/>
      <c r="X224" s="680"/>
      <c r="Y224" s="680"/>
      <c r="Z224" s="399" t="s">
        <v>41</v>
      </c>
      <c r="AA224" s="400"/>
      <c r="AB224" s="111"/>
      <c r="AC224" s="111"/>
      <c r="AD224" s="111"/>
      <c r="AE224" s="703" t="s">
        <v>159</v>
      </c>
      <c r="AF224" s="399"/>
      <c r="AG224" s="399"/>
      <c r="AH224" s="399"/>
      <c r="AI224" s="400"/>
      <c r="AJ224" s="701">
        <f>ROUNDDOWN(BE226/60,0)</f>
        <v>0</v>
      </c>
      <c r="AK224" s="688"/>
      <c r="AL224" s="399" t="s">
        <v>40</v>
      </c>
      <c r="AM224" s="399"/>
      <c r="AN224" s="688">
        <f>BE226-AJ224*60</f>
        <v>0</v>
      </c>
      <c r="AO224" s="688"/>
      <c r="AP224" s="399" t="s">
        <v>41</v>
      </c>
      <c r="AQ224" s="400"/>
      <c r="AR224" s="111"/>
      <c r="AS224" s="119"/>
      <c r="AU224" s="522" t="s">
        <v>272</v>
      </c>
      <c r="AV224" s="175" t="s">
        <v>214</v>
      </c>
      <c r="AW224" s="175"/>
      <c r="AX224" s="175"/>
      <c r="AY224" s="175" t="s">
        <v>280</v>
      </c>
      <c r="AZ224" s="175"/>
      <c r="BA224" s="173"/>
      <c r="BB224" s="240" t="s">
        <v>135</v>
      </c>
      <c r="BC224" s="175"/>
      <c r="BD224" s="175"/>
      <c r="BE224" s="175"/>
      <c r="BF224" s="175"/>
      <c r="BG224" s="181"/>
    </row>
    <row r="225" spans="1:65" ht="25.5" hidden="1" customHeight="1" thickBot="1">
      <c r="A225" s="109"/>
      <c r="B225" s="513"/>
      <c r="C225" s="514"/>
      <c r="D225" s="514"/>
      <c r="E225" s="515"/>
      <c r="F225" s="678"/>
      <c r="G225" s="678"/>
      <c r="H225" s="681"/>
      <c r="I225" s="682"/>
      <c r="J225" s="402"/>
      <c r="K225" s="402"/>
      <c r="L225" s="682"/>
      <c r="M225" s="682"/>
      <c r="N225" s="402"/>
      <c r="O225" s="403"/>
      <c r="P225" s="401"/>
      <c r="Q225" s="403"/>
      <c r="R225" s="694"/>
      <c r="S225" s="694"/>
      <c r="T225" s="681"/>
      <c r="U225" s="682"/>
      <c r="V225" s="402"/>
      <c r="W225" s="402"/>
      <c r="X225" s="682"/>
      <c r="Y225" s="682"/>
      <c r="Z225" s="402"/>
      <c r="AA225" s="403"/>
      <c r="AB225" s="12"/>
      <c r="AC225" s="12"/>
      <c r="AD225" s="12"/>
      <c r="AE225" s="401"/>
      <c r="AF225" s="402"/>
      <c r="AG225" s="402"/>
      <c r="AH225" s="402"/>
      <c r="AI225" s="403"/>
      <c r="AJ225" s="702"/>
      <c r="AK225" s="689"/>
      <c r="AL225" s="402"/>
      <c r="AM225" s="402"/>
      <c r="AN225" s="689"/>
      <c r="AO225" s="689"/>
      <c r="AP225" s="402"/>
      <c r="AQ225" s="403"/>
      <c r="AR225" s="111"/>
      <c r="AS225" s="119"/>
      <c r="AU225" s="523"/>
      <c r="AV225" s="178" t="s">
        <v>136</v>
      </c>
      <c r="AW225" s="180"/>
      <c r="AX225" s="178"/>
      <c r="AY225" s="243" t="s">
        <v>246</v>
      </c>
      <c r="AZ225" s="180"/>
      <c r="BA225" s="260"/>
      <c r="BB225" s="241" t="s">
        <v>215</v>
      </c>
      <c r="BC225" s="180"/>
      <c r="BD225" s="178"/>
      <c r="BE225" s="178" t="s">
        <v>95</v>
      </c>
      <c r="BF225" s="178"/>
      <c r="BG225" s="179"/>
    </row>
    <row r="226" spans="1:65" s="8" customFormat="1" ht="25.5" hidden="1" customHeight="1">
      <c r="A226" s="236"/>
      <c r="C226" s="214"/>
      <c r="D226" s="214"/>
      <c r="E226" s="214"/>
      <c r="F226" s="214"/>
      <c r="G226" s="214"/>
      <c r="H226" s="214"/>
      <c r="I226" s="214"/>
      <c r="J226" s="214"/>
      <c r="K226" s="214"/>
      <c r="L226" s="214"/>
      <c r="M226" s="214"/>
      <c r="N226" s="214"/>
      <c r="O226" s="216"/>
      <c r="P226" s="214"/>
      <c r="Q226" s="214"/>
      <c r="R226" s="214"/>
      <c r="S226" s="214"/>
      <c r="T226" s="214"/>
      <c r="U226" s="237"/>
      <c r="V226" s="214"/>
      <c r="W226" s="214"/>
      <c r="X226" s="238"/>
      <c r="Y226" s="238"/>
      <c r="Z226" s="269"/>
      <c r="AA226" s="357"/>
      <c r="AB226" s="238"/>
      <c r="AC226" s="238"/>
      <c r="AD226" s="238"/>
      <c r="AF226" s="216"/>
      <c r="AG226" s="215"/>
      <c r="AH226" s="215"/>
      <c r="AI226" s="215"/>
      <c r="AJ226" s="215"/>
      <c r="AK226" s="215"/>
      <c r="AL226" s="214" t="s">
        <v>282</v>
      </c>
      <c r="AM226" s="215"/>
      <c r="AN226" s="238"/>
      <c r="AO226" s="238"/>
      <c r="AP226" s="238"/>
      <c r="AQ226" s="139"/>
      <c r="AR226" s="238"/>
      <c r="AS226" s="239"/>
      <c r="AU226" s="502" t="s">
        <v>133</v>
      </c>
      <c r="AV226" s="493">
        <f>T224*60+X224</f>
        <v>0</v>
      </c>
      <c r="AW226" s="700"/>
      <c r="AX226" s="505" t="s">
        <v>134</v>
      </c>
      <c r="AY226" s="493">
        <f>20*60</f>
        <v>1200</v>
      </c>
      <c r="AZ226" s="178"/>
      <c r="BA226" s="502" t="s">
        <v>46</v>
      </c>
      <c r="BB226" s="493">
        <f>IF(AV226&lt;=AY226,AY226,AV221)</f>
        <v>1200</v>
      </c>
      <c r="BC226" s="501"/>
      <c r="BD226" s="505" t="s">
        <v>245</v>
      </c>
      <c r="BE226" s="499">
        <f>IF(AV221-BB226&gt;0,AV221-BB226,0)</f>
        <v>0</v>
      </c>
      <c r="BF226" s="485" t="s">
        <v>132</v>
      </c>
      <c r="BG226" s="486"/>
    </row>
    <row r="227" spans="1:65" ht="25.5" hidden="1" customHeight="1">
      <c r="A227" s="109"/>
      <c r="B227" s="510" t="s">
        <v>108</v>
      </c>
      <c r="C227" s="511"/>
      <c r="D227" s="511"/>
      <c r="E227" s="512"/>
      <c r="F227" s="678" t="s">
        <v>96</v>
      </c>
      <c r="G227" s="678"/>
      <c r="H227" s="679"/>
      <c r="I227" s="680"/>
      <c r="J227" s="399" t="s">
        <v>40</v>
      </c>
      <c r="K227" s="399"/>
      <c r="L227" s="680"/>
      <c r="M227" s="680"/>
      <c r="N227" s="399" t="s">
        <v>41</v>
      </c>
      <c r="O227" s="400"/>
      <c r="P227" s="398" t="s">
        <v>42</v>
      </c>
      <c r="Q227" s="400"/>
      <c r="R227" s="693" t="s">
        <v>97</v>
      </c>
      <c r="S227" s="693"/>
      <c r="T227" s="679"/>
      <c r="U227" s="680"/>
      <c r="V227" s="399" t="s">
        <v>40</v>
      </c>
      <c r="W227" s="399"/>
      <c r="X227" s="680"/>
      <c r="Y227" s="680"/>
      <c r="Z227" s="399" t="s">
        <v>41</v>
      </c>
      <c r="AA227" s="400"/>
      <c r="AB227" s="111"/>
      <c r="AC227" s="111"/>
      <c r="AD227" s="111"/>
      <c r="AE227" s="703" t="s">
        <v>159</v>
      </c>
      <c r="AF227" s="399"/>
      <c r="AG227" s="399"/>
      <c r="AH227" s="399"/>
      <c r="AI227" s="400"/>
      <c r="AJ227" s="701">
        <f>ROUNDDOWN(BE232/60,0)</f>
        <v>0</v>
      </c>
      <c r="AK227" s="688"/>
      <c r="AL227" s="399" t="s">
        <v>40</v>
      </c>
      <c r="AM227" s="399"/>
      <c r="AN227" s="688">
        <f>BE232-AJ227*60</f>
        <v>0</v>
      </c>
      <c r="AO227" s="688"/>
      <c r="AP227" s="399" t="s">
        <v>41</v>
      </c>
      <c r="AQ227" s="400"/>
      <c r="AR227" s="111"/>
      <c r="AS227" s="119"/>
      <c r="AU227" s="502"/>
      <c r="AV227" s="494"/>
      <c r="AW227" s="700"/>
      <c r="AX227" s="505"/>
      <c r="AY227" s="494"/>
      <c r="AZ227" s="178"/>
      <c r="BA227" s="502"/>
      <c r="BB227" s="494"/>
      <c r="BC227" s="501"/>
      <c r="BD227" s="505"/>
      <c r="BE227" s="500"/>
      <c r="BF227" s="485"/>
      <c r="BG227" s="486"/>
    </row>
    <row r="228" spans="1:65" ht="25.5" hidden="1" customHeight="1">
      <c r="A228" s="109"/>
      <c r="B228" s="513"/>
      <c r="C228" s="514"/>
      <c r="D228" s="514"/>
      <c r="E228" s="515"/>
      <c r="F228" s="678"/>
      <c r="G228" s="678"/>
      <c r="H228" s="681"/>
      <c r="I228" s="682"/>
      <c r="J228" s="402"/>
      <c r="K228" s="402"/>
      <c r="L228" s="682"/>
      <c r="M228" s="682"/>
      <c r="N228" s="402"/>
      <c r="O228" s="403"/>
      <c r="P228" s="401"/>
      <c r="Q228" s="403"/>
      <c r="R228" s="694"/>
      <c r="S228" s="694"/>
      <c r="T228" s="681"/>
      <c r="U228" s="682"/>
      <c r="V228" s="402"/>
      <c r="W228" s="402"/>
      <c r="X228" s="682"/>
      <c r="Y228" s="682"/>
      <c r="Z228" s="402"/>
      <c r="AA228" s="403"/>
      <c r="AB228" s="12"/>
      <c r="AC228" s="12"/>
      <c r="AD228" s="12"/>
      <c r="AE228" s="401"/>
      <c r="AF228" s="402"/>
      <c r="AG228" s="402"/>
      <c r="AH228" s="402"/>
      <c r="AI228" s="403"/>
      <c r="AJ228" s="702"/>
      <c r="AK228" s="689"/>
      <c r="AL228" s="402"/>
      <c r="AM228" s="402"/>
      <c r="AN228" s="689"/>
      <c r="AO228" s="689"/>
      <c r="AP228" s="402"/>
      <c r="AQ228" s="403"/>
      <c r="AR228" s="111"/>
      <c r="AS228" s="119"/>
      <c r="AU228" s="259"/>
      <c r="AV228" s="178"/>
      <c r="AW228" s="178"/>
      <c r="AX228" s="178"/>
      <c r="AY228" s="178"/>
      <c r="AZ228" s="178"/>
      <c r="BA228" s="234" t="s">
        <v>137</v>
      </c>
      <c r="BB228" s="178"/>
      <c r="BC228" s="178"/>
      <c r="BD228" s="178"/>
      <c r="BE228" s="178"/>
      <c r="BF228" s="178"/>
      <c r="BG228" s="179"/>
    </row>
    <row r="229" spans="1:65" ht="25.5" hidden="1" customHeight="1" thickBot="1">
      <c r="A229" s="120"/>
      <c r="B229" s="114"/>
      <c r="C229" s="114"/>
      <c r="D229" s="114"/>
      <c r="E229" s="114"/>
      <c r="F229" s="12"/>
      <c r="G229" s="114"/>
      <c r="H229" s="359"/>
      <c r="I229" s="114"/>
      <c r="J229" s="114"/>
      <c r="K229" s="114"/>
      <c r="L229" s="114"/>
      <c r="M229" s="114"/>
      <c r="N229" s="114"/>
      <c r="O229" s="114"/>
      <c r="P229" s="121"/>
      <c r="Q229" s="114"/>
      <c r="R229" s="114"/>
      <c r="S229" s="114"/>
      <c r="T229" s="114"/>
      <c r="U229" s="114"/>
      <c r="V229" s="114"/>
      <c r="W229" s="114"/>
      <c r="X229" s="111"/>
      <c r="Y229" s="111"/>
      <c r="Z229" s="269"/>
      <c r="AA229" s="12"/>
      <c r="AB229" s="12"/>
      <c r="AC229" s="12"/>
      <c r="AD229" s="12"/>
      <c r="AE229" s="12"/>
      <c r="AF229" s="12"/>
      <c r="AG229" s="12"/>
      <c r="AH229" s="12"/>
      <c r="AI229" s="12"/>
      <c r="AJ229" s="233"/>
      <c r="AK229" s="12"/>
      <c r="AL229" s="12"/>
      <c r="AM229" s="12"/>
      <c r="AN229" s="12"/>
      <c r="AO229" s="12"/>
      <c r="AP229" s="12"/>
      <c r="AQ229" s="12"/>
      <c r="AR229" s="12"/>
      <c r="AS229" s="113"/>
      <c r="AU229" s="177"/>
      <c r="AV229" s="261"/>
      <c r="AW229" s="182"/>
      <c r="AX229" s="182"/>
      <c r="AY229" s="182"/>
      <c r="AZ229" s="182"/>
      <c r="BA229" s="235" t="s">
        <v>254</v>
      </c>
      <c r="BB229" s="261"/>
      <c r="BC229" s="261"/>
      <c r="BD229" s="261"/>
      <c r="BE229" s="261"/>
      <c r="BF229" s="261"/>
      <c r="BG229" s="183"/>
    </row>
    <row r="230" spans="1:65" ht="25.5" hidden="1" customHeight="1">
      <c r="A230" s="120"/>
      <c r="B230" s="12"/>
      <c r="C230" s="123" t="s">
        <v>257</v>
      </c>
      <c r="D230" s="124"/>
      <c r="E230" s="124"/>
      <c r="F230" s="125"/>
      <c r="G230" s="124"/>
      <c r="H230" s="124"/>
      <c r="I230" s="124"/>
      <c r="J230" s="124"/>
      <c r="K230" s="124"/>
      <c r="L230" s="124"/>
      <c r="M230" s="124"/>
      <c r="N230" s="124"/>
      <c r="O230" s="124"/>
      <c r="P230" s="126"/>
      <c r="Q230" s="124"/>
      <c r="R230" s="124"/>
      <c r="S230" s="124"/>
      <c r="T230" s="124"/>
      <c r="U230" s="124"/>
      <c r="V230" s="124"/>
      <c r="W230" s="124"/>
      <c r="X230" s="127"/>
      <c r="Y230" s="127"/>
      <c r="Z230" s="127"/>
      <c r="AA230" s="125"/>
      <c r="AB230" s="128"/>
      <c r="AD230" s="12"/>
      <c r="AE230" s="110" t="s">
        <v>101</v>
      </c>
      <c r="AF230" s="12"/>
      <c r="AG230" s="12"/>
      <c r="AH230" s="12"/>
      <c r="AI230" s="12"/>
      <c r="AJ230" s="12"/>
      <c r="AK230" s="12"/>
      <c r="AL230" s="214" t="s">
        <v>250</v>
      </c>
      <c r="AM230" s="12"/>
      <c r="AN230" s="12"/>
      <c r="AO230" s="12"/>
      <c r="AP230" s="12"/>
      <c r="AQ230" s="12"/>
      <c r="AR230" s="12"/>
      <c r="AS230" s="113"/>
      <c r="AU230" s="522" t="s">
        <v>273</v>
      </c>
      <c r="AV230" s="249" t="s">
        <v>214</v>
      </c>
      <c r="AW230" s="249"/>
      <c r="AX230" s="249"/>
      <c r="AY230" s="175" t="s">
        <v>280</v>
      </c>
      <c r="AZ230" s="249"/>
      <c r="BA230" s="263"/>
      <c r="BB230" s="250" t="s">
        <v>135</v>
      </c>
      <c r="BC230" s="249"/>
      <c r="BD230" s="249"/>
      <c r="BE230" s="249"/>
      <c r="BF230" s="249"/>
      <c r="BG230" s="251"/>
    </row>
    <row r="231" spans="1:65" s="77" customFormat="1" ht="25.5" hidden="1" customHeight="1" thickBot="1">
      <c r="A231" s="120"/>
      <c r="B231" s="12"/>
      <c r="C231" s="129" t="s">
        <v>219</v>
      </c>
      <c r="D231" s="506" t="s">
        <v>146</v>
      </c>
      <c r="E231" s="506"/>
      <c r="F231" s="506"/>
      <c r="G231" s="506"/>
      <c r="H231" s="506"/>
      <c r="I231" s="506"/>
      <c r="J231" s="506"/>
      <c r="K231" s="506"/>
      <c r="L231" s="506"/>
      <c r="M231" s="506"/>
      <c r="N231" s="506"/>
      <c r="O231" s="506"/>
      <c r="P231" s="506"/>
      <c r="Q231" s="506"/>
      <c r="R231" s="506"/>
      <c r="S231" s="506"/>
      <c r="T231" s="506"/>
      <c r="U231" s="506"/>
      <c r="V231" s="506"/>
      <c r="W231" s="506"/>
      <c r="X231" s="506"/>
      <c r="Y231" s="506"/>
      <c r="Z231" s="506"/>
      <c r="AA231" s="506"/>
      <c r="AB231" s="507"/>
      <c r="AC231" s="1"/>
      <c r="AD231" s="12"/>
      <c r="AE231" s="510" t="s">
        <v>160</v>
      </c>
      <c r="AF231" s="511"/>
      <c r="AG231" s="511"/>
      <c r="AH231" s="511"/>
      <c r="AI231" s="511"/>
      <c r="AJ231" s="511"/>
      <c r="AK231" s="512"/>
      <c r="AL231" s="516">
        <f>'様式第３－１号(大規模映画館) '!AL230</f>
        <v>0</v>
      </c>
      <c r="AM231" s="517"/>
      <c r="AN231" s="517"/>
      <c r="AO231" s="517"/>
      <c r="AP231" s="517"/>
      <c r="AQ231" s="518"/>
      <c r="AR231" s="12"/>
      <c r="AS231" s="113"/>
      <c r="AU231" s="523"/>
      <c r="AV231" s="243" t="s">
        <v>136</v>
      </c>
      <c r="AW231" s="252"/>
      <c r="AX231" s="243"/>
      <c r="AY231" s="243" t="s">
        <v>274</v>
      </c>
      <c r="AZ231" s="252"/>
      <c r="BA231" s="263"/>
      <c r="BB231" s="241" t="s">
        <v>215</v>
      </c>
      <c r="BC231" s="252"/>
      <c r="BD231" s="243"/>
      <c r="BE231" s="243" t="s">
        <v>95</v>
      </c>
      <c r="BF231" s="243"/>
      <c r="BG231" s="253"/>
    </row>
    <row r="232" spans="1:65" ht="25.5" hidden="1" customHeight="1">
      <c r="A232" s="120"/>
      <c r="B232" s="12"/>
      <c r="C232" s="130" t="s">
        <v>220</v>
      </c>
      <c r="D232" s="508" t="s">
        <v>243</v>
      </c>
      <c r="E232" s="508"/>
      <c r="F232" s="508"/>
      <c r="G232" s="508"/>
      <c r="H232" s="508"/>
      <c r="I232" s="508"/>
      <c r="J232" s="508"/>
      <c r="K232" s="508"/>
      <c r="L232" s="508"/>
      <c r="M232" s="508"/>
      <c r="N232" s="508"/>
      <c r="O232" s="508"/>
      <c r="P232" s="508"/>
      <c r="Q232" s="508"/>
      <c r="R232" s="508"/>
      <c r="S232" s="508"/>
      <c r="T232" s="508"/>
      <c r="U232" s="508"/>
      <c r="V232" s="508"/>
      <c r="W232" s="508"/>
      <c r="X232" s="508"/>
      <c r="Y232" s="508"/>
      <c r="Z232" s="508"/>
      <c r="AA232" s="508"/>
      <c r="AB232" s="509"/>
      <c r="AD232" s="12"/>
      <c r="AE232" s="513"/>
      <c r="AF232" s="514"/>
      <c r="AG232" s="514"/>
      <c r="AH232" s="514"/>
      <c r="AI232" s="514"/>
      <c r="AJ232" s="514"/>
      <c r="AK232" s="515"/>
      <c r="AL232" s="519"/>
      <c r="AM232" s="520"/>
      <c r="AN232" s="520"/>
      <c r="AO232" s="520"/>
      <c r="AP232" s="520"/>
      <c r="AQ232" s="521"/>
      <c r="AR232" s="12"/>
      <c r="AS232" s="113"/>
      <c r="AT232" s="355"/>
      <c r="AU232" s="487" t="s">
        <v>133</v>
      </c>
      <c r="AV232" s="488">
        <f>T227*60+X227</f>
        <v>0</v>
      </c>
      <c r="AW232" s="491"/>
      <c r="AX232" s="492" t="s">
        <v>134</v>
      </c>
      <c r="AY232" s="493">
        <f>21*60</f>
        <v>1260</v>
      </c>
      <c r="AZ232" s="243"/>
      <c r="BA232" s="487" t="s">
        <v>46</v>
      </c>
      <c r="BB232" s="488">
        <f>IF(AV232&lt;=AY232,AY232,AV221)</f>
        <v>1260</v>
      </c>
      <c r="BC232" s="490"/>
      <c r="BD232" s="492" t="s">
        <v>245</v>
      </c>
      <c r="BE232" s="495">
        <f>IF(AV221-BB232&gt;0,AV221-BB232,0)</f>
        <v>0</v>
      </c>
      <c r="BF232" s="497" t="s">
        <v>132</v>
      </c>
      <c r="BG232" s="498"/>
    </row>
    <row r="233" spans="1:65" ht="25.5" hidden="1" customHeight="1">
      <c r="A233" s="120"/>
      <c r="B233" s="12"/>
      <c r="C233" s="131"/>
      <c r="D233" s="503" t="s">
        <v>281</v>
      </c>
      <c r="E233" s="503"/>
      <c r="F233" s="503"/>
      <c r="G233" s="503"/>
      <c r="H233" s="503"/>
      <c r="I233" s="503"/>
      <c r="J233" s="503"/>
      <c r="K233" s="503"/>
      <c r="L233" s="503"/>
      <c r="M233" s="503"/>
      <c r="N233" s="503"/>
      <c r="O233" s="503"/>
      <c r="P233" s="503"/>
      <c r="Q233" s="503"/>
      <c r="R233" s="503"/>
      <c r="S233" s="503"/>
      <c r="T233" s="503"/>
      <c r="U233" s="503"/>
      <c r="V233" s="503"/>
      <c r="W233" s="503"/>
      <c r="X233" s="503"/>
      <c r="Y233" s="503"/>
      <c r="Z233" s="503"/>
      <c r="AA233" s="503"/>
      <c r="AB233" s="504"/>
      <c r="AD233" s="12"/>
      <c r="AF233" s="12"/>
      <c r="AG233" s="12"/>
      <c r="AH233" s="12"/>
      <c r="AI233" s="12"/>
      <c r="AJ233" s="12"/>
      <c r="AK233" s="12"/>
      <c r="AL233" s="214" t="s">
        <v>282</v>
      </c>
      <c r="AM233" s="12"/>
      <c r="AN233" s="12"/>
      <c r="AO233" s="12"/>
      <c r="AP233" s="12"/>
      <c r="AQ233" s="12"/>
      <c r="AR233" s="12"/>
      <c r="AS233" s="113"/>
      <c r="AT233" s="355"/>
      <c r="AU233" s="487"/>
      <c r="AV233" s="489"/>
      <c r="AW233" s="491"/>
      <c r="AX233" s="492"/>
      <c r="AY233" s="494"/>
      <c r="AZ233" s="243"/>
      <c r="BA233" s="487"/>
      <c r="BB233" s="489"/>
      <c r="BC233" s="490"/>
      <c r="BD233" s="492"/>
      <c r="BE233" s="496"/>
      <c r="BF233" s="497"/>
      <c r="BG233" s="498"/>
    </row>
    <row r="234" spans="1:65" ht="25.5" hidden="1" customHeight="1">
      <c r="A234" s="120"/>
      <c r="B234" s="12"/>
      <c r="C234" s="131"/>
      <c r="D234" s="305"/>
      <c r="E234" s="305"/>
      <c r="F234" s="305"/>
      <c r="G234" s="305"/>
      <c r="H234" s="305"/>
      <c r="I234" s="305"/>
      <c r="J234" s="305"/>
      <c r="K234" s="305"/>
      <c r="L234" s="305"/>
      <c r="M234" s="305"/>
      <c r="N234" s="305"/>
      <c r="O234" s="305"/>
      <c r="P234" s="305"/>
      <c r="Q234" s="305"/>
      <c r="R234" s="305"/>
      <c r="S234" s="305"/>
      <c r="T234" s="305"/>
      <c r="U234" s="305"/>
      <c r="V234" s="305"/>
      <c r="W234" s="305"/>
      <c r="X234" s="305"/>
      <c r="Y234" s="305"/>
      <c r="Z234" s="305"/>
      <c r="AA234" s="305"/>
      <c r="AB234" s="306"/>
      <c r="AD234" s="12"/>
      <c r="AE234" s="510" t="s">
        <v>160</v>
      </c>
      <c r="AF234" s="511"/>
      <c r="AG234" s="511"/>
      <c r="AH234" s="511"/>
      <c r="AI234" s="511"/>
      <c r="AJ234" s="511"/>
      <c r="AK234" s="512"/>
      <c r="AL234" s="516">
        <f>'様式第３－１号(大規模映画館) '!AL233</f>
        <v>0</v>
      </c>
      <c r="AM234" s="517"/>
      <c r="AN234" s="517"/>
      <c r="AO234" s="517"/>
      <c r="AP234" s="517"/>
      <c r="AQ234" s="518"/>
      <c r="AR234" s="12"/>
      <c r="AS234" s="113"/>
      <c r="AT234" s="355"/>
      <c r="AU234" s="260"/>
      <c r="AV234" s="243"/>
      <c r="AW234" s="243"/>
      <c r="AX234" s="243"/>
      <c r="AY234" s="243"/>
      <c r="AZ234" s="243"/>
      <c r="BA234" s="254" t="s">
        <v>137</v>
      </c>
      <c r="BB234" s="243"/>
      <c r="BC234" s="243"/>
      <c r="BD234" s="243"/>
      <c r="BE234" s="243"/>
      <c r="BF234" s="243"/>
      <c r="BG234" s="253"/>
    </row>
    <row r="235" spans="1:65" ht="25.5" hidden="1" customHeight="1">
      <c r="A235" s="120"/>
      <c r="B235" s="12"/>
      <c r="C235" s="125"/>
      <c r="D235" s="307"/>
      <c r="E235" s="307"/>
      <c r="F235" s="307"/>
      <c r="G235" s="307"/>
      <c r="H235" s="307"/>
      <c r="I235" s="307"/>
      <c r="J235" s="307"/>
      <c r="K235" s="307"/>
      <c r="L235" s="307"/>
      <c r="M235" s="307"/>
      <c r="N235" s="307"/>
      <c r="O235" s="307"/>
      <c r="P235" s="307"/>
      <c r="Q235" s="307"/>
      <c r="R235" s="307"/>
      <c r="S235" s="307"/>
      <c r="T235" s="307"/>
      <c r="U235" s="307"/>
      <c r="V235" s="307"/>
      <c r="W235" s="307"/>
      <c r="X235" s="307"/>
      <c r="Y235" s="307"/>
      <c r="Z235" s="307"/>
      <c r="AA235" s="307"/>
      <c r="AB235" s="307"/>
      <c r="AD235" s="12"/>
      <c r="AE235" s="513"/>
      <c r="AF235" s="514"/>
      <c r="AG235" s="514"/>
      <c r="AH235" s="514"/>
      <c r="AI235" s="514"/>
      <c r="AJ235" s="514"/>
      <c r="AK235" s="515"/>
      <c r="AL235" s="519"/>
      <c r="AM235" s="520"/>
      <c r="AN235" s="520"/>
      <c r="AO235" s="520"/>
      <c r="AP235" s="520"/>
      <c r="AQ235" s="521"/>
      <c r="AR235" s="12"/>
      <c r="AS235" s="113"/>
      <c r="AT235" s="355"/>
      <c r="AU235" s="264"/>
      <c r="AV235" s="265"/>
      <c r="AW235" s="255"/>
      <c r="AX235" s="255"/>
      <c r="AY235" s="255"/>
      <c r="AZ235" s="255"/>
      <c r="BA235" s="256" t="s">
        <v>247</v>
      </c>
      <c r="BB235" s="265"/>
      <c r="BC235" s="265"/>
      <c r="BD235" s="265"/>
      <c r="BE235" s="265"/>
      <c r="BF235" s="265"/>
      <c r="BG235" s="257"/>
    </row>
    <row r="236" spans="1:65" ht="25.5" hidden="1" customHeight="1">
      <c r="A236" s="133"/>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5" t="s">
        <v>152</v>
      </c>
      <c r="AL236" s="134"/>
      <c r="AM236" s="136"/>
      <c r="AN236" s="136"/>
      <c r="AO236" s="136"/>
      <c r="AP236" s="134"/>
      <c r="AQ236" s="134"/>
      <c r="AR236" s="134"/>
      <c r="AS236" s="137"/>
    </row>
    <row r="237" spans="1:65" ht="17.25" hidden="1" customHeight="1">
      <c r="A237" s="115"/>
      <c r="B237" s="115"/>
      <c r="C237" s="115"/>
      <c r="D237" s="115"/>
      <c r="E237" s="115"/>
      <c r="F237" s="122"/>
      <c r="G237" s="115"/>
      <c r="H237" s="115"/>
      <c r="I237" s="115"/>
      <c r="J237" s="115"/>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32"/>
      <c r="AL237" s="12"/>
      <c r="AM237" s="111"/>
      <c r="AN237" s="111"/>
      <c r="AO237" s="111"/>
      <c r="AP237" s="12"/>
      <c r="AQ237" s="12"/>
      <c r="AR237" s="12"/>
      <c r="AS237" s="12"/>
    </row>
    <row r="238" spans="1:65" s="12" customFormat="1" ht="17.25" hidden="1" customHeight="1">
      <c r="A238" s="215"/>
      <c r="B238" s="215"/>
      <c r="C238" s="215"/>
      <c r="D238" s="215"/>
      <c r="E238" s="215"/>
      <c r="F238" s="151"/>
      <c r="G238" s="215"/>
      <c r="H238" s="215"/>
      <c r="I238" s="215"/>
      <c r="J238" s="215"/>
      <c r="K238" s="139"/>
      <c r="L238" s="139"/>
      <c r="M238" s="139"/>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39"/>
      <c r="AK238" s="267"/>
      <c r="AL238" s="139"/>
      <c r="AM238" s="238"/>
      <c r="AN238" s="238"/>
      <c r="AO238" s="238"/>
      <c r="AP238" s="139"/>
      <c r="AQ238" s="139"/>
      <c r="AR238" s="139"/>
      <c r="AS238" s="139"/>
      <c r="AU238" s="1"/>
      <c r="AV238" s="1"/>
      <c r="AW238" s="1"/>
      <c r="AX238" s="1"/>
      <c r="AY238" s="1"/>
      <c r="AZ238" s="1"/>
      <c r="BA238" s="1"/>
      <c r="BB238" s="1"/>
      <c r="BC238" s="1"/>
      <c r="BD238" s="1"/>
      <c r="BE238" s="1"/>
      <c r="BF238" s="1"/>
      <c r="BG238" s="1"/>
      <c r="BH238" s="1"/>
      <c r="BI238" s="1"/>
      <c r="BJ238" s="1"/>
      <c r="BK238" s="1"/>
      <c r="BL238" s="1"/>
      <c r="BM238" s="1"/>
    </row>
    <row r="239" spans="1:65" s="92" customFormat="1" ht="28.5" hidden="1" customHeight="1">
      <c r="A239" s="87" t="s">
        <v>127</v>
      </c>
      <c r="B239" s="88"/>
      <c r="C239" s="88"/>
      <c r="D239" s="89"/>
      <c r="E239" s="88"/>
      <c r="F239" s="88"/>
      <c r="G239" s="88"/>
      <c r="H239" s="88"/>
      <c r="I239" s="88"/>
      <c r="J239" s="88"/>
      <c r="K239" s="88"/>
      <c r="L239" s="140"/>
      <c r="M239" s="88"/>
      <c r="N239" s="88"/>
      <c r="O239" s="88"/>
      <c r="P239" s="88"/>
      <c r="Q239" s="88"/>
      <c r="R239" s="88"/>
      <c r="S239" s="88"/>
      <c r="T239" s="88"/>
      <c r="U239" s="88"/>
      <c r="V239" s="88"/>
      <c r="W239" s="88"/>
      <c r="X239" s="88"/>
      <c r="Y239" s="88"/>
      <c r="Z239" s="88"/>
      <c r="AA239" s="88"/>
      <c r="AB239" s="88"/>
      <c r="AC239" s="88"/>
      <c r="AD239" s="88"/>
      <c r="AE239" s="79"/>
      <c r="AF239" s="79"/>
      <c r="AG239" s="79"/>
      <c r="AH239" s="79"/>
      <c r="AI239" s="79"/>
      <c r="AJ239" s="79"/>
      <c r="AK239" s="88"/>
      <c r="AL239" s="79"/>
      <c r="AM239" s="88"/>
      <c r="AN239" s="88"/>
      <c r="AO239" s="88"/>
      <c r="AP239" s="79"/>
      <c r="AQ239" s="79"/>
      <c r="AR239" s="79"/>
      <c r="AS239" s="79"/>
    </row>
    <row r="240" spans="1:65" ht="33" hidden="1" customHeight="1">
      <c r="A240" s="141"/>
      <c r="B240" s="141"/>
      <c r="C240" s="141" t="s">
        <v>144</v>
      </c>
      <c r="D240" s="1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c r="AA240" s="141"/>
      <c r="AB240" s="141"/>
      <c r="AC240" s="141"/>
      <c r="AD240" s="141"/>
      <c r="AE240" s="141"/>
      <c r="AF240" s="141"/>
      <c r="AG240" s="141"/>
      <c r="AH240" s="141"/>
      <c r="AI240" s="141"/>
      <c r="AJ240" s="141"/>
      <c r="AK240" s="141"/>
      <c r="AL240" s="141"/>
      <c r="AM240" s="141"/>
      <c r="AN240" s="141"/>
      <c r="AO240" s="141"/>
      <c r="AP240" s="141"/>
      <c r="AQ240" s="141"/>
      <c r="AR240" s="141"/>
      <c r="AS240" s="141"/>
    </row>
    <row r="241" spans="3:46" ht="18.75" hidden="1" customHeight="1">
      <c r="C241" s="418" t="s">
        <v>103</v>
      </c>
      <c r="D241" s="419"/>
      <c r="E241" s="419"/>
      <c r="F241" s="419"/>
      <c r="G241" s="419"/>
      <c r="H241" s="419"/>
      <c r="I241" s="420"/>
      <c r="J241" s="418" t="s">
        <v>104</v>
      </c>
      <c r="K241" s="419"/>
      <c r="L241" s="419"/>
      <c r="M241" s="419"/>
      <c r="N241" s="419"/>
      <c r="O241" s="419"/>
      <c r="P241" s="419"/>
      <c r="Q241" s="419"/>
      <c r="R241" s="419"/>
      <c r="S241" s="419"/>
      <c r="T241" s="419"/>
      <c r="U241" s="419"/>
      <c r="V241" s="419"/>
      <c r="W241" s="419"/>
      <c r="X241" s="419"/>
      <c r="Y241" s="419"/>
      <c r="Z241" s="419"/>
      <c r="AA241" s="419"/>
      <c r="AB241" s="419"/>
      <c r="AC241" s="419"/>
      <c r="AD241" s="419"/>
      <c r="AE241" s="419"/>
      <c r="AF241" s="420"/>
      <c r="AG241" s="425" t="s">
        <v>105</v>
      </c>
      <c r="AH241" s="425"/>
      <c r="AI241" s="425"/>
      <c r="AJ241" s="425"/>
      <c r="AK241" s="425"/>
      <c r="AL241" s="425"/>
      <c r="AM241" s="425"/>
      <c r="AN241" s="425"/>
      <c r="AO241" s="425"/>
    </row>
    <row r="242" spans="3:46" hidden="1">
      <c r="C242" s="421"/>
      <c r="D242" s="422"/>
      <c r="E242" s="422"/>
      <c r="F242" s="422"/>
      <c r="G242" s="422"/>
      <c r="H242" s="422"/>
      <c r="I242" s="423"/>
      <c r="J242" s="421"/>
      <c r="K242" s="422"/>
      <c r="L242" s="422"/>
      <c r="M242" s="422"/>
      <c r="N242" s="422"/>
      <c r="O242" s="422"/>
      <c r="P242" s="422"/>
      <c r="Q242" s="422"/>
      <c r="R242" s="422"/>
      <c r="S242" s="422"/>
      <c r="T242" s="422"/>
      <c r="U242" s="422"/>
      <c r="V242" s="422"/>
      <c r="W242" s="422"/>
      <c r="X242" s="422"/>
      <c r="Y242" s="422"/>
      <c r="Z242" s="422"/>
      <c r="AA242" s="422"/>
      <c r="AB242" s="422"/>
      <c r="AC242" s="422"/>
      <c r="AD242" s="422"/>
      <c r="AE242" s="422"/>
      <c r="AF242" s="423"/>
      <c r="AG242" s="425"/>
      <c r="AH242" s="425"/>
      <c r="AI242" s="425"/>
      <c r="AJ242" s="425"/>
      <c r="AK242" s="425"/>
      <c r="AL242" s="425"/>
      <c r="AM242" s="425"/>
      <c r="AN242" s="425"/>
      <c r="AO242" s="425"/>
    </row>
    <row r="243" spans="3:46" ht="18.75" hidden="1" customHeight="1">
      <c r="C243" s="725" t="s">
        <v>102</v>
      </c>
      <c r="D243" s="726"/>
      <c r="E243" s="726"/>
      <c r="F243" s="726"/>
      <c r="G243" s="726"/>
      <c r="H243" s="726"/>
      <c r="I243" s="727"/>
      <c r="J243" s="142" t="s">
        <v>223</v>
      </c>
      <c r="K243" s="143" t="s">
        <v>116</v>
      </c>
      <c r="L243" s="143"/>
      <c r="M243" s="143"/>
      <c r="N243" s="3"/>
      <c r="O243" s="271" t="s">
        <v>174</v>
      </c>
      <c r="P243" s="815">
        <v>1000</v>
      </c>
      <c r="Q243" s="815"/>
      <c r="R243" s="815"/>
      <c r="S243" s="271" t="s">
        <v>225</v>
      </c>
      <c r="T243" s="144"/>
      <c r="U243" s="144" t="s">
        <v>226</v>
      </c>
      <c r="V243" s="815">
        <v>1000</v>
      </c>
      <c r="W243" s="815"/>
      <c r="X243" s="815"/>
      <c r="Y243" s="144" t="s">
        <v>227</v>
      </c>
      <c r="Z243" s="144"/>
      <c r="AA243" s="145" t="s">
        <v>154</v>
      </c>
      <c r="AB243" s="145"/>
      <c r="AC243" s="145"/>
      <c r="AD243" s="144"/>
      <c r="AE243" s="144"/>
      <c r="AF243" s="3"/>
      <c r="AG243" s="101"/>
      <c r="AH243" s="102"/>
      <c r="AI243" s="102"/>
      <c r="AJ243" s="102"/>
      <c r="AK243" s="102"/>
      <c r="AL243" s="102"/>
      <c r="AM243" s="102"/>
      <c r="AN243" s="102"/>
      <c r="AO243" s="117"/>
      <c r="AP243" s="95"/>
      <c r="AQ243" s="95"/>
      <c r="AR243" s="95"/>
      <c r="AS243" s="95"/>
      <c r="AT243" s="12"/>
    </row>
    <row r="244" spans="3:46" ht="18.75" hidden="1" customHeight="1">
      <c r="C244" s="728"/>
      <c r="D244" s="729"/>
      <c r="E244" s="729"/>
      <c r="F244" s="729"/>
      <c r="G244" s="729"/>
      <c r="H244" s="729"/>
      <c r="I244" s="730"/>
      <c r="J244" s="146"/>
      <c r="K244" s="147"/>
      <c r="L244" s="139"/>
      <c r="M244" s="139"/>
      <c r="N244" s="139"/>
      <c r="O244" s="139"/>
      <c r="P244" s="139"/>
      <c r="Q244" s="139"/>
      <c r="R244" s="139"/>
      <c r="S244" s="139"/>
      <c r="T244" s="139"/>
      <c r="U244" s="139"/>
      <c r="V244" s="139"/>
      <c r="W244" s="139"/>
      <c r="X244" s="139"/>
      <c r="Y244" s="148"/>
      <c r="Z244" s="139"/>
      <c r="AA244" s="139"/>
      <c r="AB244" s="139"/>
      <c r="AC244" s="139"/>
      <c r="AD244" s="139"/>
      <c r="AE244" s="139"/>
      <c r="AF244" s="149" t="s">
        <v>88</v>
      </c>
      <c r="AG244" s="26"/>
      <c r="AH244" s="12"/>
      <c r="AI244" s="12"/>
      <c r="AJ244" s="12"/>
      <c r="AK244" s="12"/>
      <c r="AL244" s="12"/>
      <c r="AM244" s="12"/>
      <c r="AN244" s="12"/>
      <c r="AO244" s="108"/>
      <c r="AP244" s="95"/>
    </row>
    <row r="245" spans="3:46" hidden="1">
      <c r="C245" s="728"/>
      <c r="D245" s="729"/>
      <c r="E245" s="729"/>
      <c r="F245" s="729"/>
      <c r="G245" s="729"/>
      <c r="H245" s="729"/>
      <c r="I245" s="730"/>
      <c r="J245" s="150"/>
      <c r="K245" s="816">
        <v>20</v>
      </c>
      <c r="L245" s="816"/>
      <c r="M245" s="151"/>
      <c r="N245" s="95"/>
      <c r="O245" s="152" t="s">
        <v>106</v>
      </c>
      <c r="P245" s="153" t="str">
        <f>AA243</f>
        <v>加算単位</v>
      </c>
      <c r="Q245" s="153"/>
      <c r="R245" s="153"/>
      <c r="S245" s="3"/>
      <c r="T245" s="139" t="s">
        <v>84</v>
      </c>
      <c r="U245" s="816">
        <v>20</v>
      </c>
      <c r="V245" s="816"/>
      <c r="W245" s="151"/>
      <c r="X245" s="95"/>
      <c r="Y245" s="152" t="s">
        <v>93</v>
      </c>
      <c r="Z245" s="817" t="s">
        <v>229</v>
      </c>
      <c r="AA245" s="817"/>
      <c r="AB245" s="817"/>
      <c r="AC245" s="95" t="s">
        <v>39</v>
      </c>
      <c r="AD245" s="139"/>
      <c r="AE245" s="139"/>
      <c r="AF245" s="154"/>
      <c r="AG245" s="708" t="s">
        <v>230</v>
      </c>
      <c r="AH245" s="709"/>
      <c r="AI245" s="709"/>
      <c r="AJ245" s="709"/>
      <c r="AK245" s="709"/>
      <c r="AL245" s="818" t="s">
        <v>85</v>
      </c>
      <c r="AM245" s="818"/>
      <c r="AN245" s="818"/>
      <c r="AO245" s="819"/>
      <c r="AP245" s="12"/>
      <c r="AQ245" s="12"/>
      <c r="AR245" s="12"/>
      <c r="AS245" s="12"/>
    </row>
    <row r="246" spans="3:46" hidden="1">
      <c r="C246" s="728"/>
      <c r="D246" s="729"/>
      <c r="E246" s="729"/>
      <c r="F246" s="729"/>
      <c r="G246" s="729"/>
      <c r="H246" s="729"/>
      <c r="I246" s="730"/>
      <c r="J246" s="150"/>
      <c r="K246" s="217" t="s">
        <v>107</v>
      </c>
      <c r="L246" s="357"/>
      <c r="M246" s="151"/>
      <c r="N246" s="95"/>
      <c r="O246" s="152"/>
      <c r="P246" s="153"/>
      <c r="Q246" s="153"/>
      <c r="R246" s="153"/>
      <c r="S246" s="3"/>
      <c r="T246" s="139"/>
      <c r="U246" s="357"/>
      <c r="V246" s="357"/>
      <c r="W246" s="151"/>
      <c r="X246" s="95"/>
      <c r="Y246" s="152"/>
      <c r="Z246" s="358"/>
      <c r="AA246" s="358"/>
      <c r="AB246" s="358"/>
      <c r="AC246" s="95"/>
      <c r="AD246" s="139"/>
      <c r="AE246" s="139"/>
      <c r="AF246" s="154"/>
      <c r="AG246" s="708"/>
      <c r="AH246" s="709"/>
      <c r="AI246" s="709"/>
      <c r="AJ246" s="709"/>
      <c r="AK246" s="709"/>
      <c r="AL246" s="818"/>
      <c r="AM246" s="818"/>
      <c r="AN246" s="818"/>
      <c r="AO246" s="819"/>
      <c r="AP246" s="12"/>
      <c r="AQ246" s="12"/>
      <c r="AR246" s="12"/>
      <c r="AS246" s="12"/>
    </row>
    <row r="247" spans="3:46" hidden="1">
      <c r="C247" s="731"/>
      <c r="D247" s="732"/>
      <c r="E247" s="732"/>
      <c r="F247" s="732"/>
      <c r="G247" s="732"/>
      <c r="H247" s="732"/>
      <c r="I247" s="733"/>
      <c r="J247" s="155"/>
      <c r="K247" s="156"/>
      <c r="L247" s="157"/>
      <c r="M247" s="157"/>
      <c r="N247" s="157"/>
      <c r="O247" s="157"/>
      <c r="P247" s="158"/>
      <c r="Q247" s="159"/>
      <c r="R247" s="159"/>
      <c r="S247" s="3"/>
      <c r="T247" s="159"/>
      <c r="U247" s="159"/>
      <c r="V247" s="159"/>
      <c r="W247" s="159"/>
      <c r="X247" s="159"/>
      <c r="Y247" s="159"/>
      <c r="Z247" s="158"/>
      <c r="AA247" s="160"/>
      <c r="AB247" s="160"/>
      <c r="AC247" s="157"/>
      <c r="AD247" s="157"/>
      <c r="AE247" s="157"/>
      <c r="AF247" s="161"/>
      <c r="AG247" s="708"/>
      <c r="AH247" s="709"/>
      <c r="AI247" s="709"/>
      <c r="AJ247" s="709"/>
      <c r="AK247" s="709"/>
      <c r="AL247" s="818"/>
      <c r="AM247" s="818"/>
      <c r="AN247" s="818"/>
      <c r="AO247" s="819"/>
      <c r="AP247" s="12"/>
      <c r="AQ247" s="12"/>
      <c r="AR247" s="12"/>
      <c r="AS247" s="12"/>
    </row>
    <row r="248" spans="3:46" ht="18.75" hidden="1" customHeight="1">
      <c r="C248" s="725" t="s">
        <v>92</v>
      </c>
      <c r="D248" s="726"/>
      <c r="E248" s="726"/>
      <c r="F248" s="726"/>
      <c r="G248" s="726"/>
      <c r="H248" s="726"/>
      <c r="I248" s="727"/>
      <c r="K248" s="102"/>
      <c r="L248" s="102"/>
      <c r="R248" s="121"/>
      <c r="S248" s="121"/>
      <c r="T248" s="121"/>
      <c r="U248" s="121"/>
      <c r="V248" s="121"/>
      <c r="W248" s="121"/>
      <c r="X248" s="121"/>
      <c r="Y248" s="121"/>
      <c r="Z248" s="121"/>
      <c r="AA248" s="121"/>
      <c r="AB248" s="121"/>
      <c r="AC248" s="121"/>
      <c r="AD248" s="121"/>
      <c r="AE248" s="121"/>
      <c r="AF248" s="117"/>
      <c r="AG248" s="708"/>
      <c r="AH248" s="709"/>
      <c r="AI248" s="709"/>
      <c r="AJ248" s="709"/>
      <c r="AK248" s="709"/>
      <c r="AL248" s="818"/>
      <c r="AM248" s="818"/>
      <c r="AN248" s="818"/>
      <c r="AO248" s="819"/>
    </row>
    <row r="249" spans="3:46" ht="18.75" hidden="1" customHeight="1">
      <c r="C249" s="728"/>
      <c r="D249" s="729"/>
      <c r="E249" s="729"/>
      <c r="F249" s="729"/>
      <c r="G249" s="729"/>
      <c r="H249" s="729"/>
      <c r="I249" s="730"/>
      <c r="J249" s="26"/>
      <c r="K249" s="218" t="s">
        <v>124</v>
      </c>
      <c r="L249" s="219"/>
      <c r="N249" s="122"/>
      <c r="O249" s="122"/>
      <c r="P249" s="122"/>
      <c r="Q249" s="122"/>
      <c r="R249" s="122"/>
      <c r="S249" s="611">
        <v>2</v>
      </c>
      <c r="T249" s="611"/>
      <c r="U249" s="122"/>
      <c r="V249" s="95"/>
      <c r="W249" s="152" t="s">
        <v>93</v>
      </c>
      <c r="X249" s="734" t="s">
        <v>231</v>
      </c>
      <c r="Y249" s="734"/>
      <c r="Z249" s="734"/>
      <c r="AA249" s="1" t="s">
        <v>39</v>
      </c>
      <c r="AB249" s="12"/>
      <c r="AC249" s="12"/>
      <c r="AD249" s="12"/>
      <c r="AE249" s="220"/>
      <c r="AF249" s="108"/>
      <c r="AG249" s="708"/>
      <c r="AH249" s="709"/>
      <c r="AI249" s="709"/>
      <c r="AJ249" s="709"/>
      <c r="AK249" s="709"/>
      <c r="AL249" s="818"/>
      <c r="AM249" s="818"/>
      <c r="AN249" s="818"/>
      <c r="AO249" s="819"/>
    </row>
    <row r="250" spans="3:46" ht="18.75" hidden="1" customHeight="1">
      <c r="C250" s="728"/>
      <c r="D250" s="729"/>
      <c r="E250" s="729"/>
      <c r="F250" s="729"/>
      <c r="G250" s="729"/>
      <c r="H250" s="729"/>
      <c r="I250" s="730"/>
      <c r="J250" s="221"/>
      <c r="K250" s="147"/>
      <c r="L250" s="122"/>
      <c r="M250" s="218"/>
      <c r="N250" s="122"/>
      <c r="O250" s="122"/>
      <c r="P250" s="122"/>
      <c r="Q250" s="122"/>
      <c r="R250" s="122"/>
      <c r="S250" s="122"/>
      <c r="T250" s="122"/>
      <c r="U250" s="122"/>
      <c r="V250" s="122"/>
      <c r="W250" s="95"/>
      <c r="X250" s="222"/>
      <c r="Y250" s="95"/>
      <c r="AA250" s="95"/>
      <c r="AB250" s="95"/>
      <c r="AC250" s="95"/>
      <c r="AD250" s="95"/>
      <c r="AE250" s="95"/>
      <c r="AF250" s="223"/>
      <c r="AG250" s="224"/>
      <c r="AH250" s="225"/>
      <c r="AI250" s="225"/>
      <c r="AJ250" s="225"/>
      <c r="AK250" s="225"/>
      <c r="AL250" s="12"/>
      <c r="AM250" s="12"/>
      <c r="AN250" s="12"/>
      <c r="AO250" s="108"/>
    </row>
    <row r="251" spans="3:46" ht="18.75" hidden="1" customHeight="1">
      <c r="C251" s="731"/>
      <c r="D251" s="732"/>
      <c r="E251" s="732"/>
      <c r="F251" s="732"/>
      <c r="G251" s="732"/>
      <c r="H251" s="732"/>
      <c r="I251" s="733"/>
      <c r="J251" s="185"/>
      <c r="K251" s="186"/>
      <c r="L251" s="186"/>
      <c r="M251" s="186"/>
      <c r="N251" s="186"/>
      <c r="O251" s="186"/>
      <c r="P251" s="186"/>
      <c r="Q251" s="186"/>
      <c r="R251" s="186"/>
      <c r="S251" s="186"/>
      <c r="T251" s="186"/>
      <c r="U251" s="186"/>
      <c r="V251" s="11"/>
      <c r="W251" s="162"/>
      <c r="X251" s="162"/>
      <c r="Y251" s="162"/>
      <c r="Z251" s="162"/>
      <c r="AA251" s="162"/>
      <c r="AB251" s="162"/>
      <c r="AC251" s="162"/>
      <c r="AD251" s="162"/>
      <c r="AE251" s="162"/>
      <c r="AF251" s="226"/>
      <c r="AG251" s="227"/>
      <c r="AH251" s="228"/>
      <c r="AI251" s="228"/>
      <c r="AJ251" s="228"/>
      <c r="AK251" s="228"/>
      <c r="AL251" s="11"/>
      <c r="AM251" s="11"/>
      <c r="AN251" s="11"/>
      <c r="AO251" s="65"/>
    </row>
    <row r="252" spans="3:46" hidden="1">
      <c r="AH252" s="122"/>
      <c r="AI252" s="122"/>
      <c r="AJ252" s="122"/>
      <c r="AK252" s="122"/>
      <c r="AL252" s="122"/>
      <c r="AM252" s="122"/>
      <c r="AN252" s="122"/>
      <c r="AO252" s="122"/>
      <c r="AR252" s="355" t="s">
        <v>129</v>
      </c>
    </row>
    <row r="253" spans="3:46" hidden="1">
      <c r="C253" s="1" t="s">
        <v>149</v>
      </c>
      <c r="AG253" s="122"/>
      <c r="AH253" s="122"/>
      <c r="AI253" s="122"/>
      <c r="AJ253" s="122"/>
      <c r="AK253" s="122"/>
      <c r="AL253" s="122"/>
      <c r="AM253" s="122"/>
      <c r="AN253" s="122"/>
      <c r="AO253" s="122"/>
    </row>
    <row r="254" spans="3:46" ht="37.5" hidden="1" customHeight="1">
      <c r="C254" s="436" t="s">
        <v>142</v>
      </c>
      <c r="D254" s="437"/>
      <c r="E254" s="437"/>
      <c r="F254" s="437"/>
      <c r="G254" s="437"/>
      <c r="H254" s="437"/>
      <c r="I254" s="437"/>
      <c r="J254" s="438"/>
      <c r="K254" s="716"/>
      <c r="L254" s="717"/>
      <c r="M254" s="717"/>
      <c r="N254" s="717"/>
      <c r="O254" s="717"/>
      <c r="P254" s="717"/>
      <c r="Q254" s="717"/>
      <c r="R254" s="717"/>
      <c r="S254" s="720" t="s">
        <v>232</v>
      </c>
      <c r="T254" s="720"/>
      <c r="U254" s="720"/>
      <c r="V254" s="721"/>
      <c r="W254" s="724" t="s">
        <v>162</v>
      </c>
      <c r="X254" s="724"/>
      <c r="Y254" s="724"/>
      <c r="Z254" s="724"/>
      <c r="AA254" s="724"/>
      <c r="AB254" s="724"/>
      <c r="AC254" s="724"/>
      <c r="AD254" s="724"/>
      <c r="AE254" s="724"/>
      <c r="AF254" s="724"/>
      <c r="AG254" s="724"/>
      <c r="AH254" s="724"/>
      <c r="AI254" s="724"/>
      <c r="AJ254" s="724"/>
      <c r="AK254" s="724"/>
      <c r="AL254" s="724"/>
      <c r="AM254" s="724"/>
      <c r="AN254" s="724"/>
      <c r="AO254" s="724"/>
      <c r="AP254" s="724"/>
      <c r="AQ254" s="724"/>
      <c r="AR254" s="724"/>
    </row>
    <row r="255" spans="3:46" ht="18.75" hidden="1" customHeight="1">
      <c r="C255" s="439"/>
      <c r="D255" s="440"/>
      <c r="E255" s="440"/>
      <c r="F255" s="440"/>
      <c r="G255" s="440"/>
      <c r="H255" s="440"/>
      <c r="I255" s="440"/>
      <c r="J255" s="441"/>
      <c r="K255" s="718"/>
      <c r="L255" s="719"/>
      <c r="M255" s="719"/>
      <c r="N255" s="719"/>
      <c r="O255" s="719"/>
      <c r="P255" s="719"/>
      <c r="Q255" s="719"/>
      <c r="R255" s="719"/>
      <c r="S255" s="722"/>
      <c r="T255" s="722"/>
      <c r="U255" s="722"/>
      <c r="V255" s="723"/>
      <c r="W255" s="724"/>
      <c r="X255" s="724"/>
      <c r="Y255" s="724"/>
      <c r="Z255" s="724"/>
      <c r="AA255" s="724"/>
      <c r="AB255" s="724"/>
      <c r="AC255" s="724"/>
      <c r="AD255" s="724"/>
      <c r="AE255" s="724"/>
      <c r="AF255" s="724"/>
      <c r="AG255" s="724"/>
      <c r="AH255" s="724"/>
      <c r="AI255" s="724"/>
      <c r="AJ255" s="724"/>
      <c r="AK255" s="724"/>
      <c r="AL255" s="724"/>
      <c r="AM255" s="724"/>
      <c r="AN255" s="724"/>
      <c r="AO255" s="724"/>
      <c r="AP255" s="724"/>
      <c r="AQ255" s="724"/>
      <c r="AR255" s="724"/>
    </row>
    <row r="256" spans="3:46" ht="37.5" hidden="1" customHeight="1">
      <c r="C256" s="163"/>
      <c r="D256" s="436" t="s">
        <v>123</v>
      </c>
      <c r="E256" s="437"/>
      <c r="F256" s="437"/>
      <c r="G256" s="437"/>
      <c r="H256" s="437"/>
      <c r="I256" s="437"/>
      <c r="J256" s="438"/>
      <c r="K256" s="716">
        <f>'様式第３－１号(大規模映画館) '!K255</f>
        <v>0</v>
      </c>
      <c r="L256" s="717"/>
      <c r="M256" s="717"/>
      <c r="N256" s="717"/>
      <c r="O256" s="717"/>
      <c r="P256" s="717"/>
      <c r="Q256" s="717"/>
      <c r="R256" s="717"/>
      <c r="S256" s="720" t="s">
        <v>232</v>
      </c>
      <c r="T256" s="720"/>
      <c r="U256" s="720"/>
      <c r="V256" s="721"/>
      <c r="W256" s="724" t="s">
        <v>163</v>
      </c>
      <c r="X256" s="724"/>
      <c r="Y256" s="724"/>
      <c r="Z256" s="724"/>
      <c r="AA256" s="724"/>
      <c r="AB256" s="724"/>
      <c r="AC256" s="724"/>
      <c r="AD256" s="724"/>
      <c r="AE256" s="724"/>
      <c r="AF256" s="724"/>
      <c r="AG256" s="724"/>
      <c r="AH256" s="724"/>
      <c r="AI256" s="724"/>
      <c r="AJ256" s="724"/>
      <c r="AK256" s="724"/>
      <c r="AL256" s="724"/>
      <c r="AM256" s="724"/>
      <c r="AN256" s="724"/>
      <c r="AO256" s="724"/>
      <c r="AP256" s="724"/>
      <c r="AQ256" s="724"/>
      <c r="AR256" s="724"/>
    </row>
    <row r="257" spans="3:44" ht="18.75" hidden="1" customHeight="1">
      <c r="C257" s="164"/>
      <c r="D257" s="442"/>
      <c r="E257" s="443"/>
      <c r="F257" s="443"/>
      <c r="G257" s="443"/>
      <c r="H257" s="443"/>
      <c r="I257" s="443"/>
      <c r="J257" s="444"/>
      <c r="K257" s="718"/>
      <c r="L257" s="719"/>
      <c r="M257" s="719"/>
      <c r="N257" s="719"/>
      <c r="O257" s="719"/>
      <c r="P257" s="719"/>
      <c r="Q257" s="719"/>
      <c r="R257" s="719"/>
      <c r="S257" s="722"/>
      <c r="T257" s="722"/>
      <c r="U257" s="722"/>
      <c r="V257" s="723"/>
      <c r="W257" s="724"/>
      <c r="X257" s="724"/>
      <c r="Y257" s="724"/>
      <c r="Z257" s="724"/>
      <c r="AA257" s="724"/>
      <c r="AB257" s="724"/>
      <c r="AC257" s="724"/>
      <c r="AD257" s="724"/>
      <c r="AE257" s="724"/>
      <c r="AF257" s="724"/>
      <c r="AG257" s="724"/>
      <c r="AH257" s="724"/>
      <c r="AI257" s="724"/>
      <c r="AJ257" s="724"/>
      <c r="AK257" s="724"/>
      <c r="AL257" s="724"/>
      <c r="AM257" s="724"/>
      <c r="AN257" s="724"/>
      <c r="AO257" s="724"/>
      <c r="AP257" s="724"/>
      <c r="AQ257" s="724"/>
      <c r="AR257" s="724"/>
    </row>
    <row r="258" spans="3:44" ht="37.5" hidden="1" customHeight="1">
      <c r="C258" s="436" t="s">
        <v>92</v>
      </c>
      <c r="D258" s="437"/>
      <c r="E258" s="437"/>
      <c r="F258" s="437"/>
      <c r="G258" s="437"/>
      <c r="H258" s="437"/>
      <c r="I258" s="437"/>
      <c r="J258" s="438"/>
      <c r="K258" s="716">
        <f>'様式第３－１号(大規模映画館) '!K257</f>
        <v>0</v>
      </c>
      <c r="L258" s="717"/>
      <c r="M258" s="717"/>
      <c r="N258" s="717"/>
      <c r="O258" s="717"/>
      <c r="P258" s="717"/>
      <c r="Q258" s="717"/>
      <c r="R258" s="717"/>
      <c r="S258" s="720"/>
      <c r="T258" s="720"/>
      <c r="U258" s="720"/>
      <c r="V258" s="721"/>
      <c r="W258" s="445" t="s">
        <v>157</v>
      </c>
      <c r="X258" s="658"/>
      <c r="Y258" s="658"/>
      <c r="Z258" s="658"/>
      <c r="AA258" s="658"/>
      <c r="AB258" s="658"/>
      <c r="AC258" s="658"/>
      <c r="AD258" s="658"/>
      <c r="AE258" s="658"/>
      <c r="AF258" s="658"/>
      <c r="AG258" s="658"/>
      <c r="AH258" s="658"/>
      <c r="AI258" s="658"/>
      <c r="AJ258" s="658"/>
      <c r="AK258" s="658"/>
      <c r="AL258" s="658"/>
      <c r="AM258" s="658"/>
      <c r="AN258" s="658"/>
      <c r="AO258" s="658"/>
      <c r="AP258" s="658"/>
      <c r="AQ258" s="658"/>
      <c r="AR258" s="659"/>
    </row>
    <row r="259" spans="3:44" ht="18.75" hidden="1" customHeight="1">
      <c r="C259" s="442"/>
      <c r="D259" s="443"/>
      <c r="E259" s="443"/>
      <c r="F259" s="443"/>
      <c r="G259" s="443"/>
      <c r="H259" s="443"/>
      <c r="I259" s="443"/>
      <c r="J259" s="444"/>
      <c r="K259" s="718"/>
      <c r="L259" s="719"/>
      <c r="M259" s="719"/>
      <c r="N259" s="719"/>
      <c r="O259" s="719"/>
      <c r="P259" s="719"/>
      <c r="Q259" s="719"/>
      <c r="R259" s="719"/>
      <c r="S259" s="722"/>
      <c r="T259" s="722"/>
      <c r="U259" s="722"/>
      <c r="V259" s="723"/>
      <c r="W259" s="663"/>
      <c r="X259" s="664"/>
      <c r="Y259" s="664"/>
      <c r="Z259" s="664"/>
      <c r="AA259" s="664"/>
      <c r="AB259" s="664"/>
      <c r="AC259" s="664"/>
      <c r="AD259" s="664"/>
      <c r="AE259" s="664"/>
      <c r="AF259" s="664"/>
      <c r="AG259" s="664"/>
      <c r="AH259" s="664"/>
      <c r="AI259" s="664"/>
      <c r="AJ259" s="664"/>
      <c r="AK259" s="664"/>
      <c r="AL259" s="664"/>
      <c r="AM259" s="664"/>
      <c r="AN259" s="664"/>
      <c r="AO259" s="664"/>
      <c r="AP259" s="664"/>
      <c r="AQ259" s="664"/>
      <c r="AR259" s="665"/>
    </row>
    <row r="260" spans="3:44" s="323" customFormat="1" ht="18.75" hidden="1" customHeight="1"/>
    <row r="261" spans="3:44" s="323" customFormat="1" ht="18.75" hidden="1" customHeight="1"/>
    <row r="262" spans="3:44" s="323" customFormat="1" ht="33" hidden="1" customHeight="1"/>
    <row r="263" spans="3:44" s="323" customFormat="1" ht="33" hidden="1" customHeight="1"/>
    <row r="264" spans="3:44" s="323" customFormat="1" ht="33" hidden="1" customHeight="1"/>
    <row r="265" spans="3:44" s="323" customFormat="1" ht="71.25" hidden="1" customHeight="1"/>
    <row r="266" spans="3:44" s="323" customFormat="1" ht="72.75" hidden="1" customHeight="1"/>
    <row r="267" spans="3:44" s="323" customFormat="1" ht="136.5" hidden="1" customHeight="1"/>
    <row r="268" spans="3:44" s="323" customFormat="1" ht="33" hidden="1" customHeight="1"/>
    <row r="269" spans="3:44" s="323" customFormat="1" ht="25.5" hidden="1" customHeight="1"/>
    <row r="270" spans="3:44" s="323" customFormat="1" ht="23.25" hidden="1" customHeight="1"/>
    <row r="271" spans="3:44" s="323" customFormat="1" ht="23.25" hidden="1" customHeight="1"/>
    <row r="272" spans="3:44" s="323" customFormat="1" ht="23.25" hidden="1" customHeight="1"/>
    <row r="273" s="323" customFormat="1" ht="28.5" hidden="1" customHeight="1"/>
    <row r="274" s="323" customFormat="1" ht="23.25" hidden="1" customHeight="1"/>
    <row r="275" s="323" customFormat="1" ht="23.25" hidden="1" customHeight="1"/>
    <row r="276" s="323" customFormat="1" ht="23.25" hidden="1" customHeight="1"/>
    <row r="277" s="323" customFormat="1" ht="23.25" hidden="1" customHeight="1"/>
    <row r="278" s="323" customFormat="1" ht="23.25" hidden="1" customHeight="1"/>
    <row r="279" s="323" customFormat="1" ht="23.25" hidden="1" customHeight="1"/>
    <row r="280" s="323" customFormat="1" ht="23.25" hidden="1" customHeight="1"/>
    <row r="281" s="323" customFormat="1" ht="23.25" hidden="1" customHeight="1"/>
    <row r="282" s="323" customFormat="1" ht="23.25" hidden="1" customHeight="1"/>
    <row r="283" s="323" customFormat="1" ht="23.25" hidden="1" customHeight="1"/>
    <row r="284" s="323" customFormat="1" ht="23.25" hidden="1" customHeight="1"/>
    <row r="285" s="323" customFormat="1" ht="28.5" hidden="1" customHeight="1"/>
    <row r="286" s="323" customFormat="1" ht="28.5" hidden="1" customHeight="1"/>
    <row r="287" s="323" customFormat="1" ht="28.5" hidden="1" customHeight="1"/>
    <row r="288" s="323" customFormat="1" ht="28.5" hidden="1" customHeight="1"/>
    <row r="289" spans="2:56" s="323" customFormat="1" ht="28.5" hidden="1" customHeight="1"/>
    <row r="290" spans="2:56" s="73" customFormat="1" ht="24.95" customHeight="1">
      <c r="B290" s="98"/>
      <c r="O290" s="248"/>
      <c r="AU290" s="93"/>
      <c r="AV290" s="93"/>
      <c r="AW290" s="93"/>
      <c r="AX290" s="93"/>
      <c r="AY290" s="93"/>
    </row>
    <row r="291" spans="2:56" s="74" customFormat="1" ht="21" customHeight="1">
      <c r="C291" s="356"/>
      <c r="D291" s="356"/>
      <c r="E291" s="356"/>
      <c r="F291" s="356"/>
      <c r="G291" s="356"/>
      <c r="H291" s="356"/>
      <c r="I291" s="356"/>
      <c r="J291" s="356"/>
      <c r="K291" s="356"/>
      <c r="L291" s="356"/>
      <c r="M291" s="229"/>
      <c r="N291" s="229"/>
      <c r="O291" s="229"/>
      <c r="P291" s="229"/>
      <c r="Q291" s="229"/>
      <c r="R291" s="229"/>
      <c r="S291" s="360"/>
      <c r="T291" s="360"/>
      <c r="U291" s="360"/>
      <c r="V291" s="360"/>
      <c r="W291" s="360"/>
      <c r="X291" s="360"/>
      <c r="Y291" s="360"/>
      <c r="Z291" s="360"/>
      <c r="AG291" s="360"/>
      <c r="AH291" s="96"/>
      <c r="AN291" s="1103" t="s">
        <v>293</v>
      </c>
      <c r="AO291" s="1104"/>
      <c r="AP291" s="1104"/>
      <c r="AQ291" s="1104"/>
      <c r="AR291" s="1104"/>
      <c r="AS291" s="1105"/>
      <c r="AZ291" s="312"/>
      <c r="BA291" s="312"/>
      <c r="BB291" s="312"/>
      <c r="BC291" s="312"/>
      <c r="BD291" s="312"/>
    </row>
    <row r="292" spans="2:56" s="74" customFormat="1" ht="21" customHeight="1">
      <c r="C292" s="356"/>
      <c r="D292" s="356"/>
      <c r="E292" s="356"/>
      <c r="F292" s="356"/>
      <c r="G292" s="356"/>
      <c r="H292" s="356"/>
      <c r="I292" s="356"/>
      <c r="J292" s="356"/>
      <c r="K292" s="356"/>
      <c r="L292" s="356"/>
      <c r="M292" s="229"/>
      <c r="N292" s="229"/>
      <c r="O292" s="229"/>
      <c r="P292" s="229"/>
      <c r="Q292" s="229"/>
      <c r="R292" s="229"/>
      <c r="S292" s="360"/>
      <c r="T292" s="360"/>
      <c r="U292" s="360"/>
      <c r="V292" s="360"/>
      <c r="W292" s="360"/>
      <c r="X292" s="360"/>
      <c r="Y292" s="360"/>
      <c r="Z292" s="360"/>
      <c r="AG292" s="360"/>
      <c r="AH292" s="96"/>
      <c r="AN292" s="1106"/>
      <c r="AO292" s="1107"/>
      <c r="AP292" s="1107"/>
      <c r="AQ292" s="1107"/>
      <c r="AR292" s="1107"/>
      <c r="AS292" s="1108"/>
      <c r="AZ292" s="312"/>
      <c r="BA292" s="312"/>
      <c r="BB292" s="312"/>
      <c r="BC292" s="312"/>
      <c r="BD292" s="312"/>
    </row>
    <row r="293" spans="2:56" s="74" customFormat="1" ht="21" customHeight="1">
      <c r="C293" s="356"/>
      <c r="D293" s="356"/>
      <c r="E293" s="356"/>
      <c r="F293" s="356"/>
      <c r="G293" s="356"/>
      <c r="H293" s="356"/>
      <c r="I293" s="356"/>
      <c r="J293" s="356"/>
      <c r="K293" s="356"/>
      <c r="L293" s="356"/>
      <c r="M293" s="229"/>
      <c r="N293" s="229"/>
      <c r="O293" s="229"/>
      <c r="P293" s="229"/>
      <c r="Q293" s="229"/>
      <c r="R293" s="229"/>
      <c r="S293" s="360"/>
      <c r="T293" s="360"/>
      <c r="U293" s="360"/>
      <c r="V293" s="360"/>
      <c r="W293" s="360"/>
      <c r="X293" s="360"/>
      <c r="Y293" s="360"/>
      <c r="Z293" s="360"/>
      <c r="AG293" s="360"/>
      <c r="AH293" s="96"/>
      <c r="AN293" s="318"/>
      <c r="AO293" s="318"/>
      <c r="AP293" s="318"/>
      <c r="AQ293" s="318"/>
      <c r="AR293" s="318"/>
      <c r="AS293" s="318"/>
      <c r="AZ293" s="312"/>
      <c r="BA293" s="312"/>
      <c r="BB293" s="312"/>
      <c r="BC293" s="312"/>
      <c r="BD293" s="312"/>
    </row>
    <row r="294" spans="2:56" ht="21">
      <c r="C294" s="1109" t="s">
        <v>314</v>
      </c>
      <c r="D294" s="1109"/>
      <c r="E294" s="1109"/>
      <c r="F294" s="1109"/>
      <c r="G294" s="1109"/>
      <c r="H294" s="1109"/>
      <c r="I294" s="1109"/>
      <c r="J294" s="1109"/>
      <c r="K294" s="1109"/>
      <c r="L294" s="1109"/>
      <c r="M294" s="1109"/>
      <c r="N294" s="1109"/>
      <c r="O294" s="1109"/>
      <c r="P294" s="1109"/>
      <c r="Q294" s="1109"/>
      <c r="R294" s="1109"/>
      <c r="S294" s="1109"/>
      <c r="T294" s="1109"/>
      <c r="U294" s="1109"/>
      <c r="V294" s="1109"/>
      <c r="W294" s="1109"/>
      <c r="X294" s="1109"/>
      <c r="Y294" s="1109"/>
      <c r="Z294" s="1109"/>
      <c r="AA294" s="1109"/>
      <c r="AB294" s="1109"/>
      <c r="AC294" s="1109"/>
      <c r="AD294" s="1109"/>
      <c r="AE294" s="1109"/>
      <c r="AF294" s="1109"/>
      <c r="AG294" s="1109"/>
      <c r="AH294" s="1109"/>
      <c r="AI294" s="1109"/>
      <c r="AJ294" s="1109"/>
      <c r="AK294" s="1109"/>
      <c r="AL294" s="1109"/>
      <c r="AM294" s="1109"/>
      <c r="AN294" s="1109"/>
      <c r="AO294" s="1109"/>
      <c r="AP294" s="1109"/>
      <c r="AQ294" s="1109"/>
      <c r="AR294" s="1109"/>
      <c r="AS294" s="1109"/>
      <c r="AV294" s="21"/>
    </row>
    <row r="295" spans="2:56" s="74" customFormat="1" ht="21" customHeight="1" thickBot="1">
      <c r="C295" s="356"/>
      <c r="D295" s="356"/>
      <c r="E295" s="356"/>
      <c r="F295" s="356"/>
      <c r="G295" s="356"/>
      <c r="H295" s="356"/>
      <c r="I295" s="356"/>
      <c r="J295" s="356"/>
      <c r="K295" s="356"/>
      <c r="L295" s="356"/>
      <c r="M295" s="229"/>
      <c r="N295" s="229"/>
      <c r="O295" s="229"/>
      <c r="P295" s="229"/>
      <c r="Q295" s="229"/>
      <c r="R295" s="229"/>
      <c r="S295" s="360"/>
      <c r="T295" s="360"/>
      <c r="U295" s="360"/>
      <c r="V295" s="360"/>
      <c r="W295" s="360"/>
      <c r="X295" s="360"/>
      <c r="Y295" s="360"/>
      <c r="Z295" s="360"/>
      <c r="AG295" s="360"/>
      <c r="AH295" s="96"/>
      <c r="AN295" s="318"/>
      <c r="AO295" s="318"/>
      <c r="AP295" s="318"/>
      <c r="AQ295" s="318"/>
      <c r="AR295" s="318"/>
      <c r="AS295" s="318"/>
      <c r="AZ295" s="312"/>
      <c r="BA295" s="312"/>
      <c r="BB295" s="312"/>
      <c r="BC295" s="312"/>
      <c r="BD295" s="312"/>
    </row>
    <row r="296" spans="2:56" s="75" customFormat="1" ht="24.95" customHeight="1">
      <c r="C296" s="558" t="s">
        <v>113</v>
      </c>
      <c r="D296" s="465"/>
      <c r="E296" s="465"/>
      <c r="F296" s="465"/>
      <c r="G296" s="465"/>
      <c r="H296" s="465"/>
      <c r="I296" s="840" t="s">
        <v>115</v>
      </c>
      <c r="J296" s="841"/>
      <c r="K296" s="842"/>
      <c r="L296" s="847" t="s">
        <v>117</v>
      </c>
      <c r="M296" s="465"/>
      <c r="N296" s="465"/>
      <c r="O296" s="465"/>
      <c r="P296" s="848"/>
      <c r="Q296" s="849" t="s">
        <v>310</v>
      </c>
      <c r="R296" s="850"/>
      <c r="S296" s="850"/>
      <c r="T296" s="850"/>
      <c r="U296" s="850"/>
      <c r="V296" s="851"/>
      <c r="W296" s="847" t="s">
        <v>117</v>
      </c>
      <c r="X296" s="465"/>
      <c r="Y296" s="465"/>
      <c r="Z296" s="465"/>
      <c r="AA296" s="848"/>
      <c r="AB296" s="849" t="s">
        <v>311</v>
      </c>
      <c r="AC296" s="850"/>
      <c r="AD296" s="850"/>
      <c r="AE296" s="850"/>
      <c r="AF296" s="850"/>
      <c r="AG296" s="851"/>
      <c r="AH296" s="794" t="s">
        <v>312</v>
      </c>
      <c r="AI296" s="381"/>
      <c r="AJ296" s="381"/>
      <c r="AK296" s="381"/>
      <c r="AL296" s="795"/>
      <c r="AN296" s="380" t="s">
        <v>320</v>
      </c>
      <c r="AO296" s="381"/>
      <c r="AP296" s="381"/>
      <c r="AQ296" s="381"/>
      <c r="AR296" s="795"/>
      <c r="AU296" s="759" t="s">
        <v>138</v>
      </c>
      <c r="AV296" s="759" t="s">
        <v>251</v>
      </c>
      <c r="AW296" s="803" t="s">
        <v>161</v>
      </c>
    </row>
    <row r="297" spans="2:56" s="75" customFormat="1" ht="24.95" customHeight="1">
      <c r="C297" s="371"/>
      <c r="D297" s="372"/>
      <c r="E297" s="372"/>
      <c r="F297" s="372"/>
      <c r="G297" s="372"/>
      <c r="H297" s="372"/>
      <c r="I297" s="843"/>
      <c r="J297" s="372"/>
      <c r="K297" s="844"/>
      <c r="L297" s="845"/>
      <c r="M297" s="375"/>
      <c r="N297" s="375"/>
      <c r="O297" s="375"/>
      <c r="P297" s="846"/>
      <c r="Q297" s="852"/>
      <c r="R297" s="443"/>
      <c r="S297" s="443"/>
      <c r="T297" s="443"/>
      <c r="U297" s="443"/>
      <c r="V297" s="853"/>
      <c r="W297" s="845"/>
      <c r="X297" s="375"/>
      <c r="Y297" s="375"/>
      <c r="Z297" s="375"/>
      <c r="AA297" s="846"/>
      <c r="AB297" s="852"/>
      <c r="AC297" s="443"/>
      <c r="AD297" s="443"/>
      <c r="AE297" s="443"/>
      <c r="AF297" s="443"/>
      <c r="AG297" s="853"/>
      <c r="AH297" s="794"/>
      <c r="AI297" s="381"/>
      <c r="AJ297" s="381"/>
      <c r="AK297" s="381"/>
      <c r="AL297" s="795"/>
      <c r="AN297" s="380"/>
      <c r="AO297" s="381"/>
      <c r="AP297" s="381"/>
      <c r="AQ297" s="381"/>
      <c r="AR297" s="795"/>
      <c r="AU297" s="761"/>
      <c r="AV297" s="761"/>
      <c r="AW297" s="804"/>
    </row>
    <row r="298" spans="2:56" s="75" customFormat="1" ht="24.95" customHeight="1">
      <c r="C298" s="371"/>
      <c r="D298" s="372"/>
      <c r="E298" s="372"/>
      <c r="F298" s="372"/>
      <c r="G298" s="372"/>
      <c r="H298" s="372"/>
      <c r="I298" s="843"/>
      <c r="J298" s="372"/>
      <c r="K298" s="844"/>
      <c r="L298" s="806" t="s">
        <v>156</v>
      </c>
      <c r="M298" s="759"/>
      <c r="N298" s="759"/>
      <c r="O298" s="759"/>
      <c r="P298" s="759"/>
      <c r="Q298" s="809" t="s">
        <v>234</v>
      </c>
      <c r="R298" s="750"/>
      <c r="S298" s="810"/>
      <c r="T298" s="749" t="s">
        <v>130</v>
      </c>
      <c r="U298" s="750"/>
      <c r="V298" s="751"/>
      <c r="W298" s="759" t="s">
        <v>313</v>
      </c>
      <c r="X298" s="759"/>
      <c r="Y298" s="759"/>
      <c r="Z298" s="759"/>
      <c r="AA298" s="760"/>
      <c r="AB298" s="1062" t="s">
        <v>317</v>
      </c>
      <c r="AC298" s="1063"/>
      <c r="AD298" s="1064"/>
      <c r="AE298" s="749" t="s">
        <v>302</v>
      </c>
      <c r="AF298" s="750"/>
      <c r="AG298" s="751"/>
      <c r="AH298" s="794"/>
      <c r="AI298" s="381"/>
      <c r="AJ298" s="381"/>
      <c r="AK298" s="381"/>
      <c r="AL298" s="795"/>
      <c r="AN298" s="380"/>
      <c r="AO298" s="381"/>
      <c r="AP298" s="381"/>
      <c r="AQ298" s="381"/>
      <c r="AR298" s="795"/>
      <c r="AU298" s="801"/>
      <c r="AV298" s="801"/>
      <c r="AW298" s="804"/>
    </row>
    <row r="299" spans="2:56" s="75" customFormat="1" ht="24.95" customHeight="1">
      <c r="C299" s="371"/>
      <c r="D299" s="372"/>
      <c r="E299" s="372"/>
      <c r="F299" s="372"/>
      <c r="G299" s="372"/>
      <c r="H299" s="372"/>
      <c r="I299" s="843"/>
      <c r="J299" s="372"/>
      <c r="K299" s="844"/>
      <c r="L299" s="807"/>
      <c r="M299" s="761"/>
      <c r="N299" s="761"/>
      <c r="O299" s="761"/>
      <c r="P299" s="761"/>
      <c r="Q299" s="811"/>
      <c r="R299" s="753"/>
      <c r="S299" s="812"/>
      <c r="T299" s="752"/>
      <c r="U299" s="753"/>
      <c r="V299" s="754"/>
      <c r="W299" s="761"/>
      <c r="X299" s="761"/>
      <c r="Y299" s="761"/>
      <c r="Z299" s="761"/>
      <c r="AA299" s="762"/>
      <c r="AB299" s="1065"/>
      <c r="AC299" s="1066"/>
      <c r="AD299" s="1067"/>
      <c r="AE299" s="752"/>
      <c r="AF299" s="753"/>
      <c r="AG299" s="754"/>
      <c r="AH299" s="794"/>
      <c r="AI299" s="381"/>
      <c r="AJ299" s="381"/>
      <c r="AK299" s="381"/>
      <c r="AL299" s="795"/>
      <c r="AN299" s="380"/>
      <c r="AO299" s="381"/>
      <c r="AP299" s="381"/>
      <c r="AQ299" s="381"/>
      <c r="AR299" s="795"/>
      <c r="AU299" s="801"/>
      <c r="AV299" s="801"/>
      <c r="AW299" s="804"/>
    </row>
    <row r="300" spans="2:56" s="75" customFormat="1" ht="24.95" customHeight="1">
      <c r="C300" s="371"/>
      <c r="D300" s="372"/>
      <c r="E300" s="372"/>
      <c r="F300" s="372"/>
      <c r="G300" s="372"/>
      <c r="H300" s="372"/>
      <c r="I300" s="843"/>
      <c r="J300" s="372"/>
      <c r="K300" s="844"/>
      <c r="L300" s="807"/>
      <c r="M300" s="761"/>
      <c r="N300" s="761"/>
      <c r="O300" s="761"/>
      <c r="P300" s="761"/>
      <c r="Q300" s="811"/>
      <c r="R300" s="753"/>
      <c r="S300" s="812"/>
      <c r="T300" s="755"/>
      <c r="U300" s="753"/>
      <c r="V300" s="754"/>
      <c r="W300" s="761"/>
      <c r="X300" s="761"/>
      <c r="Y300" s="761"/>
      <c r="Z300" s="761"/>
      <c r="AA300" s="762"/>
      <c r="AB300" s="1068" t="s">
        <v>318</v>
      </c>
      <c r="AC300" s="1069"/>
      <c r="AD300" s="1070"/>
      <c r="AE300" s="755"/>
      <c r="AF300" s="753"/>
      <c r="AG300" s="754"/>
      <c r="AH300" s="794"/>
      <c r="AI300" s="381"/>
      <c r="AJ300" s="381"/>
      <c r="AK300" s="381"/>
      <c r="AL300" s="795"/>
      <c r="AN300" s="380"/>
      <c r="AO300" s="381"/>
      <c r="AP300" s="381"/>
      <c r="AQ300" s="381"/>
      <c r="AR300" s="795"/>
      <c r="AU300" s="801"/>
      <c r="AV300" s="801"/>
      <c r="AW300" s="804"/>
    </row>
    <row r="301" spans="2:56" s="75" customFormat="1" ht="24.95" customHeight="1">
      <c r="C301" s="374"/>
      <c r="D301" s="375"/>
      <c r="E301" s="375"/>
      <c r="F301" s="375"/>
      <c r="G301" s="375"/>
      <c r="H301" s="375"/>
      <c r="I301" s="845"/>
      <c r="J301" s="375"/>
      <c r="K301" s="846"/>
      <c r="L301" s="808"/>
      <c r="M301" s="763"/>
      <c r="N301" s="763"/>
      <c r="O301" s="763"/>
      <c r="P301" s="763"/>
      <c r="Q301" s="813"/>
      <c r="R301" s="757"/>
      <c r="S301" s="814"/>
      <c r="T301" s="756"/>
      <c r="U301" s="757"/>
      <c r="V301" s="758"/>
      <c r="W301" s="763"/>
      <c r="X301" s="763"/>
      <c r="Y301" s="763"/>
      <c r="Z301" s="763"/>
      <c r="AA301" s="764"/>
      <c r="AB301" s="1071"/>
      <c r="AC301" s="1072"/>
      <c r="AD301" s="1073"/>
      <c r="AE301" s="756"/>
      <c r="AF301" s="757"/>
      <c r="AG301" s="758"/>
      <c r="AH301" s="794"/>
      <c r="AI301" s="381"/>
      <c r="AJ301" s="381"/>
      <c r="AK301" s="381"/>
      <c r="AL301" s="795"/>
      <c r="AN301" s="380"/>
      <c r="AO301" s="381"/>
      <c r="AP301" s="381"/>
      <c r="AQ301" s="381"/>
      <c r="AR301" s="795"/>
      <c r="AU301" s="802"/>
      <c r="AV301" s="802"/>
      <c r="AW301" s="805"/>
    </row>
    <row r="302" spans="2:56" ht="10.9" customHeight="1">
      <c r="C302" s="765">
        <v>4</v>
      </c>
      <c r="D302" s="768" t="s">
        <v>9</v>
      </c>
      <c r="E302" s="771">
        <v>25</v>
      </c>
      <c r="F302" s="771" t="s">
        <v>10</v>
      </c>
      <c r="G302" s="765" t="s">
        <v>235</v>
      </c>
      <c r="H302" s="771"/>
      <c r="I302" s="774"/>
      <c r="J302" s="775"/>
      <c r="K302" s="776"/>
      <c r="L302" s="783">
        <f>IF(AND(I302="○",AU302="●"),AW302,0)</f>
        <v>0</v>
      </c>
      <c r="M302" s="784"/>
      <c r="N302" s="784"/>
      <c r="O302" s="784"/>
      <c r="P302" s="785"/>
      <c r="Q302" s="822"/>
      <c r="R302" s="823"/>
      <c r="S302" s="824"/>
      <c r="T302" s="831"/>
      <c r="U302" s="832"/>
      <c r="V302" s="833"/>
      <c r="W302" s="783">
        <f t="shared" ref="W302" si="0">IF(AND(I302="○",AU302="●"),$K$258*2,0)</f>
        <v>0</v>
      </c>
      <c r="X302" s="784"/>
      <c r="Y302" s="784"/>
      <c r="Z302" s="784"/>
      <c r="AA302" s="834"/>
      <c r="AB302" s="860"/>
      <c r="AC302" s="861"/>
      <c r="AD302" s="862"/>
      <c r="AE302" s="831"/>
      <c r="AF302" s="832"/>
      <c r="AG302" s="833"/>
      <c r="AH302" s="742">
        <f>IF(I302="○",L302+W302,ROUNDUP((L302+W302)*AE302,1))</f>
        <v>0</v>
      </c>
      <c r="AI302" s="743"/>
      <c r="AJ302" s="743"/>
      <c r="AK302" s="743"/>
      <c r="AL302" s="744"/>
      <c r="AN302" s="745"/>
      <c r="AO302" s="746"/>
      <c r="AP302" s="746"/>
      <c r="AQ302" s="746"/>
      <c r="AR302" s="747"/>
      <c r="AU302" s="838" t="str">
        <f t="shared" ref="AU302" si="1">IF(OR(I302="×",AU306="×"),"×","●")</f>
        <v>●</v>
      </c>
      <c r="AV302" s="839">
        <f>IF(AU302="●",IF(I302="定","-",I302),"-")</f>
        <v>0</v>
      </c>
      <c r="AW302" s="821">
        <f>20+ROUNDDOWN(($K$256-1000)/1000,0)*20</f>
        <v>0</v>
      </c>
    </row>
    <row r="303" spans="2:56" ht="10.9" customHeight="1">
      <c r="C303" s="766"/>
      <c r="D303" s="769"/>
      <c r="E303" s="772"/>
      <c r="F303" s="772"/>
      <c r="G303" s="766"/>
      <c r="H303" s="772"/>
      <c r="I303" s="777"/>
      <c r="J303" s="778"/>
      <c r="K303" s="779"/>
      <c r="L303" s="786"/>
      <c r="M303" s="787"/>
      <c r="N303" s="787"/>
      <c r="O303" s="787"/>
      <c r="P303" s="788"/>
      <c r="Q303" s="825"/>
      <c r="R303" s="826"/>
      <c r="S303" s="827"/>
      <c r="T303" s="832"/>
      <c r="U303" s="832"/>
      <c r="V303" s="833"/>
      <c r="W303" s="786"/>
      <c r="X303" s="787"/>
      <c r="Y303" s="787"/>
      <c r="Z303" s="787"/>
      <c r="AA303" s="835"/>
      <c r="AB303" s="863"/>
      <c r="AC303" s="864"/>
      <c r="AD303" s="865"/>
      <c r="AE303" s="832"/>
      <c r="AF303" s="832"/>
      <c r="AG303" s="833"/>
      <c r="AH303" s="742"/>
      <c r="AI303" s="743"/>
      <c r="AJ303" s="743"/>
      <c r="AK303" s="743"/>
      <c r="AL303" s="744"/>
      <c r="AN303" s="745"/>
      <c r="AO303" s="746"/>
      <c r="AP303" s="746"/>
      <c r="AQ303" s="746"/>
      <c r="AR303" s="747"/>
      <c r="AU303" s="748"/>
      <c r="AV303" s="837"/>
      <c r="AW303" s="820"/>
    </row>
    <row r="304" spans="2:56" ht="10.9" customHeight="1">
      <c r="C304" s="766"/>
      <c r="D304" s="769"/>
      <c r="E304" s="772"/>
      <c r="F304" s="772"/>
      <c r="G304" s="766"/>
      <c r="H304" s="772"/>
      <c r="I304" s="777"/>
      <c r="J304" s="778"/>
      <c r="K304" s="779"/>
      <c r="L304" s="786"/>
      <c r="M304" s="787"/>
      <c r="N304" s="787"/>
      <c r="O304" s="787"/>
      <c r="P304" s="788"/>
      <c r="Q304" s="825"/>
      <c r="R304" s="826"/>
      <c r="S304" s="827"/>
      <c r="T304" s="832"/>
      <c r="U304" s="832"/>
      <c r="V304" s="833"/>
      <c r="W304" s="786"/>
      <c r="X304" s="787"/>
      <c r="Y304" s="787"/>
      <c r="Z304" s="787"/>
      <c r="AA304" s="835"/>
      <c r="AB304" s="854"/>
      <c r="AC304" s="855"/>
      <c r="AD304" s="856"/>
      <c r="AE304" s="832"/>
      <c r="AF304" s="832"/>
      <c r="AG304" s="833"/>
      <c r="AH304" s="742"/>
      <c r="AI304" s="743"/>
      <c r="AJ304" s="743"/>
      <c r="AK304" s="743"/>
      <c r="AL304" s="744"/>
      <c r="AN304" s="745"/>
      <c r="AO304" s="746"/>
      <c r="AP304" s="746"/>
      <c r="AQ304" s="746"/>
      <c r="AR304" s="747"/>
      <c r="AU304" s="748"/>
      <c r="AV304" s="837"/>
      <c r="AW304" s="820"/>
    </row>
    <row r="305" spans="3:49" ht="10.9" customHeight="1">
      <c r="C305" s="767"/>
      <c r="D305" s="770"/>
      <c r="E305" s="773"/>
      <c r="F305" s="773"/>
      <c r="G305" s="767"/>
      <c r="H305" s="773"/>
      <c r="I305" s="780"/>
      <c r="J305" s="781"/>
      <c r="K305" s="782"/>
      <c r="L305" s="789"/>
      <c r="M305" s="790"/>
      <c r="N305" s="790"/>
      <c r="O305" s="790"/>
      <c r="P305" s="791"/>
      <c r="Q305" s="828"/>
      <c r="R305" s="829"/>
      <c r="S305" s="830"/>
      <c r="T305" s="832"/>
      <c r="U305" s="832"/>
      <c r="V305" s="833"/>
      <c r="W305" s="789"/>
      <c r="X305" s="790"/>
      <c r="Y305" s="790"/>
      <c r="Z305" s="790"/>
      <c r="AA305" s="836"/>
      <c r="AB305" s="857"/>
      <c r="AC305" s="858"/>
      <c r="AD305" s="859"/>
      <c r="AE305" s="832"/>
      <c r="AF305" s="832"/>
      <c r="AG305" s="833"/>
      <c r="AH305" s="742"/>
      <c r="AI305" s="743"/>
      <c r="AJ305" s="743"/>
      <c r="AK305" s="743"/>
      <c r="AL305" s="744"/>
      <c r="AN305" s="745"/>
      <c r="AO305" s="746"/>
      <c r="AP305" s="746"/>
      <c r="AQ305" s="746"/>
      <c r="AR305" s="747"/>
      <c r="AU305" s="748"/>
      <c r="AV305" s="837"/>
      <c r="AW305" s="820"/>
    </row>
    <row r="306" spans="3:49" ht="10.9" customHeight="1">
      <c r="C306" s="765">
        <v>4</v>
      </c>
      <c r="D306" s="768" t="s">
        <v>9</v>
      </c>
      <c r="E306" s="771">
        <v>26</v>
      </c>
      <c r="F306" s="771" t="s">
        <v>10</v>
      </c>
      <c r="G306" s="765" t="s">
        <v>26</v>
      </c>
      <c r="H306" s="771"/>
      <c r="I306" s="774"/>
      <c r="J306" s="775"/>
      <c r="K306" s="776"/>
      <c r="L306" s="783">
        <f>IF(AND(I306="○",AU306="●"),AW306,0)</f>
        <v>0</v>
      </c>
      <c r="M306" s="784"/>
      <c r="N306" s="784"/>
      <c r="O306" s="784"/>
      <c r="P306" s="785"/>
      <c r="Q306" s="822"/>
      <c r="R306" s="823"/>
      <c r="S306" s="824"/>
      <c r="T306" s="831"/>
      <c r="U306" s="832"/>
      <c r="V306" s="833"/>
      <c r="W306" s="783">
        <f t="shared" ref="W306" si="2">IF(AND(I306="○",AU306="●"),$K$258*2,0)</f>
        <v>0</v>
      </c>
      <c r="X306" s="784"/>
      <c r="Y306" s="784"/>
      <c r="Z306" s="784"/>
      <c r="AA306" s="834"/>
      <c r="AB306" s="860"/>
      <c r="AC306" s="861"/>
      <c r="AD306" s="862"/>
      <c r="AE306" s="831"/>
      <c r="AF306" s="832"/>
      <c r="AG306" s="833"/>
      <c r="AH306" s="742">
        <f>IF(I306="○",L306+W306,ROUNDUP((L306+W306)*AE306,1))</f>
        <v>0</v>
      </c>
      <c r="AI306" s="743"/>
      <c r="AJ306" s="743"/>
      <c r="AK306" s="743"/>
      <c r="AL306" s="744"/>
      <c r="AN306" s="745"/>
      <c r="AO306" s="746"/>
      <c r="AP306" s="746"/>
      <c r="AQ306" s="746"/>
      <c r="AR306" s="747"/>
      <c r="AU306" s="748" t="str">
        <f t="shared" ref="AU306" si="3">IF(OR(I306="×",AU310="×"),"×","●")</f>
        <v>●</v>
      </c>
      <c r="AV306" s="837">
        <f t="shared" ref="AV306" si="4">IF(AU306="●",IF(I306="定","-",I306),"-")</f>
        <v>0</v>
      </c>
      <c r="AW306" s="820">
        <f t="shared" ref="AW306" si="5">20+ROUNDDOWN(($K$256-1000)/1000,0)*20</f>
        <v>0</v>
      </c>
    </row>
    <row r="307" spans="3:49" ht="10.9" customHeight="1">
      <c r="C307" s="766"/>
      <c r="D307" s="769"/>
      <c r="E307" s="772"/>
      <c r="F307" s="772"/>
      <c r="G307" s="766"/>
      <c r="H307" s="772"/>
      <c r="I307" s="777"/>
      <c r="J307" s="778"/>
      <c r="K307" s="779"/>
      <c r="L307" s="786"/>
      <c r="M307" s="787"/>
      <c r="N307" s="787"/>
      <c r="O307" s="787"/>
      <c r="P307" s="788"/>
      <c r="Q307" s="825"/>
      <c r="R307" s="826"/>
      <c r="S307" s="827"/>
      <c r="T307" s="832"/>
      <c r="U307" s="832"/>
      <c r="V307" s="833"/>
      <c r="W307" s="786"/>
      <c r="X307" s="787"/>
      <c r="Y307" s="787"/>
      <c r="Z307" s="787"/>
      <c r="AA307" s="835"/>
      <c r="AB307" s="863"/>
      <c r="AC307" s="864"/>
      <c r="AD307" s="865"/>
      <c r="AE307" s="832"/>
      <c r="AF307" s="832"/>
      <c r="AG307" s="833"/>
      <c r="AH307" s="742"/>
      <c r="AI307" s="743"/>
      <c r="AJ307" s="743"/>
      <c r="AK307" s="743"/>
      <c r="AL307" s="744"/>
      <c r="AN307" s="745"/>
      <c r="AO307" s="746"/>
      <c r="AP307" s="746"/>
      <c r="AQ307" s="746"/>
      <c r="AR307" s="747"/>
      <c r="AU307" s="748"/>
      <c r="AV307" s="837"/>
      <c r="AW307" s="820"/>
    </row>
    <row r="308" spans="3:49" ht="10.9" customHeight="1">
      <c r="C308" s="766"/>
      <c r="D308" s="769"/>
      <c r="E308" s="772"/>
      <c r="F308" s="772"/>
      <c r="G308" s="766"/>
      <c r="H308" s="772"/>
      <c r="I308" s="777"/>
      <c r="J308" s="778"/>
      <c r="K308" s="779"/>
      <c r="L308" s="786"/>
      <c r="M308" s="787"/>
      <c r="N308" s="787"/>
      <c r="O308" s="787"/>
      <c r="P308" s="788"/>
      <c r="Q308" s="825"/>
      <c r="R308" s="826"/>
      <c r="S308" s="827"/>
      <c r="T308" s="832"/>
      <c r="U308" s="832"/>
      <c r="V308" s="833"/>
      <c r="W308" s="786"/>
      <c r="X308" s="787"/>
      <c r="Y308" s="787"/>
      <c r="Z308" s="787"/>
      <c r="AA308" s="835"/>
      <c r="AB308" s="854"/>
      <c r="AC308" s="855"/>
      <c r="AD308" s="856"/>
      <c r="AE308" s="832"/>
      <c r="AF308" s="832"/>
      <c r="AG308" s="833"/>
      <c r="AH308" s="742"/>
      <c r="AI308" s="743"/>
      <c r="AJ308" s="743"/>
      <c r="AK308" s="743"/>
      <c r="AL308" s="744"/>
      <c r="AN308" s="745"/>
      <c r="AO308" s="746"/>
      <c r="AP308" s="746"/>
      <c r="AQ308" s="746"/>
      <c r="AR308" s="747"/>
      <c r="AU308" s="748"/>
      <c r="AV308" s="837"/>
      <c r="AW308" s="820"/>
    </row>
    <row r="309" spans="3:49" ht="10.9" customHeight="1">
      <c r="C309" s="767"/>
      <c r="D309" s="770"/>
      <c r="E309" s="773"/>
      <c r="F309" s="773"/>
      <c r="G309" s="767"/>
      <c r="H309" s="773"/>
      <c r="I309" s="780"/>
      <c r="J309" s="781"/>
      <c r="K309" s="782"/>
      <c r="L309" s="789"/>
      <c r="M309" s="790"/>
      <c r="N309" s="790"/>
      <c r="O309" s="790"/>
      <c r="P309" s="791"/>
      <c r="Q309" s="828"/>
      <c r="R309" s="829"/>
      <c r="S309" s="830"/>
      <c r="T309" s="832"/>
      <c r="U309" s="832"/>
      <c r="V309" s="833"/>
      <c r="W309" s="789"/>
      <c r="X309" s="790"/>
      <c r="Y309" s="790"/>
      <c r="Z309" s="790"/>
      <c r="AA309" s="836"/>
      <c r="AB309" s="857"/>
      <c r="AC309" s="858"/>
      <c r="AD309" s="859"/>
      <c r="AE309" s="832"/>
      <c r="AF309" s="832"/>
      <c r="AG309" s="833"/>
      <c r="AH309" s="742"/>
      <c r="AI309" s="743"/>
      <c r="AJ309" s="743"/>
      <c r="AK309" s="743"/>
      <c r="AL309" s="744"/>
      <c r="AN309" s="745"/>
      <c r="AO309" s="746"/>
      <c r="AP309" s="746"/>
      <c r="AQ309" s="746"/>
      <c r="AR309" s="747"/>
      <c r="AU309" s="748"/>
      <c r="AV309" s="837"/>
      <c r="AW309" s="820"/>
    </row>
    <row r="310" spans="3:49" ht="10.9" customHeight="1">
      <c r="C310" s="765">
        <v>4</v>
      </c>
      <c r="D310" s="768" t="s">
        <v>9</v>
      </c>
      <c r="E310" s="771">
        <v>27</v>
      </c>
      <c r="F310" s="771" t="s">
        <v>10</v>
      </c>
      <c r="G310" s="765" t="s">
        <v>27</v>
      </c>
      <c r="H310" s="771"/>
      <c r="I310" s="774"/>
      <c r="J310" s="775"/>
      <c r="K310" s="776"/>
      <c r="L310" s="783">
        <f>IF(AND(I310="○",AU310="●"),AW310,0)</f>
        <v>0</v>
      </c>
      <c r="M310" s="784"/>
      <c r="N310" s="784"/>
      <c r="O310" s="784"/>
      <c r="P310" s="785"/>
      <c r="Q310" s="822"/>
      <c r="R310" s="823"/>
      <c r="S310" s="824"/>
      <c r="T310" s="831"/>
      <c r="U310" s="832"/>
      <c r="V310" s="833"/>
      <c r="W310" s="783">
        <f t="shared" ref="W310" si="6">IF(AND(I310="○",AU310="●"),$K$258*2,0)</f>
        <v>0</v>
      </c>
      <c r="X310" s="784"/>
      <c r="Y310" s="784"/>
      <c r="Z310" s="784"/>
      <c r="AA310" s="834"/>
      <c r="AB310" s="860"/>
      <c r="AC310" s="861"/>
      <c r="AD310" s="862"/>
      <c r="AE310" s="831"/>
      <c r="AF310" s="832"/>
      <c r="AG310" s="833"/>
      <c r="AH310" s="742">
        <f>IF(I310="○",L310+W310,ROUNDUP((L310+W310)*AE310,1))</f>
        <v>0</v>
      </c>
      <c r="AI310" s="743"/>
      <c r="AJ310" s="743"/>
      <c r="AK310" s="743"/>
      <c r="AL310" s="744"/>
      <c r="AN310" s="745"/>
      <c r="AO310" s="746"/>
      <c r="AP310" s="746"/>
      <c r="AQ310" s="746"/>
      <c r="AR310" s="747"/>
      <c r="AU310" s="748" t="str">
        <f t="shared" ref="AU310" si="7">IF(OR(I310="×",AU314="×"),"×","●")</f>
        <v>●</v>
      </c>
      <c r="AV310" s="837">
        <f t="shared" ref="AV310" si="8">IF(AU310="●",IF(I310="定","-",I310),"-")</f>
        <v>0</v>
      </c>
      <c r="AW310" s="820">
        <f t="shared" ref="AW310" si="9">20+ROUNDDOWN(($K$256-1000)/1000,0)*20</f>
        <v>0</v>
      </c>
    </row>
    <row r="311" spans="3:49" ht="10.9" customHeight="1">
      <c r="C311" s="766"/>
      <c r="D311" s="769"/>
      <c r="E311" s="772"/>
      <c r="F311" s="772"/>
      <c r="G311" s="766"/>
      <c r="H311" s="772"/>
      <c r="I311" s="777"/>
      <c r="J311" s="778"/>
      <c r="K311" s="779"/>
      <c r="L311" s="786"/>
      <c r="M311" s="787"/>
      <c r="N311" s="787"/>
      <c r="O311" s="787"/>
      <c r="P311" s="788"/>
      <c r="Q311" s="825"/>
      <c r="R311" s="826"/>
      <c r="S311" s="827"/>
      <c r="T311" s="832"/>
      <c r="U311" s="832"/>
      <c r="V311" s="833"/>
      <c r="W311" s="786"/>
      <c r="X311" s="787"/>
      <c r="Y311" s="787"/>
      <c r="Z311" s="787"/>
      <c r="AA311" s="835"/>
      <c r="AB311" s="863"/>
      <c r="AC311" s="864"/>
      <c r="AD311" s="865"/>
      <c r="AE311" s="832"/>
      <c r="AF311" s="832"/>
      <c r="AG311" s="833"/>
      <c r="AH311" s="742"/>
      <c r="AI311" s="743"/>
      <c r="AJ311" s="743"/>
      <c r="AK311" s="743"/>
      <c r="AL311" s="744"/>
      <c r="AN311" s="745"/>
      <c r="AO311" s="746"/>
      <c r="AP311" s="746"/>
      <c r="AQ311" s="746"/>
      <c r="AR311" s="747"/>
      <c r="AU311" s="748"/>
      <c r="AV311" s="837"/>
      <c r="AW311" s="820"/>
    </row>
    <row r="312" spans="3:49" ht="10.9" customHeight="1">
      <c r="C312" s="766"/>
      <c r="D312" s="769"/>
      <c r="E312" s="772"/>
      <c r="F312" s="772"/>
      <c r="G312" s="766"/>
      <c r="H312" s="772"/>
      <c r="I312" s="777"/>
      <c r="J312" s="778"/>
      <c r="K312" s="779"/>
      <c r="L312" s="786"/>
      <c r="M312" s="787"/>
      <c r="N312" s="787"/>
      <c r="O312" s="787"/>
      <c r="P312" s="788"/>
      <c r="Q312" s="825"/>
      <c r="R312" s="826"/>
      <c r="S312" s="827"/>
      <c r="T312" s="832"/>
      <c r="U312" s="832"/>
      <c r="V312" s="833"/>
      <c r="W312" s="786"/>
      <c r="X312" s="787"/>
      <c r="Y312" s="787"/>
      <c r="Z312" s="787"/>
      <c r="AA312" s="835"/>
      <c r="AB312" s="854"/>
      <c r="AC312" s="855"/>
      <c r="AD312" s="856"/>
      <c r="AE312" s="832"/>
      <c r="AF312" s="832"/>
      <c r="AG312" s="833"/>
      <c r="AH312" s="742"/>
      <c r="AI312" s="743"/>
      <c r="AJ312" s="743"/>
      <c r="AK312" s="743"/>
      <c r="AL312" s="744"/>
      <c r="AN312" s="745"/>
      <c r="AO312" s="746"/>
      <c r="AP312" s="746"/>
      <c r="AQ312" s="746"/>
      <c r="AR312" s="747"/>
      <c r="AU312" s="748"/>
      <c r="AV312" s="837"/>
      <c r="AW312" s="820"/>
    </row>
    <row r="313" spans="3:49" ht="10.9" customHeight="1">
      <c r="C313" s="767"/>
      <c r="D313" s="770"/>
      <c r="E313" s="773"/>
      <c r="F313" s="773"/>
      <c r="G313" s="767"/>
      <c r="H313" s="773"/>
      <c r="I313" s="780"/>
      <c r="J313" s="781"/>
      <c r="K313" s="782"/>
      <c r="L313" s="789"/>
      <c r="M313" s="790"/>
      <c r="N313" s="790"/>
      <c r="O313" s="790"/>
      <c r="P313" s="791"/>
      <c r="Q313" s="828"/>
      <c r="R313" s="829"/>
      <c r="S313" s="830"/>
      <c r="T313" s="832"/>
      <c r="U313" s="832"/>
      <c r="V313" s="833"/>
      <c r="W313" s="789"/>
      <c r="X313" s="790"/>
      <c r="Y313" s="790"/>
      <c r="Z313" s="790"/>
      <c r="AA313" s="836"/>
      <c r="AB313" s="857"/>
      <c r="AC313" s="858"/>
      <c r="AD313" s="859"/>
      <c r="AE313" s="832"/>
      <c r="AF313" s="832"/>
      <c r="AG313" s="833"/>
      <c r="AH313" s="742"/>
      <c r="AI313" s="743"/>
      <c r="AJ313" s="743"/>
      <c r="AK313" s="743"/>
      <c r="AL313" s="744"/>
      <c r="AN313" s="745"/>
      <c r="AO313" s="746"/>
      <c r="AP313" s="746"/>
      <c r="AQ313" s="746"/>
      <c r="AR313" s="747"/>
      <c r="AU313" s="748"/>
      <c r="AV313" s="837"/>
      <c r="AW313" s="820"/>
    </row>
    <row r="314" spans="3:49" ht="10.9" customHeight="1">
      <c r="C314" s="765">
        <v>4</v>
      </c>
      <c r="D314" s="768" t="s">
        <v>9</v>
      </c>
      <c r="E314" s="771">
        <v>28</v>
      </c>
      <c r="F314" s="771" t="s">
        <v>10</v>
      </c>
      <c r="G314" s="765" t="s">
        <v>25</v>
      </c>
      <c r="H314" s="771"/>
      <c r="I314" s="774"/>
      <c r="J314" s="775"/>
      <c r="K314" s="776"/>
      <c r="L314" s="783">
        <f>IF(AND(I314="○",AU314="●"),AW314,0)</f>
        <v>0</v>
      </c>
      <c r="M314" s="784"/>
      <c r="N314" s="784"/>
      <c r="O314" s="784"/>
      <c r="P314" s="785"/>
      <c r="Q314" s="822"/>
      <c r="R314" s="823"/>
      <c r="S314" s="824"/>
      <c r="T314" s="831"/>
      <c r="U314" s="832"/>
      <c r="V314" s="833"/>
      <c r="W314" s="783">
        <f>IF(AND(I314="○",AU314="●"),$K$258*2,0)</f>
        <v>0</v>
      </c>
      <c r="X314" s="784"/>
      <c r="Y314" s="784"/>
      <c r="Z314" s="784"/>
      <c r="AA314" s="834"/>
      <c r="AB314" s="860"/>
      <c r="AC314" s="861"/>
      <c r="AD314" s="862"/>
      <c r="AE314" s="831"/>
      <c r="AF314" s="832"/>
      <c r="AG314" s="833"/>
      <c r="AH314" s="742">
        <f>IF(I314="○",L314+W314,ROUNDUP(L314*T314+W314*AE314,1))</f>
        <v>0</v>
      </c>
      <c r="AI314" s="743"/>
      <c r="AJ314" s="743"/>
      <c r="AK314" s="743"/>
      <c r="AL314" s="744"/>
      <c r="AN314" s="745"/>
      <c r="AO314" s="746"/>
      <c r="AP314" s="746"/>
      <c r="AQ314" s="746"/>
      <c r="AR314" s="747"/>
      <c r="AU314" s="748" t="str">
        <f t="shared" ref="AU314" si="10">IF(OR(I314="×",AU318="×"),"×","●")</f>
        <v>●</v>
      </c>
      <c r="AV314" s="837">
        <f t="shared" ref="AV314" si="11">IF(AU314="●",IF(I314="定","-",I314),"-")</f>
        <v>0</v>
      </c>
      <c r="AW314" s="820">
        <f t="shared" ref="AW314" si="12">20+ROUNDDOWN(($K$256-1000)/1000,0)*20</f>
        <v>0</v>
      </c>
    </row>
    <row r="315" spans="3:49" ht="10.9" customHeight="1">
      <c r="C315" s="766"/>
      <c r="D315" s="769"/>
      <c r="E315" s="772"/>
      <c r="F315" s="772"/>
      <c r="G315" s="766"/>
      <c r="H315" s="772"/>
      <c r="I315" s="777"/>
      <c r="J315" s="778"/>
      <c r="K315" s="779"/>
      <c r="L315" s="786"/>
      <c r="M315" s="787"/>
      <c r="N315" s="787"/>
      <c r="O315" s="787"/>
      <c r="P315" s="788"/>
      <c r="Q315" s="825"/>
      <c r="R315" s="826"/>
      <c r="S315" s="827"/>
      <c r="T315" s="832"/>
      <c r="U315" s="832"/>
      <c r="V315" s="833"/>
      <c r="W315" s="786"/>
      <c r="X315" s="787"/>
      <c r="Y315" s="787"/>
      <c r="Z315" s="787"/>
      <c r="AA315" s="835"/>
      <c r="AB315" s="863"/>
      <c r="AC315" s="864"/>
      <c r="AD315" s="865"/>
      <c r="AE315" s="832"/>
      <c r="AF315" s="832"/>
      <c r="AG315" s="833"/>
      <c r="AH315" s="742"/>
      <c r="AI315" s="743"/>
      <c r="AJ315" s="743"/>
      <c r="AK315" s="743"/>
      <c r="AL315" s="744"/>
      <c r="AN315" s="745"/>
      <c r="AO315" s="746"/>
      <c r="AP315" s="746"/>
      <c r="AQ315" s="746"/>
      <c r="AR315" s="747"/>
      <c r="AU315" s="748"/>
      <c r="AV315" s="837"/>
      <c r="AW315" s="820"/>
    </row>
    <row r="316" spans="3:49" ht="10.9" customHeight="1">
      <c r="C316" s="766"/>
      <c r="D316" s="769"/>
      <c r="E316" s="772"/>
      <c r="F316" s="772"/>
      <c r="G316" s="766"/>
      <c r="H316" s="772"/>
      <c r="I316" s="777"/>
      <c r="J316" s="778"/>
      <c r="K316" s="779"/>
      <c r="L316" s="786"/>
      <c r="M316" s="787"/>
      <c r="N316" s="787"/>
      <c r="O316" s="787"/>
      <c r="P316" s="788"/>
      <c r="Q316" s="825"/>
      <c r="R316" s="826"/>
      <c r="S316" s="827"/>
      <c r="T316" s="832"/>
      <c r="U316" s="832"/>
      <c r="V316" s="833"/>
      <c r="W316" s="786"/>
      <c r="X316" s="787"/>
      <c r="Y316" s="787"/>
      <c r="Z316" s="787"/>
      <c r="AA316" s="835"/>
      <c r="AB316" s="854"/>
      <c r="AC316" s="855"/>
      <c r="AD316" s="856"/>
      <c r="AE316" s="832"/>
      <c r="AF316" s="832"/>
      <c r="AG316" s="833"/>
      <c r="AH316" s="742"/>
      <c r="AI316" s="743"/>
      <c r="AJ316" s="743"/>
      <c r="AK316" s="743"/>
      <c r="AL316" s="744"/>
      <c r="AN316" s="745"/>
      <c r="AO316" s="746"/>
      <c r="AP316" s="746"/>
      <c r="AQ316" s="746"/>
      <c r="AR316" s="747"/>
      <c r="AU316" s="748"/>
      <c r="AV316" s="837"/>
      <c r="AW316" s="820"/>
    </row>
    <row r="317" spans="3:49" ht="10.9" customHeight="1">
      <c r="C317" s="767"/>
      <c r="D317" s="770"/>
      <c r="E317" s="773"/>
      <c r="F317" s="773"/>
      <c r="G317" s="767"/>
      <c r="H317" s="773"/>
      <c r="I317" s="780"/>
      <c r="J317" s="781"/>
      <c r="K317" s="782"/>
      <c r="L317" s="789"/>
      <c r="M317" s="790"/>
      <c r="N317" s="790"/>
      <c r="O317" s="790"/>
      <c r="P317" s="791"/>
      <c r="Q317" s="828"/>
      <c r="R317" s="829"/>
      <c r="S317" s="830"/>
      <c r="T317" s="832"/>
      <c r="U317" s="832"/>
      <c r="V317" s="833"/>
      <c r="W317" s="789"/>
      <c r="X317" s="790"/>
      <c r="Y317" s="790"/>
      <c r="Z317" s="790"/>
      <c r="AA317" s="836"/>
      <c r="AB317" s="857"/>
      <c r="AC317" s="858"/>
      <c r="AD317" s="859"/>
      <c r="AE317" s="832"/>
      <c r="AF317" s="832"/>
      <c r="AG317" s="833"/>
      <c r="AH317" s="742"/>
      <c r="AI317" s="743"/>
      <c r="AJ317" s="743"/>
      <c r="AK317" s="743"/>
      <c r="AL317" s="744"/>
      <c r="AN317" s="745"/>
      <c r="AO317" s="746"/>
      <c r="AP317" s="746"/>
      <c r="AQ317" s="746"/>
      <c r="AR317" s="747"/>
      <c r="AU317" s="748"/>
      <c r="AV317" s="837"/>
      <c r="AW317" s="820"/>
    </row>
    <row r="318" spans="3:49" ht="10.9" customHeight="1">
      <c r="C318" s="765">
        <v>4</v>
      </c>
      <c r="D318" s="768" t="s">
        <v>9</v>
      </c>
      <c r="E318" s="771">
        <v>29</v>
      </c>
      <c r="F318" s="771" t="s">
        <v>10</v>
      </c>
      <c r="G318" s="765" t="s">
        <v>19</v>
      </c>
      <c r="H318" s="771"/>
      <c r="I318" s="774"/>
      <c r="J318" s="775"/>
      <c r="K318" s="776"/>
      <c r="L318" s="783">
        <f>IF(AND(I318="○",AU318="●"),AW318,0)</f>
        <v>0</v>
      </c>
      <c r="M318" s="784"/>
      <c r="N318" s="784"/>
      <c r="O318" s="784"/>
      <c r="P318" s="785"/>
      <c r="Q318" s="822"/>
      <c r="R318" s="823"/>
      <c r="S318" s="824"/>
      <c r="T318" s="831"/>
      <c r="U318" s="832"/>
      <c r="V318" s="833"/>
      <c r="W318" s="783">
        <f t="shared" ref="W318" si="13">IF(AND(I318="○",AU318="●"),$K$258*2,0)</f>
        <v>0</v>
      </c>
      <c r="X318" s="784"/>
      <c r="Y318" s="784"/>
      <c r="Z318" s="784"/>
      <c r="AA318" s="834"/>
      <c r="AB318" s="860"/>
      <c r="AC318" s="861"/>
      <c r="AD318" s="862"/>
      <c r="AE318" s="831"/>
      <c r="AF318" s="832"/>
      <c r="AG318" s="833"/>
      <c r="AH318" s="742">
        <f>IF(I318="○",L318+W318,ROUNDUP(L318*T318+W318*AE318,1))</f>
        <v>0</v>
      </c>
      <c r="AI318" s="743"/>
      <c r="AJ318" s="743"/>
      <c r="AK318" s="743"/>
      <c r="AL318" s="744"/>
      <c r="AN318" s="745"/>
      <c r="AO318" s="746"/>
      <c r="AP318" s="746"/>
      <c r="AQ318" s="746"/>
      <c r="AR318" s="747"/>
      <c r="AU318" s="748" t="str">
        <f t="shared" ref="AU318" si="14">IF(OR(I318="×",AU322="×"),"×","●")</f>
        <v>●</v>
      </c>
      <c r="AV318" s="837">
        <f t="shared" ref="AV318" si="15">IF(AU318="●",IF(I318="定","-",I318),"-")</f>
        <v>0</v>
      </c>
      <c r="AW318" s="820">
        <f t="shared" ref="AW318" si="16">20+ROUNDDOWN(($K$256-1000)/1000,0)*20</f>
        <v>0</v>
      </c>
    </row>
    <row r="319" spans="3:49" ht="10.9" customHeight="1">
      <c r="C319" s="766"/>
      <c r="D319" s="769"/>
      <c r="E319" s="772"/>
      <c r="F319" s="772"/>
      <c r="G319" s="766"/>
      <c r="H319" s="772"/>
      <c r="I319" s="777"/>
      <c r="J319" s="778"/>
      <c r="K319" s="779"/>
      <c r="L319" s="786"/>
      <c r="M319" s="787"/>
      <c r="N319" s="787"/>
      <c r="O319" s="787"/>
      <c r="P319" s="788"/>
      <c r="Q319" s="825"/>
      <c r="R319" s="826"/>
      <c r="S319" s="827"/>
      <c r="T319" s="832"/>
      <c r="U319" s="832"/>
      <c r="V319" s="833"/>
      <c r="W319" s="786"/>
      <c r="X319" s="787"/>
      <c r="Y319" s="787"/>
      <c r="Z319" s="787"/>
      <c r="AA319" s="835"/>
      <c r="AB319" s="863"/>
      <c r="AC319" s="864"/>
      <c r="AD319" s="865"/>
      <c r="AE319" s="832"/>
      <c r="AF319" s="832"/>
      <c r="AG319" s="833"/>
      <c r="AH319" s="742"/>
      <c r="AI319" s="743"/>
      <c r="AJ319" s="743"/>
      <c r="AK319" s="743"/>
      <c r="AL319" s="744"/>
      <c r="AN319" s="745"/>
      <c r="AO319" s="746"/>
      <c r="AP319" s="746"/>
      <c r="AQ319" s="746"/>
      <c r="AR319" s="747"/>
      <c r="AU319" s="748"/>
      <c r="AV319" s="837"/>
      <c r="AW319" s="820"/>
    </row>
    <row r="320" spans="3:49" ht="10.9" customHeight="1">
      <c r="C320" s="766"/>
      <c r="D320" s="769"/>
      <c r="E320" s="772"/>
      <c r="F320" s="772"/>
      <c r="G320" s="766"/>
      <c r="H320" s="772"/>
      <c r="I320" s="777"/>
      <c r="J320" s="778"/>
      <c r="K320" s="779"/>
      <c r="L320" s="786"/>
      <c r="M320" s="787"/>
      <c r="N320" s="787"/>
      <c r="O320" s="787"/>
      <c r="P320" s="788"/>
      <c r="Q320" s="825"/>
      <c r="R320" s="826"/>
      <c r="S320" s="827"/>
      <c r="T320" s="832"/>
      <c r="U320" s="832"/>
      <c r="V320" s="833"/>
      <c r="W320" s="786"/>
      <c r="X320" s="787"/>
      <c r="Y320" s="787"/>
      <c r="Z320" s="787"/>
      <c r="AA320" s="835"/>
      <c r="AB320" s="854"/>
      <c r="AC320" s="855"/>
      <c r="AD320" s="856"/>
      <c r="AE320" s="832"/>
      <c r="AF320" s="832"/>
      <c r="AG320" s="833"/>
      <c r="AH320" s="742"/>
      <c r="AI320" s="743"/>
      <c r="AJ320" s="743"/>
      <c r="AK320" s="743"/>
      <c r="AL320" s="744"/>
      <c r="AN320" s="745"/>
      <c r="AO320" s="746"/>
      <c r="AP320" s="746"/>
      <c r="AQ320" s="746"/>
      <c r="AR320" s="747"/>
      <c r="AU320" s="748"/>
      <c r="AV320" s="837"/>
      <c r="AW320" s="820"/>
    </row>
    <row r="321" spans="3:49" ht="10.9" customHeight="1">
      <c r="C321" s="767"/>
      <c r="D321" s="770"/>
      <c r="E321" s="773"/>
      <c r="F321" s="773"/>
      <c r="G321" s="767"/>
      <c r="H321" s="773"/>
      <c r="I321" s="780"/>
      <c r="J321" s="781"/>
      <c r="K321" s="782"/>
      <c r="L321" s="789"/>
      <c r="M321" s="790"/>
      <c r="N321" s="790"/>
      <c r="O321" s="790"/>
      <c r="P321" s="791"/>
      <c r="Q321" s="828"/>
      <c r="R321" s="829"/>
      <c r="S321" s="830"/>
      <c r="T321" s="832"/>
      <c r="U321" s="832"/>
      <c r="V321" s="833"/>
      <c r="W321" s="789"/>
      <c r="X321" s="790"/>
      <c r="Y321" s="790"/>
      <c r="Z321" s="790"/>
      <c r="AA321" s="836"/>
      <c r="AB321" s="857"/>
      <c r="AC321" s="858"/>
      <c r="AD321" s="859"/>
      <c r="AE321" s="832"/>
      <c r="AF321" s="832"/>
      <c r="AG321" s="833"/>
      <c r="AH321" s="742"/>
      <c r="AI321" s="743"/>
      <c r="AJ321" s="743"/>
      <c r="AK321" s="743"/>
      <c r="AL321" s="744"/>
      <c r="AN321" s="745"/>
      <c r="AO321" s="746"/>
      <c r="AP321" s="746"/>
      <c r="AQ321" s="746"/>
      <c r="AR321" s="747"/>
      <c r="AU321" s="748"/>
      <c r="AV321" s="837"/>
      <c r="AW321" s="820"/>
    </row>
    <row r="322" spans="3:49" ht="10.9" customHeight="1">
      <c r="C322" s="765">
        <v>4</v>
      </c>
      <c r="D322" s="768" t="s">
        <v>9</v>
      </c>
      <c r="E322" s="771">
        <v>30</v>
      </c>
      <c r="F322" s="771" t="s">
        <v>10</v>
      </c>
      <c r="G322" s="765" t="s">
        <v>20</v>
      </c>
      <c r="H322" s="771"/>
      <c r="I322" s="774"/>
      <c r="J322" s="775"/>
      <c r="K322" s="776"/>
      <c r="L322" s="783">
        <f>IF(AND(I322="○",AU322="●"),AW322,0)</f>
        <v>0</v>
      </c>
      <c r="M322" s="784"/>
      <c r="N322" s="784"/>
      <c r="O322" s="784"/>
      <c r="P322" s="785"/>
      <c r="Q322" s="822"/>
      <c r="R322" s="823"/>
      <c r="S322" s="824"/>
      <c r="T322" s="831"/>
      <c r="U322" s="832"/>
      <c r="V322" s="833"/>
      <c r="W322" s="783">
        <f t="shared" ref="W322" si="17">IF(AND(I322="○",AU322="●"),$K$258*2,0)</f>
        <v>0</v>
      </c>
      <c r="X322" s="784"/>
      <c r="Y322" s="784"/>
      <c r="Z322" s="784"/>
      <c r="AA322" s="834"/>
      <c r="AB322" s="860"/>
      <c r="AC322" s="861"/>
      <c r="AD322" s="862"/>
      <c r="AE322" s="831"/>
      <c r="AF322" s="832"/>
      <c r="AG322" s="833"/>
      <c r="AH322" s="742">
        <f>IF(I322="○",L322+W322,ROUNDUP(L322*T322+W322*AE322,1))</f>
        <v>0</v>
      </c>
      <c r="AI322" s="743"/>
      <c r="AJ322" s="743"/>
      <c r="AK322" s="743"/>
      <c r="AL322" s="744"/>
      <c r="AN322" s="745"/>
      <c r="AO322" s="746"/>
      <c r="AP322" s="746"/>
      <c r="AQ322" s="746"/>
      <c r="AR322" s="747"/>
      <c r="AU322" s="748" t="str">
        <f t="shared" ref="AU322" si="18">IF(OR(I322="×",AU326="×"),"×","●")</f>
        <v>●</v>
      </c>
      <c r="AV322" s="837">
        <f t="shared" ref="AV322" si="19">IF(AU322="●",IF(I322="定","-",I322),"-")</f>
        <v>0</v>
      </c>
      <c r="AW322" s="820">
        <f t="shared" ref="AW322" si="20">20+ROUNDDOWN(($K$256-1000)/1000,0)*20</f>
        <v>0</v>
      </c>
    </row>
    <row r="323" spans="3:49" ht="10.9" customHeight="1">
      <c r="C323" s="766"/>
      <c r="D323" s="769"/>
      <c r="E323" s="772"/>
      <c r="F323" s="772"/>
      <c r="G323" s="766"/>
      <c r="H323" s="772"/>
      <c r="I323" s="777"/>
      <c r="J323" s="778"/>
      <c r="K323" s="779"/>
      <c r="L323" s="786"/>
      <c r="M323" s="787"/>
      <c r="N323" s="787"/>
      <c r="O323" s="787"/>
      <c r="P323" s="788"/>
      <c r="Q323" s="825"/>
      <c r="R323" s="826"/>
      <c r="S323" s="827"/>
      <c r="T323" s="832"/>
      <c r="U323" s="832"/>
      <c r="V323" s="833"/>
      <c r="W323" s="786"/>
      <c r="X323" s="787"/>
      <c r="Y323" s="787"/>
      <c r="Z323" s="787"/>
      <c r="AA323" s="835"/>
      <c r="AB323" s="863"/>
      <c r="AC323" s="864"/>
      <c r="AD323" s="865"/>
      <c r="AE323" s="832"/>
      <c r="AF323" s="832"/>
      <c r="AG323" s="833"/>
      <c r="AH323" s="742"/>
      <c r="AI323" s="743"/>
      <c r="AJ323" s="743"/>
      <c r="AK323" s="743"/>
      <c r="AL323" s="744"/>
      <c r="AN323" s="745"/>
      <c r="AO323" s="746"/>
      <c r="AP323" s="746"/>
      <c r="AQ323" s="746"/>
      <c r="AR323" s="747"/>
      <c r="AU323" s="748"/>
      <c r="AV323" s="837"/>
      <c r="AW323" s="820"/>
    </row>
    <row r="324" spans="3:49" ht="10.9" customHeight="1">
      <c r="C324" s="766"/>
      <c r="D324" s="769"/>
      <c r="E324" s="772"/>
      <c r="F324" s="772"/>
      <c r="G324" s="766"/>
      <c r="H324" s="772"/>
      <c r="I324" s="777"/>
      <c r="J324" s="778"/>
      <c r="K324" s="779"/>
      <c r="L324" s="786"/>
      <c r="M324" s="787"/>
      <c r="N324" s="787"/>
      <c r="O324" s="787"/>
      <c r="P324" s="788"/>
      <c r="Q324" s="825"/>
      <c r="R324" s="826"/>
      <c r="S324" s="827"/>
      <c r="T324" s="832"/>
      <c r="U324" s="832"/>
      <c r="V324" s="833"/>
      <c r="W324" s="786"/>
      <c r="X324" s="787"/>
      <c r="Y324" s="787"/>
      <c r="Z324" s="787"/>
      <c r="AA324" s="835"/>
      <c r="AB324" s="854"/>
      <c r="AC324" s="855"/>
      <c r="AD324" s="856"/>
      <c r="AE324" s="832"/>
      <c r="AF324" s="832"/>
      <c r="AG324" s="833"/>
      <c r="AH324" s="742"/>
      <c r="AI324" s="743"/>
      <c r="AJ324" s="743"/>
      <c r="AK324" s="743"/>
      <c r="AL324" s="744"/>
      <c r="AN324" s="745"/>
      <c r="AO324" s="746"/>
      <c r="AP324" s="746"/>
      <c r="AQ324" s="746"/>
      <c r="AR324" s="747"/>
      <c r="AU324" s="748"/>
      <c r="AV324" s="837"/>
      <c r="AW324" s="820"/>
    </row>
    <row r="325" spans="3:49" ht="10.9" customHeight="1">
      <c r="C325" s="767"/>
      <c r="D325" s="770"/>
      <c r="E325" s="773"/>
      <c r="F325" s="773"/>
      <c r="G325" s="767"/>
      <c r="H325" s="773"/>
      <c r="I325" s="780"/>
      <c r="J325" s="781"/>
      <c r="K325" s="782"/>
      <c r="L325" s="789"/>
      <c r="M325" s="790"/>
      <c r="N325" s="790"/>
      <c r="O325" s="790"/>
      <c r="P325" s="791"/>
      <c r="Q325" s="828"/>
      <c r="R325" s="829"/>
      <c r="S325" s="830"/>
      <c r="T325" s="832"/>
      <c r="U325" s="832"/>
      <c r="V325" s="833"/>
      <c r="W325" s="789"/>
      <c r="X325" s="790"/>
      <c r="Y325" s="790"/>
      <c r="Z325" s="790"/>
      <c r="AA325" s="836"/>
      <c r="AB325" s="857"/>
      <c r="AC325" s="858"/>
      <c r="AD325" s="859"/>
      <c r="AE325" s="832"/>
      <c r="AF325" s="832"/>
      <c r="AG325" s="833"/>
      <c r="AH325" s="742"/>
      <c r="AI325" s="743"/>
      <c r="AJ325" s="743"/>
      <c r="AK325" s="743"/>
      <c r="AL325" s="744"/>
      <c r="AN325" s="745"/>
      <c r="AO325" s="746"/>
      <c r="AP325" s="746"/>
      <c r="AQ325" s="746"/>
      <c r="AR325" s="747"/>
      <c r="AU325" s="748"/>
      <c r="AV325" s="837"/>
      <c r="AW325" s="820"/>
    </row>
    <row r="326" spans="3:49" ht="10.9" customHeight="1">
      <c r="C326" s="765">
        <v>5</v>
      </c>
      <c r="D326" s="768" t="s">
        <v>9</v>
      </c>
      <c r="E326" s="771">
        <v>1</v>
      </c>
      <c r="F326" s="771" t="s">
        <v>10</v>
      </c>
      <c r="G326" s="765" t="s">
        <v>21</v>
      </c>
      <c r="H326" s="771"/>
      <c r="I326" s="774"/>
      <c r="J326" s="775"/>
      <c r="K326" s="776"/>
      <c r="L326" s="783">
        <f>IF(AND(I326="○",AU326="●"),AW326,0)</f>
        <v>0</v>
      </c>
      <c r="M326" s="784"/>
      <c r="N326" s="784"/>
      <c r="O326" s="784"/>
      <c r="P326" s="785"/>
      <c r="Q326" s="822"/>
      <c r="R326" s="823"/>
      <c r="S326" s="824"/>
      <c r="T326" s="831"/>
      <c r="U326" s="832"/>
      <c r="V326" s="833"/>
      <c r="W326" s="783">
        <f t="shared" ref="W326" si="21">IF(AND(I326="○",AU326="●"),$K$258*2,0)</f>
        <v>0</v>
      </c>
      <c r="X326" s="784"/>
      <c r="Y326" s="784"/>
      <c r="Z326" s="784"/>
      <c r="AA326" s="834"/>
      <c r="AB326" s="860"/>
      <c r="AC326" s="861"/>
      <c r="AD326" s="862"/>
      <c r="AE326" s="831"/>
      <c r="AF326" s="832"/>
      <c r="AG326" s="833"/>
      <c r="AH326" s="742">
        <f>IF(I326="○",L326+W326,ROUNDUP(L326*T326+W326*AE326,1))</f>
        <v>0</v>
      </c>
      <c r="AI326" s="743"/>
      <c r="AJ326" s="743"/>
      <c r="AK326" s="743"/>
      <c r="AL326" s="744"/>
      <c r="AN326" s="745"/>
      <c r="AO326" s="746"/>
      <c r="AP326" s="746"/>
      <c r="AQ326" s="746"/>
      <c r="AR326" s="747"/>
      <c r="AU326" s="748" t="str">
        <f t="shared" ref="AU326" si="22">IF(OR(I326="×",AU330="×"),"×","●")</f>
        <v>●</v>
      </c>
      <c r="AV326" s="837">
        <f t="shared" ref="AV326" si="23">IF(AU326="●",IF(I326="定","-",I326),"-")</f>
        <v>0</v>
      </c>
      <c r="AW326" s="820">
        <f t="shared" ref="AW326" si="24">20+ROUNDDOWN(($K$256-1000)/1000,0)*20</f>
        <v>0</v>
      </c>
    </row>
    <row r="327" spans="3:49" ht="10.9" customHeight="1">
      <c r="C327" s="766"/>
      <c r="D327" s="769"/>
      <c r="E327" s="772"/>
      <c r="F327" s="772"/>
      <c r="G327" s="766"/>
      <c r="H327" s="772"/>
      <c r="I327" s="777"/>
      <c r="J327" s="778"/>
      <c r="K327" s="779"/>
      <c r="L327" s="786"/>
      <c r="M327" s="787"/>
      <c r="N327" s="787"/>
      <c r="O327" s="787"/>
      <c r="P327" s="788"/>
      <c r="Q327" s="825"/>
      <c r="R327" s="826"/>
      <c r="S327" s="827"/>
      <c r="T327" s="832"/>
      <c r="U327" s="832"/>
      <c r="V327" s="833"/>
      <c r="W327" s="786"/>
      <c r="X327" s="787"/>
      <c r="Y327" s="787"/>
      <c r="Z327" s="787"/>
      <c r="AA327" s="835"/>
      <c r="AB327" s="863"/>
      <c r="AC327" s="864"/>
      <c r="AD327" s="865"/>
      <c r="AE327" s="832"/>
      <c r="AF327" s="832"/>
      <c r="AG327" s="833"/>
      <c r="AH327" s="742"/>
      <c r="AI327" s="743"/>
      <c r="AJ327" s="743"/>
      <c r="AK327" s="743"/>
      <c r="AL327" s="744"/>
      <c r="AN327" s="745"/>
      <c r="AO327" s="746"/>
      <c r="AP327" s="746"/>
      <c r="AQ327" s="746"/>
      <c r="AR327" s="747"/>
      <c r="AU327" s="748"/>
      <c r="AV327" s="837"/>
      <c r="AW327" s="820"/>
    </row>
    <row r="328" spans="3:49" ht="10.9" customHeight="1">
      <c r="C328" s="766"/>
      <c r="D328" s="769"/>
      <c r="E328" s="772"/>
      <c r="F328" s="772"/>
      <c r="G328" s="766"/>
      <c r="H328" s="772"/>
      <c r="I328" s="777"/>
      <c r="J328" s="778"/>
      <c r="K328" s="779"/>
      <c r="L328" s="786"/>
      <c r="M328" s="787"/>
      <c r="N328" s="787"/>
      <c r="O328" s="787"/>
      <c r="P328" s="788"/>
      <c r="Q328" s="825"/>
      <c r="R328" s="826"/>
      <c r="S328" s="827"/>
      <c r="T328" s="832"/>
      <c r="U328" s="832"/>
      <c r="V328" s="833"/>
      <c r="W328" s="786"/>
      <c r="X328" s="787"/>
      <c r="Y328" s="787"/>
      <c r="Z328" s="787"/>
      <c r="AA328" s="835"/>
      <c r="AB328" s="854"/>
      <c r="AC328" s="855"/>
      <c r="AD328" s="856"/>
      <c r="AE328" s="832"/>
      <c r="AF328" s="832"/>
      <c r="AG328" s="833"/>
      <c r="AH328" s="742"/>
      <c r="AI328" s="743"/>
      <c r="AJ328" s="743"/>
      <c r="AK328" s="743"/>
      <c r="AL328" s="744"/>
      <c r="AN328" s="745"/>
      <c r="AO328" s="746"/>
      <c r="AP328" s="746"/>
      <c r="AQ328" s="746"/>
      <c r="AR328" s="747"/>
      <c r="AU328" s="748"/>
      <c r="AV328" s="837"/>
      <c r="AW328" s="820"/>
    </row>
    <row r="329" spans="3:49" ht="10.9" customHeight="1">
      <c r="C329" s="767"/>
      <c r="D329" s="770"/>
      <c r="E329" s="773"/>
      <c r="F329" s="773"/>
      <c r="G329" s="767"/>
      <c r="H329" s="773"/>
      <c r="I329" s="780"/>
      <c r="J329" s="781"/>
      <c r="K329" s="782"/>
      <c r="L329" s="789"/>
      <c r="M329" s="790"/>
      <c r="N329" s="790"/>
      <c r="O329" s="790"/>
      <c r="P329" s="791"/>
      <c r="Q329" s="828"/>
      <c r="R329" s="829"/>
      <c r="S329" s="830"/>
      <c r="T329" s="832"/>
      <c r="U329" s="832"/>
      <c r="V329" s="833"/>
      <c r="W329" s="789"/>
      <c r="X329" s="790"/>
      <c r="Y329" s="790"/>
      <c r="Z329" s="790"/>
      <c r="AA329" s="836"/>
      <c r="AB329" s="857"/>
      <c r="AC329" s="858"/>
      <c r="AD329" s="859"/>
      <c r="AE329" s="832"/>
      <c r="AF329" s="832"/>
      <c r="AG329" s="833"/>
      <c r="AH329" s="742"/>
      <c r="AI329" s="743"/>
      <c r="AJ329" s="743"/>
      <c r="AK329" s="743"/>
      <c r="AL329" s="744"/>
      <c r="AN329" s="745"/>
      <c r="AO329" s="746"/>
      <c r="AP329" s="746"/>
      <c r="AQ329" s="746"/>
      <c r="AR329" s="747"/>
      <c r="AU329" s="748"/>
      <c r="AV329" s="837"/>
      <c r="AW329" s="820"/>
    </row>
    <row r="330" spans="3:49" ht="10.9" customHeight="1">
      <c r="C330" s="765">
        <v>5</v>
      </c>
      <c r="D330" s="768" t="s">
        <v>9</v>
      </c>
      <c r="E330" s="771">
        <v>2</v>
      </c>
      <c r="F330" s="771" t="s">
        <v>10</v>
      </c>
      <c r="G330" s="765" t="s">
        <v>22</v>
      </c>
      <c r="H330" s="771"/>
      <c r="I330" s="774"/>
      <c r="J330" s="775"/>
      <c r="K330" s="776"/>
      <c r="L330" s="783">
        <f>IF(AND(I330="○",AU330="●"),AW330,0)</f>
        <v>0</v>
      </c>
      <c r="M330" s="784"/>
      <c r="N330" s="784"/>
      <c r="O330" s="784"/>
      <c r="P330" s="785"/>
      <c r="Q330" s="822"/>
      <c r="R330" s="823"/>
      <c r="S330" s="824"/>
      <c r="T330" s="831"/>
      <c r="U330" s="832"/>
      <c r="V330" s="833"/>
      <c r="W330" s="783">
        <f t="shared" ref="W330" si="25">IF(AND(I330="○",AU330="●"),$K$258*2,0)</f>
        <v>0</v>
      </c>
      <c r="X330" s="784"/>
      <c r="Y330" s="784"/>
      <c r="Z330" s="784"/>
      <c r="AA330" s="834"/>
      <c r="AB330" s="860"/>
      <c r="AC330" s="861"/>
      <c r="AD330" s="862"/>
      <c r="AE330" s="831"/>
      <c r="AF330" s="832"/>
      <c r="AG330" s="833"/>
      <c r="AH330" s="742">
        <f>IF(I330="○",L330+W330,ROUNDUP(L330*T330+W330*AE330,1))</f>
        <v>0</v>
      </c>
      <c r="AI330" s="743"/>
      <c r="AJ330" s="743"/>
      <c r="AK330" s="743"/>
      <c r="AL330" s="744"/>
      <c r="AN330" s="745"/>
      <c r="AO330" s="746"/>
      <c r="AP330" s="746"/>
      <c r="AQ330" s="746"/>
      <c r="AR330" s="747"/>
      <c r="AU330" s="748" t="str">
        <f t="shared" ref="AU330" si="26">IF(OR(I330="×",AU334="×"),"×","●")</f>
        <v>●</v>
      </c>
      <c r="AV330" s="837">
        <f t="shared" ref="AV330" si="27">IF(AU330="●",IF(I330="定","-",I330),"-")</f>
        <v>0</v>
      </c>
      <c r="AW330" s="820">
        <f t="shared" ref="AW330" si="28">20+ROUNDDOWN(($K$256-1000)/1000,0)*20</f>
        <v>0</v>
      </c>
    </row>
    <row r="331" spans="3:49" ht="10.9" customHeight="1">
      <c r="C331" s="766"/>
      <c r="D331" s="769"/>
      <c r="E331" s="772"/>
      <c r="F331" s="772"/>
      <c r="G331" s="766"/>
      <c r="H331" s="772"/>
      <c r="I331" s="777"/>
      <c r="J331" s="778"/>
      <c r="K331" s="779"/>
      <c r="L331" s="786"/>
      <c r="M331" s="787"/>
      <c r="N331" s="787"/>
      <c r="O331" s="787"/>
      <c r="P331" s="788"/>
      <c r="Q331" s="825"/>
      <c r="R331" s="826"/>
      <c r="S331" s="827"/>
      <c r="T331" s="832"/>
      <c r="U331" s="832"/>
      <c r="V331" s="833"/>
      <c r="W331" s="786"/>
      <c r="X331" s="787"/>
      <c r="Y331" s="787"/>
      <c r="Z331" s="787"/>
      <c r="AA331" s="835"/>
      <c r="AB331" s="863"/>
      <c r="AC331" s="864"/>
      <c r="AD331" s="865"/>
      <c r="AE331" s="832"/>
      <c r="AF331" s="832"/>
      <c r="AG331" s="833"/>
      <c r="AH331" s="742"/>
      <c r="AI331" s="743"/>
      <c r="AJ331" s="743"/>
      <c r="AK331" s="743"/>
      <c r="AL331" s="744"/>
      <c r="AN331" s="745"/>
      <c r="AO331" s="746"/>
      <c r="AP331" s="746"/>
      <c r="AQ331" s="746"/>
      <c r="AR331" s="747"/>
      <c r="AU331" s="748"/>
      <c r="AV331" s="837"/>
      <c r="AW331" s="820"/>
    </row>
    <row r="332" spans="3:49" ht="10.9" customHeight="1">
      <c r="C332" s="766"/>
      <c r="D332" s="769"/>
      <c r="E332" s="772"/>
      <c r="F332" s="772"/>
      <c r="G332" s="766"/>
      <c r="H332" s="772"/>
      <c r="I332" s="777"/>
      <c r="J332" s="778"/>
      <c r="K332" s="779"/>
      <c r="L332" s="786"/>
      <c r="M332" s="787"/>
      <c r="N332" s="787"/>
      <c r="O332" s="787"/>
      <c r="P332" s="788"/>
      <c r="Q332" s="825"/>
      <c r="R332" s="826"/>
      <c r="S332" s="827"/>
      <c r="T332" s="832"/>
      <c r="U332" s="832"/>
      <c r="V332" s="833"/>
      <c r="W332" s="786"/>
      <c r="X332" s="787"/>
      <c r="Y332" s="787"/>
      <c r="Z332" s="787"/>
      <c r="AA332" s="835"/>
      <c r="AB332" s="854"/>
      <c r="AC332" s="855"/>
      <c r="AD332" s="856"/>
      <c r="AE332" s="832"/>
      <c r="AF332" s="832"/>
      <c r="AG332" s="833"/>
      <c r="AH332" s="742"/>
      <c r="AI332" s="743"/>
      <c r="AJ332" s="743"/>
      <c r="AK332" s="743"/>
      <c r="AL332" s="744"/>
      <c r="AN332" s="745"/>
      <c r="AO332" s="746"/>
      <c r="AP332" s="746"/>
      <c r="AQ332" s="746"/>
      <c r="AR332" s="747"/>
      <c r="AU332" s="748"/>
      <c r="AV332" s="837"/>
      <c r="AW332" s="820"/>
    </row>
    <row r="333" spans="3:49" ht="10.9" customHeight="1">
      <c r="C333" s="767"/>
      <c r="D333" s="770"/>
      <c r="E333" s="773"/>
      <c r="F333" s="773"/>
      <c r="G333" s="767"/>
      <c r="H333" s="773"/>
      <c r="I333" s="780"/>
      <c r="J333" s="781"/>
      <c r="K333" s="782"/>
      <c r="L333" s="789"/>
      <c r="M333" s="790"/>
      <c r="N333" s="790"/>
      <c r="O333" s="790"/>
      <c r="P333" s="791"/>
      <c r="Q333" s="828"/>
      <c r="R333" s="829"/>
      <c r="S333" s="830"/>
      <c r="T333" s="832"/>
      <c r="U333" s="832"/>
      <c r="V333" s="833"/>
      <c r="W333" s="789"/>
      <c r="X333" s="790"/>
      <c r="Y333" s="790"/>
      <c r="Z333" s="790"/>
      <c r="AA333" s="836"/>
      <c r="AB333" s="857"/>
      <c r="AC333" s="858"/>
      <c r="AD333" s="859"/>
      <c r="AE333" s="832"/>
      <c r="AF333" s="832"/>
      <c r="AG333" s="833"/>
      <c r="AH333" s="742"/>
      <c r="AI333" s="743"/>
      <c r="AJ333" s="743"/>
      <c r="AK333" s="743"/>
      <c r="AL333" s="744"/>
      <c r="AN333" s="745"/>
      <c r="AO333" s="746"/>
      <c r="AP333" s="746"/>
      <c r="AQ333" s="746"/>
      <c r="AR333" s="747"/>
      <c r="AU333" s="748"/>
      <c r="AV333" s="837"/>
      <c r="AW333" s="820"/>
    </row>
    <row r="334" spans="3:49" ht="10.9" customHeight="1">
      <c r="C334" s="765">
        <v>5</v>
      </c>
      <c r="D334" s="768" t="s">
        <v>9</v>
      </c>
      <c r="E334" s="771">
        <v>3</v>
      </c>
      <c r="F334" s="771" t="s">
        <v>10</v>
      </c>
      <c r="G334" s="765" t="s">
        <v>23</v>
      </c>
      <c r="H334" s="771"/>
      <c r="I334" s="774"/>
      <c r="J334" s="775"/>
      <c r="K334" s="776"/>
      <c r="L334" s="783">
        <f>IF(AND(I334="○",AU334="●"),AW334,0)</f>
        <v>0</v>
      </c>
      <c r="M334" s="784"/>
      <c r="N334" s="784"/>
      <c r="O334" s="784"/>
      <c r="P334" s="785"/>
      <c r="Q334" s="822"/>
      <c r="R334" s="823"/>
      <c r="S334" s="824"/>
      <c r="T334" s="831"/>
      <c r="U334" s="832"/>
      <c r="V334" s="833"/>
      <c r="W334" s="783">
        <f t="shared" ref="W334" si="29">IF(AND(I334="○",AU334="●"),$K$258*2,0)</f>
        <v>0</v>
      </c>
      <c r="X334" s="784"/>
      <c r="Y334" s="784"/>
      <c r="Z334" s="784"/>
      <c r="AA334" s="834"/>
      <c r="AB334" s="860"/>
      <c r="AC334" s="861"/>
      <c r="AD334" s="862"/>
      <c r="AE334" s="831"/>
      <c r="AF334" s="832"/>
      <c r="AG334" s="833"/>
      <c r="AH334" s="742">
        <f>IF(I334="○",L334+W334,ROUNDUP(L334*T334+W334*AE334,1))</f>
        <v>0</v>
      </c>
      <c r="AI334" s="743"/>
      <c r="AJ334" s="743"/>
      <c r="AK334" s="743"/>
      <c r="AL334" s="744"/>
      <c r="AN334" s="745"/>
      <c r="AO334" s="746"/>
      <c r="AP334" s="746"/>
      <c r="AQ334" s="746"/>
      <c r="AR334" s="747"/>
      <c r="AU334" s="748" t="str">
        <f t="shared" ref="AU334" si="30">IF(OR(I334="×",AU338="×"),"×","●")</f>
        <v>●</v>
      </c>
      <c r="AV334" s="837">
        <f t="shared" ref="AV334" si="31">IF(AU334="●",IF(I334="定","-",I334),"-")</f>
        <v>0</v>
      </c>
      <c r="AW334" s="820">
        <f t="shared" ref="AW334" si="32">20+ROUNDDOWN(($K$256-1000)/1000,0)*20</f>
        <v>0</v>
      </c>
    </row>
    <row r="335" spans="3:49" ht="10.9" customHeight="1">
      <c r="C335" s="766"/>
      <c r="D335" s="769"/>
      <c r="E335" s="772"/>
      <c r="F335" s="772"/>
      <c r="G335" s="766"/>
      <c r="H335" s="772"/>
      <c r="I335" s="777"/>
      <c r="J335" s="778"/>
      <c r="K335" s="779"/>
      <c r="L335" s="786"/>
      <c r="M335" s="787"/>
      <c r="N335" s="787"/>
      <c r="O335" s="787"/>
      <c r="P335" s="788"/>
      <c r="Q335" s="825"/>
      <c r="R335" s="826"/>
      <c r="S335" s="827"/>
      <c r="T335" s="832"/>
      <c r="U335" s="832"/>
      <c r="V335" s="833"/>
      <c r="W335" s="786"/>
      <c r="X335" s="787"/>
      <c r="Y335" s="787"/>
      <c r="Z335" s="787"/>
      <c r="AA335" s="835"/>
      <c r="AB335" s="863"/>
      <c r="AC335" s="864"/>
      <c r="AD335" s="865"/>
      <c r="AE335" s="832"/>
      <c r="AF335" s="832"/>
      <c r="AG335" s="833"/>
      <c r="AH335" s="742"/>
      <c r="AI335" s="743"/>
      <c r="AJ335" s="743"/>
      <c r="AK335" s="743"/>
      <c r="AL335" s="744"/>
      <c r="AN335" s="745"/>
      <c r="AO335" s="746"/>
      <c r="AP335" s="746"/>
      <c r="AQ335" s="746"/>
      <c r="AR335" s="747"/>
      <c r="AU335" s="748"/>
      <c r="AV335" s="837"/>
      <c r="AW335" s="820"/>
    </row>
    <row r="336" spans="3:49" ht="10.9" customHeight="1">
      <c r="C336" s="766"/>
      <c r="D336" s="769"/>
      <c r="E336" s="772"/>
      <c r="F336" s="772"/>
      <c r="G336" s="766"/>
      <c r="H336" s="772"/>
      <c r="I336" s="777"/>
      <c r="J336" s="778"/>
      <c r="K336" s="779"/>
      <c r="L336" s="786"/>
      <c r="M336" s="787"/>
      <c r="N336" s="787"/>
      <c r="O336" s="787"/>
      <c r="P336" s="788"/>
      <c r="Q336" s="825"/>
      <c r="R336" s="826"/>
      <c r="S336" s="827"/>
      <c r="T336" s="832"/>
      <c r="U336" s="832"/>
      <c r="V336" s="833"/>
      <c r="W336" s="786"/>
      <c r="X336" s="787"/>
      <c r="Y336" s="787"/>
      <c r="Z336" s="787"/>
      <c r="AA336" s="835"/>
      <c r="AB336" s="854"/>
      <c r="AC336" s="855"/>
      <c r="AD336" s="856"/>
      <c r="AE336" s="832"/>
      <c r="AF336" s="832"/>
      <c r="AG336" s="833"/>
      <c r="AH336" s="742"/>
      <c r="AI336" s="743"/>
      <c r="AJ336" s="743"/>
      <c r="AK336" s="743"/>
      <c r="AL336" s="744"/>
      <c r="AN336" s="745"/>
      <c r="AO336" s="746"/>
      <c r="AP336" s="746"/>
      <c r="AQ336" s="746"/>
      <c r="AR336" s="747"/>
      <c r="AU336" s="748"/>
      <c r="AV336" s="837"/>
      <c r="AW336" s="820"/>
    </row>
    <row r="337" spans="3:49" ht="10.9" customHeight="1">
      <c r="C337" s="767"/>
      <c r="D337" s="770"/>
      <c r="E337" s="773"/>
      <c r="F337" s="773"/>
      <c r="G337" s="767"/>
      <c r="H337" s="773"/>
      <c r="I337" s="780"/>
      <c r="J337" s="781"/>
      <c r="K337" s="782"/>
      <c r="L337" s="789"/>
      <c r="M337" s="790"/>
      <c r="N337" s="790"/>
      <c r="O337" s="790"/>
      <c r="P337" s="791"/>
      <c r="Q337" s="828"/>
      <c r="R337" s="829"/>
      <c r="S337" s="830"/>
      <c r="T337" s="832"/>
      <c r="U337" s="832"/>
      <c r="V337" s="833"/>
      <c r="W337" s="789"/>
      <c r="X337" s="790"/>
      <c r="Y337" s="790"/>
      <c r="Z337" s="790"/>
      <c r="AA337" s="836"/>
      <c r="AB337" s="857"/>
      <c r="AC337" s="858"/>
      <c r="AD337" s="859"/>
      <c r="AE337" s="832"/>
      <c r="AF337" s="832"/>
      <c r="AG337" s="833"/>
      <c r="AH337" s="742"/>
      <c r="AI337" s="743"/>
      <c r="AJ337" s="743"/>
      <c r="AK337" s="743"/>
      <c r="AL337" s="744"/>
      <c r="AN337" s="745"/>
      <c r="AO337" s="746"/>
      <c r="AP337" s="746"/>
      <c r="AQ337" s="746"/>
      <c r="AR337" s="747"/>
      <c r="AU337" s="748"/>
      <c r="AV337" s="837"/>
      <c r="AW337" s="820"/>
    </row>
    <row r="338" spans="3:49" ht="10.9" customHeight="1">
      <c r="C338" s="765">
        <v>5</v>
      </c>
      <c r="D338" s="768" t="s">
        <v>9</v>
      </c>
      <c r="E338" s="771">
        <v>4</v>
      </c>
      <c r="F338" s="771" t="s">
        <v>10</v>
      </c>
      <c r="G338" s="765" t="s">
        <v>24</v>
      </c>
      <c r="H338" s="771"/>
      <c r="I338" s="774"/>
      <c r="J338" s="775"/>
      <c r="K338" s="776"/>
      <c r="L338" s="783">
        <f>IF(AND(I338="○",AU338="●"),AW338,0)</f>
        <v>0</v>
      </c>
      <c r="M338" s="784"/>
      <c r="N338" s="784"/>
      <c r="O338" s="784"/>
      <c r="P338" s="785"/>
      <c r="Q338" s="822"/>
      <c r="R338" s="823"/>
      <c r="S338" s="824"/>
      <c r="T338" s="831"/>
      <c r="U338" s="832"/>
      <c r="V338" s="833"/>
      <c r="W338" s="783">
        <f t="shared" ref="W338" si="33">IF(AND(I338="○",AU338="●"),$K$258*2,0)</f>
        <v>0</v>
      </c>
      <c r="X338" s="784"/>
      <c r="Y338" s="784"/>
      <c r="Z338" s="784"/>
      <c r="AA338" s="834"/>
      <c r="AB338" s="860"/>
      <c r="AC338" s="861"/>
      <c r="AD338" s="862"/>
      <c r="AE338" s="831"/>
      <c r="AF338" s="832"/>
      <c r="AG338" s="833"/>
      <c r="AH338" s="742">
        <f>IF(I338="○",L338+W338,ROUNDUP(L338*T338+W338*AE338,1))</f>
        <v>0</v>
      </c>
      <c r="AI338" s="743"/>
      <c r="AJ338" s="743"/>
      <c r="AK338" s="743"/>
      <c r="AL338" s="744"/>
      <c r="AN338" s="745"/>
      <c r="AO338" s="746"/>
      <c r="AP338" s="746"/>
      <c r="AQ338" s="746"/>
      <c r="AR338" s="747"/>
      <c r="AU338" s="748" t="str">
        <f t="shared" ref="AU338" si="34">IF(OR(I338="×",AU342="×"),"×","●")</f>
        <v>●</v>
      </c>
      <c r="AV338" s="837">
        <f t="shared" ref="AV338" si="35">IF(AU338="●",IF(I338="定","-",I338),"-")</f>
        <v>0</v>
      </c>
      <c r="AW338" s="820">
        <f t="shared" ref="AW338" si="36">20+ROUNDDOWN(($K$256-1000)/1000,0)*20</f>
        <v>0</v>
      </c>
    </row>
    <row r="339" spans="3:49" ht="10.9" customHeight="1">
      <c r="C339" s="766"/>
      <c r="D339" s="769"/>
      <c r="E339" s="772"/>
      <c r="F339" s="772"/>
      <c r="G339" s="766"/>
      <c r="H339" s="772"/>
      <c r="I339" s="777"/>
      <c r="J339" s="778"/>
      <c r="K339" s="779"/>
      <c r="L339" s="786"/>
      <c r="M339" s="787"/>
      <c r="N339" s="787"/>
      <c r="O339" s="787"/>
      <c r="P339" s="788"/>
      <c r="Q339" s="825"/>
      <c r="R339" s="826"/>
      <c r="S339" s="827"/>
      <c r="T339" s="832"/>
      <c r="U339" s="832"/>
      <c r="V339" s="833"/>
      <c r="W339" s="786"/>
      <c r="X339" s="787"/>
      <c r="Y339" s="787"/>
      <c r="Z339" s="787"/>
      <c r="AA339" s="835"/>
      <c r="AB339" s="863"/>
      <c r="AC339" s="864"/>
      <c r="AD339" s="865"/>
      <c r="AE339" s="832"/>
      <c r="AF339" s="832"/>
      <c r="AG339" s="833"/>
      <c r="AH339" s="742"/>
      <c r="AI339" s="743"/>
      <c r="AJ339" s="743"/>
      <c r="AK339" s="743"/>
      <c r="AL339" s="744"/>
      <c r="AN339" s="745"/>
      <c r="AO339" s="746"/>
      <c r="AP339" s="746"/>
      <c r="AQ339" s="746"/>
      <c r="AR339" s="747"/>
      <c r="AU339" s="748"/>
      <c r="AV339" s="837"/>
      <c r="AW339" s="820"/>
    </row>
    <row r="340" spans="3:49" ht="10.9" customHeight="1">
      <c r="C340" s="766"/>
      <c r="D340" s="769"/>
      <c r="E340" s="772"/>
      <c r="F340" s="772"/>
      <c r="G340" s="766"/>
      <c r="H340" s="772"/>
      <c r="I340" s="777"/>
      <c r="J340" s="778"/>
      <c r="K340" s="779"/>
      <c r="L340" s="786"/>
      <c r="M340" s="787"/>
      <c r="N340" s="787"/>
      <c r="O340" s="787"/>
      <c r="P340" s="788"/>
      <c r="Q340" s="825"/>
      <c r="R340" s="826"/>
      <c r="S340" s="827"/>
      <c r="T340" s="832"/>
      <c r="U340" s="832"/>
      <c r="V340" s="833"/>
      <c r="W340" s="786"/>
      <c r="X340" s="787"/>
      <c r="Y340" s="787"/>
      <c r="Z340" s="787"/>
      <c r="AA340" s="835"/>
      <c r="AB340" s="854"/>
      <c r="AC340" s="855"/>
      <c r="AD340" s="856"/>
      <c r="AE340" s="832"/>
      <c r="AF340" s="832"/>
      <c r="AG340" s="833"/>
      <c r="AH340" s="742"/>
      <c r="AI340" s="743"/>
      <c r="AJ340" s="743"/>
      <c r="AK340" s="743"/>
      <c r="AL340" s="744"/>
      <c r="AN340" s="745"/>
      <c r="AO340" s="746"/>
      <c r="AP340" s="746"/>
      <c r="AQ340" s="746"/>
      <c r="AR340" s="747"/>
      <c r="AU340" s="748"/>
      <c r="AV340" s="837"/>
      <c r="AW340" s="820"/>
    </row>
    <row r="341" spans="3:49" ht="10.9" customHeight="1">
      <c r="C341" s="767"/>
      <c r="D341" s="770"/>
      <c r="E341" s="773"/>
      <c r="F341" s="773"/>
      <c r="G341" s="767"/>
      <c r="H341" s="773"/>
      <c r="I341" s="780"/>
      <c r="J341" s="781"/>
      <c r="K341" s="782"/>
      <c r="L341" s="789"/>
      <c r="M341" s="790"/>
      <c r="N341" s="790"/>
      <c r="O341" s="790"/>
      <c r="P341" s="791"/>
      <c r="Q341" s="828"/>
      <c r="R341" s="829"/>
      <c r="S341" s="830"/>
      <c r="T341" s="832"/>
      <c r="U341" s="832"/>
      <c r="V341" s="833"/>
      <c r="W341" s="789"/>
      <c r="X341" s="790"/>
      <c r="Y341" s="790"/>
      <c r="Z341" s="790"/>
      <c r="AA341" s="836"/>
      <c r="AB341" s="857"/>
      <c r="AC341" s="858"/>
      <c r="AD341" s="859"/>
      <c r="AE341" s="832"/>
      <c r="AF341" s="832"/>
      <c r="AG341" s="833"/>
      <c r="AH341" s="742"/>
      <c r="AI341" s="743"/>
      <c r="AJ341" s="743"/>
      <c r="AK341" s="743"/>
      <c r="AL341" s="744"/>
      <c r="AN341" s="745"/>
      <c r="AO341" s="746"/>
      <c r="AP341" s="746"/>
      <c r="AQ341" s="746"/>
      <c r="AR341" s="747"/>
      <c r="AU341" s="748"/>
      <c r="AV341" s="837"/>
      <c r="AW341" s="820"/>
    </row>
    <row r="342" spans="3:49" ht="10.9" customHeight="1">
      <c r="C342" s="765">
        <v>5</v>
      </c>
      <c r="D342" s="768" t="s">
        <v>9</v>
      </c>
      <c r="E342" s="771">
        <v>5</v>
      </c>
      <c r="F342" s="771" t="s">
        <v>10</v>
      </c>
      <c r="G342" s="765" t="s">
        <v>25</v>
      </c>
      <c r="H342" s="771"/>
      <c r="I342" s="774"/>
      <c r="J342" s="775"/>
      <c r="K342" s="776"/>
      <c r="L342" s="783">
        <f>IF(AND(I342="○",AU342="●"),AW342,0)</f>
        <v>0</v>
      </c>
      <c r="M342" s="784"/>
      <c r="N342" s="784"/>
      <c r="O342" s="784"/>
      <c r="P342" s="785"/>
      <c r="Q342" s="822"/>
      <c r="R342" s="823"/>
      <c r="S342" s="824"/>
      <c r="T342" s="831"/>
      <c r="U342" s="832"/>
      <c r="V342" s="833"/>
      <c r="W342" s="783">
        <f t="shared" ref="W342" si="37">IF(AND(I342="○",AU342="●"),$K$258*2,0)</f>
        <v>0</v>
      </c>
      <c r="X342" s="784"/>
      <c r="Y342" s="784"/>
      <c r="Z342" s="784"/>
      <c r="AA342" s="834"/>
      <c r="AB342" s="860"/>
      <c r="AC342" s="861"/>
      <c r="AD342" s="862"/>
      <c r="AE342" s="831"/>
      <c r="AF342" s="832"/>
      <c r="AG342" s="833"/>
      <c r="AH342" s="742">
        <f>IF(I342="○",L342+W342,ROUNDUP(L342*T342+W342*AE342,1))</f>
        <v>0</v>
      </c>
      <c r="AI342" s="743"/>
      <c r="AJ342" s="743"/>
      <c r="AK342" s="743"/>
      <c r="AL342" s="744"/>
      <c r="AN342" s="745"/>
      <c r="AO342" s="746"/>
      <c r="AP342" s="746"/>
      <c r="AQ342" s="746"/>
      <c r="AR342" s="747"/>
      <c r="AU342" s="748" t="str">
        <f t="shared" ref="AU342" si="38">IF(OR(I342="×",AU346="×"),"×","●")</f>
        <v>●</v>
      </c>
      <c r="AV342" s="837">
        <f t="shared" ref="AV342" si="39">IF(AU342="●",IF(I342="定","-",I342),"-")</f>
        <v>0</v>
      </c>
      <c r="AW342" s="820">
        <f t="shared" ref="AW342" si="40">20+ROUNDDOWN(($K$256-1000)/1000,0)*20</f>
        <v>0</v>
      </c>
    </row>
    <row r="343" spans="3:49" ht="10.9" customHeight="1">
      <c r="C343" s="766"/>
      <c r="D343" s="769"/>
      <c r="E343" s="772"/>
      <c r="F343" s="772"/>
      <c r="G343" s="766"/>
      <c r="H343" s="772"/>
      <c r="I343" s="777"/>
      <c r="J343" s="778"/>
      <c r="K343" s="779"/>
      <c r="L343" s="786"/>
      <c r="M343" s="787"/>
      <c r="N343" s="787"/>
      <c r="O343" s="787"/>
      <c r="P343" s="788"/>
      <c r="Q343" s="825"/>
      <c r="R343" s="826"/>
      <c r="S343" s="827"/>
      <c r="T343" s="832"/>
      <c r="U343" s="832"/>
      <c r="V343" s="833"/>
      <c r="W343" s="786"/>
      <c r="X343" s="787"/>
      <c r="Y343" s="787"/>
      <c r="Z343" s="787"/>
      <c r="AA343" s="835"/>
      <c r="AB343" s="863"/>
      <c r="AC343" s="864"/>
      <c r="AD343" s="865"/>
      <c r="AE343" s="832"/>
      <c r="AF343" s="832"/>
      <c r="AG343" s="833"/>
      <c r="AH343" s="742"/>
      <c r="AI343" s="743"/>
      <c r="AJ343" s="743"/>
      <c r="AK343" s="743"/>
      <c r="AL343" s="744"/>
      <c r="AN343" s="745"/>
      <c r="AO343" s="746"/>
      <c r="AP343" s="746"/>
      <c r="AQ343" s="746"/>
      <c r="AR343" s="747"/>
      <c r="AU343" s="748"/>
      <c r="AV343" s="837"/>
      <c r="AW343" s="820"/>
    </row>
    <row r="344" spans="3:49" ht="10.9" customHeight="1">
      <c r="C344" s="766"/>
      <c r="D344" s="769"/>
      <c r="E344" s="772"/>
      <c r="F344" s="772"/>
      <c r="G344" s="766"/>
      <c r="H344" s="772"/>
      <c r="I344" s="777"/>
      <c r="J344" s="778"/>
      <c r="K344" s="779"/>
      <c r="L344" s="786"/>
      <c r="M344" s="787"/>
      <c r="N344" s="787"/>
      <c r="O344" s="787"/>
      <c r="P344" s="788"/>
      <c r="Q344" s="825"/>
      <c r="R344" s="826"/>
      <c r="S344" s="827"/>
      <c r="T344" s="832"/>
      <c r="U344" s="832"/>
      <c r="V344" s="833"/>
      <c r="W344" s="786"/>
      <c r="X344" s="787"/>
      <c r="Y344" s="787"/>
      <c r="Z344" s="787"/>
      <c r="AA344" s="835"/>
      <c r="AB344" s="854"/>
      <c r="AC344" s="855"/>
      <c r="AD344" s="856"/>
      <c r="AE344" s="832"/>
      <c r="AF344" s="832"/>
      <c r="AG344" s="833"/>
      <c r="AH344" s="742"/>
      <c r="AI344" s="743"/>
      <c r="AJ344" s="743"/>
      <c r="AK344" s="743"/>
      <c r="AL344" s="744"/>
      <c r="AN344" s="745"/>
      <c r="AO344" s="746"/>
      <c r="AP344" s="746"/>
      <c r="AQ344" s="746"/>
      <c r="AR344" s="747"/>
      <c r="AU344" s="748"/>
      <c r="AV344" s="837"/>
      <c r="AW344" s="820"/>
    </row>
    <row r="345" spans="3:49" ht="10.9" customHeight="1">
      <c r="C345" s="767"/>
      <c r="D345" s="770"/>
      <c r="E345" s="773"/>
      <c r="F345" s="773"/>
      <c r="G345" s="767"/>
      <c r="H345" s="773"/>
      <c r="I345" s="780"/>
      <c r="J345" s="781"/>
      <c r="K345" s="782"/>
      <c r="L345" s="789"/>
      <c r="M345" s="790"/>
      <c r="N345" s="790"/>
      <c r="O345" s="790"/>
      <c r="P345" s="791"/>
      <c r="Q345" s="828"/>
      <c r="R345" s="829"/>
      <c r="S345" s="830"/>
      <c r="T345" s="832"/>
      <c r="U345" s="832"/>
      <c r="V345" s="833"/>
      <c r="W345" s="789"/>
      <c r="X345" s="790"/>
      <c r="Y345" s="790"/>
      <c r="Z345" s="790"/>
      <c r="AA345" s="836"/>
      <c r="AB345" s="857"/>
      <c r="AC345" s="858"/>
      <c r="AD345" s="859"/>
      <c r="AE345" s="832"/>
      <c r="AF345" s="832"/>
      <c r="AG345" s="833"/>
      <c r="AH345" s="742"/>
      <c r="AI345" s="743"/>
      <c r="AJ345" s="743"/>
      <c r="AK345" s="743"/>
      <c r="AL345" s="744"/>
      <c r="AN345" s="745"/>
      <c r="AO345" s="746"/>
      <c r="AP345" s="746"/>
      <c r="AQ345" s="746"/>
      <c r="AR345" s="747"/>
      <c r="AU345" s="748"/>
      <c r="AV345" s="837"/>
      <c r="AW345" s="820"/>
    </row>
    <row r="346" spans="3:49" ht="10.9" customHeight="1">
      <c r="C346" s="765">
        <v>5</v>
      </c>
      <c r="D346" s="768" t="s">
        <v>9</v>
      </c>
      <c r="E346" s="771">
        <v>6</v>
      </c>
      <c r="F346" s="771" t="s">
        <v>10</v>
      </c>
      <c r="G346" s="765" t="s">
        <v>19</v>
      </c>
      <c r="H346" s="771"/>
      <c r="I346" s="774"/>
      <c r="J346" s="775"/>
      <c r="K346" s="776"/>
      <c r="L346" s="783">
        <f>IF(AND(I346="○",AU346="●"),AW346,0)</f>
        <v>0</v>
      </c>
      <c r="M346" s="784"/>
      <c r="N346" s="784"/>
      <c r="O346" s="784"/>
      <c r="P346" s="785"/>
      <c r="Q346" s="822"/>
      <c r="R346" s="823"/>
      <c r="S346" s="824"/>
      <c r="T346" s="831"/>
      <c r="U346" s="832"/>
      <c r="V346" s="833"/>
      <c r="W346" s="783">
        <f t="shared" ref="W346" si="41">IF(AND(I346="○",AU346="●"),$K$258*2,0)</f>
        <v>0</v>
      </c>
      <c r="X346" s="784"/>
      <c r="Y346" s="784"/>
      <c r="Z346" s="784"/>
      <c r="AA346" s="834"/>
      <c r="AB346" s="860"/>
      <c r="AC346" s="861"/>
      <c r="AD346" s="862"/>
      <c r="AE346" s="831"/>
      <c r="AF346" s="832"/>
      <c r="AG346" s="833"/>
      <c r="AH346" s="742">
        <f>IF(I346="○",L346+W346,ROUNDUP(L346*T346+W346*AE346,1))</f>
        <v>0</v>
      </c>
      <c r="AI346" s="743"/>
      <c r="AJ346" s="743"/>
      <c r="AK346" s="743"/>
      <c r="AL346" s="744"/>
      <c r="AN346" s="745"/>
      <c r="AO346" s="746"/>
      <c r="AP346" s="746"/>
      <c r="AQ346" s="746"/>
      <c r="AR346" s="747"/>
      <c r="AU346" s="748" t="str">
        <f t="shared" ref="AU346" si="42">IF(OR(I346="×",AU350="×"),"×","●")</f>
        <v>●</v>
      </c>
      <c r="AV346" s="837">
        <f t="shared" ref="AV346" si="43">IF(AU346="●",IF(I346="定","-",I346),"-")</f>
        <v>0</v>
      </c>
      <c r="AW346" s="820">
        <f t="shared" ref="AW346" si="44">20+ROUNDDOWN(($K$256-1000)/1000,0)*20</f>
        <v>0</v>
      </c>
    </row>
    <row r="347" spans="3:49" ht="10.9" customHeight="1">
      <c r="C347" s="766"/>
      <c r="D347" s="769"/>
      <c r="E347" s="772"/>
      <c r="F347" s="772"/>
      <c r="G347" s="766"/>
      <c r="H347" s="772"/>
      <c r="I347" s="777"/>
      <c r="J347" s="778"/>
      <c r="K347" s="779"/>
      <c r="L347" s="786"/>
      <c r="M347" s="787"/>
      <c r="N347" s="787"/>
      <c r="O347" s="787"/>
      <c r="P347" s="788"/>
      <c r="Q347" s="825"/>
      <c r="R347" s="826"/>
      <c r="S347" s="827"/>
      <c r="T347" s="832"/>
      <c r="U347" s="832"/>
      <c r="V347" s="833"/>
      <c r="W347" s="786"/>
      <c r="X347" s="787"/>
      <c r="Y347" s="787"/>
      <c r="Z347" s="787"/>
      <c r="AA347" s="835"/>
      <c r="AB347" s="863"/>
      <c r="AC347" s="864"/>
      <c r="AD347" s="865"/>
      <c r="AE347" s="832"/>
      <c r="AF347" s="832"/>
      <c r="AG347" s="833"/>
      <c r="AH347" s="742"/>
      <c r="AI347" s="743"/>
      <c r="AJ347" s="743"/>
      <c r="AK347" s="743"/>
      <c r="AL347" s="744"/>
      <c r="AN347" s="745"/>
      <c r="AO347" s="746"/>
      <c r="AP347" s="746"/>
      <c r="AQ347" s="746"/>
      <c r="AR347" s="747"/>
      <c r="AU347" s="748"/>
      <c r="AV347" s="837"/>
      <c r="AW347" s="820"/>
    </row>
    <row r="348" spans="3:49" ht="10.9" customHeight="1">
      <c r="C348" s="766"/>
      <c r="D348" s="769"/>
      <c r="E348" s="772"/>
      <c r="F348" s="772"/>
      <c r="G348" s="766"/>
      <c r="H348" s="772"/>
      <c r="I348" s="777"/>
      <c r="J348" s="778"/>
      <c r="K348" s="779"/>
      <c r="L348" s="786"/>
      <c r="M348" s="787"/>
      <c r="N348" s="787"/>
      <c r="O348" s="787"/>
      <c r="P348" s="788"/>
      <c r="Q348" s="825"/>
      <c r="R348" s="826"/>
      <c r="S348" s="827"/>
      <c r="T348" s="832"/>
      <c r="U348" s="832"/>
      <c r="V348" s="833"/>
      <c r="W348" s="786"/>
      <c r="X348" s="787"/>
      <c r="Y348" s="787"/>
      <c r="Z348" s="787"/>
      <c r="AA348" s="835"/>
      <c r="AB348" s="854"/>
      <c r="AC348" s="855"/>
      <c r="AD348" s="856"/>
      <c r="AE348" s="832"/>
      <c r="AF348" s="832"/>
      <c r="AG348" s="833"/>
      <c r="AH348" s="742"/>
      <c r="AI348" s="743"/>
      <c r="AJ348" s="743"/>
      <c r="AK348" s="743"/>
      <c r="AL348" s="744"/>
      <c r="AN348" s="745"/>
      <c r="AO348" s="746"/>
      <c r="AP348" s="746"/>
      <c r="AQ348" s="746"/>
      <c r="AR348" s="747"/>
      <c r="AU348" s="748"/>
      <c r="AV348" s="837"/>
      <c r="AW348" s="820"/>
    </row>
    <row r="349" spans="3:49" ht="10.9" customHeight="1">
      <c r="C349" s="767"/>
      <c r="D349" s="770"/>
      <c r="E349" s="773"/>
      <c r="F349" s="773"/>
      <c r="G349" s="767"/>
      <c r="H349" s="773"/>
      <c r="I349" s="780"/>
      <c r="J349" s="781"/>
      <c r="K349" s="782"/>
      <c r="L349" s="789"/>
      <c r="M349" s="790"/>
      <c r="N349" s="790"/>
      <c r="O349" s="790"/>
      <c r="P349" s="791"/>
      <c r="Q349" s="828"/>
      <c r="R349" s="829"/>
      <c r="S349" s="830"/>
      <c r="T349" s="832"/>
      <c r="U349" s="832"/>
      <c r="V349" s="833"/>
      <c r="W349" s="789"/>
      <c r="X349" s="790"/>
      <c r="Y349" s="790"/>
      <c r="Z349" s="790"/>
      <c r="AA349" s="836"/>
      <c r="AB349" s="857"/>
      <c r="AC349" s="858"/>
      <c r="AD349" s="859"/>
      <c r="AE349" s="832"/>
      <c r="AF349" s="832"/>
      <c r="AG349" s="833"/>
      <c r="AH349" s="742"/>
      <c r="AI349" s="743"/>
      <c r="AJ349" s="743"/>
      <c r="AK349" s="743"/>
      <c r="AL349" s="744"/>
      <c r="AN349" s="745"/>
      <c r="AO349" s="746"/>
      <c r="AP349" s="746"/>
      <c r="AQ349" s="746"/>
      <c r="AR349" s="747"/>
      <c r="AU349" s="748"/>
      <c r="AV349" s="837"/>
      <c r="AW349" s="820"/>
    </row>
    <row r="350" spans="3:49" ht="10.9" customHeight="1">
      <c r="C350" s="765">
        <v>5</v>
      </c>
      <c r="D350" s="768" t="s">
        <v>9</v>
      </c>
      <c r="E350" s="771">
        <v>7</v>
      </c>
      <c r="F350" s="771" t="s">
        <v>10</v>
      </c>
      <c r="G350" s="765" t="s">
        <v>20</v>
      </c>
      <c r="H350" s="771"/>
      <c r="I350" s="774"/>
      <c r="J350" s="775"/>
      <c r="K350" s="776"/>
      <c r="L350" s="783">
        <f>IF(AND(I350="○",AU350="●"),AW350,0)</f>
        <v>0</v>
      </c>
      <c r="M350" s="784"/>
      <c r="N350" s="784"/>
      <c r="O350" s="784"/>
      <c r="P350" s="785"/>
      <c r="Q350" s="822"/>
      <c r="R350" s="823"/>
      <c r="S350" s="824"/>
      <c r="T350" s="831"/>
      <c r="U350" s="832"/>
      <c r="V350" s="833"/>
      <c r="W350" s="783">
        <f t="shared" ref="W350" si="45">IF(AND(I350="○",AU350="●"),$K$258*2,0)</f>
        <v>0</v>
      </c>
      <c r="X350" s="784"/>
      <c r="Y350" s="784"/>
      <c r="Z350" s="784"/>
      <c r="AA350" s="834"/>
      <c r="AB350" s="860"/>
      <c r="AC350" s="861"/>
      <c r="AD350" s="862"/>
      <c r="AE350" s="831"/>
      <c r="AF350" s="832"/>
      <c r="AG350" s="833"/>
      <c r="AH350" s="742">
        <f>IF(I350="○",L350+W350,ROUNDUP(L350*T350+W350*AE350,1))</f>
        <v>0</v>
      </c>
      <c r="AI350" s="743"/>
      <c r="AJ350" s="743"/>
      <c r="AK350" s="743"/>
      <c r="AL350" s="744"/>
      <c r="AN350" s="745"/>
      <c r="AO350" s="746"/>
      <c r="AP350" s="746"/>
      <c r="AQ350" s="746"/>
      <c r="AR350" s="747"/>
      <c r="AU350" s="748" t="str">
        <f t="shared" ref="AU350" si="46">IF(OR(I350="×",AU354="×"),"×","●")</f>
        <v>●</v>
      </c>
      <c r="AV350" s="837">
        <f t="shared" ref="AV350" si="47">IF(AU350="●",IF(I350="定","-",I350),"-")</f>
        <v>0</v>
      </c>
      <c r="AW350" s="820">
        <f t="shared" ref="AW350" si="48">20+ROUNDDOWN(($K$256-1000)/1000,0)*20</f>
        <v>0</v>
      </c>
    </row>
    <row r="351" spans="3:49" ht="10.9" customHeight="1">
      <c r="C351" s="766"/>
      <c r="D351" s="769"/>
      <c r="E351" s="772"/>
      <c r="F351" s="772"/>
      <c r="G351" s="766"/>
      <c r="H351" s="772"/>
      <c r="I351" s="777"/>
      <c r="J351" s="778"/>
      <c r="K351" s="779"/>
      <c r="L351" s="786"/>
      <c r="M351" s="787"/>
      <c r="N351" s="787"/>
      <c r="O351" s="787"/>
      <c r="P351" s="788"/>
      <c r="Q351" s="825"/>
      <c r="R351" s="826"/>
      <c r="S351" s="827"/>
      <c r="T351" s="832"/>
      <c r="U351" s="832"/>
      <c r="V351" s="833"/>
      <c r="W351" s="786"/>
      <c r="X351" s="787"/>
      <c r="Y351" s="787"/>
      <c r="Z351" s="787"/>
      <c r="AA351" s="835"/>
      <c r="AB351" s="863"/>
      <c r="AC351" s="864"/>
      <c r="AD351" s="865"/>
      <c r="AE351" s="832"/>
      <c r="AF351" s="832"/>
      <c r="AG351" s="833"/>
      <c r="AH351" s="742"/>
      <c r="AI351" s="743"/>
      <c r="AJ351" s="743"/>
      <c r="AK351" s="743"/>
      <c r="AL351" s="744"/>
      <c r="AN351" s="745"/>
      <c r="AO351" s="746"/>
      <c r="AP351" s="746"/>
      <c r="AQ351" s="746"/>
      <c r="AR351" s="747"/>
      <c r="AU351" s="748"/>
      <c r="AV351" s="837"/>
      <c r="AW351" s="820"/>
    </row>
    <row r="352" spans="3:49" ht="10.9" customHeight="1">
      <c r="C352" s="766"/>
      <c r="D352" s="769"/>
      <c r="E352" s="772"/>
      <c r="F352" s="772"/>
      <c r="G352" s="766"/>
      <c r="H352" s="772"/>
      <c r="I352" s="777"/>
      <c r="J352" s="778"/>
      <c r="K352" s="779"/>
      <c r="L352" s="786"/>
      <c r="M352" s="787"/>
      <c r="N352" s="787"/>
      <c r="O352" s="787"/>
      <c r="P352" s="788"/>
      <c r="Q352" s="825"/>
      <c r="R352" s="826"/>
      <c r="S352" s="827"/>
      <c r="T352" s="832"/>
      <c r="U352" s="832"/>
      <c r="V352" s="833"/>
      <c r="W352" s="786"/>
      <c r="X352" s="787"/>
      <c r="Y352" s="787"/>
      <c r="Z352" s="787"/>
      <c r="AA352" s="835"/>
      <c r="AB352" s="854"/>
      <c r="AC352" s="855"/>
      <c r="AD352" s="856"/>
      <c r="AE352" s="832"/>
      <c r="AF352" s="832"/>
      <c r="AG352" s="833"/>
      <c r="AH352" s="742"/>
      <c r="AI352" s="743"/>
      <c r="AJ352" s="743"/>
      <c r="AK352" s="743"/>
      <c r="AL352" s="744"/>
      <c r="AN352" s="745"/>
      <c r="AO352" s="746"/>
      <c r="AP352" s="746"/>
      <c r="AQ352" s="746"/>
      <c r="AR352" s="747"/>
      <c r="AU352" s="748"/>
      <c r="AV352" s="837"/>
      <c r="AW352" s="820"/>
    </row>
    <row r="353" spans="3:49" ht="10.9" customHeight="1">
      <c r="C353" s="767"/>
      <c r="D353" s="770"/>
      <c r="E353" s="773"/>
      <c r="F353" s="773"/>
      <c r="G353" s="767"/>
      <c r="H353" s="773"/>
      <c r="I353" s="780"/>
      <c r="J353" s="781"/>
      <c r="K353" s="782"/>
      <c r="L353" s="789"/>
      <c r="M353" s="790"/>
      <c r="N353" s="790"/>
      <c r="O353" s="790"/>
      <c r="P353" s="791"/>
      <c r="Q353" s="828"/>
      <c r="R353" s="829"/>
      <c r="S353" s="830"/>
      <c r="T353" s="832"/>
      <c r="U353" s="832"/>
      <c r="V353" s="833"/>
      <c r="W353" s="789"/>
      <c r="X353" s="790"/>
      <c r="Y353" s="790"/>
      <c r="Z353" s="790"/>
      <c r="AA353" s="836"/>
      <c r="AB353" s="857"/>
      <c r="AC353" s="858"/>
      <c r="AD353" s="859"/>
      <c r="AE353" s="832"/>
      <c r="AF353" s="832"/>
      <c r="AG353" s="833"/>
      <c r="AH353" s="742"/>
      <c r="AI353" s="743"/>
      <c r="AJ353" s="743"/>
      <c r="AK353" s="743"/>
      <c r="AL353" s="744"/>
      <c r="AN353" s="745"/>
      <c r="AO353" s="746"/>
      <c r="AP353" s="746"/>
      <c r="AQ353" s="746"/>
      <c r="AR353" s="747"/>
      <c r="AU353" s="748"/>
      <c r="AV353" s="837"/>
      <c r="AW353" s="820"/>
    </row>
    <row r="354" spans="3:49" ht="10.9" customHeight="1">
      <c r="C354" s="765">
        <v>5</v>
      </c>
      <c r="D354" s="768" t="s">
        <v>9</v>
      </c>
      <c r="E354" s="771">
        <v>8</v>
      </c>
      <c r="F354" s="771" t="s">
        <v>10</v>
      </c>
      <c r="G354" s="765" t="s">
        <v>21</v>
      </c>
      <c r="H354" s="771"/>
      <c r="I354" s="774"/>
      <c r="J354" s="775"/>
      <c r="K354" s="776"/>
      <c r="L354" s="783">
        <f>IF(AND(I354="○",AU354="●"),AW354,0)</f>
        <v>0</v>
      </c>
      <c r="M354" s="784"/>
      <c r="N354" s="784"/>
      <c r="O354" s="784"/>
      <c r="P354" s="785"/>
      <c r="Q354" s="822"/>
      <c r="R354" s="823"/>
      <c r="S354" s="824"/>
      <c r="T354" s="831"/>
      <c r="U354" s="832"/>
      <c r="V354" s="833"/>
      <c r="W354" s="783">
        <f t="shared" ref="W354" si="49">IF(AND(I354="○",AU354="●"),$K$258*2,0)</f>
        <v>0</v>
      </c>
      <c r="X354" s="784"/>
      <c r="Y354" s="784"/>
      <c r="Z354" s="784"/>
      <c r="AA354" s="834"/>
      <c r="AB354" s="860"/>
      <c r="AC354" s="861"/>
      <c r="AD354" s="862"/>
      <c r="AE354" s="831"/>
      <c r="AF354" s="832"/>
      <c r="AG354" s="833"/>
      <c r="AH354" s="742">
        <f>IF(I354="○",L354+W354,ROUNDUP(L354*T354+W354*AE354,1))</f>
        <v>0</v>
      </c>
      <c r="AI354" s="743"/>
      <c r="AJ354" s="743"/>
      <c r="AK354" s="743"/>
      <c r="AL354" s="744"/>
      <c r="AN354" s="745"/>
      <c r="AO354" s="746"/>
      <c r="AP354" s="746"/>
      <c r="AQ354" s="746"/>
      <c r="AR354" s="747"/>
      <c r="AU354" s="748" t="str">
        <f t="shared" ref="AU354" si="50">IF(OR(I354="×",AU358="×"),"×","●")</f>
        <v>●</v>
      </c>
      <c r="AV354" s="837">
        <f t="shared" ref="AV354" si="51">IF(AU354="●",IF(I354="定","-",I354),"-")</f>
        <v>0</v>
      </c>
      <c r="AW354" s="820">
        <f t="shared" ref="AW354" si="52">20+ROUNDDOWN(($K$256-1000)/1000,0)*20</f>
        <v>0</v>
      </c>
    </row>
    <row r="355" spans="3:49" ht="10.9" customHeight="1">
      <c r="C355" s="766"/>
      <c r="D355" s="769"/>
      <c r="E355" s="772"/>
      <c r="F355" s="772"/>
      <c r="G355" s="766"/>
      <c r="H355" s="772"/>
      <c r="I355" s="777"/>
      <c r="J355" s="778"/>
      <c r="K355" s="779"/>
      <c r="L355" s="786"/>
      <c r="M355" s="787"/>
      <c r="N355" s="787"/>
      <c r="O355" s="787"/>
      <c r="P355" s="788"/>
      <c r="Q355" s="825"/>
      <c r="R355" s="826"/>
      <c r="S355" s="827"/>
      <c r="T355" s="832"/>
      <c r="U355" s="832"/>
      <c r="V355" s="833"/>
      <c r="W355" s="786"/>
      <c r="X355" s="787"/>
      <c r="Y355" s="787"/>
      <c r="Z355" s="787"/>
      <c r="AA355" s="835"/>
      <c r="AB355" s="863"/>
      <c r="AC355" s="864"/>
      <c r="AD355" s="865"/>
      <c r="AE355" s="832"/>
      <c r="AF355" s="832"/>
      <c r="AG355" s="833"/>
      <c r="AH355" s="742"/>
      <c r="AI355" s="743"/>
      <c r="AJ355" s="743"/>
      <c r="AK355" s="743"/>
      <c r="AL355" s="744"/>
      <c r="AN355" s="745"/>
      <c r="AO355" s="746"/>
      <c r="AP355" s="746"/>
      <c r="AQ355" s="746"/>
      <c r="AR355" s="747"/>
      <c r="AU355" s="748"/>
      <c r="AV355" s="837"/>
      <c r="AW355" s="820"/>
    </row>
    <row r="356" spans="3:49" ht="10.9" customHeight="1">
      <c r="C356" s="766"/>
      <c r="D356" s="769"/>
      <c r="E356" s="772"/>
      <c r="F356" s="772"/>
      <c r="G356" s="766"/>
      <c r="H356" s="772"/>
      <c r="I356" s="777"/>
      <c r="J356" s="778"/>
      <c r="K356" s="779"/>
      <c r="L356" s="786"/>
      <c r="M356" s="787"/>
      <c r="N356" s="787"/>
      <c r="O356" s="787"/>
      <c r="P356" s="788"/>
      <c r="Q356" s="825"/>
      <c r="R356" s="826"/>
      <c r="S356" s="827"/>
      <c r="T356" s="832"/>
      <c r="U356" s="832"/>
      <c r="V356" s="833"/>
      <c r="W356" s="786"/>
      <c r="X356" s="787"/>
      <c r="Y356" s="787"/>
      <c r="Z356" s="787"/>
      <c r="AA356" s="835"/>
      <c r="AB356" s="854"/>
      <c r="AC356" s="855"/>
      <c r="AD356" s="856"/>
      <c r="AE356" s="832"/>
      <c r="AF356" s="832"/>
      <c r="AG356" s="833"/>
      <c r="AH356" s="742"/>
      <c r="AI356" s="743"/>
      <c r="AJ356" s="743"/>
      <c r="AK356" s="743"/>
      <c r="AL356" s="744"/>
      <c r="AN356" s="745"/>
      <c r="AO356" s="746"/>
      <c r="AP356" s="746"/>
      <c r="AQ356" s="746"/>
      <c r="AR356" s="747"/>
      <c r="AU356" s="748"/>
      <c r="AV356" s="837"/>
      <c r="AW356" s="820"/>
    </row>
    <row r="357" spans="3:49" ht="10.9" customHeight="1">
      <c r="C357" s="767"/>
      <c r="D357" s="770"/>
      <c r="E357" s="773"/>
      <c r="F357" s="773"/>
      <c r="G357" s="767"/>
      <c r="H357" s="773"/>
      <c r="I357" s="780"/>
      <c r="J357" s="781"/>
      <c r="K357" s="782"/>
      <c r="L357" s="789"/>
      <c r="M357" s="790"/>
      <c r="N357" s="790"/>
      <c r="O357" s="790"/>
      <c r="P357" s="791"/>
      <c r="Q357" s="828"/>
      <c r="R357" s="829"/>
      <c r="S357" s="830"/>
      <c r="T357" s="832"/>
      <c r="U357" s="832"/>
      <c r="V357" s="833"/>
      <c r="W357" s="789"/>
      <c r="X357" s="790"/>
      <c r="Y357" s="790"/>
      <c r="Z357" s="790"/>
      <c r="AA357" s="836"/>
      <c r="AB357" s="857"/>
      <c r="AC357" s="858"/>
      <c r="AD357" s="859"/>
      <c r="AE357" s="832"/>
      <c r="AF357" s="832"/>
      <c r="AG357" s="833"/>
      <c r="AH357" s="742"/>
      <c r="AI357" s="743"/>
      <c r="AJ357" s="743"/>
      <c r="AK357" s="743"/>
      <c r="AL357" s="744"/>
      <c r="AN357" s="745"/>
      <c r="AO357" s="746"/>
      <c r="AP357" s="746"/>
      <c r="AQ357" s="746"/>
      <c r="AR357" s="747"/>
      <c r="AU357" s="748"/>
      <c r="AV357" s="837"/>
      <c r="AW357" s="820"/>
    </row>
    <row r="358" spans="3:49" ht="10.9" customHeight="1">
      <c r="C358" s="765">
        <v>5</v>
      </c>
      <c r="D358" s="768" t="s">
        <v>9</v>
      </c>
      <c r="E358" s="771">
        <v>9</v>
      </c>
      <c r="F358" s="771" t="s">
        <v>10</v>
      </c>
      <c r="G358" s="765" t="s">
        <v>22</v>
      </c>
      <c r="H358" s="771"/>
      <c r="I358" s="774"/>
      <c r="J358" s="775"/>
      <c r="K358" s="776"/>
      <c r="L358" s="783">
        <f>IF(AND(I358="○",AU358="●"),AW358,0)</f>
        <v>0</v>
      </c>
      <c r="M358" s="784"/>
      <c r="N358" s="784"/>
      <c r="O358" s="784"/>
      <c r="P358" s="785"/>
      <c r="Q358" s="822"/>
      <c r="R358" s="823"/>
      <c r="S358" s="824"/>
      <c r="T358" s="831"/>
      <c r="U358" s="832"/>
      <c r="V358" s="833"/>
      <c r="W358" s="783">
        <f t="shared" ref="W358" si="53">IF(AND(I358="○",AU358="●"),$K$258*2,0)</f>
        <v>0</v>
      </c>
      <c r="X358" s="784"/>
      <c r="Y358" s="784"/>
      <c r="Z358" s="784"/>
      <c r="AA358" s="834"/>
      <c r="AB358" s="860"/>
      <c r="AC358" s="861"/>
      <c r="AD358" s="862"/>
      <c r="AE358" s="831"/>
      <c r="AF358" s="832"/>
      <c r="AG358" s="833"/>
      <c r="AH358" s="742">
        <f>IF(I358="○",L358+W358,ROUNDUP(L358*T358+W358*AE358,1))</f>
        <v>0</v>
      </c>
      <c r="AI358" s="743"/>
      <c r="AJ358" s="743"/>
      <c r="AK358" s="743"/>
      <c r="AL358" s="744"/>
      <c r="AN358" s="745"/>
      <c r="AO358" s="746"/>
      <c r="AP358" s="746"/>
      <c r="AQ358" s="746"/>
      <c r="AR358" s="747"/>
      <c r="AU358" s="748" t="str">
        <f t="shared" ref="AU358" si="54">IF(OR(I358="×",AU362="×"),"×","●")</f>
        <v>●</v>
      </c>
      <c r="AV358" s="837">
        <f t="shared" ref="AV358" si="55">IF(AU358="●",IF(I358="定","-",I358),"-")</f>
        <v>0</v>
      </c>
      <c r="AW358" s="820">
        <f t="shared" ref="AW358" si="56">20+ROUNDDOWN(($K$256-1000)/1000,0)*20</f>
        <v>0</v>
      </c>
    </row>
    <row r="359" spans="3:49" ht="10.9" customHeight="1">
      <c r="C359" s="766"/>
      <c r="D359" s="769"/>
      <c r="E359" s="772"/>
      <c r="F359" s="772"/>
      <c r="G359" s="766"/>
      <c r="H359" s="772"/>
      <c r="I359" s="777"/>
      <c r="J359" s="778"/>
      <c r="K359" s="779"/>
      <c r="L359" s="786"/>
      <c r="M359" s="787"/>
      <c r="N359" s="787"/>
      <c r="O359" s="787"/>
      <c r="P359" s="788"/>
      <c r="Q359" s="825"/>
      <c r="R359" s="826"/>
      <c r="S359" s="827"/>
      <c r="T359" s="832"/>
      <c r="U359" s="832"/>
      <c r="V359" s="833"/>
      <c r="W359" s="786"/>
      <c r="X359" s="787"/>
      <c r="Y359" s="787"/>
      <c r="Z359" s="787"/>
      <c r="AA359" s="835"/>
      <c r="AB359" s="863"/>
      <c r="AC359" s="864"/>
      <c r="AD359" s="865"/>
      <c r="AE359" s="832"/>
      <c r="AF359" s="832"/>
      <c r="AG359" s="833"/>
      <c r="AH359" s="742"/>
      <c r="AI359" s="743"/>
      <c r="AJ359" s="743"/>
      <c r="AK359" s="743"/>
      <c r="AL359" s="744"/>
      <c r="AN359" s="745"/>
      <c r="AO359" s="746"/>
      <c r="AP359" s="746"/>
      <c r="AQ359" s="746"/>
      <c r="AR359" s="747"/>
      <c r="AU359" s="748"/>
      <c r="AV359" s="837"/>
      <c r="AW359" s="820"/>
    </row>
    <row r="360" spans="3:49" ht="10.9" customHeight="1">
      <c r="C360" s="766"/>
      <c r="D360" s="769"/>
      <c r="E360" s="772"/>
      <c r="F360" s="772"/>
      <c r="G360" s="766"/>
      <c r="H360" s="772"/>
      <c r="I360" s="777"/>
      <c r="J360" s="778"/>
      <c r="K360" s="779"/>
      <c r="L360" s="786"/>
      <c r="M360" s="787"/>
      <c r="N360" s="787"/>
      <c r="O360" s="787"/>
      <c r="P360" s="788"/>
      <c r="Q360" s="825"/>
      <c r="R360" s="826"/>
      <c r="S360" s="827"/>
      <c r="T360" s="832"/>
      <c r="U360" s="832"/>
      <c r="V360" s="833"/>
      <c r="W360" s="786"/>
      <c r="X360" s="787"/>
      <c r="Y360" s="787"/>
      <c r="Z360" s="787"/>
      <c r="AA360" s="835"/>
      <c r="AB360" s="854"/>
      <c r="AC360" s="855"/>
      <c r="AD360" s="856"/>
      <c r="AE360" s="832"/>
      <c r="AF360" s="832"/>
      <c r="AG360" s="833"/>
      <c r="AH360" s="742"/>
      <c r="AI360" s="743"/>
      <c r="AJ360" s="743"/>
      <c r="AK360" s="743"/>
      <c r="AL360" s="744"/>
      <c r="AN360" s="745"/>
      <c r="AO360" s="746"/>
      <c r="AP360" s="746"/>
      <c r="AQ360" s="746"/>
      <c r="AR360" s="747"/>
      <c r="AU360" s="748"/>
      <c r="AV360" s="837"/>
      <c r="AW360" s="820"/>
    </row>
    <row r="361" spans="3:49" ht="10.9" customHeight="1">
      <c r="C361" s="767"/>
      <c r="D361" s="770"/>
      <c r="E361" s="773"/>
      <c r="F361" s="773"/>
      <c r="G361" s="767"/>
      <c r="H361" s="773"/>
      <c r="I361" s="780"/>
      <c r="J361" s="781"/>
      <c r="K361" s="782"/>
      <c r="L361" s="789"/>
      <c r="M361" s="790"/>
      <c r="N361" s="790"/>
      <c r="O361" s="790"/>
      <c r="P361" s="791"/>
      <c r="Q361" s="828"/>
      <c r="R361" s="829"/>
      <c r="S361" s="830"/>
      <c r="T361" s="832"/>
      <c r="U361" s="832"/>
      <c r="V361" s="833"/>
      <c r="W361" s="789"/>
      <c r="X361" s="790"/>
      <c r="Y361" s="790"/>
      <c r="Z361" s="790"/>
      <c r="AA361" s="836"/>
      <c r="AB361" s="857"/>
      <c r="AC361" s="858"/>
      <c r="AD361" s="859"/>
      <c r="AE361" s="832"/>
      <c r="AF361" s="832"/>
      <c r="AG361" s="833"/>
      <c r="AH361" s="742"/>
      <c r="AI361" s="743"/>
      <c r="AJ361" s="743"/>
      <c r="AK361" s="743"/>
      <c r="AL361" s="744"/>
      <c r="AN361" s="745"/>
      <c r="AO361" s="746"/>
      <c r="AP361" s="746"/>
      <c r="AQ361" s="746"/>
      <c r="AR361" s="747"/>
      <c r="AU361" s="748"/>
      <c r="AV361" s="837"/>
      <c r="AW361" s="820"/>
    </row>
    <row r="362" spans="3:49" ht="10.9" customHeight="1">
      <c r="C362" s="765">
        <v>5</v>
      </c>
      <c r="D362" s="768" t="s">
        <v>9</v>
      </c>
      <c r="E362" s="771">
        <v>10</v>
      </c>
      <c r="F362" s="771" t="s">
        <v>10</v>
      </c>
      <c r="G362" s="765" t="s">
        <v>23</v>
      </c>
      <c r="H362" s="771"/>
      <c r="I362" s="774"/>
      <c r="J362" s="775"/>
      <c r="K362" s="776"/>
      <c r="L362" s="783">
        <f>IF(AND(I362="○",AU362="●"),AW362,0)</f>
        <v>0</v>
      </c>
      <c r="M362" s="784"/>
      <c r="N362" s="784"/>
      <c r="O362" s="784"/>
      <c r="P362" s="785"/>
      <c r="Q362" s="822"/>
      <c r="R362" s="823"/>
      <c r="S362" s="824"/>
      <c r="T362" s="831"/>
      <c r="U362" s="832"/>
      <c r="V362" s="833"/>
      <c r="W362" s="783">
        <f t="shared" ref="W362" si="57">IF(AND(I362="○",AU362="●"),$K$258*2,0)</f>
        <v>0</v>
      </c>
      <c r="X362" s="784"/>
      <c r="Y362" s="784"/>
      <c r="Z362" s="784"/>
      <c r="AA362" s="834"/>
      <c r="AB362" s="860"/>
      <c r="AC362" s="861"/>
      <c r="AD362" s="862"/>
      <c r="AE362" s="831"/>
      <c r="AF362" s="832"/>
      <c r="AG362" s="833"/>
      <c r="AH362" s="742">
        <f>IF(I362="○",L362+W362,ROUNDUP(L362*T362+W362*AE362,1))</f>
        <v>0</v>
      </c>
      <c r="AI362" s="743"/>
      <c r="AJ362" s="743"/>
      <c r="AK362" s="743"/>
      <c r="AL362" s="744"/>
      <c r="AN362" s="745"/>
      <c r="AO362" s="746"/>
      <c r="AP362" s="746"/>
      <c r="AQ362" s="746"/>
      <c r="AR362" s="747"/>
      <c r="AU362" s="748" t="str">
        <f>IF(OR(I362="×",AU366="×"),"×","●")</f>
        <v>●</v>
      </c>
      <c r="AV362" s="837">
        <f t="shared" ref="AV362" si="58">IF(AU362="●",IF(I362="定","-",I362),"-")</f>
        <v>0</v>
      </c>
      <c r="AW362" s="820">
        <f t="shared" ref="AW362" si="59">20+ROUNDDOWN(($K$256-1000)/1000,0)*20</f>
        <v>0</v>
      </c>
    </row>
    <row r="363" spans="3:49" ht="10.9" customHeight="1">
      <c r="C363" s="766"/>
      <c r="D363" s="769"/>
      <c r="E363" s="772"/>
      <c r="F363" s="772"/>
      <c r="G363" s="766"/>
      <c r="H363" s="772"/>
      <c r="I363" s="777"/>
      <c r="J363" s="778"/>
      <c r="K363" s="779"/>
      <c r="L363" s="786"/>
      <c r="M363" s="787"/>
      <c r="N363" s="787"/>
      <c r="O363" s="787"/>
      <c r="P363" s="788"/>
      <c r="Q363" s="825"/>
      <c r="R363" s="826"/>
      <c r="S363" s="827"/>
      <c r="T363" s="832"/>
      <c r="U363" s="832"/>
      <c r="V363" s="833"/>
      <c r="W363" s="786"/>
      <c r="X363" s="787"/>
      <c r="Y363" s="787"/>
      <c r="Z363" s="787"/>
      <c r="AA363" s="835"/>
      <c r="AB363" s="863"/>
      <c r="AC363" s="864"/>
      <c r="AD363" s="865"/>
      <c r="AE363" s="832"/>
      <c r="AF363" s="832"/>
      <c r="AG363" s="833"/>
      <c r="AH363" s="742"/>
      <c r="AI363" s="743"/>
      <c r="AJ363" s="743"/>
      <c r="AK363" s="743"/>
      <c r="AL363" s="744"/>
      <c r="AN363" s="745"/>
      <c r="AO363" s="746"/>
      <c r="AP363" s="746"/>
      <c r="AQ363" s="746"/>
      <c r="AR363" s="747"/>
      <c r="AU363" s="748"/>
      <c r="AV363" s="837"/>
      <c r="AW363" s="820"/>
    </row>
    <row r="364" spans="3:49" ht="10.9" customHeight="1">
      <c r="C364" s="766"/>
      <c r="D364" s="769"/>
      <c r="E364" s="772"/>
      <c r="F364" s="772"/>
      <c r="G364" s="766"/>
      <c r="H364" s="772"/>
      <c r="I364" s="777"/>
      <c r="J364" s="778"/>
      <c r="K364" s="779"/>
      <c r="L364" s="786"/>
      <c r="M364" s="787"/>
      <c r="N364" s="787"/>
      <c r="O364" s="787"/>
      <c r="P364" s="788"/>
      <c r="Q364" s="825"/>
      <c r="R364" s="826"/>
      <c r="S364" s="827"/>
      <c r="T364" s="832"/>
      <c r="U364" s="832"/>
      <c r="V364" s="833"/>
      <c r="W364" s="786"/>
      <c r="X364" s="787"/>
      <c r="Y364" s="787"/>
      <c r="Z364" s="787"/>
      <c r="AA364" s="835"/>
      <c r="AB364" s="854"/>
      <c r="AC364" s="855"/>
      <c r="AD364" s="856"/>
      <c r="AE364" s="832"/>
      <c r="AF364" s="832"/>
      <c r="AG364" s="833"/>
      <c r="AH364" s="742"/>
      <c r="AI364" s="743"/>
      <c r="AJ364" s="743"/>
      <c r="AK364" s="743"/>
      <c r="AL364" s="744"/>
      <c r="AN364" s="745"/>
      <c r="AO364" s="746"/>
      <c r="AP364" s="746"/>
      <c r="AQ364" s="746"/>
      <c r="AR364" s="747"/>
      <c r="AU364" s="748"/>
      <c r="AV364" s="837"/>
      <c r="AW364" s="820"/>
    </row>
    <row r="365" spans="3:49" ht="10.9" customHeight="1">
      <c r="C365" s="767"/>
      <c r="D365" s="770"/>
      <c r="E365" s="773"/>
      <c r="F365" s="773"/>
      <c r="G365" s="767"/>
      <c r="H365" s="773"/>
      <c r="I365" s="780"/>
      <c r="J365" s="781"/>
      <c r="K365" s="782"/>
      <c r="L365" s="789"/>
      <c r="M365" s="790"/>
      <c r="N365" s="790"/>
      <c r="O365" s="790"/>
      <c r="P365" s="791"/>
      <c r="Q365" s="828"/>
      <c r="R365" s="829"/>
      <c r="S365" s="830"/>
      <c r="T365" s="832"/>
      <c r="U365" s="832"/>
      <c r="V365" s="833"/>
      <c r="W365" s="789"/>
      <c r="X365" s="790"/>
      <c r="Y365" s="790"/>
      <c r="Z365" s="790"/>
      <c r="AA365" s="836"/>
      <c r="AB365" s="857"/>
      <c r="AC365" s="858"/>
      <c r="AD365" s="859"/>
      <c r="AE365" s="832"/>
      <c r="AF365" s="832"/>
      <c r="AG365" s="833"/>
      <c r="AH365" s="742"/>
      <c r="AI365" s="743"/>
      <c r="AJ365" s="743"/>
      <c r="AK365" s="743"/>
      <c r="AL365" s="744"/>
      <c r="AN365" s="745"/>
      <c r="AO365" s="746"/>
      <c r="AP365" s="746"/>
      <c r="AQ365" s="746"/>
      <c r="AR365" s="747"/>
      <c r="AU365" s="748"/>
      <c r="AV365" s="837"/>
      <c r="AW365" s="820"/>
    </row>
    <row r="366" spans="3:49" ht="10.9" customHeight="1">
      <c r="C366" s="765">
        <v>5</v>
      </c>
      <c r="D366" s="768" t="s">
        <v>9</v>
      </c>
      <c r="E366" s="771">
        <v>11</v>
      </c>
      <c r="F366" s="771" t="s">
        <v>10</v>
      </c>
      <c r="G366" s="765" t="s">
        <v>24</v>
      </c>
      <c r="H366" s="771"/>
      <c r="I366" s="774"/>
      <c r="J366" s="775"/>
      <c r="K366" s="776"/>
      <c r="L366" s="783">
        <f>IF(AND(I366="○",AU366="●"),AW366,0)</f>
        <v>0</v>
      </c>
      <c r="M366" s="784"/>
      <c r="N366" s="784"/>
      <c r="O366" s="784"/>
      <c r="P366" s="785"/>
      <c r="Q366" s="822"/>
      <c r="R366" s="823"/>
      <c r="S366" s="824"/>
      <c r="T366" s="831"/>
      <c r="U366" s="832"/>
      <c r="V366" s="833"/>
      <c r="W366" s="783">
        <f t="shared" ref="W366" si="60">IF(AND(I366="○",AU366="●"),$K$258*2,0)</f>
        <v>0</v>
      </c>
      <c r="X366" s="784"/>
      <c r="Y366" s="784"/>
      <c r="Z366" s="784"/>
      <c r="AA366" s="834"/>
      <c r="AB366" s="860"/>
      <c r="AC366" s="861"/>
      <c r="AD366" s="862"/>
      <c r="AE366" s="831"/>
      <c r="AF366" s="832"/>
      <c r="AG366" s="833"/>
      <c r="AH366" s="742">
        <f>IF(I366="○",L366+W366,ROUNDUP(L366*T366+W366*AE366,1))</f>
        <v>0</v>
      </c>
      <c r="AI366" s="743"/>
      <c r="AJ366" s="743"/>
      <c r="AK366" s="743"/>
      <c r="AL366" s="744"/>
      <c r="AN366" s="745"/>
      <c r="AO366" s="746"/>
      <c r="AP366" s="746"/>
      <c r="AQ366" s="746"/>
      <c r="AR366" s="747"/>
      <c r="AU366" s="748" t="str">
        <f>IF(I366="×","×","●")</f>
        <v>●</v>
      </c>
      <c r="AV366" s="837">
        <f t="shared" ref="AV366" si="61">IF(AU366="●",IF(I366="定","-",I366),"-")</f>
        <v>0</v>
      </c>
      <c r="AW366" s="820">
        <f t="shared" ref="AW366" si="62">20+ROUNDDOWN(($K$256-1000)/1000,0)*20</f>
        <v>0</v>
      </c>
    </row>
    <row r="367" spans="3:49" ht="10.9" customHeight="1">
      <c r="C367" s="766"/>
      <c r="D367" s="769"/>
      <c r="E367" s="772"/>
      <c r="F367" s="772"/>
      <c r="G367" s="766"/>
      <c r="H367" s="772"/>
      <c r="I367" s="777"/>
      <c r="J367" s="778"/>
      <c r="K367" s="779"/>
      <c r="L367" s="786"/>
      <c r="M367" s="787"/>
      <c r="N367" s="787"/>
      <c r="O367" s="787"/>
      <c r="P367" s="788"/>
      <c r="Q367" s="825"/>
      <c r="R367" s="826"/>
      <c r="S367" s="827"/>
      <c r="T367" s="832"/>
      <c r="U367" s="832"/>
      <c r="V367" s="833"/>
      <c r="W367" s="786"/>
      <c r="X367" s="787"/>
      <c r="Y367" s="787"/>
      <c r="Z367" s="787"/>
      <c r="AA367" s="835"/>
      <c r="AB367" s="863"/>
      <c r="AC367" s="864"/>
      <c r="AD367" s="865"/>
      <c r="AE367" s="832"/>
      <c r="AF367" s="832"/>
      <c r="AG367" s="833"/>
      <c r="AH367" s="742"/>
      <c r="AI367" s="743"/>
      <c r="AJ367" s="743"/>
      <c r="AK367" s="743"/>
      <c r="AL367" s="744"/>
      <c r="AN367" s="745"/>
      <c r="AO367" s="746"/>
      <c r="AP367" s="746"/>
      <c r="AQ367" s="746"/>
      <c r="AR367" s="747"/>
      <c r="AU367" s="748"/>
      <c r="AV367" s="837"/>
      <c r="AW367" s="820"/>
    </row>
    <row r="368" spans="3:49" ht="10.9" customHeight="1">
      <c r="C368" s="766"/>
      <c r="D368" s="769"/>
      <c r="E368" s="772"/>
      <c r="F368" s="772"/>
      <c r="G368" s="766"/>
      <c r="H368" s="772"/>
      <c r="I368" s="777"/>
      <c r="J368" s="778"/>
      <c r="K368" s="779"/>
      <c r="L368" s="786"/>
      <c r="M368" s="787"/>
      <c r="N368" s="787"/>
      <c r="O368" s="787"/>
      <c r="P368" s="788"/>
      <c r="Q368" s="825"/>
      <c r="R368" s="826"/>
      <c r="S368" s="827"/>
      <c r="T368" s="832"/>
      <c r="U368" s="832"/>
      <c r="V368" s="833"/>
      <c r="W368" s="786"/>
      <c r="X368" s="787"/>
      <c r="Y368" s="787"/>
      <c r="Z368" s="787"/>
      <c r="AA368" s="835"/>
      <c r="AB368" s="854"/>
      <c r="AC368" s="855"/>
      <c r="AD368" s="856"/>
      <c r="AE368" s="832"/>
      <c r="AF368" s="832"/>
      <c r="AG368" s="833"/>
      <c r="AH368" s="742"/>
      <c r="AI368" s="743"/>
      <c r="AJ368" s="743"/>
      <c r="AK368" s="743"/>
      <c r="AL368" s="744"/>
      <c r="AN368" s="745"/>
      <c r="AO368" s="746"/>
      <c r="AP368" s="746"/>
      <c r="AQ368" s="746"/>
      <c r="AR368" s="747"/>
      <c r="AU368" s="748"/>
      <c r="AV368" s="837"/>
      <c r="AW368" s="820"/>
    </row>
    <row r="369" spans="3:49" ht="10.9" customHeight="1" thickBot="1">
      <c r="C369" s="882"/>
      <c r="D369" s="883"/>
      <c r="E369" s="884"/>
      <c r="F369" s="884"/>
      <c r="G369" s="882"/>
      <c r="H369" s="884"/>
      <c r="I369" s="885"/>
      <c r="J369" s="886"/>
      <c r="K369" s="887"/>
      <c r="L369" s="888"/>
      <c r="M369" s="889"/>
      <c r="N369" s="889"/>
      <c r="O369" s="889"/>
      <c r="P369" s="890"/>
      <c r="Q369" s="891"/>
      <c r="R369" s="892"/>
      <c r="S369" s="893"/>
      <c r="T369" s="894"/>
      <c r="U369" s="894"/>
      <c r="V369" s="895"/>
      <c r="W369" s="888"/>
      <c r="X369" s="889"/>
      <c r="Y369" s="889"/>
      <c r="Z369" s="889"/>
      <c r="AA369" s="896"/>
      <c r="AB369" s="857"/>
      <c r="AC369" s="858"/>
      <c r="AD369" s="859"/>
      <c r="AE369" s="894"/>
      <c r="AF369" s="894"/>
      <c r="AG369" s="895"/>
      <c r="AH369" s="897"/>
      <c r="AI369" s="898"/>
      <c r="AJ369" s="898"/>
      <c r="AK369" s="898"/>
      <c r="AL369" s="899"/>
      <c r="AN369" s="900"/>
      <c r="AO369" s="901"/>
      <c r="AP369" s="901"/>
      <c r="AQ369" s="901"/>
      <c r="AR369" s="902"/>
      <c r="AU369" s="903"/>
      <c r="AV369" s="904"/>
      <c r="AW369" s="905"/>
    </row>
    <row r="370" spans="3:49" ht="10.9" customHeight="1" thickTop="1">
      <c r="C370" s="868">
        <v>5</v>
      </c>
      <c r="D370" s="922" t="s">
        <v>9</v>
      </c>
      <c r="E370" s="866">
        <v>12</v>
      </c>
      <c r="F370" s="866" t="s">
        <v>10</v>
      </c>
      <c r="G370" s="868" t="s">
        <v>25</v>
      </c>
      <c r="H370" s="866"/>
      <c r="I370" s="870"/>
      <c r="J370" s="871"/>
      <c r="K370" s="872"/>
      <c r="L370" s="786">
        <f>IF(AND(I370="△",AU370="●"),AW370,0)</f>
        <v>0</v>
      </c>
      <c r="M370" s="787"/>
      <c r="N370" s="787"/>
      <c r="O370" s="787"/>
      <c r="P370" s="835"/>
      <c r="Q370" s="774"/>
      <c r="R370" s="775"/>
      <c r="S370" s="873"/>
      <c r="T370" s="876">
        <f>IF(Q370="①",$AL$165,IF(Q370="②",$AL$187,IF(Q370="③",$AL$209,IF(Q370="④",$AL$231,0))))</f>
        <v>0</v>
      </c>
      <c r="U370" s="877"/>
      <c r="V370" s="878"/>
      <c r="W370" s="786">
        <f>IF(AND(I370="△",AU370="●"),$K$258*2,0)</f>
        <v>0</v>
      </c>
      <c r="X370" s="787"/>
      <c r="Y370" s="787"/>
      <c r="Z370" s="787"/>
      <c r="AA370" s="835"/>
      <c r="AB370" s="1094"/>
      <c r="AC370" s="1095"/>
      <c r="AD370" s="1096"/>
      <c r="AE370" s="876">
        <f>IF(AB372=0,0,ROUNDUP(AB372/AB370,3))</f>
        <v>0</v>
      </c>
      <c r="AF370" s="877"/>
      <c r="AG370" s="878"/>
      <c r="AH370" s="914">
        <f>IF(I370="○",L370+W370,ROUNDUP(L370*T370+W370*AE370,1))</f>
        <v>0</v>
      </c>
      <c r="AI370" s="915"/>
      <c r="AJ370" s="915"/>
      <c r="AK370" s="915"/>
      <c r="AL370" s="916"/>
      <c r="AN370" s="917">
        <f>IF(I370="△",ROUNDUP(W370*AE370,1),0)</f>
        <v>0</v>
      </c>
      <c r="AO370" s="918"/>
      <c r="AP370" s="918"/>
      <c r="AQ370" s="918"/>
      <c r="AR370" s="919"/>
      <c r="AU370" s="748" t="str">
        <f t="shared" ref="AU370" si="63">IF(OR(I370="×",AU374="×"),"×","●")</f>
        <v>●</v>
      </c>
      <c r="AV370" s="837">
        <f t="shared" ref="AV370" si="64">IF(AU370="●",IF(I370="定","-",I370),"-")</f>
        <v>0</v>
      </c>
      <c r="AW370" s="820">
        <f t="shared" ref="AW370" si="65">20+ROUNDDOWN(($K$256-1000)/1000,0)*20</f>
        <v>0</v>
      </c>
    </row>
    <row r="371" spans="3:49" ht="10.9" customHeight="1">
      <c r="C371" s="868"/>
      <c r="D371" s="922"/>
      <c r="E371" s="866"/>
      <c r="F371" s="866"/>
      <c r="G371" s="868"/>
      <c r="H371" s="866"/>
      <c r="I371" s="777"/>
      <c r="J371" s="778"/>
      <c r="K371" s="779"/>
      <c r="L371" s="786"/>
      <c r="M371" s="787"/>
      <c r="N371" s="787"/>
      <c r="O371" s="787"/>
      <c r="P371" s="835"/>
      <c r="Q371" s="777"/>
      <c r="R371" s="778"/>
      <c r="S371" s="874"/>
      <c r="T371" s="876"/>
      <c r="U371" s="877"/>
      <c r="V371" s="878"/>
      <c r="W371" s="786"/>
      <c r="X371" s="787"/>
      <c r="Y371" s="787"/>
      <c r="Z371" s="787"/>
      <c r="AA371" s="835"/>
      <c r="AB371" s="940"/>
      <c r="AC371" s="941"/>
      <c r="AD371" s="942"/>
      <c r="AE371" s="876"/>
      <c r="AF371" s="877"/>
      <c r="AG371" s="878"/>
      <c r="AH371" s="742"/>
      <c r="AI371" s="743"/>
      <c r="AJ371" s="743"/>
      <c r="AK371" s="743"/>
      <c r="AL371" s="744"/>
      <c r="AN371" s="911"/>
      <c r="AO371" s="912"/>
      <c r="AP371" s="912"/>
      <c r="AQ371" s="912"/>
      <c r="AR371" s="913"/>
      <c r="AU371" s="748"/>
      <c r="AV371" s="837"/>
      <c r="AW371" s="820"/>
    </row>
    <row r="372" spans="3:49" ht="10.9" customHeight="1">
      <c r="C372" s="868"/>
      <c r="D372" s="922"/>
      <c r="E372" s="866"/>
      <c r="F372" s="866"/>
      <c r="G372" s="868"/>
      <c r="H372" s="866"/>
      <c r="I372" s="777"/>
      <c r="J372" s="778"/>
      <c r="K372" s="779"/>
      <c r="L372" s="786"/>
      <c r="M372" s="787"/>
      <c r="N372" s="787"/>
      <c r="O372" s="787"/>
      <c r="P372" s="835"/>
      <c r="Q372" s="777"/>
      <c r="R372" s="778"/>
      <c r="S372" s="874"/>
      <c r="T372" s="876"/>
      <c r="U372" s="877"/>
      <c r="V372" s="878"/>
      <c r="W372" s="786"/>
      <c r="X372" s="787"/>
      <c r="Y372" s="787"/>
      <c r="Z372" s="787"/>
      <c r="AA372" s="835"/>
      <c r="AB372" s="943"/>
      <c r="AC372" s="944"/>
      <c r="AD372" s="945"/>
      <c r="AE372" s="876"/>
      <c r="AF372" s="877"/>
      <c r="AG372" s="878"/>
      <c r="AH372" s="742"/>
      <c r="AI372" s="743"/>
      <c r="AJ372" s="743"/>
      <c r="AK372" s="743"/>
      <c r="AL372" s="744"/>
      <c r="AN372" s="911"/>
      <c r="AO372" s="912"/>
      <c r="AP372" s="912"/>
      <c r="AQ372" s="912"/>
      <c r="AR372" s="913"/>
      <c r="AU372" s="748"/>
      <c r="AV372" s="837"/>
      <c r="AW372" s="820"/>
    </row>
    <row r="373" spans="3:49" ht="10.9" customHeight="1">
      <c r="C373" s="869"/>
      <c r="D373" s="923"/>
      <c r="E373" s="867"/>
      <c r="F373" s="867"/>
      <c r="G373" s="869"/>
      <c r="H373" s="867"/>
      <c r="I373" s="780"/>
      <c r="J373" s="781"/>
      <c r="K373" s="782"/>
      <c r="L373" s="789"/>
      <c r="M373" s="790"/>
      <c r="N373" s="790"/>
      <c r="O373" s="790"/>
      <c r="P373" s="836"/>
      <c r="Q373" s="780"/>
      <c r="R373" s="781"/>
      <c r="S373" s="875"/>
      <c r="T373" s="879"/>
      <c r="U373" s="880"/>
      <c r="V373" s="881"/>
      <c r="W373" s="789"/>
      <c r="X373" s="790"/>
      <c r="Y373" s="790"/>
      <c r="Z373" s="790"/>
      <c r="AA373" s="836"/>
      <c r="AB373" s="934"/>
      <c r="AC373" s="935"/>
      <c r="AD373" s="936"/>
      <c r="AE373" s="879"/>
      <c r="AF373" s="880"/>
      <c r="AG373" s="881"/>
      <c r="AH373" s="742"/>
      <c r="AI373" s="743"/>
      <c r="AJ373" s="743"/>
      <c r="AK373" s="743"/>
      <c r="AL373" s="744"/>
      <c r="AN373" s="911"/>
      <c r="AO373" s="912"/>
      <c r="AP373" s="912"/>
      <c r="AQ373" s="912"/>
      <c r="AR373" s="913"/>
      <c r="AU373" s="748"/>
      <c r="AV373" s="837"/>
      <c r="AW373" s="820"/>
    </row>
    <row r="374" spans="3:49" ht="10.9" customHeight="1">
      <c r="C374" s="920">
        <v>5</v>
      </c>
      <c r="D374" s="921" t="s">
        <v>9</v>
      </c>
      <c r="E374" s="924">
        <v>13</v>
      </c>
      <c r="F374" s="924" t="s">
        <v>10</v>
      </c>
      <c r="G374" s="920" t="s">
        <v>19</v>
      </c>
      <c r="H374" s="924"/>
      <c r="I374" s="774"/>
      <c r="J374" s="775"/>
      <c r="K374" s="776"/>
      <c r="L374" s="783">
        <f>IF(AND(I374="△",AU374="●"),AW374,0)</f>
        <v>0</v>
      </c>
      <c r="M374" s="784"/>
      <c r="N374" s="784"/>
      <c r="O374" s="784"/>
      <c r="P374" s="785"/>
      <c r="Q374" s="774"/>
      <c r="R374" s="775"/>
      <c r="S374" s="873"/>
      <c r="T374" s="925">
        <f t="shared" ref="T374" si="66">IF(Q374="①",$AL$165,IF(Q374="②",$AL$187,IF(Q374="③",$AL$209,IF(Q374="④",$AL$231,0))))</f>
        <v>0</v>
      </c>
      <c r="U374" s="926"/>
      <c r="V374" s="927"/>
      <c r="W374" s="783">
        <f t="shared" ref="W374" si="67">IF(AND(I374="△",AU374="●"),$K$258*2,0)</f>
        <v>0</v>
      </c>
      <c r="X374" s="784"/>
      <c r="Y374" s="784"/>
      <c r="Z374" s="784"/>
      <c r="AA374" s="834"/>
      <c r="AB374" s="937"/>
      <c r="AC374" s="938"/>
      <c r="AD374" s="939"/>
      <c r="AE374" s="908">
        <f t="shared" ref="AE374" si="68">IF(AB376=0,0,ROUNDUP(AB376/AB374,3))</f>
        <v>0</v>
      </c>
      <c r="AF374" s="909"/>
      <c r="AG374" s="910"/>
      <c r="AH374" s="742">
        <f>IF(I374="○",L374+W374,ROUNDUP(L374*T374+W374*AE374,1))</f>
        <v>0</v>
      </c>
      <c r="AI374" s="743"/>
      <c r="AJ374" s="743"/>
      <c r="AK374" s="743"/>
      <c r="AL374" s="744"/>
      <c r="AN374" s="928">
        <f t="shared" ref="AN374" si="69">IF(I374="△",ROUNDUP(W374*AE374,1),0)</f>
        <v>0</v>
      </c>
      <c r="AO374" s="929"/>
      <c r="AP374" s="929"/>
      <c r="AQ374" s="929"/>
      <c r="AR374" s="930"/>
      <c r="AU374" s="748" t="str">
        <f t="shared" ref="AU374" si="70">IF(OR(I374="×",AU378="×"),"×","●")</f>
        <v>●</v>
      </c>
      <c r="AV374" s="837">
        <f t="shared" ref="AV374" si="71">IF(AU374="●",IF(I374="定","-",I374),"-")</f>
        <v>0</v>
      </c>
      <c r="AW374" s="820">
        <f t="shared" ref="AW374" si="72">20+ROUNDDOWN(($K$256-1000)/1000,0)*20</f>
        <v>0</v>
      </c>
    </row>
    <row r="375" spans="3:49" ht="10.9" customHeight="1">
      <c r="C375" s="868"/>
      <c r="D375" s="922"/>
      <c r="E375" s="866"/>
      <c r="F375" s="866"/>
      <c r="G375" s="868"/>
      <c r="H375" s="866"/>
      <c r="I375" s="777"/>
      <c r="J375" s="778"/>
      <c r="K375" s="779"/>
      <c r="L375" s="786"/>
      <c r="M375" s="787"/>
      <c r="N375" s="787"/>
      <c r="O375" s="787"/>
      <c r="P375" s="788"/>
      <c r="Q375" s="777"/>
      <c r="R375" s="778"/>
      <c r="S375" s="874"/>
      <c r="T375" s="926"/>
      <c r="U375" s="926"/>
      <c r="V375" s="927"/>
      <c r="W375" s="786"/>
      <c r="X375" s="787"/>
      <c r="Y375" s="787"/>
      <c r="Z375" s="787"/>
      <c r="AA375" s="835"/>
      <c r="AB375" s="940"/>
      <c r="AC375" s="941"/>
      <c r="AD375" s="942"/>
      <c r="AE375" s="876"/>
      <c r="AF375" s="877"/>
      <c r="AG375" s="878"/>
      <c r="AH375" s="742"/>
      <c r="AI375" s="743"/>
      <c r="AJ375" s="743"/>
      <c r="AK375" s="743"/>
      <c r="AL375" s="744"/>
      <c r="AN375" s="911"/>
      <c r="AO375" s="912"/>
      <c r="AP375" s="912"/>
      <c r="AQ375" s="912"/>
      <c r="AR375" s="913"/>
      <c r="AU375" s="748"/>
      <c r="AV375" s="837"/>
      <c r="AW375" s="820"/>
    </row>
    <row r="376" spans="3:49" ht="10.9" customHeight="1">
      <c r="C376" s="868"/>
      <c r="D376" s="922"/>
      <c r="E376" s="866"/>
      <c r="F376" s="866"/>
      <c r="G376" s="868"/>
      <c r="H376" s="866"/>
      <c r="I376" s="777"/>
      <c r="J376" s="778"/>
      <c r="K376" s="779"/>
      <c r="L376" s="786"/>
      <c r="M376" s="787"/>
      <c r="N376" s="787"/>
      <c r="O376" s="787"/>
      <c r="P376" s="788"/>
      <c r="Q376" s="777"/>
      <c r="R376" s="778"/>
      <c r="S376" s="874"/>
      <c r="T376" s="926"/>
      <c r="U376" s="926"/>
      <c r="V376" s="927"/>
      <c r="W376" s="786"/>
      <c r="X376" s="787"/>
      <c r="Y376" s="787"/>
      <c r="Z376" s="787"/>
      <c r="AA376" s="835"/>
      <c r="AB376" s="931"/>
      <c r="AC376" s="932"/>
      <c r="AD376" s="933"/>
      <c r="AE376" s="876"/>
      <c r="AF376" s="877"/>
      <c r="AG376" s="878"/>
      <c r="AH376" s="742"/>
      <c r="AI376" s="743"/>
      <c r="AJ376" s="743"/>
      <c r="AK376" s="743"/>
      <c r="AL376" s="744"/>
      <c r="AN376" s="911"/>
      <c r="AO376" s="912"/>
      <c r="AP376" s="912"/>
      <c r="AQ376" s="912"/>
      <c r="AR376" s="913"/>
      <c r="AU376" s="748"/>
      <c r="AV376" s="837"/>
      <c r="AW376" s="820"/>
    </row>
    <row r="377" spans="3:49" ht="10.9" customHeight="1">
      <c r="C377" s="869"/>
      <c r="D377" s="923"/>
      <c r="E377" s="867"/>
      <c r="F377" s="867"/>
      <c r="G377" s="869"/>
      <c r="H377" s="867"/>
      <c r="I377" s="780"/>
      <c r="J377" s="781"/>
      <c r="K377" s="782"/>
      <c r="L377" s="789"/>
      <c r="M377" s="790"/>
      <c r="N377" s="790"/>
      <c r="O377" s="790"/>
      <c r="P377" s="791"/>
      <c r="Q377" s="780"/>
      <c r="R377" s="781"/>
      <c r="S377" s="875"/>
      <c r="T377" s="926"/>
      <c r="U377" s="926"/>
      <c r="V377" s="927"/>
      <c r="W377" s="789"/>
      <c r="X377" s="790"/>
      <c r="Y377" s="790"/>
      <c r="Z377" s="790"/>
      <c r="AA377" s="836"/>
      <c r="AB377" s="934"/>
      <c r="AC377" s="935"/>
      <c r="AD377" s="936"/>
      <c r="AE377" s="879"/>
      <c r="AF377" s="880"/>
      <c r="AG377" s="881"/>
      <c r="AH377" s="742"/>
      <c r="AI377" s="743"/>
      <c r="AJ377" s="743"/>
      <c r="AK377" s="743"/>
      <c r="AL377" s="744"/>
      <c r="AN377" s="911"/>
      <c r="AO377" s="912"/>
      <c r="AP377" s="912"/>
      <c r="AQ377" s="912"/>
      <c r="AR377" s="913"/>
      <c r="AU377" s="748"/>
      <c r="AV377" s="837"/>
      <c r="AW377" s="820"/>
    </row>
    <row r="378" spans="3:49" ht="10.9" customHeight="1">
      <c r="C378" s="920">
        <v>5</v>
      </c>
      <c r="D378" s="921" t="s">
        <v>9</v>
      </c>
      <c r="E378" s="924">
        <v>14</v>
      </c>
      <c r="F378" s="924" t="s">
        <v>10</v>
      </c>
      <c r="G378" s="920" t="s">
        <v>20</v>
      </c>
      <c r="H378" s="924"/>
      <c r="I378" s="774"/>
      <c r="J378" s="775"/>
      <c r="K378" s="776"/>
      <c r="L378" s="783">
        <f>IF(AND(I378="△",AU378="●"),AW378,0)</f>
        <v>0</v>
      </c>
      <c r="M378" s="784"/>
      <c r="N378" s="784"/>
      <c r="O378" s="784"/>
      <c r="P378" s="785"/>
      <c r="Q378" s="774"/>
      <c r="R378" s="775"/>
      <c r="S378" s="873"/>
      <c r="T378" s="925">
        <f t="shared" ref="T378" si="73">IF(Q378="①",$AL$165,IF(Q378="②",$AL$187,IF(Q378="③",$AL$209,IF(Q378="④",$AL$231,0))))</f>
        <v>0</v>
      </c>
      <c r="U378" s="926"/>
      <c r="V378" s="927"/>
      <c r="W378" s="783">
        <f t="shared" ref="W378" si="74">IF(AND(I378="△",AU378="●"),$K$258*2,0)</f>
        <v>0</v>
      </c>
      <c r="X378" s="784"/>
      <c r="Y378" s="784"/>
      <c r="Z378" s="784"/>
      <c r="AA378" s="834"/>
      <c r="AB378" s="937"/>
      <c r="AC378" s="938"/>
      <c r="AD378" s="939"/>
      <c r="AE378" s="908">
        <f t="shared" ref="AE378" si="75">IF(AB380=0,0,ROUNDUP(AB380/AB378,3))</f>
        <v>0</v>
      </c>
      <c r="AF378" s="909"/>
      <c r="AG378" s="910"/>
      <c r="AH378" s="742">
        <f>IF(I378="○",L378+W378,ROUNDUP(L378*T378+W378*AE378,1))</f>
        <v>0</v>
      </c>
      <c r="AI378" s="743"/>
      <c r="AJ378" s="743"/>
      <c r="AK378" s="743"/>
      <c r="AL378" s="744"/>
      <c r="AN378" s="928">
        <f t="shared" ref="AN378" si="76">IF(I378="△",ROUNDUP(W378*AE378,1),0)</f>
        <v>0</v>
      </c>
      <c r="AO378" s="929"/>
      <c r="AP378" s="929"/>
      <c r="AQ378" s="929"/>
      <c r="AR378" s="930"/>
      <c r="AU378" s="748" t="str">
        <f t="shared" ref="AU378" si="77">IF(OR(I378="×",AU382="×"),"×","●")</f>
        <v>●</v>
      </c>
      <c r="AV378" s="837">
        <f t="shared" ref="AV378" si="78">IF(AU378="●",IF(I378="定","-",I378),"-")</f>
        <v>0</v>
      </c>
      <c r="AW378" s="820">
        <f t="shared" ref="AW378" si="79">20+ROUNDDOWN(($K$256-1000)/1000,0)*20</f>
        <v>0</v>
      </c>
    </row>
    <row r="379" spans="3:49" ht="10.9" customHeight="1">
      <c r="C379" s="868"/>
      <c r="D379" s="922"/>
      <c r="E379" s="866"/>
      <c r="F379" s="866"/>
      <c r="G379" s="868"/>
      <c r="H379" s="866"/>
      <c r="I379" s="777"/>
      <c r="J379" s="778"/>
      <c r="K379" s="779"/>
      <c r="L379" s="786"/>
      <c r="M379" s="787"/>
      <c r="N379" s="787"/>
      <c r="O379" s="787"/>
      <c r="P379" s="788"/>
      <c r="Q379" s="777"/>
      <c r="R379" s="778"/>
      <c r="S379" s="874"/>
      <c r="T379" s="926"/>
      <c r="U379" s="926"/>
      <c r="V379" s="927"/>
      <c r="W379" s="786"/>
      <c r="X379" s="787"/>
      <c r="Y379" s="787"/>
      <c r="Z379" s="787"/>
      <c r="AA379" s="835"/>
      <c r="AB379" s="940"/>
      <c r="AC379" s="941"/>
      <c r="AD379" s="942"/>
      <c r="AE379" s="876"/>
      <c r="AF379" s="877"/>
      <c r="AG379" s="878"/>
      <c r="AH379" s="742"/>
      <c r="AI379" s="743"/>
      <c r="AJ379" s="743"/>
      <c r="AK379" s="743"/>
      <c r="AL379" s="744"/>
      <c r="AN379" s="911"/>
      <c r="AO379" s="912"/>
      <c r="AP379" s="912"/>
      <c r="AQ379" s="912"/>
      <c r="AR379" s="913"/>
      <c r="AU379" s="748"/>
      <c r="AV379" s="837"/>
      <c r="AW379" s="820"/>
    </row>
    <row r="380" spans="3:49" ht="10.9" customHeight="1">
      <c r="C380" s="868"/>
      <c r="D380" s="922"/>
      <c r="E380" s="866"/>
      <c r="F380" s="866"/>
      <c r="G380" s="868"/>
      <c r="H380" s="866"/>
      <c r="I380" s="777"/>
      <c r="J380" s="778"/>
      <c r="K380" s="779"/>
      <c r="L380" s="786"/>
      <c r="M380" s="787"/>
      <c r="N380" s="787"/>
      <c r="O380" s="787"/>
      <c r="P380" s="788"/>
      <c r="Q380" s="777"/>
      <c r="R380" s="778"/>
      <c r="S380" s="874"/>
      <c r="T380" s="926"/>
      <c r="U380" s="926"/>
      <c r="V380" s="927"/>
      <c r="W380" s="786"/>
      <c r="X380" s="787"/>
      <c r="Y380" s="787"/>
      <c r="Z380" s="787"/>
      <c r="AA380" s="835"/>
      <c r="AB380" s="931"/>
      <c r="AC380" s="932"/>
      <c r="AD380" s="933"/>
      <c r="AE380" s="876"/>
      <c r="AF380" s="877"/>
      <c r="AG380" s="878"/>
      <c r="AH380" s="742"/>
      <c r="AI380" s="743"/>
      <c r="AJ380" s="743"/>
      <c r="AK380" s="743"/>
      <c r="AL380" s="744"/>
      <c r="AN380" s="911"/>
      <c r="AO380" s="912"/>
      <c r="AP380" s="912"/>
      <c r="AQ380" s="912"/>
      <c r="AR380" s="913"/>
      <c r="AU380" s="748"/>
      <c r="AV380" s="837"/>
      <c r="AW380" s="820"/>
    </row>
    <row r="381" spans="3:49" ht="10.9" customHeight="1">
      <c r="C381" s="869"/>
      <c r="D381" s="923"/>
      <c r="E381" s="867"/>
      <c r="F381" s="867"/>
      <c r="G381" s="869"/>
      <c r="H381" s="867"/>
      <c r="I381" s="780"/>
      <c r="J381" s="781"/>
      <c r="K381" s="782"/>
      <c r="L381" s="789"/>
      <c r="M381" s="790"/>
      <c r="N381" s="790"/>
      <c r="O381" s="790"/>
      <c r="P381" s="791"/>
      <c r="Q381" s="780"/>
      <c r="R381" s="781"/>
      <c r="S381" s="875"/>
      <c r="T381" s="926"/>
      <c r="U381" s="926"/>
      <c r="V381" s="927"/>
      <c r="W381" s="789"/>
      <c r="X381" s="790"/>
      <c r="Y381" s="790"/>
      <c r="Z381" s="790"/>
      <c r="AA381" s="836"/>
      <c r="AB381" s="934"/>
      <c r="AC381" s="935"/>
      <c r="AD381" s="936"/>
      <c r="AE381" s="879"/>
      <c r="AF381" s="880"/>
      <c r="AG381" s="881"/>
      <c r="AH381" s="742"/>
      <c r="AI381" s="743"/>
      <c r="AJ381" s="743"/>
      <c r="AK381" s="743"/>
      <c r="AL381" s="744"/>
      <c r="AN381" s="911"/>
      <c r="AO381" s="912"/>
      <c r="AP381" s="912"/>
      <c r="AQ381" s="912"/>
      <c r="AR381" s="913"/>
      <c r="AU381" s="748"/>
      <c r="AV381" s="837"/>
      <c r="AW381" s="820"/>
    </row>
    <row r="382" spans="3:49" ht="10.9" customHeight="1">
      <c r="C382" s="765">
        <v>5</v>
      </c>
      <c r="D382" s="768" t="s">
        <v>9</v>
      </c>
      <c r="E382" s="771">
        <v>15</v>
      </c>
      <c r="F382" s="771" t="s">
        <v>10</v>
      </c>
      <c r="G382" s="765" t="s">
        <v>21</v>
      </c>
      <c r="H382" s="771"/>
      <c r="I382" s="774"/>
      <c r="J382" s="775"/>
      <c r="K382" s="776"/>
      <c r="L382" s="906">
        <f>IF(OR(I382="○",I382="△"),IF(AU382="●",AW382,0),0)</f>
        <v>0</v>
      </c>
      <c r="M382" s="906"/>
      <c r="N382" s="906"/>
      <c r="O382" s="906"/>
      <c r="P382" s="906"/>
      <c r="Q382" s="774"/>
      <c r="R382" s="775"/>
      <c r="S382" s="873"/>
      <c r="T382" s="925">
        <f t="shared" ref="T382" si="80">IF(Q382="①",$AL$165,IF(Q382="②",$AL$187,IF(Q382="③",$AL$209,IF(Q382="④",$AL$231,0))))</f>
        <v>0</v>
      </c>
      <c r="U382" s="926"/>
      <c r="V382" s="927"/>
      <c r="W382" s="906">
        <f>IF(OR(I382="○",I382="△"),IF(AU382="●",$K$258*2,0),0)</f>
        <v>0</v>
      </c>
      <c r="X382" s="906"/>
      <c r="Y382" s="906"/>
      <c r="Z382" s="906"/>
      <c r="AA382" s="907"/>
      <c r="AB382" s="937"/>
      <c r="AC382" s="938"/>
      <c r="AD382" s="939"/>
      <c r="AE382" s="908">
        <f t="shared" ref="AE382" si="81">IF(AB384=0,0,ROUNDUP(AB384/AB382,3))</f>
        <v>0</v>
      </c>
      <c r="AF382" s="909"/>
      <c r="AG382" s="910"/>
      <c r="AH382" s="742">
        <f>IF(I382="○",L382+W382,ROUNDUP(L382*T382+W382*AE382,1))</f>
        <v>0</v>
      </c>
      <c r="AI382" s="743"/>
      <c r="AJ382" s="743"/>
      <c r="AK382" s="743"/>
      <c r="AL382" s="744"/>
      <c r="AN382" s="911">
        <f t="shared" ref="AN382" si="82">IF(I382="△",ROUNDUP(W382*AE382,1),0)</f>
        <v>0</v>
      </c>
      <c r="AO382" s="912"/>
      <c r="AP382" s="912"/>
      <c r="AQ382" s="912"/>
      <c r="AR382" s="913"/>
      <c r="AU382" s="748" t="str">
        <f t="shared" ref="AU382" si="83">IF(OR(I382="×",AU386="×"),"×","●")</f>
        <v>●</v>
      </c>
      <c r="AV382" s="837">
        <f t="shared" ref="AV382" si="84">IF(AU382="●",IF(I382="定","-",I382),"-")</f>
        <v>0</v>
      </c>
      <c r="AW382" s="820">
        <f t="shared" ref="AW382" si="85">20+ROUNDDOWN(($K$256-1000)/1000,0)*20</f>
        <v>0</v>
      </c>
    </row>
    <row r="383" spans="3:49" ht="10.9" customHeight="1">
      <c r="C383" s="766"/>
      <c r="D383" s="769"/>
      <c r="E383" s="772"/>
      <c r="F383" s="772"/>
      <c r="G383" s="766"/>
      <c r="H383" s="772"/>
      <c r="I383" s="777"/>
      <c r="J383" s="778"/>
      <c r="K383" s="779"/>
      <c r="L383" s="906"/>
      <c r="M383" s="906"/>
      <c r="N383" s="906"/>
      <c r="O383" s="906"/>
      <c r="P383" s="906"/>
      <c r="Q383" s="777"/>
      <c r="R383" s="778"/>
      <c r="S383" s="874"/>
      <c r="T383" s="926"/>
      <c r="U383" s="926"/>
      <c r="V383" s="927"/>
      <c r="W383" s="906"/>
      <c r="X383" s="906"/>
      <c r="Y383" s="906"/>
      <c r="Z383" s="906"/>
      <c r="AA383" s="907"/>
      <c r="AB383" s="940"/>
      <c r="AC383" s="941"/>
      <c r="AD383" s="942"/>
      <c r="AE383" s="876"/>
      <c r="AF383" s="877"/>
      <c r="AG383" s="878"/>
      <c r="AH383" s="742"/>
      <c r="AI383" s="743"/>
      <c r="AJ383" s="743"/>
      <c r="AK383" s="743"/>
      <c r="AL383" s="744"/>
      <c r="AN383" s="911"/>
      <c r="AO383" s="912"/>
      <c r="AP383" s="912"/>
      <c r="AQ383" s="912"/>
      <c r="AR383" s="913"/>
      <c r="AU383" s="748"/>
      <c r="AV383" s="837"/>
      <c r="AW383" s="820"/>
    </row>
    <row r="384" spans="3:49" ht="10.9" customHeight="1">
      <c r="C384" s="766"/>
      <c r="D384" s="769"/>
      <c r="E384" s="772"/>
      <c r="F384" s="772"/>
      <c r="G384" s="766"/>
      <c r="H384" s="772"/>
      <c r="I384" s="777"/>
      <c r="J384" s="778"/>
      <c r="K384" s="779"/>
      <c r="L384" s="906"/>
      <c r="M384" s="906"/>
      <c r="N384" s="906"/>
      <c r="O384" s="906"/>
      <c r="P384" s="906"/>
      <c r="Q384" s="777"/>
      <c r="R384" s="778"/>
      <c r="S384" s="874"/>
      <c r="T384" s="926"/>
      <c r="U384" s="926"/>
      <c r="V384" s="927"/>
      <c r="W384" s="906"/>
      <c r="X384" s="906"/>
      <c r="Y384" s="906"/>
      <c r="Z384" s="906"/>
      <c r="AA384" s="907"/>
      <c r="AB384" s="931"/>
      <c r="AC384" s="932"/>
      <c r="AD384" s="933"/>
      <c r="AE384" s="876"/>
      <c r="AF384" s="877"/>
      <c r="AG384" s="878"/>
      <c r="AH384" s="742"/>
      <c r="AI384" s="743"/>
      <c r="AJ384" s="743"/>
      <c r="AK384" s="743"/>
      <c r="AL384" s="744"/>
      <c r="AN384" s="911"/>
      <c r="AO384" s="912"/>
      <c r="AP384" s="912"/>
      <c r="AQ384" s="912"/>
      <c r="AR384" s="913"/>
      <c r="AU384" s="748"/>
      <c r="AV384" s="837"/>
      <c r="AW384" s="820"/>
    </row>
    <row r="385" spans="3:49" ht="10.9" customHeight="1">
      <c r="C385" s="767"/>
      <c r="D385" s="770"/>
      <c r="E385" s="773"/>
      <c r="F385" s="773"/>
      <c r="G385" s="767"/>
      <c r="H385" s="773"/>
      <c r="I385" s="780"/>
      <c r="J385" s="781"/>
      <c r="K385" s="782"/>
      <c r="L385" s="906"/>
      <c r="M385" s="906"/>
      <c r="N385" s="906"/>
      <c r="O385" s="906"/>
      <c r="P385" s="906"/>
      <c r="Q385" s="780"/>
      <c r="R385" s="781"/>
      <c r="S385" s="875"/>
      <c r="T385" s="926"/>
      <c r="U385" s="926"/>
      <c r="V385" s="927"/>
      <c r="W385" s="906"/>
      <c r="X385" s="906"/>
      <c r="Y385" s="906"/>
      <c r="Z385" s="906"/>
      <c r="AA385" s="907"/>
      <c r="AB385" s="934"/>
      <c r="AC385" s="935"/>
      <c r="AD385" s="936"/>
      <c r="AE385" s="879"/>
      <c r="AF385" s="880"/>
      <c r="AG385" s="881"/>
      <c r="AH385" s="742"/>
      <c r="AI385" s="743"/>
      <c r="AJ385" s="743"/>
      <c r="AK385" s="743"/>
      <c r="AL385" s="744"/>
      <c r="AN385" s="911"/>
      <c r="AO385" s="912"/>
      <c r="AP385" s="912"/>
      <c r="AQ385" s="912"/>
      <c r="AR385" s="913"/>
      <c r="AU385" s="748"/>
      <c r="AV385" s="837"/>
      <c r="AW385" s="820"/>
    </row>
    <row r="386" spans="3:49" ht="10.9" customHeight="1">
      <c r="C386" s="765">
        <v>5</v>
      </c>
      <c r="D386" s="768" t="s">
        <v>9</v>
      </c>
      <c r="E386" s="771">
        <v>16</v>
      </c>
      <c r="F386" s="771" t="s">
        <v>10</v>
      </c>
      <c r="G386" s="765" t="s">
        <v>22</v>
      </c>
      <c r="H386" s="771"/>
      <c r="I386" s="774"/>
      <c r="J386" s="775"/>
      <c r="K386" s="776"/>
      <c r="L386" s="906">
        <f>IF(OR(I386="○",I386="△"),IF(AU386="●",AW386,0),0)</f>
        <v>0</v>
      </c>
      <c r="M386" s="906"/>
      <c r="N386" s="906"/>
      <c r="O386" s="906"/>
      <c r="P386" s="906"/>
      <c r="Q386" s="774"/>
      <c r="R386" s="775"/>
      <c r="S386" s="873"/>
      <c r="T386" s="908">
        <f t="shared" ref="T386" si="86">IF(Q386="①",$AL$165,IF(Q386="②",$AL$187,IF(Q386="③",$AL$209,IF(Q386="④",$AL$231,0))))</f>
        <v>0</v>
      </c>
      <c r="U386" s="909"/>
      <c r="V386" s="910"/>
      <c r="W386" s="906">
        <f>IF(OR(I386="○",I386="△"),IF(AU386="●",$K$258*2,0),0)</f>
        <v>0</v>
      </c>
      <c r="X386" s="906"/>
      <c r="Y386" s="906"/>
      <c r="Z386" s="906"/>
      <c r="AA386" s="907"/>
      <c r="AB386" s="937"/>
      <c r="AC386" s="938"/>
      <c r="AD386" s="939"/>
      <c r="AE386" s="908">
        <f t="shared" ref="AE386" si="87">IF(AB388=0,0,ROUNDUP(AB388/AB386,3))</f>
        <v>0</v>
      </c>
      <c r="AF386" s="909"/>
      <c r="AG386" s="910"/>
      <c r="AH386" s="742">
        <f>IF(I386="○",L386+W386,ROUNDUP(L386*T386+W386*AE386,1))</f>
        <v>0</v>
      </c>
      <c r="AI386" s="743"/>
      <c r="AJ386" s="743"/>
      <c r="AK386" s="743"/>
      <c r="AL386" s="744"/>
      <c r="AN386" s="911">
        <f t="shared" ref="AN386" si="88">IF(I386="△",ROUNDUP(W386*AE386,1),0)</f>
        <v>0</v>
      </c>
      <c r="AO386" s="912"/>
      <c r="AP386" s="912"/>
      <c r="AQ386" s="912"/>
      <c r="AR386" s="913"/>
      <c r="AU386" s="748" t="str">
        <f t="shared" ref="AU386" si="89">IF(OR(I386="×",AU390="×"),"×","●")</f>
        <v>●</v>
      </c>
      <c r="AV386" s="837">
        <f t="shared" ref="AV386" si="90">IF(AU386="●",IF(I386="定","-",I386),"-")</f>
        <v>0</v>
      </c>
      <c r="AW386" s="820">
        <f t="shared" ref="AW386" si="91">20+ROUNDDOWN(($K$256-1000)/1000,0)*20</f>
        <v>0</v>
      </c>
    </row>
    <row r="387" spans="3:49" ht="10.9" customHeight="1">
      <c r="C387" s="766"/>
      <c r="D387" s="769"/>
      <c r="E387" s="772"/>
      <c r="F387" s="772"/>
      <c r="G387" s="766"/>
      <c r="H387" s="772"/>
      <c r="I387" s="777"/>
      <c r="J387" s="778"/>
      <c r="K387" s="779"/>
      <c r="L387" s="906"/>
      <c r="M387" s="906"/>
      <c r="N387" s="906"/>
      <c r="O387" s="906"/>
      <c r="P387" s="906"/>
      <c r="Q387" s="777"/>
      <c r="R387" s="778"/>
      <c r="S387" s="874"/>
      <c r="T387" s="876"/>
      <c r="U387" s="877"/>
      <c r="V387" s="878"/>
      <c r="W387" s="906"/>
      <c r="X387" s="906"/>
      <c r="Y387" s="906"/>
      <c r="Z387" s="906"/>
      <c r="AA387" s="907"/>
      <c r="AB387" s="940"/>
      <c r="AC387" s="941"/>
      <c r="AD387" s="942"/>
      <c r="AE387" s="876"/>
      <c r="AF387" s="877"/>
      <c r="AG387" s="878"/>
      <c r="AH387" s="742"/>
      <c r="AI387" s="743"/>
      <c r="AJ387" s="743"/>
      <c r="AK387" s="743"/>
      <c r="AL387" s="744"/>
      <c r="AN387" s="911"/>
      <c r="AO387" s="912"/>
      <c r="AP387" s="912"/>
      <c r="AQ387" s="912"/>
      <c r="AR387" s="913"/>
      <c r="AU387" s="748"/>
      <c r="AV387" s="837"/>
      <c r="AW387" s="820"/>
    </row>
    <row r="388" spans="3:49" ht="10.9" customHeight="1">
      <c r="C388" s="766"/>
      <c r="D388" s="769"/>
      <c r="E388" s="772"/>
      <c r="F388" s="772"/>
      <c r="G388" s="766"/>
      <c r="H388" s="772"/>
      <c r="I388" s="777"/>
      <c r="J388" s="778"/>
      <c r="K388" s="779"/>
      <c r="L388" s="906"/>
      <c r="M388" s="906"/>
      <c r="N388" s="906"/>
      <c r="O388" s="906"/>
      <c r="P388" s="906"/>
      <c r="Q388" s="777"/>
      <c r="R388" s="778"/>
      <c r="S388" s="874"/>
      <c r="T388" s="876"/>
      <c r="U388" s="877"/>
      <c r="V388" s="878"/>
      <c r="W388" s="906"/>
      <c r="X388" s="906"/>
      <c r="Y388" s="906"/>
      <c r="Z388" s="906"/>
      <c r="AA388" s="907"/>
      <c r="AB388" s="931"/>
      <c r="AC388" s="932"/>
      <c r="AD388" s="933"/>
      <c r="AE388" s="876"/>
      <c r="AF388" s="877"/>
      <c r="AG388" s="878"/>
      <c r="AH388" s="742"/>
      <c r="AI388" s="743"/>
      <c r="AJ388" s="743"/>
      <c r="AK388" s="743"/>
      <c r="AL388" s="744"/>
      <c r="AN388" s="911"/>
      <c r="AO388" s="912"/>
      <c r="AP388" s="912"/>
      <c r="AQ388" s="912"/>
      <c r="AR388" s="913"/>
      <c r="AU388" s="748"/>
      <c r="AV388" s="837"/>
      <c r="AW388" s="820"/>
    </row>
    <row r="389" spans="3:49" ht="10.9" customHeight="1">
      <c r="C389" s="767"/>
      <c r="D389" s="770"/>
      <c r="E389" s="773"/>
      <c r="F389" s="773"/>
      <c r="G389" s="767"/>
      <c r="H389" s="773"/>
      <c r="I389" s="780"/>
      <c r="J389" s="781"/>
      <c r="K389" s="782"/>
      <c r="L389" s="906"/>
      <c r="M389" s="906"/>
      <c r="N389" s="906"/>
      <c r="O389" s="906"/>
      <c r="P389" s="906"/>
      <c r="Q389" s="780"/>
      <c r="R389" s="781"/>
      <c r="S389" s="875"/>
      <c r="T389" s="879"/>
      <c r="U389" s="880"/>
      <c r="V389" s="881"/>
      <c r="W389" s="906"/>
      <c r="X389" s="906"/>
      <c r="Y389" s="906"/>
      <c r="Z389" s="906"/>
      <c r="AA389" s="907"/>
      <c r="AB389" s="934"/>
      <c r="AC389" s="935"/>
      <c r="AD389" s="936"/>
      <c r="AE389" s="879"/>
      <c r="AF389" s="880"/>
      <c r="AG389" s="881"/>
      <c r="AH389" s="742"/>
      <c r="AI389" s="743"/>
      <c r="AJ389" s="743"/>
      <c r="AK389" s="743"/>
      <c r="AL389" s="744"/>
      <c r="AN389" s="911"/>
      <c r="AO389" s="912"/>
      <c r="AP389" s="912"/>
      <c r="AQ389" s="912"/>
      <c r="AR389" s="913"/>
      <c r="AU389" s="748"/>
      <c r="AV389" s="837"/>
      <c r="AW389" s="820"/>
    </row>
    <row r="390" spans="3:49" ht="10.9" customHeight="1">
      <c r="C390" s="920">
        <v>5</v>
      </c>
      <c r="D390" s="921" t="s">
        <v>9</v>
      </c>
      <c r="E390" s="924">
        <v>17</v>
      </c>
      <c r="F390" s="924" t="s">
        <v>10</v>
      </c>
      <c r="G390" s="920" t="s">
        <v>23</v>
      </c>
      <c r="H390" s="924"/>
      <c r="I390" s="774"/>
      <c r="J390" s="775"/>
      <c r="K390" s="776"/>
      <c r="L390" s="783">
        <f>IF(AND(I390="△",AU390="●"),AW390,0)</f>
        <v>0</v>
      </c>
      <c r="M390" s="784"/>
      <c r="N390" s="784"/>
      <c r="O390" s="784"/>
      <c r="P390" s="785"/>
      <c r="Q390" s="774"/>
      <c r="R390" s="775"/>
      <c r="S390" s="873"/>
      <c r="T390" s="925">
        <f t="shared" ref="T390" si="92">IF(Q390="①",$AL$165,IF(Q390="②",$AL$187,IF(Q390="③",$AL$209,IF(Q390="④",$AL$231,0))))</f>
        <v>0</v>
      </c>
      <c r="U390" s="926"/>
      <c r="V390" s="927"/>
      <c r="W390" s="783">
        <f t="shared" ref="W390" si="93">IF(AND(I390="△",AU390="●"),$K$258*2,0)</f>
        <v>0</v>
      </c>
      <c r="X390" s="784"/>
      <c r="Y390" s="784"/>
      <c r="Z390" s="784"/>
      <c r="AA390" s="834"/>
      <c r="AB390" s="937"/>
      <c r="AC390" s="938"/>
      <c r="AD390" s="939"/>
      <c r="AE390" s="925">
        <f t="shared" ref="AE390" si="94">IF(AB392=0,0,ROUNDUP(AB392/AB390,3))</f>
        <v>0</v>
      </c>
      <c r="AF390" s="926"/>
      <c r="AG390" s="927"/>
      <c r="AH390" s="742">
        <f>IF(I390="○",L390+W390,ROUNDUP(L390*T390+W390*AE390,1))</f>
        <v>0</v>
      </c>
      <c r="AI390" s="743"/>
      <c r="AJ390" s="743"/>
      <c r="AK390" s="743"/>
      <c r="AL390" s="744"/>
      <c r="AN390" s="928">
        <f t="shared" ref="AN390" si="95">IF(I390="△",ROUNDUP(W390*AE390,1),0)</f>
        <v>0</v>
      </c>
      <c r="AO390" s="929"/>
      <c r="AP390" s="929"/>
      <c r="AQ390" s="929"/>
      <c r="AR390" s="930"/>
      <c r="AU390" s="748" t="str">
        <f t="shared" ref="AU390" si="96">IF(OR(I390="×",AU394="×"),"×","●")</f>
        <v>●</v>
      </c>
      <c r="AV390" s="837">
        <f t="shared" ref="AV390" si="97">IF(AU390="●",IF(I390="定","-",I390),"-")</f>
        <v>0</v>
      </c>
      <c r="AW390" s="820">
        <f t="shared" ref="AW390" si="98">20+ROUNDDOWN(($K$256-1000)/1000,0)*20</f>
        <v>0</v>
      </c>
    </row>
    <row r="391" spans="3:49" ht="10.9" customHeight="1">
      <c r="C391" s="868"/>
      <c r="D391" s="922"/>
      <c r="E391" s="866"/>
      <c r="F391" s="866"/>
      <c r="G391" s="868"/>
      <c r="H391" s="866"/>
      <c r="I391" s="777"/>
      <c r="J391" s="778"/>
      <c r="K391" s="779"/>
      <c r="L391" s="786"/>
      <c r="M391" s="787"/>
      <c r="N391" s="787"/>
      <c r="O391" s="787"/>
      <c r="P391" s="788"/>
      <c r="Q391" s="777"/>
      <c r="R391" s="778"/>
      <c r="S391" s="874"/>
      <c r="T391" s="926"/>
      <c r="U391" s="926"/>
      <c r="V391" s="927"/>
      <c r="W391" s="786"/>
      <c r="X391" s="787"/>
      <c r="Y391" s="787"/>
      <c r="Z391" s="787"/>
      <c r="AA391" s="835"/>
      <c r="AB391" s="940"/>
      <c r="AC391" s="941"/>
      <c r="AD391" s="942"/>
      <c r="AE391" s="926"/>
      <c r="AF391" s="926"/>
      <c r="AG391" s="927"/>
      <c r="AH391" s="742"/>
      <c r="AI391" s="743"/>
      <c r="AJ391" s="743"/>
      <c r="AK391" s="743"/>
      <c r="AL391" s="744"/>
      <c r="AN391" s="911"/>
      <c r="AO391" s="912"/>
      <c r="AP391" s="912"/>
      <c r="AQ391" s="912"/>
      <c r="AR391" s="913"/>
      <c r="AU391" s="748"/>
      <c r="AV391" s="837"/>
      <c r="AW391" s="820"/>
    </row>
    <row r="392" spans="3:49" ht="10.9" customHeight="1">
      <c r="C392" s="868"/>
      <c r="D392" s="922"/>
      <c r="E392" s="866"/>
      <c r="F392" s="866"/>
      <c r="G392" s="868"/>
      <c r="H392" s="866"/>
      <c r="I392" s="777"/>
      <c r="J392" s="778"/>
      <c r="K392" s="779"/>
      <c r="L392" s="786"/>
      <c r="M392" s="787"/>
      <c r="N392" s="787"/>
      <c r="O392" s="787"/>
      <c r="P392" s="788"/>
      <c r="Q392" s="777"/>
      <c r="R392" s="778"/>
      <c r="S392" s="874"/>
      <c r="T392" s="926"/>
      <c r="U392" s="926"/>
      <c r="V392" s="927"/>
      <c r="W392" s="786"/>
      <c r="X392" s="787"/>
      <c r="Y392" s="787"/>
      <c r="Z392" s="787"/>
      <c r="AA392" s="835"/>
      <c r="AB392" s="931"/>
      <c r="AC392" s="932"/>
      <c r="AD392" s="933"/>
      <c r="AE392" s="926"/>
      <c r="AF392" s="926"/>
      <c r="AG392" s="927"/>
      <c r="AH392" s="742"/>
      <c r="AI392" s="743"/>
      <c r="AJ392" s="743"/>
      <c r="AK392" s="743"/>
      <c r="AL392" s="744"/>
      <c r="AN392" s="911"/>
      <c r="AO392" s="912"/>
      <c r="AP392" s="912"/>
      <c r="AQ392" s="912"/>
      <c r="AR392" s="913"/>
      <c r="AU392" s="748"/>
      <c r="AV392" s="837"/>
      <c r="AW392" s="820"/>
    </row>
    <row r="393" spans="3:49" ht="10.9" customHeight="1">
      <c r="C393" s="869"/>
      <c r="D393" s="923"/>
      <c r="E393" s="867"/>
      <c r="F393" s="867"/>
      <c r="G393" s="869"/>
      <c r="H393" s="867"/>
      <c r="I393" s="780"/>
      <c r="J393" s="781"/>
      <c r="K393" s="782"/>
      <c r="L393" s="789"/>
      <c r="M393" s="790"/>
      <c r="N393" s="790"/>
      <c r="O393" s="790"/>
      <c r="P393" s="791"/>
      <c r="Q393" s="780"/>
      <c r="R393" s="781"/>
      <c r="S393" s="875"/>
      <c r="T393" s="926"/>
      <c r="U393" s="926"/>
      <c r="V393" s="927"/>
      <c r="W393" s="789"/>
      <c r="X393" s="790"/>
      <c r="Y393" s="790"/>
      <c r="Z393" s="790"/>
      <c r="AA393" s="836"/>
      <c r="AB393" s="934"/>
      <c r="AC393" s="935"/>
      <c r="AD393" s="936"/>
      <c r="AE393" s="926"/>
      <c r="AF393" s="926"/>
      <c r="AG393" s="927"/>
      <c r="AH393" s="742"/>
      <c r="AI393" s="743"/>
      <c r="AJ393" s="743"/>
      <c r="AK393" s="743"/>
      <c r="AL393" s="744"/>
      <c r="AN393" s="911"/>
      <c r="AO393" s="912"/>
      <c r="AP393" s="912"/>
      <c r="AQ393" s="912"/>
      <c r="AR393" s="913"/>
      <c r="AU393" s="748"/>
      <c r="AV393" s="837"/>
      <c r="AW393" s="820"/>
    </row>
    <row r="394" spans="3:49" ht="10.9" customHeight="1">
      <c r="C394" s="920">
        <v>5</v>
      </c>
      <c r="D394" s="921" t="s">
        <v>9</v>
      </c>
      <c r="E394" s="924">
        <v>18</v>
      </c>
      <c r="F394" s="924" t="s">
        <v>10</v>
      </c>
      <c r="G394" s="920" t="s">
        <v>24</v>
      </c>
      <c r="H394" s="924"/>
      <c r="I394" s="774"/>
      <c r="J394" s="775"/>
      <c r="K394" s="776"/>
      <c r="L394" s="783">
        <f>IF(AND(I394="△",AU394="●"),AW394,0)</f>
        <v>0</v>
      </c>
      <c r="M394" s="784"/>
      <c r="N394" s="784"/>
      <c r="O394" s="784"/>
      <c r="P394" s="785"/>
      <c r="Q394" s="774"/>
      <c r="R394" s="775"/>
      <c r="S394" s="873"/>
      <c r="T394" s="925">
        <f t="shared" ref="T394" si="99">IF(Q394="①",$AL$165,IF(Q394="②",$AL$187,IF(Q394="③",$AL$209,IF(Q394="④",$AL$231,0))))</f>
        <v>0</v>
      </c>
      <c r="U394" s="926"/>
      <c r="V394" s="927"/>
      <c r="W394" s="783">
        <f t="shared" ref="W394" si="100">IF(AND(I394="△",AU394="●"),$K$258*2,0)</f>
        <v>0</v>
      </c>
      <c r="X394" s="784"/>
      <c r="Y394" s="784"/>
      <c r="Z394" s="784"/>
      <c r="AA394" s="834"/>
      <c r="AB394" s="937"/>
      <c r="AC394" s="938"/>
      <c r="AD394" s="939"/>
      <c r="AE394" s="925">
        <f t="shared" ref="AE394" si="101">IF(AB396=0,0,ROUNDUP(AB396/AB394,3))</f>
        <v>0</v>
      </c>
      <c r="AF394" s="926"/>
      <c r="AG394" s="927"/>
      <c r="AH394" s="742">
        <f>IF(I394="○",L394+W394,ROUNDUP(L394*T394+W394*AE394,1))</f>
        <v>0</v>
      </c>
      <c r="AI394" s="743"/>
      <c r="AJ394" s="743"/>
      <c r="AK394" s="743"/>
      <c r="AL394" s="744"/>
      <c r="AN394" s="928">
        <f t="shared" ref="AN394" si="102">IF(I394="△",ROUNDUP(W394*AE394,1),0)</f>
        <v>0</v>
      </c>
      <c r="AO394" s="929"/>
      <c r="AP394" s="929"/>
      <c r="AQ394" s="929"/>
      <c r="AR394" s="930"/>
      <c r="AU394" s="748" t="str">
        <f t="shared" ref="AU394" si="103">IF(OR(I394="×",AU398="×"),"×","●")</f>
        <v>●</v>
      </c>
      <c r="AV394" s="837">
        <f t="shared" ref="AV394" si="104">IF(AU394="●",IF(I394="定","-",I394),"-")</f>
        <v>0</v>
      </c>
      <c r="AW394" s="820">
        <f t="shared" ref="AW394" si="105">20+ROUNDDOWN(($K$256-1000)/1000,0)*20</f>
        <v>0</v>
      </c>
    </row>
    <row r="395" spans="3:49" ht="10.9" customHeight="1">
      <c r="C395" s="868"/>
      <c r="D395" s="922"/>
      <c r="E395" s="866"/>
      <c r="F395" s="866"/>
      <c r="G395" s="868"/>
      <c r="H395" s="866"/>
      <c r="I395" s="777"/>
      <c r="J395" s="778"/>
      <c r="K395" s="779"/>
      <c r="L395" s="786"/>
      <c r="M395" s="787"/>
      <c r="N395" s="787"/>
      <c r="O395" s="787"/>
      <c r="P395" s="788"/>
      <c r="Q395" s="777"/>
      <c r="R395" s="778"/>
      <c r="S395" s="874"/>
      <c r="T395" s="926"/>
      <c r="U395" s="926"/>
      <c r="V395" s="927"/>
      <c r="W395" s="786"/>
      <c r="X395" s="787"/>
      <c r="Y395" s="787"/>
      <c r="Z395" s="787"/>
      <c r="AA395" s="835"/>
      <c r="AB395" s="940"/>
      <c r="AC395" s="941"/>
      <c r="AD395" s="942"/>
      <c r="AE395" s="926"/>
      <c r="AF395" s="926"/>
      <c r="AG395" s="927"/>
      <c r="AH395" s="742"/>
      <c r="AI395" s="743"/>
      <c r="AJ395" s="743"/>
      <c r="AK395" s="743"/>
      <c r="AL395" s="744"/>
      <c r="AN395" s="911"/>
      <c r="AO395" s="912"/>
      <c r="AP395" s="912"/>
      <c r="AQ395" s="912"/>
      <c r="AR395" s="913"/>
      <c r="AU395" s="748"/>
      <c r="AV395" s="837"/>
      <c r="AW395" s="820"/>
    </row>
    <row r="396" spans="3:49" ht="10.9" customHeight="1">
      <c r="C396" s="868"/>
      <c r="D396" s="922"/>
      <c r="E396" s="866"/>
      <c r="F396" s="866"/>
      <c r="G396" s="868"/>
      <c r="H396" s="866"/>
      <c r="I396" s="777"/>
      <c r="J396" s="778"/>
      <c r="K396" s="779"/>
      <c r="L396" s="786"/>
      <c r="M396" s="787"/>
      <c r="N396" s="787"/>
      <c r="O396" s="787"/>
      <c r="P396" s="788"/>
      <c r="Q396" s="777"/>
      <c r="R396" s="778"/>
      <c r="S396" s="874"/>
      <c r="T396" s="926"/>
      <c r="U396" s="926"/>
      <c r="V396" s="927"/>
      <c r="W396" s="786"/>
      <c r="X396" s="787"/>
      <c r="Y396" s="787"/>
      <c r="Z396" s="787"/>
      <c r="AA396" s="835"/>
      <c r="AB396" s="931"/>
      <c r="AC396" s="932"/>
      <c r="AD396" s="933"/>
      <c r="AE396" s="926"/>
      <c r="AF396" s="926"/>
      <c r="AG396" s="927"/>
      <c r="AH396" s="742"/>
      <c r="AI396" s="743"/>
      <c r="AJ396" s="743"/>
      <c r="AK396" s="743"/>
      <c r="AL396" s="744"/>
      <c r="AN396" s="911"/>
      <c r="AO396" s="912"/>
      <c r="AP396" s="912"/>
      <c r="AQ396" s="912"/>
      <c r="AR396" s="913"/>
      <c r="AU396" s="748"/>
      <c r="AV396" s="837"/>
      <c r="AW396" s="820"/>
    </row>
    <row r="397" spans="3:49" ht="10.9" customHeight="1">
      <c r="C397" s="869"/>
      <c r="D397" s="923"/>
      <c r="E397" s="867"/>
      <c r="F397" s="867"/>
      <c r="G397" s="869"/>
      <c r="H397" s="867"/>
      <c r="I397" s="780"/>
      <c r="J397" s="781"/>
      <c r="K397" s="782"/>
      <c r="L397" s="789"/>
      <c r="M397" s="790"/>
      <c r="N397" s="790"/>
      <c r="O397" s="790"/>
      <c r="P397" s="791"/>
      <c r="Q397" s="780"/>
      <c r="R397" s="781"/>
      <c r="S397" s="875"/>
      <c r="T397" s="926"/>
      <c r="U397" s="926"/>
      <c r="V397" s="927"/>
      <c r="W397" s="789"/>
      <c r="X397" s="790"/>
      <c r="Y397" s="790"/>
      <c r="Z397" s="790"/>
      <c r="AA397" s="836"/>
      <c r="AB397" s="934"/>
      <c r="AC397" s="935"/>
      <c r="AD397" s="936"/>
      <c r="AE397" s="926"/>
      <c r="AF397" s="926"/>
      <c r="AG397" s="927"/>
      <c r="AH397" s="742"/>
      <c r="AI397" s="743"/>
      <c r="AJ397" s="743"/>
      <c r="AK397" s="743"/>
      <c r="AL397" s="744"/>
      <c r="AN397" s="911"/>
      <c r="AO397" s="912"/>
      <c r="AP397" s="912"/>
      <c r="AQ397" s="912"/>
      <c r="AR397" s="913"/>
      <c r="AU397" s="748"/>
      <c r="AV397" s="837"/>
      <c r="AW397" s="820"/>
    </row>
    <row r="398" spans="3:49" ht="10.9" customHeight="1">
      <c r="C398" s="920">
        <v>5</v>
      </c>
      <c r="D398" s="921" t="s">
        <v>9</v>
      </c>
      <c r="E398" s="924">
        <v>19</v>
      </c>
      <c r="F398" s="924" t="s">
        <v>10</v>
      </c>
      <c r="G398" s="920" t="s">
        <v>25</v>
      </c>
      <c r="H398" s="924"/>
      <c r="I398" s="774"/>
      <c r="J398" s="775"/>
      <c r="K398" s="776"/>
      <c r="L398" s="783">
        <f>IF(AND(I398="△",AU398="●"),AW398,0)</f>
        <v>0</v>
      </c>
      <c r="M398" s="784"/>
      <c r="N398" s="784"/>
      <c r="O398" s="784"/>
      <c r="P398" s="785"/>
      <c r="Q398" s="774"/>
      <c r="R398" s="775"/>
      <c r="S398" s="873"/>
      <c r="T398" s="925">
        <f t="shared" ref="T398" si="106">IF(Q398="①",$AL$165,IF(Q398="②",$AL$187,IF(Q398="③",$AL$209,IF(Q398="④",$AL$231,0))))</f>
        <v>0</v>
      </c>
      <c r="U398" s="926"/>
      <c r="V398" s="927"/>
      <c r="W398" s="783">
        <f t="shared" ref="W398" si="107">IF(AND(I398="△",AU398="●"),$K$258*2,0)</f>
        <v>0</v>
      </c>
      <c r="X398" s="784"/>
      <c r="Y398" s="784"/>
      <c r="Z398" s="784"/>
      <c r="AA398" s="834"/>
      <c r="AB398" s="937"/>
      <c r="AC398" s="938"/>
      <c r="AD398" s="939"/>
      <c r="AE398" s="925">
        <f t="shared" ref="AE398" si="108">IF(AB400=0,0,ROUNDUP(AB400/AB398,3))</f>
        <v>0</v>
      </c>
      <c r="AF398" s="926"/>
      <c r="AG398" s="927"/>
      <c r="AH398" s="742">
        <f>IF(I398="○",L398+W398,ROUNDUP(L398*T398+W398*AE398,1))</f>
        <v>0</v>
      </c>
      <c r="AI398" s="743"/>
      <c r="AJ398" s="743"/>
      <c r="AK398" s="743"/>
      <c r="AL398" s="744"/>
      <c r="AN398" s="928">
        <f t="shared" ref="AN398" si="109">IF(I398="△",ROUNDUP(W398*AE398,1),0)</f>
        <v>0</v>
      </c>
      <c r="AO398" s="929"/>
      <c r="AP398" s="929"/>
      <c r="AQ398" s="929"/>
      <c r="AR398" s="930"/>
      <c r="AU398" s="748" t="str">
        <f t="shared" ref="AU398" si="110">IF(OR(I398="×",AU402="×"),"×","●")</f>
        <v>●</v>
      </c>
      <c r="AV398" s="837">
        <f t="shared" ref="AV398" si="111">IF(AU398="●",IF(I398="定","-",I398),"-")</f>
        <v>0</v>
      </c>
      <c r="AW398" s="820">
        <f t="shared" ref="AW398" si="112">20+ROUNDDOWN(($K$256-1000)/1000,0)*20</f>
        <v>0</v>
      </c>
    </row>
    <row r="399" spans="3:49" ht="10.9" customHeight="1">
      <c r="C399" s="868"/>
      <c r="D399" s="922"/>
      <c r="E399" s="866"/>
      <c r="F399" s="866"/>
      <c r="G399" s="868"/>
      <c r="H399" s="866"/>
      <c r="I399" s="777"/>
      <c r="J399" s="778"/>
      <c r="K399" s="779"/>
      <c r="L399" s="786"/>
      <c r="M399" s="787"/>
      <c r="N399" s="787"/>
      <c r="O399" s="787"/>
      <c r="P399" s="788"/>
      <c r="Q399" s="777"/>
      <c r="R399" s="778"/>
      <c r="S399" s="874"/>
      <c r="T399" s="926"/>
      <c r="U399" s="926"/>
      <c r="V399" s="927"/>
      <c r="W399" s="786"/>
      <c r="X399" s="787"/>
      <c r="Y399" s="787"/>
      <c r="Z399" s="787"/>
      <c r="AA399" s="835"/>
      <c r="AB399" s="940"/>
      <c r="AC399" s="941"/>
      <c r="AD399" s="942"/>
      <c r="AE399" s="926"/>
      <c r="AF399" s="926"/>
      <c r="AG399" s="927"/>
      <c r="AH399" s="742"/>
      <c r="AI399" s="743"/>
      <c r="AJ399" s="743"/>
      <c r="AK399" s="743"/>
      <c r="AL399" s="744"/>
      <c r="AN399" s="911"/>
      <c r="AO399" s="912"/>
      <c r="AP399" s="912"/>
      <c r="AQ399" s="912"/>
      <c r="AR399" s="913"/>
      <c r="AU399" s="748"/>
      <c r="AV399" s="837"/>
      <c r="AW399" s="820"/>
    </row>
    <row r="400" spans="3:49" ht="10.9" customHeight="1">
      <c r="C400" s="868"/>
      <c r="D400" s="922"/>
      <c r="E400" s="866"/>
      <c r="F400" s="866"/>
      <c r="G400" s="868"/>
      <c r="H400" s="866"/>
      <c r="I400" s="777"/>
      <c r="J400" s="778"/>
      <c r="K400" s="779"/>
      <c r="L400" s="786"/>
      <c r="M400" s="787"/>
      <c r="N400" s="787"/>
      <c r="O400" s="787"/>
      <c r="P400" s="788"/>
      <c r="Q400" s="777"/>
      <c r="R400" s="778"/>
      <c r="S400" s="874"/>
      <c r="T400" s="926"/>
      <c r="U400" s="926"/>
      <c r="V400" s="927"/>
      <c r="W400" s="786"/>
      <c r="X400" s="787"/>
      <c r="Y400" s="787"/>
      <c r="Z400" s="787"/>
      <c r="AA400" s="835"/>
      <c r="AB400" s="931"/>
      <c r="AC400" s="932"/>
      <c r="AD400" s="933"/>
      <c r="AE400" s="926"/>
      <c r="AF400" s="926"/>
      <c r="AG400" s="927"/>
      <c r="AH400" s="742"/>
      <c r="AI400" s="743"/>
      <c r="AJ400" s="743"/>
      <c r="AK400" s="743"/>
      <c r="AL400" s="744"/>
      <c r="AN400" s="911"/>
      <c r="AO400" s="912"/>
      <c r="AP400" s="912"/>
      <c r="AQ400" s="912"/>
      <c r="AR400" s="913"/>
      <c r="AU400" s="748"/>
      <c r="AV400" s="837"/>
      <c r="AW400" s="820"/>
    </row>
    <row r="401" spans="3:49" ht="10.9" customHeight="1">
      <c r="C401" s="869"/>
      <c r="D401" s="923"/>
      <c r="E401" s="867"/>
      <c r="F401" s="867"/>
      <c r="G401" s="869"/>
      <c r="H401" s="867"/>
      <c r="I401" s="780"/>
      <c r="J401" s="781"/>
      <c r="K401" s="782"/>
      <c r="L401" s="789"/>
      <c r="M401" s="790"/>
      <c r="N401" s="790"/>
      <c r="O401" s="790"/>
      <c r="P401" s="791"/>
      <c r="Q401" s="780"/>
      <c r="R401" s="781"/>
      <c r="S401" s="875"/>
      <c r="T401" s="926"/>
      <c r="U401" s="926"/>
      <c r="V401" s="927"/>
      <c r="W401" s="789"/>
      <c r="X401" s="790"/>
      <c r="Y401" s="790"/>
      <c r="Z401" s="790"/>
      <c r="AA401" s="836"/>
      <c r="AB401" s="934"/>
      <c r="AC401" s="935"/>
      <c r="AD401" s="936"/>
      <c r="AE401" s="926"/>
      <c r="AF401" s="926"/>
      <c r="AG401" s="927"/>
      <c r="AH401" s="742"/>
      <c r="AI401" s="743"/>
      <c r="AJ401" s="743"/>
      <c r="AK401" s="743"/>
      <c r="AL401" s="744"/>
      <c r="AN401" s="911"/>
      <c r="AO401" s="912"/>
      <c r="AP401" s="912"/>
      <c r="AQ401" s="912"/>
      <c r="AR401" s="913"/>
      <c r="AU401" s="748"/>
      <c r="AV401" s="837"/>
      <c r="AW401" s="820"/>
    </row>
    <row r="402" spans="3:49" ht="10.9" customHeight="1">
      <c r="C402" s="920">
        <v>5</v>
      </c>
      <c r="D402" s="921" t="s">
        <v>9</v>
      </c>
      <c r="E402" s="924">
        <v>20</v>
      </c>
      <c r="F402" s="924" t="s">
        <v>10</v>
      </c>
      <c r="G402" s="920" t="s">
        <v>19</v>
      </c>
      <c r="H402" s="924"/>
      <c r="I402" s="774"/>
      <c r="J402" s="775"/>
      <c r="K402" s="776"/>
      <c r="L402" s="783">
        <f>IF(AND(I402="△",AU402="●"),AW402,0)</f>
        <v>0</v>
      </c>
      <c r="M402" s="784"/>
      <c r="N402" s="784"/>
      <c r="O402" s="784"/>
      <c r="P402" s="785"/>
      <c r="Q402" s="774"/>
      <c r="R402" s="775"/>
      <c r="S402" s="873"/>
      <c r="T402" s="925">
        <f t="shared" ref="T402" si="113">IF(Q402="①",$AL$165,IF(Q402="②",$AL$187,IF(Q402="③",$AL$209,IF(Q402="④",$AL$231,0))))</f>
        <v>0</v>
      </c>
      <c r="U402" s="926"/>
      <c r="V402" s="927"/>
      <c r="W402" s="783">
        <f t="shared" ref="W402" si="114">IF(AND(I402="△",AU402="●"),$K$258*2,0)</f>
        <v>0</v>
      </c>
      <c r="X402" s="784"/>
      <c r="Y402" s="784"/>
      <c r="Z402" s="784"/>
      <c r="AA402" s="834"/>
      <c r="AB402" s="937"/>
      <c r="AC402" s="938"/>
      <c r="AD402" s="939"/>
      <c r="AE402" s="925">
        <f t="shared" ref="AE402" si="115">IF(AB404=0,0,ROUNDUP(AB404/AB402,3))</f>
        <v>0</v>
      </c>
      <c r="AF402" s="926"/>
      <c r="AG402" s="927"/>
      <c r="AH402" s="742">
        <f>IF(I402="○",L402+W402,ROUNDUP(L402*T402+W402*AE402,1))</f>
        <v>0</v>
      </c>
      <c r="AI402" s="743"/>
      <c r="AJ402" s="743"/>
      <c r="AK402" s="743"/>
      <c r="AL402" s="744"/>
      <c r="AN402" s="928">
        <f t="shared" ref="AN402" si="116">IF(I402="△",ROUNDUP(W402*AE402,1),0)</f>
        <v>0</v>
      </c>
      <c r="AO402" s="929"/>
      <c r="AP402" s="929"/>
      <c r="AQ402" s="929"/>
      <c r="AR402" s="930"/>
      <c r="AU402" s="748" t="str">
        <f t="shared" ref="AU402" si="117">IF(OR(I402="×",AU406="×"),"×","●")</f>
        <v>●</v>
      </c>
      <c r="AV402" s="837">
        <f t="shared" ref="AV402" si="118">IF(AU402="●",IF(I402="定","-",I402),"-")</f>
        <v>0</v>
      </c>
      <c r="AW402" s="820">
        <f t="shared" ref="AW402" si="119">20+ROUNDDOWN(($K$256-1000)/1000,0)*20</f>
        <v>0</v>
      </c>
    </row>
    <row r="403" spans="3:49" ht="10.9" customHeight="1">
      <c r="C403" s="868"/>
      <c r="D403" s="922"/>
      <c r="E403" s="866"/>
      <c r="F403" s="866"/>
      <c r="G403" s="868"/>
      <c r="H403" s="866"/>
      <c r="I403" s="777"/>
      <c r="J403" s="778"/>
      <c r="K403" s="779"/>
      <c r="L403" s="786"/>
      <c r="M403" s="787"/>
      <c r="N403" s="787"/>
      <c r="O403" s="787"/>
      <c r="P403" s="788"/>
      <c r="Q403" s="777"/>
      <c r="R403" s="778"/>
      <c r="S403" s="874"/>
      <c r="T403" s="926"/>
      <c r="U403" s="926"/>
      <c r="V403" s="927"/>
      <c r="W403" s="786"/>
      <c r="X403" s="787"/>
      <c r="Y403" s="787"/>
      <c r="Z403" s="787"/>
      <c r="AA403" s="835"/>
      <c r="AB403" s="940"/>
      <c r="AC403" s="941"/>
      <c r="AD403" s="942"/>
      <c r="AE403" s="926"/>
      <c r="AF403" s="926"/>
      <c r="AG403" s="927"/>
      <c r="AH403" s="742"/>
      <c r="AI403" s="743"/>
      <c r="AJ403" s="743"/>
      <c r="AK403" s="743"/>
      <c r="AL403" s="744"/>
      <c r="AN403" s="911"/>
      <c r="AO403" s="912"/>
      <c r="AP403" s="912"/>
      <c r="AQ403" s="912"/>
      <c r="AR403" s="913"/>
      <c r="AU403" s="748"/>
      <c r="AV403" s="837"/>
      <c r="AW403" s="820"/>
    </row>
    <row r="404" spans="3:49" ht="10.9" customHeight="1">
      <c r="C404" s="868"/>
      <c r="D404" s="922"/>
      <c r="E404" s="866"/>
      <c r="F404" s="866"/>
      <c r="G404" s="868"/>
      <c r="H404" s="866"/>
      <c r="I404" s="777"/>
      <c r="J404" s="778"/>
      <c r="K404" s="779"/>
      <c r="L404" s="786"/>
      <c r="M404" s="787"/>
      <c r="N404" s="787"/>
      <c r="O404" s="787"/>
      <c r="P404" s="788"/>
      <c r="Q404" s="777"/>
      <c r="R404" s="778"/>
      <c r="S404" s="874"/>
      <c r="T404" s="926"/>
      <c r="U404" s="926"/>
      <c r="V404" s="927"/>
      <c r="W404" s="786"/>
      <c r="X404" s="787"/>
      <c r="Y404" s="787"/>
      <c r="Z404" s="787"/>
      <c r="AA404" s="835"/>
      <c r="AB404" s="931"/>
      <c r="AC404" s="932"/>
      <c r="AD404" s="933"/>
      <c r="AE404" s="926"/>
      <c r="AF404" s="926"/>
      <c r="AG404" s="927"/>
      <c r="AH404" s="742"/>
      <c r="AI404" s="743"/>
      <c r="AJ404" s="743"/>
      <c r="AK404" s="743"/>
      <c r="AL404" s="744"/>
      <c r="AN404" s="911"/>
      <c r="AO404" s="912"/>
      <c r="AP404" s="912"/>
      <c r="AQ404" s="912"/>
      <c r="AR404" s="913"/>
      <c r="AU404" s="748"/>
      <c r="AV404" s="837"/>
      <c r="AW404" s="820"/>
    </row>
    <row r="405" spans="3:49" ht="10.9" customHeight="1">
      <c r="C405" s="869"/>
      <c r="D405" s="923"/>
      <c r="E405" s="867"/>
      <c r="F405" s="867"/>
      <c r="G405" s="869"/>
      <c r="H405" s="867"/>
      <c r="I405" s="780"/>
      <c r="J405" s="781"/>
      <c r="K405" s="782"/>
      <c r="L405" s="789"/>
      <c r="M405" s="790"/>
      <c r="N405" s="790"/>
      <c r="O405" s="790"/>
      <c r="P405" s="791"/>
      <c r="Q405" s="780"/>
      <c r="R405" s="781"/>
      <c r="S405" s="875"/>
      <c r="T405" s="926"/>
      <c r="U405" s="926"/>
      <c r="V405" s="927"/>
      <c r="W405" s="789"/>
      <c r="X405" s="790"/>
      <c r="Y405" s="790"/>
      <c r="Z405" s="790"/>
      <c r="AA405" s="836"/>
      <c r="AB405" s="934"/>
      <c r="AC405" s="935"/>
      <c r="AD405" s="936"/>
      <c r="AE405" s="926"/>
      <c r="AF405" s="926"/>
      <c r="AG405" s="927"/>
      <c r="AH405" s="742"/>
      <c r="AI405" s="743"/>
      <c r="AJ405" s="743"/>
      <c r="AK405" s="743"/>
      <c r="AL405" s="744"/>
      <c r="AN405" s="911"/>
      <c r="AO405" s="912"/>
      <c r="AP405" s="912"/>
      <c r="AQ405" s="912"/>
      <c r="AR405" s="913"/>
      <c r="AU405" s="748"/>
      <c r="AV405" s="837"/>
      <c r="AW405" s="820"/>
    </row>
    <row r="406" spans="3:49" ht="10.9" customHeight="1">
      <c r="C406" s="920">
        <v>5</v>
      </c>
      <c r="D406" s="921" t="s">
        <v>9</v>
      </c>
      <c r="E406" s="924">
        <v>21</v>
      </c>
      <c r="F406" s="924" t="s">
        <v>10</v>
      </c>
      <c r="G406" s="920" t="s">
        <v>20</v>
      </c>
      <c r="H406" s="924"/>
      <c r="I406" s="774"/>
      <c r="J406" s="775"/>
      <c r="K406" s="776"/>
      <c r="L406" s="783">
        <f>IF(AND(I406="△",AU406="●"),AW406,0)</f>
        <v>0</v>
      </c>
      <c r="M406" s="784"/>
      <c r="N406" s="784"/>
      <c r="O406" s="784"/>
      <c r="P406" s="785"/>
      <c r="Q406" s="774"/>
      <c r="R406" s="775"/>
      <c r="S406" s="873"/>
      <c r="T406" s="925">
        <f t="shared" ref="T406" si="120">IF(Q406="①",$AL$165,IF(Q406="②",$AL$187,IF(Q406="③",$AL$209,IF(Q406="④",$AL$231,0))))</f>
        <v>0</v>
      </c>
      <c r="U406" s="926"/>
      <c r="V406" s="927"/>
      <c r="W406" s="783">
        <f t="shared" ref="W406" si="121">IF(AND(I406="△",AU406="●"),$K$258*2,0)</f>
        <v>0</v>
      </c>
      <c r="X406" s="784"/>
      <c r="Y406" s="784"/>
      <c r="Z406" s="784"/>
      <c r="AA406" s="834"/>
      <c r="AB406" s="937"/>
      <c r="AC406" s="938"/>
      <c r="AD406" s="939"/>
      <c r="AE406" s="925">
        <f t="shared" ref="AE406" si="122">IF(AB408=0,0,ROUNDUP(AB408/AB406,3))</f>
        <v>0</v>
      </c>
      <c r="AF406" s="926"/>
      <c r="AG406" s="927"/>
      <c r="AH406" s="742">
        <f>IF(I406="○",L406+W406,ROUNDUP(L406*T406+W406*AE406,1))</f>
        <v>0</v>
      </c>
      <c r="AI406" s="743"/>
      <c r="AJ406" s="743"/>
      <c r="AK406" s="743"/>
      <c r="AL406" s="744"/>
      <c r="AN406" s="928">
        <f t="shared" ref="AN406" si="123">IF(I406="△",ROUNDUP(W406*AE406,1),0)</f>
        <v>0</v>
      </c>
      <c r="AO406" s="929"/>
      <c r="AP406" s="929"/>
      <c r="AQ406" s="929"/>
      <c r="AR406" s="930"/>
      <c r="AU406" s="748" t="str">
        <f t="shared" ref="AU406" si="124">IF(OR(I406="×",AU410="×"),"×","●")</f>
        <v>●</v>
      </c>
      <c r="AV406" s="837">
        <f t="shared" ref="AV406" si="125">IF(AU406="●",IF(I406="定","-",I406),"-")</f>
        <v>0</v>
      </c>
      <c r="AW406" s="820">
        <f t="shared" ref="AW406" si="126">20+ROUNDDOWN(($K$256-1000)/1000,0)*20</f>
        <v>0</v>
      </c>
    </row>
    <row r="407" spans="3:49" ht="10.9" customHeight="1">
      <c r="C407" s="868"/>
      <c r="D407" s="922"/>
      <c r="E407" s="866"/>
      <c r="F407" s="866"/>
      <c r="G407" s="868"/>
      <c r="H407" s="866"/>
      <c r="I407" s="777"/>
      <c r="J407" s="778"/>
      <c r="K407" s="779"/>
      <c r="L407" s="786"/>
      <c r="M407" s="787"/>
      <c r="N407" s="787"/>
      <c r="O407" s="787"/>
      <c r="P407" s="788"/>
      <c r="Q407" s="777"/>
      <c r="R407" s="778"/>
      <c r="S407" s="874"/>
      <c r="T407" s="926"/>
      <c r="U407" s="926"/>
      <c r="V407" s="927"/>
      <c r="W407" s="786"/>
      <c r="X407" s="787"/>
      <c r="Y407" s="787"/>
      <c r="Z407" s="787"/>
      <c r="AA407" s="835"/>
      <c r="AB407" s="940"/>
      <c r="AC407" s="941"/>
      <c r="AD407" s="942"/>
      <c r="AE407" s="926"/>
      <c r="AF407" s="926"/>
      <c r="AG407" s="927"/>
      <c r="AH407" s="742"/>
      <c r="AI407" s="743"/>
      <c r="AJ407" s="743"/>
      <c r="AK407" s="743"/>
      <c r="AL407" s="744"/>
      <c r="AN407" s="911"/>
      <c r="AO407" s="912"/>
      <c r="AP407" s="912"/>
      <c r="AQ407" s="912"/>
      <c r="AR407" s="913"/>
      <c r="AU407" s="748"/>
      <c r="AV407" s="837"/>
      <c r="AW407" s="820"/>
    </row>
    <row r="408" spans="3:49" ht="10.9" customHeight="1">
      <c r="C408" s="868"/>
      <c r="D408" s="922"/>
      <c r="E408" s="866"/>
      <c r="F408" s="866"/>
      <c r="G408" s="868"/>
      <c r="H408" s="866"/>
      <c r="I408" s="777"/>
      <c r="J408" s="778"/>
      <c r="K408" s="779"/>
      <c r="L408" s="786"/>
      <c r="M408" s="787"/>
      <c r="N408" s="787"/>
      <c r="O408" s="787"/>
      <c r="P408" s="788"/>
      <c r="Q408" s="777"/>
      <c r="R408" s="778"/>
      <c r="S408" s="874"/>
      <c r="T408" s="926"/>
      <c r="U408" s="926"/>
      <c r="V408" s="927"/>
      <c r="W408" s="786"/>
      <c r="X408" s="787"/>
      <c r="Y408" s="787"/>
      <c r="Z408" s="787"/>
      <c r="AA408" s="835"/>
      <c r="AB408" s="931"/>
      <c r="AC408" s="932"/>
      <c r="AD408" s="933"/>
      <c r="AE408" s="926"/>
      <c r="AF408" s="926"/>
      <c r="AG408" s="927"/>
      <c r="AH408" s="742"/>
      <c r="AI408" s="743"/>
      <c r="AJ408" s="743"/>
      <c r="AK408" s="743"/>
      <c r="AL408" s="744"/>
      <c r="AN408" s="911"/>
      <c r="AO408" s="912"/>
      <c r="AP408" s="912"/>
      <c r="AQ408" s="912"/>
      <c r="AR408" s="913"/>
      <c r="AU408" s="748"/>
      <c r="AV408" s="837"/>
      <c r="AW408" s="820"/>
    </row>
    <row r="409" spans="3:49" ht="10.9" customHeight="1">
      <c r="C409" s="869"/>
      <c r="D409" s="923"/>
      <c r="E409" s="867"/>
      <c r="F409" s="867"/>
      <c r="G409" s="869"/>
      <c r="H409" s="867"/>
      <c r="I409" s="780"/>
      <c r="J409" s="781"/>
      <c r="K409" s="782"/>
      <c r="L409" s="789"/>
      <c r="M409" s="790"/>
      <c r="N409" s="790"/>
      <c r="O409" s="790"/>
      <c r="P409" s="791"/>
      <c r="Q409" s="780"/>
      <c r="R409" s="781"/>
      <c r="S409" s="875"/>
      <c r="T409" s="926"/>
      <c r="U409" s="926"/>
      <c r="V409" s="927"/>
      <c r="W409" s="789"/>
      <c r="X409" s="790"/>
      <c r="Y409" s="790"/>
      <c r="Z409" s="790"/>
      <c r="AA409" s="836"/>
      <c r="AB409" s="934"/>
      <c r="AC409" s="935"/>
      <c r="AD409" s="936"/>
      <c r="AE409" s="926"/>
      <c r="AF409" s="926"/>
      <c r="AG409" s="927"/>
      <c r="AH409" s="742"/>
      <c r="AI409" s="743"/>
      <c r="AJ409" s="743"/>
      <c r="AK409" s="743"/>
      <c r="AL409" s="744"/>
      <c r="AN409" s="911"/>
      <c r="AO409" s="912"/>
      <c r="AP409" s="912"/>
      <c r="AQ409" s="912"/>
      <c r="AR409" s="913"/>
      <c r="AU409" s="748"/>
      <c r="AV409" s="837"/>
      <c r="AW409" s="820"/>
    </row>
    <row r="410" spans="3:49" ht="10.9" customHeight="1">
      <c r="C410" s="765">
        <v>5</v>
      </c>
      <c r="D410" s="768" t="s">
        <v>9</v>
      </c>
      <c r="E410" s="771">
        <v>22</v>
      </c>
      <c r="F410" s="771" t="s">
        <v>10</v>
      </c>
      <c r="G410" s="765" t="s">
        <v>21</v>
      </c>
      <c r="H410" s="771"/>
      <c r="I410" s="774"/>
      <c r="J410" s="775"/>
      <c r="K410" s="776"/>
      <c r="L410" s="906">
        <f>IF(OR(I410="○",I410="△"),IF(AU410="●",AW410,0),0)</f>
        <v>0</v>
      </c>
      <c r="M410" s="906"/>
      <c r="N410" s="906"/>
      <c r="O410" s="906"/>
      <c r="P410" s="906"/>
      <c r="Q410" s="774"/>
      <c r="R410" s="775"/>
      <c r="S410" s="873"/>
      <c r="T410" s="925">
        <f t="shared" ref="T410" si="127">IF(Q410="①",$AL$165,IF(Q410="②",$AL$187,IF(Q410="③",$AL$209,IF(Q410="④",$AL$231,0))))</f>
        <v>0</v>
      </c>
      <c r="U410" s="926"/>
      <c r="V410" s="927"/>
      <c r="W410" s="906">
        <f t="shared" ref="W410" si="128">IF(OR(I410="○",I410="△"),IF(AU410="●",$K$258*2,0),0)</f>
        <v>0</v>
      </c>
      <c r="X410" s="906"/>
      <c r="Y410" s="906"/>
      <c r="Z410" s="906"/>
      <c r="AA410" s="907"/>
      <c r="AB410" s="937"/>
      <c r="AC410" s="938"/>
      <c r="AD410" s="939"/>
      <c r="AE410" s="925">
        <f t="shared" ref="AE410" si="129">IF(AB412=0,0,ROUNDUP(AB412/AB410,3))</f>
        <v>0</v>
      </c>
      <c r="AF410" s="926"/>
      <c r="AG410" s="927"/>
      <c r="AH410" s="742">
        <f>IF(I410="○",L410+W410,ROUNDUP(L410*T410+W410*AE410,1))</f>
        <v>0</v>
      </c>
      <c r="AI410" s="743"/>
      <c r="AJ410" s="743"/>
      <c r="AK410" s="743"/>
      <c r="AL410" s="744"/>
      <c r="AN410" s="911">
        <f t="shared" ref="AN410" si="130">IF(I410="△",ROUNDUP(W410*AE410,1),0)</f>
        <v>0</v>
      </c>
      <c r="AO410" s="912"/>
      <c r="AP410" s="912"/>
      <c r="AQ410" s="912"/>
      <c r="AR410" s="913"/>
      <c r="AU410" s="748" t="str">
        <f t="shared" ref="AU410" si="131">IF(OR(I410="×",AU414="×"),"×","●")</f>
        <v>●</v>
      </c>
      <c r="AV410" s="837">
        <f t="shared" ref="AV410" si="132">IF(AU410="●",IF(I410="定","-",I410),"-")</f>
        <v>0</v>
      </c>
      <c r="AW410" s="820">
        <f t="shared" ref="AW410" si="133">20+ROUNDDOWN(($K$256-1000)/1000,0)*20</f>
        <v>0</v>
      </c>
    </row>
    <row r="411" spans="3:49" ht="10.9" customHeight="1">
      <c r="C411" s="766"/>
      <c r="D411" s="769"/>
      <c r="E411" s="772"/>
      <c r="F411" s="772"/>
      <c r="G411" s="766"/>
      <c r="H411" s="772"/>
      <c r="I411" s="777"/>
      <c r="J411" s="778"/>
      <c r="K411" s="779"/>
      <c r="L411" s="906"/>
      <c r="M411" s="906"/>
      <c r="N411" s="906"/>
      <c r="O411" s="906"/>
      <c r="P411" s="906"/>
      <c r="Q411" s="777"/>
      <c r="R411" s="778"/>
      <c r="S411" s="874"/>
      <c r="T411" s="926"/>
      <c r="U411" s="926"/>
      <c r="V411" s="927"/>
      <c r="W411" s="906"/>
      <c r="X411" s="906"/>
      <c r="Y411" s="906"/>
      <c r="Z411" s="906"/>
      <c r="AA411" s="907"/>
      <c r="AB411" s="940"/>
      <c r="AC411" s="941"/>
      <c r="AD411" s="942"/>
      <c r="AE411" s="926"/>
      <c r="AF411" s="926"/>
      <c r="AG411" s="927"/>
      <c r="AH411" s="742"/>
      <c r="AI411" s="743"/>
      <c r="AJ411" s="743"/>
      <c r="AK411" s="743"/>
      <c r="AL411" s="744"/>
      <c r="AN411" s="911"/>
      <c r="AO411" s="912"/>
      <c r="AP411" s="912"/>
      <c r="AQ411" s="912"/>
      <c r="AR411" s="913"/>
      <c r="AU411" s="748"/>
      <c r="AV411" s="837"/>
      <c r="AW411" s="820"/>
    </row>
    <row r="412" spans="3:49" ht="10.9" customHeight="1">
      <c r="C412" s="766"/>
      <c r="D412" s="769"/>
      <c r="E412" s="772"/>
      <c r="F412" s="772"/>
      <c r="G412" s="766"/>
      <c r="H412" s="772"/>
      <c r="I412" s="777"/>
      <c r="J412" s="778"/>
      <c r="K412" s="779"/>
      <c r="L412" s="906"/>
      <c r="M412" s="906"/>
      <c r="N412" s="906"/>
      <c r="O412" s="906"/>
      <c r="P412" s="906"/>
      <c r="Q412" s="777"/>
      <c r="R412" s="778"/>
      <c r="S412" s="874"/>
      <c r="T412" s="926"/>
      <c r="U412" s="926"/>
      <c r="V412" s="927"/>
      <c r="W412" s="906"/>
      <c r="X412" s="906"/>
      <c r="Y412" s="906"/>
      <c r="Z412" s="906"/>
      <c r="AA412" s="907"/>
      <c r="AB412" s="931"/>
      <c r="AC412" s="932"/>
      <c r="AD412" s="933"/>
      <c r="AE412" s="926"/>
      <c r="AF412" s="926"/>
      <c r="AG412" s="927"/>
      <c r="AH412" s="742"/>
      <c r="AI412" s="743"/>
      <c r="AJ412" s="743"/>
      <c r="AK412" s="743"/>
      <c r="AL412" s="744"/>
      <c r="AN412" s="911"/>
      <c r="AO412" s="912"/>
      <c r="AP412" s="912"/>
      <c r="AQ412" s="912"/>
      <c r="AR412" s="913"/>
      <c r="AU412" s="748"/>
      <c r="AV412" s="837"/>
      <c r="AW412" s="820"/>
    </row>
    <row r="413" spans="3:49" ht="10.9" customHeight="1">
      <c r="C413" s="767"/>
      <c r="D413" s="770"/>
      <c r="E413" s="773"/>
      <c r="F413" s="773"/>
      <c r="G413" s="767"/>
      <c r="H413" s="773"/>
      <c r="I413" s="780"/>
      <c r="J413" s="781"/>
      <c r="K413" s="782"/>
      <c r="L413" s="906"/>
      <c r="M413" s="906"/>
      <c r="N413" s="906"/>
      <c r="O413" s="906"/>
      <c r="P413" s="906"/>
      <c r="Q413" s="780"/>
      <c r="R413" s="781"/>
      <c r="S413" s="875"/>
      <c r="T413" s="926"/>
      <c r="U413" s="926"/>
      <c r="V413" s="927"/>
      <c r="W413" s="906"/>
      <c r="X413" s="906"/>
      <c r="Y413" s="906"/>
      <c r="Z413" s="906"/>
      <c r="AA413" s="907"/>
      <c r="AB413" s="934"/>
      <c r="AC413" s="935"/>
      <c r="AD413" s="936"/>
      <c r="AE413" s="926"/>
      <c r="AF413" s="926"/>
      <c r="AG413" s="927"/>
      <c r="AH413" s="742"/>
      <c r="AI413" s="743"/>
      <c r="AJ413" s="743"/>
      <c r="AK413" s="743"/>
      <c r="AL413" s="744"/>
      <c r="AN413" s="911"/>
      <c r="AO413" s="912"/>
      <c r="AP413" s="912"/>
      <c r="AQ413" s="912"/>
      <c r="AR413" s="913"/>
      <c r="AU413" s="748"/>
      <c r="AV413" s="837"/>
      <c r="AW413" s="820"/>
    </row>
    <row r="414" spans="3:49" ht="10.9" customHeight="1">
      <c r="C414" s="765">
        <v>5</v>
      </c>
      <c r="D414" s="768" t="s">
        <v>9</v>
      </c>
      <c r="E414" s="771">
        <v>23</v>
      </c>
      <c r="F414" s="771" t="s">
        <v>10</v>
      </c>
      <c r="G414" s="765" t="s">
        <v>22</v>
      </c>
      <c r="H414" s="771"/>
      <c r="I414" s="774"/>
      <c r="J414" s="775"/>
      <c r="K414" s="776"/>
      <c r="L414" s="906">
        <f>IF(OR(I414="○",I414="△"),IF(AU414="●",AW414,0),0)</f>
        <v>0</v>
      </c>
      <c r="M414" s="906"/>
      <c r="N414" s="906"/>
      <c r="O414" s="906"/>
      <c r="P414" s="906"/>
      <c r="Q414" s="774"/>
      <c r="R414" s="775"/>
      <c r="S414" s="873"/>
      <c r="T414" s="908">
        <f t="shared" ref="T414" si="134">IF(Q414="①",$AL$165,IF(Q414="②",$AL$187,IF(Q414="③",$AL$209,IF(Q414="④",$AL$231,0))))</f>
        <v>0</v>
      </c>
      <c r="U414" s="909"/>
      <c r="V414" s="910"/>
      <c r="W414" s="906">
        <f t="shared" ref="W414" si="135">IF(OR(I414="○",I414="△"),IF(AU414="●",$K$258*2,0),0)</f>
        <v>0</v>
      </c>
      <c r="X414" s="906"/>
      <c r="Y414" s="906"/>
      <c r="Z414" s="906"/>
      <c r="AA414" s="907"/>
      <c r="AB414" s="937"/>
      <c r="AC414" s="938"/>
      <c r="AD414" s="939"/>
      <c r="AE414" s="908">
        <f t="shared" ref="AE414" si="136">IF(AB416=0,0,ROUNDUP(AB416/AB414,3))</f>
        <v>0</v>
      </c>
      <c r="AF414" s="909"/>
      <c r="AG414" s="910"/>
      <c r="AH414" s="742">
        <f>IF(I414="○",L414+W414,ROUNDUP(L414*T414+W414*AE414,1))</f>
        <v>0</v>
      </c>
      <c r="AI414" s="743"/>
      <c r="AJ414" s="743"/>
      <c r="AK414" s="743"/>
      <c r="AL414" s="744"/>
      <c r="AN414" s="911">
        <f t="shared" ref="AN414" si="137">IF(I414="△",ROUNDUP(W414*AE414,1),0)</f>
        <v>0</v>
      </c>
      <c r="AO414" s="912"/>
      <c r="AP414" s="912"/>
      <c r="AQ414" s="912"/>
      <c r="AR414" s="913"/>
      <c r="AU414" s="748" t="str">
        <f t="shared" ref="AU414" si="138">IF(OR(I414="×",AU418="×"),"×","●")</f>
        <v>●</v>
      </c>
      <c r="AV414" s="837">
        <f t="shared" ref="AV414" si="139">IF(AU414="●",IF(I414="定","-",I414),"-")</f>
        <v>0</v>
      </c>
      <c r="AW414" s="820">
        <f t="shared" ref="AW414" si="140">20+ROUNDDOWN(($K$256-1000)/1000,0)*20</f>
        <v>0</v>
      </c>
    </row>
    <row r="415" spans="3:49" ht="10.9" customHeight="1">
      <c r="C415" s="766"/>
      <c r="D415" s="769"/>
      <c r="E415" s="772"/>
      <c r="F415" s="772"/>
      <c r="G415" s="766"/>
      <c r="H415" s="772"/>
      <c r="I415" s="777"/>
      <c r="J415" s="778"/>
      <c r="K415" s="779"/>
      <c r="L415" s="906"/>
      <c r="M415" s="906"/>
      <c r="N415" s="906"/>
      <c r="O415" s="906"/>
      <c r="P415" s="906"/>
      <c r="Q415" s="777"/>
      <c r="R415" s="778"/>
      <c r="S415" s="874"/>
      <c r="T415" s="876"/>
      <c r="U415" s="877"/>
      <c r="V415" s="878"/>
      <c r="W415" s="906"/>
      <c r="X415" s="906"/>
      <c r="Y415" s="906"/>
      <c r="Z415" s="906"/>
      <c r="AA415" s="907"/>
      <c r="AB415" s="940"/>
      <c r="AC415" s="941"/>
      <c r="AD415" s="942"/>
      <c r="AE415" s="876"/>
      <c r="AF415" s="877"/>
      <c r="AG415" s="878"/>
      <c r="AH415" s="742"/>
      <c r="AI415" s="743"/>
      <c r="AJ415" s="743"/>
      <c r="AK415" s="743"/>
      <c r="AL415" s="744"/>
      <c r="AN415" s="911"/>
      <c r="AO415" s="912"/>
      <c r="AP415" s="912"/>
      <c r="AQ415" s="912"/>
      <c r="AR415" s="913"/>
      <c r="AU415" s="748"/>
      <c r="AV415" s="837"/>
      <c r="AW415" s="820"/>
    </row>
    <row r="416" spans="3:49" ht="10.9" customHeight="1">
      <c r="C416" s="766"/>
      <c r="D416" s="769"/>
      <c r="E416" s="772"/>
      <c r="F416" s="772"/>
      <c r="G416" s="766"/>
      <c r="H416" s="772"/>
      <c r="I416" s="777"/>
      <c r="J416" s="778"/>
      <c r="K416" s="779"/>
      <c r="L416" s="906"/>
      <c r="M416" s="906"/>
      <c r="N416" s="906"/>
      <c r="O416" s="906"/>
      <c r="P416" s="906"/>
      <c r="Q416" s="777"/>
      <c r="R416" s="778"/>
      <c r="S416" s="874"/>
      <c r="T416" s="876"/>
      <c r="U416" s="877"/>
      <c r="V416" s="878"/>
      <c r="W416" s="906"/>
      <c r="X416" s="906"/>
      <c r="Y416" s="906"/>
      <c r="Z416" s="906"/>
      <c r="AA416" s="907"/>
      <c r="AB416" s="931"/>
      <c r="AC416" s="932"/>
      <c r="AD416" s="933"/>
      <c r="AE416" s="876"/>
      <c r="AF416" s="877"/>
      <c r="AG416" s="878"/>
      <c r="AH416" s="742"/>
      <c r="AI416" s="743"/>
      <c r="AJ416" s="743"/>
      <c r="AK416" s="743"/>
      <c r="AL416" s="744"/>
      <c r="AN416" s="911"/>
      <c r="AO416" s="912"/>
      <c r="AP416" s="912"/>
      <c r="AQ416" s="912"/>
      <c r="AR416" s="913"/>
      <c r="AU416" s="748"/>
      <c r="AV416" s="837"/>
      <c r="AW416" s="820"/>
    </row>
    <row r="417" spans="3:49" ht="10.9" customHeight="1">
      <c r="C417" s="767"/>
      <c r="D417" s="770"/>
      <c r="E417" s="773"/>
      <c r="F417" s="773"/>
      <c r="G417" s="767"/>
      <c r="H417" s="773"/>
      <c r="I417" s="780"/>
      <c r="J417" s="781"/>
      <c r="K417" s="782"/>
      <c r="L417" s="906"/>
      <c r="M417" s="906"/>
      <c r="N417" s="906"/>
      <c r="O417" s="906"/>
      <c r="P417" s="906"/>
      <c r="Q417" s="780"/>
      <c r="R417" s="781"/>
      <c r="S417" s="875"/>
      <c r="T417" s="879"/>
      <c r="U417" s="880"/>
      <c r="V417" s="881"/>
      <c r="W417" s="906"/>
      <c r="X417" s="906"/>
      <c r="Y417" s="906"/>
      <c r="Z417" s="906"/>
      <c r="AA417" s="907"/>
      <c r="AB417" s="934"/>
      <c r="AC417" s="935"/>
      <c r="AD417" s="936"/>
      <c r="AE417" s="879"/>
      <c r="AF417" s="880"/>
      <c r="AG417" s="881"/>
      <c r="AH417" s="742"/>
      <c r="AI417" s="743"/>
      <c r="AJ417" s="743"/>
      <c r="AK417" s="743"/>
      <c r="AL417" s="744"/>
      <c r="AN417" s="911"/>
      <c r="AO417" s="912"/>
      <c r="AP417" s="912"/>
      <c r="AQ417" s="912"/>
      <c r="AR417" s="913"/>
      <c r="AU417" s="748"/>
      <c r="AV417" s="837"/>
      <c r="AW417" s="820"/>
    </row>
    <row r="418" spans="3:49" ht="10.9" customHeight="1">
      <c r="C418" s="920">
        <v>5</v>
      </c>
      <c r="D418" s="921" t="s">
        <v>9</v>
      </c>
      <c r="E418" s="924">
        <v>24</v>
      </c>
      <c r="F418" s="924" t="s">
        <v>10</v>
      </c>
      <c r="G418" s="920" t="s">
        <v>23</v>
      </c>
      <c r="H418" s="924"/>
      <c r="I418" s="774"/>
      <c r="J418" s="775"/>
      <c r="K418" s="776"/>
      <c r="L418" s="783">
        <f>IF(AND(I418="△",AU418="●"),AW418,0)</f>
        <v>0</v>
      </c>
      <c r="M418" s="784"/>
      <c r="N418" s="784"/>
      <c r="O418" s="784"/>
      <c r="P418" s="785"/>
      <c r="Q418" s="774"/>
      <c r="R418" s="775"/>
      <c r="S418" s="873"/>
      <c r="T418" s="925">
        <f t="shared" ref="T418" si="141">IF(Q418="①",$AL$165,IF(Q418="②",$AL$187,IF(Q418="③",$AL$209,IF(Q418="④",$AL$231,0))))</f>
        <v>0</v>
      </c>
      <c r="U418" s="926"/>
      <c r="V418" s="927"/>
      <c r="W418" s="783">
        <f t="shared" ref="W418" si="142">IF(AND(I418="△",AU418="●"),$K$258*2,0)</f>
        <v>0</v>
      </c>
      <c r="X418" s="784"/>
      <c r="Y418" s="784"/>
      <c r="Z418" s="784"/>
      <c r="AA418" s="834"/>
      <c r="AB418" s="937"/>
      <c r="AC418" s="938"/>
      <c r="AD418" s="939"/>
      <c r="AE418" s="925">
        <f t="shared" ref="AE418" si="143">IF(AB420=0,0,ROUNDUP(AB420/AB418,3))</f>
        <v>0</v>
      </c>
      <c r="AF418" s="926"/>
      <c r="AG418" s="927"/>
      <c r="AH418" s="742">
        <f>IF(I418="○",L418+W418,ROUNDUP(L418*T418+W418*AE418,1))</f>
        <v>0</v>
      </c>
      <c r="AI418" s="743"/>
      <c r="AJ418" s="743"/>
      <c r="AK418" s="743"/>
      <c r="AL418" s="744"/>
      <c r="AN418" s="928">
        <f t="shared" ref="AN418" si="144">IF(I418="△",ROUNDUP(W418*AE418,1),0)</f>
        <v>0</v>
      </c>
      <c r="AO418" s="929"/>
      <c r="AP418" s="929"/>
      <c r="AQ418" s="929"/>
      <c r="AR418" s="930"/>
      <c r="AU418" s="748" t="str">
        <f t="shared" ref="AU418" si="145">IF(OR(I418="×",AU422="×"),"×","●")</f>
        <v>●</v>
      </c>
      <c r="AV418" s="837">
        <f t="shared" ref="AV418" si="146">IF(AU418="●",IF(I418="定","-",I418),"-")</f>
        <v>0</v>
      </c>
      <c r="AW418" s="820">
        <f t="shared" ref="AW418" si="147">20+ROUNDDOWN(($K$256-1000)/1000,0)*20</f>
        <v>0</v>
      </c>
    </row>
    <row r="419" spans="3:49" ht="10.9" customHeight="1">
      <c r="C419" s="868"/>
      <c r="D419" s="922"/>
      <c r="E419" s="866"/>
      <c r="F419" s="866"/>
      <c r="G419" s="868"/>
      <c r="H419" s="866"/>
      <c r="I419" s="777"/>
      <c r="J419" s="778"/>
      <c r="K419" s="779"/>
      <c r="L419" s="786"/>
      <c r="M419" s="787"/>
      <c r="N419" s="787"/>
      <c r="O419" s="787"/>
      <c r="P419" s="788"/>
      <c r="Q419" s="777"/>
      <c r="R419" s="778"/>
      <c r="S419" s="874"/>
      <c r="T419" s="926"/>
      <c r="U419" s="926"/>
      <c r="V419" s="927"/>
      <c r="W419" s="786"/>
      <c r="X419" s="787"/>
      <c r="Y419" s="787"/>
      <c r="Z419" s="787"/>
      <c r="AA419" s="835"/>
      <c r="AB419" s="940"/>
      <c r="AC419" s="941"/>
      <c r="AD419" s="942"/>
      <c r="AE419" s="926"/>
      <c r="AF419" s="926"/>
      <c r="AG419" s="927"/>
      <c r="AH419" s="742"/>
      <c r="AI419" s="743"/>
      <c r="AJ419" s="743"/>
      <c r="AK419" s="743"/>
      <c r="AL419" s="744"/>
      <c r="AN419" s="911"/>
      <c r="AO419" s="912"/>
      <c r="AP419" s="912"/>
      <c r="AQ419" s="912"/>
      <c r="AR419" s="913"/>
      <c r="AU419" s="748"/>
      <c r="AV419" s="837"/>
      <c r="AW419" s="820"/>
    </row>
    <row r="420" spans="3:49" ht="10.9" customHeight="1">
      <c r="C420" s="868"/>
      <c r="D420" s="922"/>
      <c r="E420" s="866"/>
      <c r="F420" s="866"/>
      <c r="G420" s="868"/>
      <c r="H420" s="866"/>
      <c r="I420" s="777"/>
      <c r="J420" s="778"/>
      <c r="K420" s="779"/>
      <c r="L420" s="786"/>
      <c r="M420" s="787"/>
      <c r="N420" s="787"/>
      <c r="O420" s="787"/>
      <c r="P420" s="788"/>
      <c r="Q420" s="777"/>
      <c r="R420" s="778"/>
      <c r="S420" s="874"/>
      <c r="T420" s="926"/>
      <c r="U420" s="926"/>
      <c r="V420" s="927"/>
      <c r="W420" s="786"/>
      <c r="X420" s="787"/>
      <c r="Y420" s="787"/>
      <c r="Z420" s="787"/>
      <c r="AA420" s="835"/>
      <c r="AB420" s="931"/>
      <c r="AC420" s="932"/>
      <c r="AD420" s="933"/>
      <c r="AE420" s="926"/>
      <c r="AF420" s="926"/>
      <c r="AG420" s="927"/>
      <c r="AH420" s="742"/>
      <c r="AI420" s="743"/>
      <c r="AJ420" s="743"/>
      <c r="AK420" s="743"/>
      <c r="AL420" s="744"/>
      <c r="AN420" s="911"/>
      <c r="AO420" s="912"/>
      <c r="AP420" s="912"/>
      <c r="AQ420" s="912"/>
      <c r="AR420" s="913"/>
      <c r="AU420" s="748"/>
      <c r="AV420" s="837"/>
      <c r="AW420" s="820"/>
    </row>
    <row r="421" spans="3:49" ht="10.9" customHeight="1">
      <c r="C421" s="869"/>
      <c r="D421" s="923"/>
      <c r="E421" s="867"/>
      <c r="F421" s="867"/>
      <c r="G421" s="869"/>
      <c r="H421" s="867"/>
      <c r="I421" s="780"/>
      <c r="J421" s="781"/>
      <c r="K421" s="782"/>
      <c r="L421" s="789"/>
      <c r="M421" s="790"/>
      <c r="N421" s="790"/>
      <c r="O421" s="790"/>
      <c r="P421" s="791"/>
      <c r="Q421" s="780"/>
      <c r="R421" s="781"/>
      <c r="S421" s="875"/>
      <c r="T421" s="926"/>
      <c r="U421" s="926"/>
      <c r="V421" s="927"/>
      <c r="W421" s="789"/>
      <c r="X421" s="790"/>
      <c r="Y421" s="790"/>
      <c r="Z421" s="790"/>
      <c r="AA421" s="836"/>
      <c r="AB421" s="934"/>
      <c r="AC421" s="935"/>
      <c r="AD421" s="936"/>
      <c r="AE421" s="926"/>
      <c r="AF421" s="926"/>
      <c r="AG421" s="927"/>
      <c r="AH421" s="742"/>
      <c r="AI421" s="743"/>
      <c r="AJ421" s="743"/>
      <c r="AK421" s="743"/>
      <c r="AL421" s="744"/>
      <c r="AN421" s="911"/>
      <c r="AO421" s="912"/>
      <c r="AP421" s="912"/>
      <c r="AQ421" s="912"/>
      <c r="AR421" s="913"/>
      <c r="AU421" s="748"/>
      <c r="AV421" s="837"/>
      <c r="AW421" s="820"/>
    </row>
    <row r="422" spans="3:49" ht="10.9" customHeight="1">
      <c r="C422" s="920">
        <v>5</v>
      </c>
      <c r="D422" s="921" t="s">
        <v>9</v>
      </c>
      <c r="E422" s="924">
        <v>25</v>
      </c>
      <c r="F422" s="924" t="s">
        <v>10</v>
      </c>
      <c r="G422" s="920" t="s">
        <v>24</v>
      </c>
      <c r="H422" s="924"/>
      <c r="I422" s="774"/>
      <c r="J422" s="775"/>
      <c r="K422" s="776"/>
      <c r="L422" s="783">
        <f>IF(AND(I422="△",AU422="●"),AW422,0)</f>
        <v>0</v>
      </c>
      <c r="M422" s="784"/>
      <c r="N422" s="784"/>
      <c r="O422" s="784"/>
      <c r="P422" s="785"/>
      <c r="Q422" s="774"/>
      <c r="R422" s="775"/>
      <c r="S422" s="873"/>
      <c r="T422" s="925">
        <f t="shared" ref="T422" si="148">IF(Q422="①",$AL$165,IF(Q422="②",$AL$187,IF(Q422="③",$AL$209,IF(Q422="④",$AL$231,0))))</f>
        <v>0</v>
      </c>
      <c r="U422" s="926"/>
      <c r="V422" s="927"/>
      <c r="W422" s="783">
        <f t="shared" ref="W422" si="149">IF(AND(I422="△",AU422="●"),$K$258*2,0)</f>
        <v>0</v>
      </c>
      <c r="X422" s="784"/>
      <c r="Y422" s="784"/>
      <c r="Z422" s="784"/>
      <c r="AA422" s="834"/>
      <c r="AB422" s="937"/>
      <c r="AC422" s="938"/>
      <c r="AD422" s="939"/>
      <c r="AE422" s="925">
        <f t="shared" ref="AE422" si="150">IF(AB424=0,0,ROUNDUP(AB424/AB422,3))</f>
        <v>0</v>
      </c>
      <c r="AF422" s="926"/>
      <c r="AG422" s="927"/>
      <c r="AH422" s="742">
        <f>IF(I422="○",L422+W422,ROUNDUP(L422*T422+W422*AE422,1))</f>
        <v>0</v>
      </c>
      <c r="AI422" s="743"/>
      <c r="AJ422" s="743"/>
      <c r="AK422" s="743"/>
      <c r="AL422" s="744"/>
      <c r="AN422" s="928">
        <f t="shared" ref="AN422" si="151">IF(I422="△",ROUNDUP(W422*AE422,1),0)</f>
        <v>0</v>
      </c>
      <c r="AO422" s="929"/>
      <c r="AP422" s="929"/>
      <c r="AQ422" s="929"/>
      <c r="AR422" s="930"/>
      <c r="AU422" s="748" t="str">
        <f t="shared" ref="AU422" si="152">IF(OR(I422="×",AU426="×"),"×","●")</f>
        <v>●</v>
      </c>
      <c r="AV422" s="837">
        <f t="shared" ref="AV422" si="153">IF(AU422="●",IF(I422="定","-",I422),"-")</f>
        <v>0</v>
      </c>
      <c r="AW422" s="820">
        <f t="shared" ref="AW422" si="154">20+ROUNDDOWN(($K$256-1000)/1000,0)*20</f>
        <v>0</v>
      </c>
    </row>
    <row r="423" spans="3:49" ht="10.9" customHeight="1">
      <c r="C423" s="868"/>
      <c r="D423" s="922"/>
      <c r="E423" s="866"/>
      <c r="F423" s="866"/>
      <c r="G423" s="868"/>
      <c r="H423" s="866"/>
      <c r="I423" s="777"/>
      <c r="J423" s="778"/>
      <c r="K423" s="779"/>
      <c r="L423" s="786"/>
      <c r="M423" s="787"/>
      <c r="N423" s="787"/>
      <c r="O423" s="787"/>
      <c r="P423" s="788"/>
      <c r="Q423" s="777"/>
      <c r="R423" s="778"/>
      <c r="S423" s="874"/>
      <c r="T423" s="926"/>
      <c r="U423" s="926"/>
      <c r="V423" s="927"/>
      <c r="W423" s="786"/>
      <c r="X423" s="787"/>
      <c r="Y423" s="787"/>
      <c r="Z423" s="787"/>
      <c r="AA423" s="835"/>
      <c r="AB423" s="940"/>
      <c r="AC423" s="941"/>
      <c r="AD423" s="942"/>
      <c r="AE423" s="926"/>
      <c r="AF423" s="926"/>
      <c r="AG423" s="927"/>
      <c r="AH423" s="742"/>
      <c r="AI423" s="743"/>
      <c r="AJ423" s="743"/>
      <c r="AK423" s="743"/>
      <c r="AL423" s="744"/>
      <c r="AN423" s="911"/>
      <c r="AO423" s="912"/>
      <c r="AP423" s="912"/>
      <c r="AQ423" s="912"/>
      <c r="AR423" s="913"/>
      <c r="AU423" s="748"/>
      <c r="AV423" s="837"/>
      <c r="AW423" s="820"/>
    </row>
    <row r="424" spans="3:49" ht="10.9" customHeight="1">
      <c r="C424" s="868"/>
      <c r="D424" s="922"/>
      <c r="E424" s="866"/>
      <c r="F424" s="866"/>
      <c r="G424" s="868"/>
      <c r="H424" s="866"/>
      <c r="I424" s="777"/>
      <c r="J424" s="778"/>
      <c r="K424" s="779"/>
      <c r="L424" s="786"/>
      <c r="M424" s="787"/>
      <c r="N424" s="787"/>
      <c r="O424" s="787"/>
      <c r="P424" s="788"/>
      <c r="Q424" s="777"/>
      <c r="R424" s="778"/>
      <c r="S424" s="874"/>
      <c r="T424" s="926"/>
      <c r="U424" s="926"/>
      <c r="V424" s="927"/>
      <c r="W424" s="786"/>
      <c r="X424" s="787"/>
      <c r="Y424" s="787"/>
      <c r="Z424" s="787"/>
      <c r="AA424" s="835"/>
      <c r="AB424" s="931"/>
      <c r="AC424" s="932"/>
      <c r="AD424" s="933"/>
      <c r="AE424" s="926"/>
      <c r="AF424" s="926"/>
      <c r="AG424" s="927"/>
      <c r="AH424" s="742"/>
      <c r="AI424" s="743"/>
      <c r="AJ424" s="743"/>
      <c r="AK424" s="743"/>
      <c r="AL424" s="744"/>
      <c r="AN424" s="911"/>
      <c r="AO424" s="912"/>
      <c r="AP424" s="912"/>
      <c r="AQ424" s="912"/>
      <c r="AR424" s="913"/>
      <c r="AU424" s="748"/>
      <c r="AV424" s="837"/>
      <c r="AW424" s="820"/>
    </row>
    <row r="425" spans="3:49" ht="10.9" customHeight="1">
      <c r="C425" s="869"/>
      <c r="D425" s="923"/>
      <c r="E425" s="867"/>
      <c r="F425" s="867"/>
      <c r="G425" s="869"/>
      <c r="H425" s="867"/>
      <c r="I425" s="780"/>
      <c r="J425" s="781"/>
      <c r="K425" s="782"/>
      <c r="L425" s="789"/>
      <c r="M425" s="790"/>
      <c r="N425" s="790"/>
      <c r="O425" s="790"/>
      <c r="P425" s="791"/>
      <c r="Q425" s="780"/>
      <c r="R425" s="781"/>
      <c r="S425" s="875"/>
      <c r="T425" s="926"/>
      <c r="U425" s="926"/>
      <c r="V425" s="927"/>
      <c r="W425" s="789"/>
      <c r="X425" s="790"/>
      <c r="Y425" s="790"/>
      <c r="Z425" s="790"/>
      <c r="AA425" s="836"/>
      <c r="AB425" s="934"/>
      <c r="AC425" s="935"/>
      <c r="AD425" s="936"/>
      <c r="AE425" s="926"/>
      <c r="AF425" s="926"/>
      <c r="AG425" s="927"/>
      <c r="AH425" s="742"/>
      <c r="AI425" s="743"/>
      <c r="AJ425" s="743"/>
      <c r="AK425" s="743"/>
      <c r="AL425" s="744"/>
      <c r="AN425" s="911"/>
      <c r="AO425" s="912"/>
      <c r="AP425" s="912"/>
      <c r="AQ425" s="912"/>
      <c r="AR425" s="913"/>
      <c r="AU425" s="748"/>
      <c r="AV425" s="837"/>
      <c r="AW425" s="820"/>
    </row>
    <row r="426" spans="3:49" ht="10.9" customHeight="1">
      <c r="C426" s="920">
        <v>5</v>
      </c>
      <c r="D426" s="921" t="s">
        <v>9</v>
      </c>
      <c r="E426" s="924">
        <v>26</v>
      </c>
      <c r="F426" s="924" t="s">
        <v>10</v>
      </c>
      <c r="G426" s="920" t="s">
        <v>25</v>
      </c>
      <c r="H426" s="924"/>
      <c r="I426" s="774"/>
      <c r="J426" s="775"/>
      <c r="K426" s="776"/>
      <c r="L426" s="783">
        <f>IF(AND(I426="△",AU426="●"),AW426,0)</f>
        <v>0</v>
      </c>
      <c r="M426" s="784"/>
      <c r="N426" s="784"/>
      <c r="O426" s="784"/>
      <c r="P426" s="785"/>
      <c r="Q426" s="774"/>
      <c r="R426" s="775"/>
      <c r="S426" s="873"/>
      <c r="T426" s="925">
        <f t="shared" ref="T426" si="155">IF(Q426="①",$AL$165,IF(Q426="②",$AL$187,IF(Q426="③",$AL$209,IF(Q426="④",$AL$231,0))))</f>
        <v>0</v>
      </c>
      <c r="U426" s="926"/>
      <c r="V426" s="927"/>
      <c r="W426" s="783">
        <f t="shared" ref="W426" si="156">IF(AND(I426="△",AU426="●"),$K$258*2,0)</f>
        <v>0</v>
      </c>
      <c r="X426" s="784"/>
      <c r="Y426" s="784"/>
      <c r="Z426" s="784"/>
      <c r="AA426" s="834"/>
      <c r="AB426" s="937"/>
      <c r="AC426" s="938"/>
      <c r="AD426" s="939"/>
      <c r="AE426" s="925">
        <f t="shared" ref="AE426" si="157">IF(AB428=0,0,ROUNDUP(AB428/AB426,3))</f>
        <v>0</v>
      </c>
      <c r="AF426" s="926"/>
      <c r="AG426" s="927"/>
      <c r="AH426" s="742">
        <f>IF(I426="○",L426+W426,ROUNDUP(L426*T426+W426*AE426,1))</f>
        <v>0</v>
      </c>
      <c r="AI426" s="743"/>
      <c r="AJ426" s="743"/>
      <c r="AK426" s="743"/>
      <c r="AL426" s="744"/>
      <c r="AN426" s="928">
        <f t="shared" ref="AN426" si="158">IF(I426="△",ROUNDUP(W426*AE426,1),0)</f>
        <v>0</v>
      </c>
      <c r="AO426" s="929"/>
      <c r="AP426" s="929"/>
      <c r="AQ426" s="929"/>
      <c r="AR426" s="930"/>
      <c r="AU426" s="748" t="str">
        <f t="shared" ref="AU426" si="159">IF(OR(I426="×",AU430="×"),"×","●")</f>
        <v>●</v>
      </c>
      <c r="AV426" s="837">
        <f t="shared" ref="AV426" si="160">IF(AU426="●",IF(I426="定","-",I426),"-")</f>
        <v>0</v>
      </c>
      <c r="AW426" s="820">
        <f t="shared" ref="AW426" si="161">20+ROUNDDOWN(($K$256-1000)/1000,0)*20</f>
        <v>0</v>
      </c>
    </row>
    <row r="427" spans="3:49" ht="10.9" customHeight="1">
      <c r="C427" s="868"/>
      <c r="D427" s="922"/>
      <c r="E427" s="866"/>
      <c r="F427" s="866"/>
      <c r="G427" s="868"/>
      <c r="H427" s="866"/>
      <c r="I427" s="777"/>
      <c r="J427" s="778"/>
      <c r="K427" s="779"/>
      <c r="L427" s="786"/>
      <c r="M427" s="787"/>
      <c r="N427" s="787"/>
      <c r="O427" s="787"/>
      <c r="P427" s="788"/>
      <c r="Q427" s="777"/>
      <c r="R427" s="778"/>
      <c r="S427" s="874"/>
      <c r="T427" s="926"/>
      <c r="U427" s="926"/>
      <c r="V427" s="927"/>
      <c r="W427" s="786"/>
      <c r="X427" s="787"/>
      <c r="Y427" s="787"/>
      <c r="Z427" s="787"/>
      <c r="AA427" s="835"/>
      <c r="AB427" s="940"/>
      <c r="AC427" s="941"/>
      <c r="AD427" s="942"/>
      <c r="AE427" s="926"/>
      <c r="AF427" s="926"/>
      <c r="AG427" s="927"/>
      <c r="AH427" s="742"/>
      <c r="AI427" s="743"/>
      <c r="AJ427" s="743"/>
      <c r="AK427" s="743"/>
      <c r="AL427" s="744"/>
      <c r="AN427" s="911"/>
      <c r="AO427" s="912"/>
      <c r="AP427" s="912"/>
      <c r="AQ427" s="912"/>
      <c r="AR427" s="913"/>
      <c r="AU427" s="748"/>
      <c r="AV427" s="837"/>
      <c r="AW427" s="820"/>
    </row>
    <row r="428" spans="3:49" ht="10.9" customHeight="1">
      <c r="C428" s="868"/>
      <c r="D428" s="922"/>
      <c r="E428" s="866"/>
      <c r="F428" s="866"/>
      <c r="G428" s="868"/>
      <c r="H428" s="866"/>
      <c r="I428" s="777"/>
      <c r="J428" s="778"/>
      <c r="K428" s="779"/>
      <c r="L428" s="786"/>
      <c r="M428" s="787"/>
      <c r="N428" s="787"/>
      <c r="O428" s="787"/>
      <c r="P428" s="788"/>
      <c r="Q428" s="777"/>
      <c r="R428" s="778"/>
      <c r="S428" s="874"/>
      <c r="T428" s="926"/>
      <c r="U428" s="926"/>
      <c r="V428" s="927"/>
      <c r="W428" s="786"/>
      <c r="X428" s="787"/>
      <c r="Y428" s="787"/>
      <c r="Z428" s="787"/>
      <c r="AA428" s="835"/>
      <c r="AB428" s="931"/>
      <c r="AC428" s="932"/>
      <c r="AD428" s="933"/>
      <c r="AE428" s="926"/>
      <c r="AF428" s="926"/>
      <c r="AG428" s="927"/>
      <c r="AH428" s="742"/>
      <c r="AI428" s="743"/>
      <c r="AJ428" s="743"/>
      <c r="AK428" s="743"/>
      <c r="AL428" s="744"/>
      <c r="AN428" s="911"/>
      <c r="AO428" s="912"/>
      <c r="AP428" s="912"/>
      <c r="AQ428" s="912"/>
      <c r="AR428" s="913"/>
      <c r="AU428" s="748"/>
      <c r="AV428" s="837"/>
      <c r="AW428" s="820"/>
    </row>
    <row r="429" spans="3:49" ht="10.9" customHeight="1">
      <c r="C429" s="869"/>
      <c r="D429" s="923"/>
      <c r="E429" s="867"/>
      <c r="F429" s="867"/>
      <c r="G429" s="869"/>
      <c r="H429" s="867"/>
      <c r="I429" s="780"/>
      <c r="J429" s="781"/>
      <c r="K429" s="782"/>
      <c r="L429" s="789"/>
      <c r="M429" s="790"/>
      <c r="N429" s="790"/>
      <c r="O429" s="790"/>
      <c r="P429" s="791"/>
      <c r="Q429" s="780"/>
      <c r="R429" s="781"/>
      <c r="S429" s="875"/>
      <c r="T429" s="926"/>
      <c r="U429" s="926"/>
      <c r="V429" s="927"/>
      <c r="W429" s="789"/>
      <c r="X429" s="790"/>
      <c r="Y429" s="790"/>
      <c r="Z429" s="790"/>
      <c r="AA429" s="836"/>
      <c r="AB429" s="934"/>
      <c r="AC429" s="935"/>
      <c r="AD429" s="936"/>
      <c r="AE429" s="926"/>
      <c r="AF429" s="926"/>
      <c r="AG429" s="927"/>
      <c r="AH429" s="742"/>
      <c r="AI429" s="743"/>
      <c r="AJ429" s="743"/>
      <c r="AK429" s="743"/>
      <c r="AL429" s="744"/>
      <c r="AN429" s="911"/>
      <c r="AO429" s="912"/>
      <c r="AP429" s="912"/>
      <c r="AQ429" s="912"/>
      <c r="AR429" s="913"/>
      <c r="AU429" s="748"/>
      <c r="AV429" s="837"/>
      <c r="AW429" s="820"/>
    </row>
    <row r="430" spans="3:49" ht="10.9" customHeight="1">
      <c r="C430" s="920">
        <v>5</v>
      </c>
      <c r="D430" s="921" t="s">
        <v>9</v>
      </c>
      <c r="E430" s="924">
        <v>27</v>
      </c>
      <c r="F430" s="924" t="s">
        <v>10</v>
      </c>
      <c r="G430" s="920" t="s">
        <v>19</v>
      </c>
      <c r="H430" s="924"/>
      <c r="I430" s="774"/>
      <c r="J430" s="775"/>
      <c r="K430" s="776"/>
      <c r="L430" s="783">
        <f>IF(AND(I430="△",AU430="●"),AW430,0)</f>
        <v>0</v>
      </c>
      <c r="M430" s="784"/>
      <c r="N430" s="784"/>
      <c r="O430" s="784"/>
      <c r="P430" s="785"/>
      <c r="Q430" s="774"/>
      <c r="R430" s="775"/>
      <c r="S430" s="873"/>
      <c r="T430" s="925">
        <f t="shared" ref="T430" si="162">IF(Q430="①",$AL$165,IF(Q430="②",$AL$187,IF(Q430="③",$AL$209,IF(Q430="④",$AL$231,0))))</f>
        <v>0</v>
      </c>
      <c r="U430" s="926"/>
      <c r="V430" s="927"/>
      <c r="W430" s="783">
        <f t="shared" ref="W430" si="163">IF(AND(I430="△",AU430="●"),$K$258*2,0)</f>
        <v>0</v>
      </c>
      <c r="X430" s="784"/>
      <c r="Y430" s="784"/>
      <c r="Z430" s="784"/>
      <c r="AA430" s="834"/>
      <c r="AB430" s="937"/>
      <c r="AC430" s="938"/>
      <c r="AD430" s="939"/>
      <c r="AE430" s="925">
        <f t="shared" ref="AE430" si="164">IF(AB432=0,0,ROUNDUP(AB432/AB430,3))</f>
        <v>0</v>
      </c>
      <c r="AF430" s="926"/>
      <c r="AG430" s="927"/>
      <c r="AH430" s="742">
        <f>IF(I430="○",L430+W430,ROUNDUP(L430*T430+W430*AE430,1))</f>
        <v>0</v>
      </c>
      <c r="AI430" s="743"/>
      <c r="AJ430" s="743"/>
      <c r="AK430" s="743"/>
      <c r="AL430" s="744"/>
      <c r="AN430" s="928">
        <f t="shared" ref="AN430" si="165">IF(I430="△",ROUNDUP(W430*AE430,1),0)</f>
        <v>0</v>
      </c>
      <c r="AO430" s="929"/>
      <c r="AP430" s="929"/>
      <c r="AQ430" s="929"/>
      <c r="AR430" s="930"/>
      <c r="AU430" s="748" t="str">
        <f t="shared" ref="AU430" si="166">IF(OR(I430="×",AU434="×"),"×","●")</f>
        <v>●</v>
      </c>
      <c r="AV430" s="837">
        <f t="shared" ref="AV430" si="167">IF(AU430="●",IF(I430="定","-",I430),"-")</f>
        <v>0</v>
      </c>
      <c r="AW430" s="820">
        <f>20+ROUNDDOWN(($K$256-1000)/1000,0)*20</f>
        <v>0</v>
      </c>
    </row>
    <row r="431" spans="3:49" ht="10.9" customHeight="1">
      <c r="C431" s="868"/>
      <c r="D431" s="922"/>
      <c r="E431" s="866"/>
      <c r="F431" s="866"/>
      <c r="G431" s="868"/>
      <c r="H431" s="866"/>
      <c r="I431" s="777"/>
      <c r="J431" s="778"/>
      <c r="K431" s="779"/>
      <c r="L431" s="786"/>
      <c r="M431" s="787"/>
      <c r="N431" s="787"/>
      <c r="O431" s="787"/>
      <c r="P431" s="788"/>
      <c r="Q431" s="777"/>
      <c r="R431" s="778"/>
      <c r="S431" s="874"/>
      <c r="T431" s="926"/>
      <c r="U431" s="926"/>
      <c r="V431" s="927"/>
      <c r="W431" s="786"/>
      <c r="X431" s="787"/>
      <c r="Y431" s="787"/>
      <c r="Z431" s="787"/>
      <c r="AA431" s="835"/>
      <c r="AB431" s="940"/>
      <c r="AC431" s="941"/>
      <c r="AD431" s="942"/>
      <c r="AE431" s="926"/>
      <c r="AF431" s="926"/>
      <c r="AG431" s="927"/>
      <c r="AH431" s="742"/>
      <c r="AI431" s="743"/>
      <c r="AJ431" s="743"/>
      <c r="AK431" s="743"/>
      <c r="AL431" s="744"/>
      <c r="AN431" s="911"/>
      <c r="AO431" s="912"/>
      <c r="AP431" s="912"/>
      <c r="AQ431" s="912"/>
      <c r="AR431" s="913"/>
      <c r="AU431" s="748"/>
      <c r="AV431" s="837"/>
      <c r="AW431" s="820"/>
    </row>
    <row r="432" spans="3:49" ht="10.9" customHeight="1">
      <c r="C432" s="868"/>
      <c r="D432" s="922"/>
      <c r="E432" s="866"/>
      <c r="F432" s="866"/>
      <c r="G432" s="868"/>
      <c r="H432" s="866"/>
      <c r="I432" s="777"/>
      <c r="J432" s="778"/>
      <c r="K432" s="779"/>
      <c r="L432" s="786"/>
      <c r="M432" s="787"/>
      <c r="N432" s="787"/>
      <c r="O432" s="787"/>
      <c r="P432" s="788"/>
      <c r="Q432" s="777"/>
      <c r="R432" s="778"/>
      <c r="S432" s="874"/>
      <c r="T432" s="926"/>
      <c r="U432" s="926"/>
      <c r="V432" s="927"/>
      <c r="W432" s="786"/>
      <c r="X432" s="787"/>
      <c r="Y432" s="787"/>
      <c r="Z432" s="787"/>
      <c r="AA432" s="835"/>
      <c r="AB432" s="931"/>
      <c r="AC432" s="932"/>
      <c r="AD432" s="933"/>
      <c r="AE432" s="926"/>
      <c r="AF432" s="926"/>
      <c r="AG432" s="927"/>
      <c r="AH432" s="742"/>
      <c r="AI432" s="743"/>
      <c r="AJ432" s="743"/>
      <c r="AK432" s="743"/>
      <c r="AL432" s="744"/>
      <c r="AN432" s="911"/>
      <c r="AO432" s="912"/>
      <c r="AP432" s="912"/>
      <c r="AQ432" s="912"/>
      <c r="AR432" s="913"/>
      <c r="AU432" s="748"/>
      <c r="AV432" s="837"/>
      <c r="AW432" s="820"/>
    </row>
    <row r="433" spans="3:49" ht="10.9" customHeight="1">
      <c r="C433" s="869"/>
      <c r="D433" s="923"/>
      <c r="E433" s="867"/>
      <c r="F433" s="867"/>
      <c r="G433" s="869"/>
      <c r="H433" s="867"/>
      <c r="I433" s="780"/>
      <c r="J433" s="781"/>
      <c r="K433" s="782"/>
      <c r="L433" s="789"/>
      <c r="M433" s="790"/>
      <c r="N433" s="790"/>
      <c r="O433" s="790"/>
      <c r="P433" s="791"/>
      <c r="Q433" s="780"/>
      <c r="R433" s="781"/>
      <c r="S433" s="875"/>
      <c r="T433" s="926"/>
      <c r="U433" s="926"/>
      <c r="V433" s="927"/>
      <c r="W433" s="789"/>
      <c r="X433" s="790"/>
      <c r="Y433" s="790"/>
      <c r="Z433" s="790"/>
      <c r="AA433" s="836"/>
      <c r="AB433" s="934"/>
      <c r="AC433" s="935"/>
      <c r="AD433" s="936"/>
      <c r="AE433" s="926"/>
      <c r="AF433" s="926"/>
      <c r="AG433" s="927"/>
      <c r="AH433" s="742"/>
      <c r="AI433" s="743"/>
      <c r="AJ433" s="743"/>
      <c r="AK433" s="743"/>
      <c r="AL433" s="744"/>
      <c r="AN433" s="911"/>
      <c r="AO433" s="912"/>
      <c r="AP433" s="912"/>
      <c r="AQ433" s="912"/>
      <c r="AR433" s="913"/>
      <c r="AU433" s="748"/>
      <c r="AV433" s="837"/>
      <c r="AW433" s="820"/>
    </row>
    <row r="434" spans="3:49" ht="10.9" customHeight="1">
      <c r="C434" s="920">
        <v>5</v>
      </c>
      <c r="D434" s="921" t="s">
        <v>9</v>
      </c>
      <c r="E434" s="924">
        <v>28</v>
      </c>
      <c r="F434" s="924" t="s">
        <v>10</v>
      </c>
      <c r="G434" s="920" t="s">
        <v>20</v>
      </c>
      <c r="H434" s="924"/>
      <c r="I434" s="774"/>
      <c r="J434" s="775"/>
      <c r="K434" s="776"/>
      <c r="L434" s="783">
        <f>IF(AND(I434="△",AU434="●"),AW434,0)</f>
        <v>0</v>
      </c>
      <c r="M434" s="784"/>
      <c r="N434" s="784"/>
      <c r="O434" s="784"/>
      <c r="P434" s="785"/>
      <c r="Q434" s="774"/>
      <c r="R434" s="775"/>
      <c r="S434" s="873"/>
      <c r="T434" s="925">
        <f t="shared" ref="T434" si="168">IF(Q434="①",$AL$165,IF(Q434="②",$AL$187,IF(Q434="③",$AL$209,IF(Q434="④",$AL$231,0))))</f>
        <v>0</v>
      </c>
      <c r="U434" s="926"/>
      <c r="V434" s="927"/>
      <c r="W434" s="783">
        <f t="shared" ref="W434" si="169">IF(AND(I434="△",AU434="●"),$K$258*2,0)</f>
        <v>0</v>
      </c>
      <c r="X434" s="784"/>
      <c r="Y434" s="784"/>
      <c r="Z434" s="784"/>
      <c r="AA434" s="834"/>
      <c r="AB434" s="937"/>
      <c r="AC434" s="938"/>
      <c r="AD434" s="939"/>
      <c r="AE434" s="925">
        <f t="shared" ref="AE434" si="170">IF(AB436=0,0,ROUNDUP(AB436/AB434,3))</f>
        <v>0</v>
      </c>
      <c r="AF434" s="926"/>
      <c r="AG434" s="927"/>
      <c r="AH434" s="742">
        <f>IF(I434="○",L434+W434,ROUNDUP(L434*T434+W434*AE434,1))</f>
        <v>0</v>
      </c>
      <c r="AI434" s="743"/>
      <c r="AJ434" s="743"/>
      <c r="AK434" s="743"/>
      <c r="AL434" s="744"/>
      <c r="AN434" s="928">
        <f t="shared" ref="AN434" si="171">IF(I434="△",ROUNDUP(W434*AE434,1),0)</f>
        <v>0</v>
      </c>
      <c r="AO434" s="929"/>
      <c r="AP434" s="929"/>
      <c r="AQ434" s="929"/>
      <c r="AR434" s="930"/>
      <c r="AU434" s="748" t="str">
        <f t="shared" ref="AU434" si="172">IF(OR(I434="×",AU438="×"),"×","●")</f>
        <v>●</v>
      </c>
      <c r="AV434" s="837">
        <f t="shared" ref="AV434" si="173">IF(AU434="●",IF(I434="定","-",I434),"-")</f>
        <v>0</v>
      </c>
      <c r="AW434" s="820">
        <f t="shared" ref="AW434" si="174">20+ROUNDDOWN(($K$256-1000)/1000,0)*20</f>
        <v>0</v>
      </c>
    </row>
    <row r="435" spans="3:49" ht="10.9" customHeight="1">
      <c r="C435" s="868"/>
      <c r="D435" s="922"/>
      <c r="E435" s="866"/>
      <c r="F435" s="866"/>
      <c r="G435" s="868"/>
      <c r="H435" s="866"/>
      <c r="I435" s="777"/>
      <c r="J435" s="778"/>
      <c r="K435" s="779"/>
      <c r="L435" s="786"/>
      <c r="M435" s="787"/>
      <c r="N435" s="787"/>
      <c r="O435" s="787"/>
      <c r="P435" s="788"/>
      <c r="Q435" s="777"/>
      <c r="R435" s="778"/>
      <c r="S435" s="874"/>
      <c r="T435" s="926"/>
      <c r="U435" s="926"/>
      <c r="V435" s="927"/>
      <c r="W435" s="786"/>
      <c r="X435" s="787"/>
      <c r="Y435" s="787"/>
      <c r="Z435" s="787"/>
      <c r="AA435" s="835"/>
      <c r="AB435" s="940"/>
      <c r="AC435" s="941"/>
      <c r="AD435" s="942"/>
      <c r="AE435" s="926"/>
      <c r="AF435" s="926"/>
      <c r="AG435" s="927"/>
      <c r="AH435" s="742"/>
      <c r="AI435" s="743"/>
      <c r="AJ435" s="743"/>
      <c r="AK435" s="743"/>
      <c r="AL435" s="744"/>
      <c r="AN435" s="911"/>
      <c r="AO435" s="912"/>
      <c r="AP435" s="912"/>
      <c r="AQ435" s="912"/>
      <c r="AR435" s="913"/>
      <c r="AU435" s="748"/>
      <c r="AV435" s="837"/>
      <c r="AW435" s="820"/>
    </row>
    <row r="436" spans="3:49" ht="10.9" customHeight="1">
      <c r="C436" s="868"/>
      <c r="D436" s="922"/>
      <c r="E436" s="866"/>
      <c r="F436" s="866"/>
      <c r="G436" s="868"/>
      <c r="H436" s="866"/>
      <c r="I436" s="777"/>
      <c r="J436" s="778"/>
      <c r="K436" s="779"/>
      <c r="L436" s="786"/>
      <c r="M436" s="787"/>
      <c r="N436" s="787"/>
      <c r="O436" s="787"/>
      <c r="P436" s="788"/>
      <c r="Q436" s="777"/>
      <c r="R436" s="778"/>
      <c r="S436" s="874"/>
      <c r="T436" s="926"/>
      <c r="U436" s="926"/>
      <c r="V436" s="927"/>
      <c r="W436" s="786"/>
      <c r="X436" s="787"/>
      <c r="Y436" s="787"/>
      <c r="Z436" s="787"/>
      <c r="AA436" s="835"/>
      <c r="AB436" s="931"/>
      <c r="AC436" s="932"/>
      <c r="AD436" s="933"/>
      <c r="AE436" s="926"/>
      <c r="AF436" s="926"/>
      <c r="AG436" s="927"/>
      <c r="AH436" s="742"/>
      <c r="AI436" s="743"/>
      <c r="AJ436" s="743"/>
      <c r="AK436" s="743"/>
      <c r="AL436" s="744"/>
      <c r="AN436" s="911"/>
      <c r="AO436" s="912"/>
      <c r="AP436" s="912"/>
      <c r="AQ436" s="912"/>
      <c r="AR436" s="913"/>
      <c r="AU436" s="748"/>
      <c r="AV436" s="837"/>
      <c r="AW436" s="820"/>
    </row>
    <row r="437" spans="3:49" ht="10.9" customHeight="1">
      <c r="C437" s="869"/>
      <c r="D437" s="923"/>
      <c r="E437" s="867"/>
      <c r="F437" s="867"/>
      <c r="G437" s="869"/>
      <c r="H437" s="867"/>
      <c r="I437" s="780"/>
      <c r="J437" s="781"/>
      <c r="K437" s="782"/>
      <c r="L437" s="789"/>
      <c r="M437" s="790"/>
      <c r="N437" s="790"/>
      <c r="O437" s="790"/>
      <c r="P437" s="791"/>
      <c r="Q437" s="780"/>
      <c r="R437" s="781"/>
      <c r="S437" s="875"/>
      <c r="T437" s="926"/>
      <c r="U437" s="926"/>
      <c r="V437" s="927"/>
      <c r="W437" s="789"/>
      <c r="X437" s="790"/>
      <c r="Y437" s="790"/>
      <c r="Z437" s="790"/>
      <c r="AA437" s="836"/>
      <c r="AB437" s="934"/>
      <c r="AC437" s="935"/>
      <c r="AD437" s="936"/>
      <c r="AE437" s="926"/>
      <c r="AF437" s="926"/>
      <c r="AG437" s="927"/>
      <c r="AH437" s="742"/>
      <c r="AI437" s="743"/>
      <c r="AJ437" s="743"/>
      <c r="AK437" s="743"/>
      <c r="AL437" s="744"/>
      <c r="AN437" s="911"/>
      <c r="AO437" s="912"/>
      <c r="AP437" s="912"/>
      <c r="AQ437" s="912"/>
      <c r="AR437" s="913"/>
      <c r="AU437" s="748"/>
      <c r="AV437" s="837"/>
      <c r="AW437" s="820"/>
    </row>
    <row r="438" spans="3:49" ht="10.9" customHeight="1">
      <c r="C438" s="765">
        <v>5</v>
      </c>
      <c r="D438" s="768" t="s">
        <v>9</v>
      </c>
      <c r="E438" s="771">
        <v>29</v>
      </c>
      <c r="F438" s="771" t="s">
        <v>10</v>
      </c>
      <c r="G438" s="765" t="s">
        <v>21</v>
      </c>
      <c r="H438" s="771"/>
      <c r="I438" s="774"/>
      <c r="J438" s="775"/>
      <c r="K438" s="776"/>
      <c r="L438" s="906">
        <f>IF(OR(I438="○",I438="△"),IF(AU438="●",AW438,0),0)</f>
        <v>0</v>
      </c>
      <c r="M438" s="906"/>
      <c r="N438" s="906"/>
      <c r="O438" s="906"/>
      <c r="P438" s="906"/>
      <c r="Q438" s="774"/>
      <c r="R438" s="775"/>
      <c r="S438" s="873"/>
      <c r="T438" s="925">
        <f t="shared" ref="T438" si="175">IF(Q438="①",$AL$165,IF(Q438="②",$AL$187,IF(Q438="③",$AL$209,IF(Q438="④",$AL$231,0))))</f>
        <v>0</v>
      </c>
      <c r="U438" s="926"/>
      <c r="V438" s="927"/>
      <c r="W438" s="906">
        <f t="shared" ref="W438" si="176">IF(OR(I438="○",I438="△"),IF(AU438="●",$K$258*2,0),0)</f>
        <v>0</v>
      </c>
      <c r="X438" s="906"/>
      <c r="Y438" s="906"/>
      <c r="Z438" s="906"/>
      <c r="AA438" s="907"/>
      <c r="AB438" s="937"/>
      <c r="AC438" s="938"/>
      <c r="AD438" s="939"/>
      <c r="AE438" s="925">
        <f t="shared" ref="AE438" si="177">IF(AB440=0,0,ROUNDUP(AB440/AB438,3))</f>
        <v>0</v>
      </c>
      <c r="AF438" s="926"/>
      <c r="AG438" s="927"/>
      <c r="AH438" s="742">
        <f>IF(I438="○",L438+W438,ROUNDUP(L438*T438+W438*AE438,1))</f>
        <v>0</v>
      </c>
      <c r="AI438" s="743"/>
      <c r="AJ438" s="743"/>
      <c r="AK438" s="743"/>
      <c r="AL438" s="744"/>
      <c r="AN438" s="911">
        <f t="shared" ref="AN438" si="178">IF(I438="△",ROUNDUP(W438*AE438,1),0)</f>
        <v>0</v>
      </c>
      <c r="AO438" s="912"/>
      <c r="AP438" s="912"/>
      <c r="AQ438" s="912"/>
      <c r="AR438" s="913"/>
      <c r="AU438" s="748" t="str">
        <f>IF(OR(I438="×",AU442="×"),"×","●")</f>
        <v>●</v>
      </c>
      <c r="AV438" s="837">
        <f t="shared" ref="AV438" si="179">IF(AU438="●",IF(I438="定","-",I438),"-")</f>
        <v>0</v>
      </c>
      <c r="AW438" s="820">
        <f t="shared" ref="AW438" si="180">20+ROUNDDOWN(($K$256-1000)/1000,0)*20</f>
        <v>0</v>
      </c>
    </row>
    <row r="439" spans="3:49" ht="10.9" customHeight="1">
      <c r="C439" s="766"/>
      <c r="D439" s="769"/>
      <c r="E439" s="772"/>
      <c r="F439" s="772"/>
      <c r="G439" s="766"/>
      <c r="H439" s="772"/>
      <c r="I439" s="777"/>
      <c r="J439" s="778"/>
      <c r="K439" s="779"/>
      <c r="L439" s="906"/>
      <c r="M439" s="906"/>
      <c r="N439" s="906"/>
      <c r="O439" s="906"/>
      <c r="P439" s="906"/>
      <c r="Q439" s="777"/>
      <c r="R439" s="778"/>
      <c r="S439" s="874"/>
      <c r="T439" s="926"/>
      <c r="U439" s="926"/>
      <c r="V439" s="927"/>
      <c r="W439" s="906"/>
      <c r="X439" s="906"/>
      <c r="Y439" s="906"/>
      <c r="Z439" s="906"/>
      <c r="AA439" s="907"/>
      <c r="AB439" s="940"/>
      <c r="AC439" s="941"/>
      <c r="AD439" s="942"/>
      <c r="AE439" s="926"/>
      <c r="AF439" s="926"/>
      <c r="AG439" s="927"/>
      <c r="AH439" s="742"/>
      <c r="AI439" s="743"/>
      <c r="AJ439" s="743"/>
      <c r="AK439" s="743"/>
      <c r="AL439" s="744"/>
      <c r="AN439" s="911"/>
      <c r="AO439" s="912"/>
      <c r="AP439" s="912"/>
      <c r="AQ439" s="912"/>
      <c r="AR439" s="913"/>
      <c r="AU439" s="748"/>
      <c r="AV439" s="837"/>
      <c r="AW439" s="820"/>
    </row>
    <row r="440" spans="3:49" ht="10.9" customHeight="1">
      <c r="C440" s="766"/>
      <c r="D440" s="769"/>
      <c r="E440" s="772"/>
      <c r="F440" s="772"/>
      <c r="G440" s="766"/>
      <c r="H440" s="772"/>
      <c r="I440" s="777"/>
      <c r="J440" s="778"/>
      <c r="K440" s="779"/>
      <c r="L440" s="906"/>
      <c r="M440" s="906"/>
      <c r="N440" s="906"/>
      <c r="O440" s="906"/>
      <c r="P440" s="906"/>
      <c r="Q440" s="777"/>
      <c r="R440" s="778"/>
      <c r="S440" s="874"/>
      <c r="T440" s="926"/>
      <c r="U440" s="926"/>
      <c r="V440" s="927"/>
      <c r="W440" s="906"/>
      <c r="X440" s="906"/>
      <c r="Y440" s="906"/>
      <c r="Z440" s="906"/>
      <c r="AA440" s="907"/>
      <c r="AB440" s="931"/>
      <c r="AC440" s="932"/>
      <c r="AD440" s="933"/>
      <c r="AE440" s="926"/>
      <c r="AF440" s="926"/>
      <c r="AG440" s="927"/>
      <c r="AH440" s="742"/>
      <c r="AI440" s="743"/>
      <c r="AJ440" s="743"/>
      <c r="AK440" s="743"/>
      <c r="AL440" s="744"/>
      <c r="AN440" s="911"/>
      <c r="AO440" s="912"/>
      <c r="AP440" s="912"/>
      <c r="AQ440" s="912"/>
      <c r="AR440" s="913"/>
      <c r="AU440" s="748"/>
      <c r="AV440" s="837"/>
      <c r="AW440" s="820"/>
    </row>
    <row r="441" spans="3:49" ht="10.9" customHeight="1">
      <c r="C441" s="767"/>
      <c r="D441" s="770"/>
      <c r="E441" s="773"/>
      <c r="F441" s="773"/>
      <c r="G441" s="767"/>
      <c r="H441" s="773"/>
      <c r="I441" s="780"/>
      <c r="J441" s="781"/>
      <c r="K441" s="782"/>
      <c r="L441" s="906"/>
      <c r="M441" s="906"/>
      <c r="N441" s="906"/>
      <c r="O441" s="906"/>
      <c r="P441" s="906"/>
      <c r="Q441" s="780"/>
      <c r="R441" s="781"/>
      <c r="S441" s="875"/>
      <c r="T441" s="926"/>
      <c r="U441" s="926"/>
      <c r="V441" s="927"/>
      <c r="W441" s="906"/>
      <c r="X441" s="906"/>
      <c r="Y441" s="906"/>
      <c r="Z441" s="906"/>
      <c r="AA441" s="907"/>
      <c r="AB441" s="934"/>
      <c r="AC441" s="935"/>
      <c r="AD441" s="936"/>
      <c r="AE441" s="926"/>
      <c r="AF441" s="926"/>
      <c r="AG441" s="927"/>
      <c r="AH441" s="742"/>
      <c r="AI441" s="743"/>
      <c r="AJ441" s="743"/>
      <c r="AK441" s="743"/>
      <c r="AL441" s="744"/>
      <c r="AN441" s="911"/>
      <c r="AO441" s="912"/>
      <c r="AP441" s="912"/>
      <c r="AQ441" s="912"/>
      <c r="AR441" s="913"/>
      <c r="AU441" s="748"/>
      <c r="AV441" s="837"/>
      <c r="AW441" s="820"/>
    </row>
    <row r="442" spans="3:49" ht="10.9" customHeight="1">
      <c r="C442" s="765">
        <v>5</v>
      </c>
      <c r="D442" s="768" t="s">
        <v>9</v>
      </c>
      <c r="E442" s="771">
        <v>30</v>
      </c>
      <c r="F442" s="771" t="s">
        <v>10</v>
      </c>
      <c r="G442" s="765" t="s">
        <v>22</v>
      </c>
      <c r="H442" s="771"/>
      <c r="I442" s="774"/>
      <c r="J442" s="775"/>
      <c r="K442" s="776"/>
      <c r="L442" s="906">
        <f>IF(OR(I442="○",I442="△"),IF(AU442="●",AW442,0),0)</f>
        <v>0</v>
      </c>
      <c r="M442" s="906"/>
      <c r="N442" s="906"/>
      <c r="O442" s="906"/>
      <c r="P442" s="906"/>
      <c r="Q442" s="774"/>
      <c r="R442" s="775"/>
      <c r="S442" s="873"/>
      <c r="T442" s="908">
        <f t="shared" ref="T442" si="181">IF(Q442="①",$AL$165,IF(Q442="②",$AL$187,IF(Q442="③",$AL$209,IF(Q442="④",$AL$231,0))))</f>
        <v>0</v>
      </c>
      <c r="U442" s="909"/>
      <c r="V442" s="910"/>
      <c r="W442" s="906">
        <f t="shared" ref="W442" si="182">IF(OR(I442="○",I442="△"),IF(AU442="●",$K$258*2,0),0)</f>
        <v>0</v>
      </c>
      <c r="X442" s="906"/>
      <c r="Y442" s="906"/>
      <c r="Z442" s="906"/>
      <c r="AA442" s="907"/>
      <c r="AB442" s="937"/>
      <c r="AC442" s="938"/>
      <c r="AD442" s="939"/>
      <c r="AE442" s="908">
        <f t="shared" ref="AE442" si="183">IF(AB444=0,0,ROUNDUP(AB444/AB442,3))</f>
        <v>0</v>
      </c>
      <c r="AF442" s="909"/>
      <c r="AG442" s="910"/>
      <c r="AH442" s="742">
        <f>IF(I442="○",L442+W442,ROUNDUP(L442*T442+W442*AE442,1))</f>
        <v>0</v>
      </c>
      <c r="AI442" s="743"/>
      <c r="AJ442" s="743"/>
      <c r="AK442" s="743"/>
      <c r="AL442" s="744"/>
      <c r="AN442" s="911">
        <f t="shared" ref="AN442" si="184">IF(I442="△",ROUNDUP(W442*AE442,1),0)</f>
        <v>0</v>
      </c>
      <c r="AO442" s="912"/>
      <c r="AP442" s="912"/>
      <c r="AQ442" s="912"/>
      <c r="AR442" s="913"/>
      <c r="AU442" s="748" t="str">
        <f>IF(OR(I442="×",AU446="×"),"×","●")</f>
        <v>●</v>
      </c>
      <c r="AV442" s="837">
        <f t="shared" ref="AV442" si="185">IF(AU442="●",IF(I442="定","-",I442),"-")</f>
        <v>0</v>
      </c>
      <c r="AW442" s="820">
        <f t="shared" ref="AW442" si="186">20+ROUNDDOWN(($K$256-1000)/1000,0)*20</f>
        <v>0</v>
      </c>
    </row>
    <row r="443" spans="3:49" ht="10.9" customHeight="1">
      <c r="C443" s="766"/>
      <c r="D443" s="769"/>
      <c r="E443" s="772"/>
      <c r="F443" s="772"/>
      <c r="G443" s="766"/>
      <c r="H443" s="772"/>
      <c r="I443" s="777"/>
      <c r="J443" s="778"/>
      <c r="K443" s="779"/>
      <c r="L443" s="906"/>
      <c r="M443" s="906"/>
      <c r="N443" s="906"/>
      <c r="O443" s="906"/>
      <c r="P443" s="906"/>
      <c r="Q443" s="777"/>
      <c r="R443" s="778"/>
      <c r="S443" s="874"/>
      <c r="T443" s="876"/>
      <c r="U443" s="877"/>
      <c r="V443" s="878"/>
      <c r="W443" s="906"/>
      <c r="X443" s="906"/>
      <c r="Y443" s="906"/>
      <c r="Z443" s="906"/>
      <c r="AA443" s="907"/>
      <c r="AB443" s="940"/>
      <c r="AC443" s="941"/>
      <c r="AD443" s="942"/>
      <c r="AE443" s="876"/>
      <c r="AF443" s="877"/>
      <c r="AG443" s="878"/>
      <c r="AH443" s="742"/>
      <c r="AI443" s="743"/>
      <c r="AJ443" s="743"/>
      <c r="AK443" s="743"/>
      <c r="AL443" s="744"/>
      <c r="AN443" s="911"/>
      <c r="AO443" s="912"/>
      <c r="AP443" s="912"/>
      <c r="AQ443" s="912"/>
      <c r="AR443" s="913"/>
      <c r="AU443" s="748"/>
      <c r="AV443" s="837"/>
      <c r="AW443" s="820"/>
    </row>
    <row r="444" spans="3:49" ht="10.9" customHeight="1">
      <c r="C444" s="766"/>
      <c r="D444" s="769"/>
      <c r="E444" s="772"/>
      <c r="F444" s="772"/>
      <c r="G444" s="766"/>
      <c r="H444" s="772"/>
      <c r="I444" s="777"/>
      <c r="J444" s="778"/>
      <c r="K444" s="779"/>
      <c r="L444" s="906"/>
      <c r="M444" s="906"/>
      <c r="N444" s="906"/>
      <c r="O444" s="906"/>
      <c r="P444" s="906"/>
      <c r="Q444" s="777"/>
      <c r="R444" s="778"/>
      <c r="S444" s="874"/>
      <c r="T444" s="876"/>
      <c r="U444" s="877"/>
      <c r="V444" s="878"/>
      <c r="W444" s="906"/>
      <c r="X444" s="906"/>
      <c r="Y444" s="906"/>
      <c r="Z444" s="906"/>
      <c r="AA444" s="907"/>
      <c r="AB444" s="931"/>
      <c r="AC444" s="932"/>
      <c r="AD444" s="933"/>
      <c r="AE444" s="876"/>
      <c r="AF444" s="877"/>
      <c r="AG444" s="878"/>
      <c r="AH444" s="742"/>
      <c r="AI444" s="743"/>
      <c r="AJ444" s="743"/>
      <c r="AK444" s="743"/>
      <c r="AL444" s="744"/>
      <c r="AN444" s="911"/>
      <c r="AO444" s="912"/>
      <c r="AP444" s="912"/>
      <c r="AQ444" s="912"/>
      <c r="AR444" s="913"/>
      <c r="AU444" s="748"/>
      <c r="AV444" s="837"/>
      <c r="AW444" s="820"/>
    </row>
    <row r="445" spans="3:49" ht="10.9" customHeight="1">
      <c r="C445" s="767"/>
      <c r="D445" s="770"/>
      <c r="E445" s="773"/>
      <c r="F445" s="773"/>
      <c r="G445" s="767"/>
      <c r="H445" s="773"/>
      <c r="I445" s="780"/>
      <c r="J445" s="781"/>
      <c r="K445" s="782"/>
      <c r="L445" s="906"/>
      <c r="M445" s="906"/>
      <c r="N445" s="906"/>
      <c r="O445" s="906"/>
      <c r="P445" s="906"/>
      <c r="Q445" s="780"/>
      <c r="R445" s="781"/>
      <c r="S445" s="875"/>
      <c r="T445" s="879"/>
      <c r="U445" s="880"/>
      <c r="V445" s="881"/>
      <c r="W445" s="906"/>
      <c r="X445" s="906"/>
      <c r="Y445" s="906"/>
      <c r="Z445" s="906"/>
      <c r="AA445" s="907"/>
      <c r="AB445" s="934"/>
      <c r="AC445" s="935"/>
      <c r="AD445" s="936"/>
      <c r="AE445" s="879"/>
      <c r="AF445" s="880"/>
      <c r="AG445" s="881"/>
      <c r="AH445" s="742"/>
      <c r="AI445" s="743"/>
      <c r="AJ445" s="743"/>
      <c r="AK445" s="743"/>
      <c r="AL445" s="744"/>
      <c r="AN445" s="911"/>
      <c r="AO445" s="912"/>
      <c r="AP445" s="912"/>
      <c r="AQ445" s="912"/>
      <c r="AR445" s="913"/>
      <c r="AU445" s="748"/>
      <c r="AV445" s="837"/>
      <c r="AW445" s="820"/>
    </row>
    <row r="446" spans="3:49" ht="10.9" customHeight="1">
      <c r="C446" s="920">
        <v>5</v>
      </c>
      <c r="D446" s="921" t="s">
        <v>9</v>
      </c>
      <c r="E446" s="924">
        <v>31</v>
      </c>
      <c r="F446" s="924" t="s">
        <v>10</v>
      </c>
      <c r="G446" s="920" t="s">
        <v>23</v>
      </c>
      <c r="H446" s="924"/>
      <c r="I446" s="774"/>
      <c r="J446" s="775"/>
      <c r="K446" s="776"/>
      <c r="L446" s="783">
        <f>IF(AND(I446="△",AU446="●"),AW446,0)</f>
        <v>0</v>
      </c>
      <c r="M446" s="784"/>
      <c r="N446" s="784"/>
      <c r="O446" s="784"/>
      <c r="P446" s="785"/>
      <c r="Q446" s="774"/>
      <c r="R446" s="775"/>
      <c r="S446" s="873"/>
      <c r="T446" s="925">
        <f>IF(Q446="①",$AL$165,IF(Q446="②",$AL$187,IF(Q446="③",$AL$209,IF(Q446="④",$AL$231,0))))</f>
        <v>0</v>
      </c>
      <c r="U446" s="926"/>
      <c r="V446" s="927"/>
      <c r="W446" s="952">
        <f>IF(AND(I446="△",AU446="●"),$K$258*2,0)</f>
        <v>0</v>
      </c>
      <c r="X446" s="784"/>
      <c r="Y446" s="784"/>
      <c r="Z446" s="784"/>
      <c r="AA446" s="834"/>
      <c r="AB446" s="937"/>
      <c r="AC446" s="938"/>
      <c r="AD446" s="939"/>
      <c r="AE446" s="925">
        <f t="shared" ref="AE446" si="187">IF(AB448=0,0,ROUNDUP(AB448/AB446,3))</f>
        <v>0</v>
      </c>
      <c r="AF446" s="926"/>
      <c r="AG446" s="927"/>
      <c r="AH446" s="742">
        <f>IF(I446="○",L446+W446,ROUNDUP(L446*T446+W446*AE446,1))</f>
        <v>0</v>
      </c>
      <c r="AI446" s="743"/>
      <c r="AJ446" s="743"/>
      <c r="AK446" s="743"/>
      <c r="AL446" s="744"/>
      <c r="AN446" s="911">
        <f t="shared" ref="AN446" si="188">IF(I446="△",ROUNDUP(W446*AE446,1),0)</f>
        <v>0</v>
      </c>
      <c r="AO446" s="912"/>
      <c r="AP446" s="912"/>
      <c r="AQ446" s="912"/>
      <c r="AR446" s="913"/>
      <c r="AU446" s="748" t="str">
        <f>IF(I446="×","×","●")</f>
        <v>●</v>
      </c>
      <c r="AV446" s="837">
        <f t="shared" ref="AV446" si="189">IF(AU446="●",IF(I446="定","-",I446),"-")</f>
        <v>0</v>
      </c>
      <c r="AW446" s="820">
        <f t="shared" ref="AW446" si="190">20+ROUNDDOWN(($K$256-1000)/1000,0)*20</f>
        <v>0</v>
      </c>
    </row>
    <row r="447" spans="3:49" ht="10.9" customHeight="1">
      <c r="C447" s="868"/>
      <c r="D447" s="922"/>
      <c r="E447" s="866"/>
      <c r="F447" s="866"/>
      <c r="G447" s="868"/>
      <c r="H447" s="866"/>
      <c r="I447" s="777"/>
      <c r="J447" s="778"/>
      <c r="K447" s="779"/>
      <c r="L447" s="786"/>
      <c r="M447" s="787"/>
      <c r="N447" s="787"/>
      <c r="O447" s="787"/>
      <c r="P447" s="788"/>
      <c r="Q447" s="777"/>
      <c r="R447" s="778"/>
      <c r="S447" s="874"/>
      <c r="T447" s="926"/>
      <c r="U447" s="926"/>
      <c r="V447" s="927"/>
      <c r="W447" s="953"/>
      <c r="X447" s="787"/>
      <c r="Y447" s="787"/>
      <c r="Z447" s="787"/>
      <c r="AA447" s="835"/>
      <c r="AB447" s="940"/>
      <c r="AC447" s="941"/>
      <c r="AD447" s="942"/>
      <c r="AE447" s="926"/>
      <c r="AF447" s="926"/>
      <c r="AG447" s="927"/>
      <c r="AH447" s="742"/>
      <c r="AI447" s="743"/>
      <c r="AJ447" s="743"/>
      <c r="AK447" s="743"/>
      <c r="AL447" s="744"/>
      <c r="AN447" s="911"/>
      <c r="AO447" s="912"/>
      <c r="AP447" s="912"/>
      <c r="AQ447" s="912"/>
      <c r="AR447" s="913"/>
      <c r="AU447" s="748"/>
      <c r="AV447" s="837"/>
      <c r="AW447" s="820"/>
    </row>
    <row r="448" spans="3:49" ht="10.9" customHeight="1">
      <c r="C448" s="868"/>
      <c r="D448" s="922"/>
      <c r="E448" s="866"/>
      <c r="F448" s="866"/>
      <c r="G448" s="868"/>
      <c r="H448" s="866"/>
      <c r="I448" s="777"/>
      <c r="J448" s="778"/>
      <c r="K448" s="779"/>
      <c r="L448" s="786"/>
      <c r="M448" s="787"/>
      <c r="N448" s="787"/>
      <c r="O448" s="787"/>
      <c r="P448" s="788"/>
      <c r="Q448" s="777"/>
      <c r="R448" s="778"/>
      <c r="S448" s="874"/>
      <c r="T448" s="926"/>
      <c r="U448" s="926"/>
      <c r="V448" s="927"/>
      <c r="W448" s="953"/>
      <c r="X448" s="787"/>
      <c r="Y448" s="787"/>
      <c r="Z448" s="787"/>
      <c r="AA448" s="835"/>
      <c r="AB448" s="943"/>
      <c r="AC448" s="944"/>
      <c r="AD448" s="945"/>
      <c r="AE448" s="926"/>
      <c r="AF448" s="926"/>
      <c r="AG448" s="927"/>
      <c r="AH448" s="742"/>
      <c r="AI448" s="743"/>
      <c r="AJ448" s="743"/>
      <c r="AK448" s="743"/>
      <c r="AL448" s="744"/>
      <c r="AN448" s="911"/>
      <c r="AO448" s="912"/>
      <c r="AP448" s="912"/>
      <c r="AQ448" s="912"/>
      <c r="AR448" s="913"/>
      <c r="AU448" s="748"/>
      <c r="AV448" s="837"/>
      <c r="AW448" s="820"/>
    </row>
    <row r="449" spans="3:49" ht="10.5" customHeight="1" thickBot="1">
      <c r="C449" s="946"/>
      <c r="D449" s="947"/>
      <c r="E449" s="948"/>
      <c r="F449" s="948"/>
      <c r="G449" s="946"/>
      <c r="H449" s="948"/>
      <c r="I449" s="885"/>
      <c r="J449" s="886"/>
      <c r="K449" s="887"/>
      <c r="L449" s="888"/>
      <c r="M449" s="889"/>
      <c r="N449" s="889"/>
      <c r="O449" s="889"/>
      <c r="P449" s="890"/>
      <c r="Q449" s="885"/>
      <c r="R449" s="886"/>
      <c r="S449" s="949"/>
      <c r="T449" s="950"/>
      <c r="U449" s="950"/>
      <c r="V449" s="951"/>
      <c r="W449" s="954"/>
      <c r="X449" s="889"/>
      <c r="Y449" s="889"/>
      <c r="Z449" s="889"/>
      <c r="AA449" s="896"/>
      <c r="AB449" s="1021"/>
      <c r="AC449" s="1022"/>
      <c r="AD449" s="1023"/>
      <c r="AE449" s="950"/>
      <c r="AF449" s="950"/>
      <c r="AG449" s="951"/>
      <c r="AH449" s="897"/>
      <c r="AI449" s="898"/>
      <c r="AJ449" s="898"/>
      <c r="AK449" s="898"/>
      <c r="AL449" s="899"/>
      <c r="AN449" s="955"/>
      <c r="AO449" s="956"/>
      <c r="AP449" s="956"/>
      <c r="AQ449" s="956"/>
      <c r="AR449" s="957"/>
      <c r="AU449" s="903"/>
      <c r="AV449" s="904"/>
      <c r="AW449" s="905"/>
    </row>
    <row r="450" spans="3:49" ht="10.9" customHeight="1" thickTop="1">
      <c r="C450" s="987">
        <v>6</v>
      </c>
      <c r="D450" s="998" t="s">
        <v>9</v>
      </c>
      <c r="E450" s="866">
        <v>1</v>
      </c>
      <c r="F450" s="985" t="s">
        <v>10</v>
      </c>
      <c r="G450" s="987" t="s">
        <v>24</v>
      </c>
      <c r="H450" s="866"/>
      <c r="I450" s="1000"/>
      <c r="J450" s="1001"/>
      <c r="K450" s="1002"/>
      <c r="L450" s="958">
        <f>IF(AND(I450="△",AU450="●"),AW450,0)</f>
        <v>0</v>
      </c>
      <c r="M450" s="959"/>
      <c r="N450" s="959"/>
      <c r="O450" s="959"/>
      <c r="P450" s="960"/>
      <c r="Q450" s="777"/>
      <c r="R450" s="778"/>
      <c r="S450" s="874"/>
      <c r="T450" s="964">
        <f>IF(Q450="①",$AL$168,IF(Q450="②",$AL$190,IF(Q450="③",$AL$212,IF(Q450="④",$AL$234,0))))</f>
        <v>0</v>
      </c>
      <c r="U450" s="965"/>
      <c r="V450" s="966"/>
      <c r="W450" s="958">
        <f t="shared" ref="W450" si="191">IF(AND(I450="△",AU450="●"),$K$258*2,0)</f>
        <v>0</v>
      </c>
      <c r="X450" s="959"/>
      <c r="Y450" s="959"/>
      <c r="Z450" s="959"/>
      <c r="AA450" s="960"/>
      <c r="AB450" s="931"/>
      <c r="AC450" s="932"/>
      <c r="AD450" s="933"/>
      <c r="AE450" s="964">
        <f t="shared" ref="AE450" si="192">IF(AB452=0,0,ROUNDUP(AB452/AB450,3))</f>
        <v>0</v>
      </c>
      <c r="AF450" s="965"/>
      <c r="AG450" s="966"/>
      <c r="AH450" s="970">
        <f>ROUNDUP(L450*T450+W450*AE450,1)</f>
        <v>0</v>
      </c>
      <c r="AI450" s="971"/>
      <c r="AJ450" s="971"/>
      <c r="AK450" s="971"/>
      <c r="AL450" s="972"/>
      <c r="AN450" s="974">
        <f t="shared" ref="AN450" si="193">IF(I450="△",ROUNDUP(W450*AE450,1),0)</f>
        <v>0</v>
      </c>
      <c r="AO450" s="971"/>
      <c r="AP450" s="971"/>
      <c r="AQ450" s="971"/>
      <c r="AR450" s="972"/>
      <c r="AU450" s="837" t="str">
        <f t="shared" ref="AU450" si="194">IF(OR(I450="×",AU458="×"),"×","●")</f>
        <v>●</v>
      </c>
      <c r="AV450" s="837">
        <f t="shared" ref="AV450:AV510" si="195">IF(AU450="●",IF(I450="定","-",I450),"-")</f>
        <v>0</v>
      </c>
      <c r="AW450" s="820">
        <f t="shared" ref="AW450" si="196">20+ROUNDDOWN(($K$256-1000)/1000,0)*20</f>
        <v>0</v>
      </c>
    </row>
    <row r="451" spans="3:49" ht="10.9" customHeight="1">
      <c r="C451" s="987"/>
      <c r="D451" s="998"/>
      <c r="E451" s="866"/>
      <c r="F451" s="985"/>
      <c r="G451" s="987"/>
      <c r="H451" s="866"/>
      <c r="I451" s="991"/>
      <c r="J451" s="992"/>
      <c r="K451" s="993"/>
      <c r="L451" s="958"/>
      <c r="M451" s="959"/>
      <c r="N451" s="959"/>
      <c r="O451" s="959"/>
      <c r="P451" s="960"/>
      <c r="Q451" s="777"/>
      <c r="R451" s="778"/>
      <c r="S451" s="874"/>
      <c r="T451" s="964"/>
      <c r="U451" s="965"/>
      <c r="V451" s="966"/>
      <c r="W451" s="958"/>
      <c r="X451" s="959"/>
      <c r="Y451" s="959"/>
      <c r="Z451" s="959"/>
      <c r="AA451" s="960"/>
      <c r="AB451" s="940"/>
      <c r="AC451" s="941"/>
      <c r="AD451" s="942"/>
      <c r="AE451" s="964"/>
      <c r="AF451" s="965"/>
      <c r="AG451" s="966"/>
      <c r="AH451" s="970"/>
      <c r="AI451" s="971"/>
      <c r="AJ451" s="971"/>
      <c r="AK451" s="971"/>
      <c r="AL451" s="972"/>
      <c r="AN451" s="974"/>
      <c r="AO451" s="971"/>
      <c r="AP451" s="971"/>
      <c r="AQ451" s="971"/>
      <c r="AR451" s="972"/>
      <c r="AU451" s="837"/>
      <c r="AV451" s="837"/>
      <c r="AW451" s="820"/>
    </row>
    <row r="452" spans="3:49" ht="10.9" customHeight="1">
      <c r="C452" s="987"/>
      <c r="D452" s="998"/>
      <c r="E452" s="866"/>
      <c r="F452" s="985"/>
      <c r="G452" s="987"/>
      <c r="H452" s="866"/>
      <c r="I452" s="991"/>
      <c r="J452" s="992"/>
      <c r="K452" s="993"/>
      <c r="L452" s="958"/>
      <c r="M452" s="959"/>
      <c r="N452" s="959"/>
      <c r="O452" s="959"/>
      <c r="P452" s="960"/>
      <c r="Q452" s="777"/>
      <c r="R452" s="778"/>
      <c r="S452" s="874"/>
      <c r="T452" s="964"/>
      <c r="U452" s="965"/>
      <c r="V452" s="966"/>
      <c r="W452" s="958"/>
      <c r="X452" s="959"/>
      <c r="Y452" s="959"/>
      <c r="Z452" s="959"/>
      <c r="AA452" s="960"/>
      <c r="AB452" s="931"/>
      <c r="AC452" s="932"/>
      <c r="AD452" s="933"/>
      <c r="AE452" s="964"/>
      <c r="AF452" s="965"/>
      <c r="AG452" s="966"/>
      <c r="AH452" s="970"/>
      <c r="AI452" s="971"/>
      <c r="AJ452" s="971"/>
      <c r="AK452" s="971"/>
      <c r="AL452" s="972"/>
      <c r="AN452" s="974"/>
      <c r="AO452" s="971"/>
      <c r="AP452" s="971"/>
      <c r="AQ452" s="971"/>
      <c r="AR452" s="972"/>
      <c r="AU452" s="837"/>
      <c r="AV452" s="837"/>
      <c r="AW452" s="820"/>
    </row>
    <row r="453" spans="3:49" ht="10.9" customHeight="1">
      <c r="C453" s="997"/>
      <c r="D453" s="999"/>
      <c r="E453" s="867"/>
      <c r="F453" s="986"/>
      <c r="G453" s="869"/>
      <c r="H453" s="867"/>
      <c r="I453" s="994"/>
      <c r="J453" s="995"/>
      <c r="K453" s="996"/>
      <c r="L453" s="961"/>
      <c r="M453" s="962"/>
      <c r="N453" s="962"/>
      <c r="O453" s="962"/>
      <c r="P453" s="963"/>
      <c r="Q453" s="780"/>
      <c r="R453" s="781"/>
      <c r="S453" s="875"/>
      <c r="T453" s="967"/>
      <c r="U453" s="968"/>
      <c r="V453" s="969"/>
      <c r="W453" s="961"/>
      <c r="X453" s="962"/>
      <c r="Y453" s="962"/>
      <c r="Z453" s="962"/>
      <c r="AA453" s="963"/>
      <c r="AB453" s="934"/>
      <c r="AC453" s="935"/>
      <c r="AD453" s="936"/>
      <c r="AE453" s="967"/>
      <c r="AF453" s="968"/>
      <c r="AG453" s="969"/>
      <c r="AH453" s="973"/>
      <c r="AI453" s="929"/>
      <c r="AJ453" s="929"/>
      <c r="AK453" s="929"/>
      <c r="AL453" s="930"/>
      <c r="AN453" s="928"/>
      <c r="AO453" s="929"/>
      <c r="AP453" s="929"/>
      <c r="AQ453" s="929"/>
      <c r="AR453" s="930"/>
      <c r="AU453" s="837"/>
      <c r="AV453" s="837"/>
      <c r="AW453" s="820"/>
    </row>
    <row r="454" spans="3:49" ht="10.9" customHeight="1">
      <c r="C454" s="920">
        <v>6</v>
      </c>
      <c r="D454" s="921" t="s">
        <v>9</v>
      </c>
      <c r="E454" s="924">
        <v>2</v>
      </c>
      <c r="F454" s="984" t="s">
        <v>10</v>
      </c>
      <c r="G454" s="920" t="s">
        <v>25</v>
      </c>
      <c r="H454" s="924"/>
      <c r="I454" s="988"/>
      <c r="J454" s="989"/>
      <c r="K454" s="990"/>
      <c r="L454" s="975">
        <f>IF(AND(I454="△",AU454="●"),AW454,0)</f>
        <v>0</v>
      </c>
      <c r="M454" s="976"/>
      <c r="N454" s="976"/>
      <c r="O454" s="976"/>
      <c r="P454" s="977"/>
      <c r="Q454" s="774"/>
      <c r="R454" s="775"/>
      <c r="S454" s="873"/>
      <c r="T454" s="978">
        <f t="shared" ref="T454" si="197">IF(Q454="①",$AL$168,IF(Q454="②",$AL$190,IF(Q454="③",$AL$212,IF(Q454="④",$AL$234,0))))</f>
        <v>0</v>
      </c>
      <c r="U454" s="979"/>
      <c r="V454" s="980"/>
      <c r="W454" s="975">
        <f t="shared" ref="W454" si="198">IF(AND(I454="△",AU454="●"),$K$258*2,0)</f>
        <v>0</v>
      </c>
      <c r="X454" s="976"/>
      <c r="Y454" s="976"/>
      <c r="Z454" s="976"/>
      <c r="AA454" s="977"/>
      <c r="AB454" s="937"/>
      <c r="AC454" s="938"/>
      <c r="AD454" s="939"/>
      <c r="AE454" s="978">
        <f t="shared" ref="AE454" si="199">IF(AB456=0,0,ROUNDUP(AB456/AB454,3))</f>
        <v>0</v>
      </c>
      <c r="AF454" s="979"/>
      <c r="AG454" s="980"/>
      <c r="AH454" s="981">
        <f t="shared" ref="AH454" si="200">ROUNDUP(L454*T454+W454*AE454,1)</f>
        <v>0</v>
      </c>
      <c r="AI454" s="982"/>
      <c r="AJ454" s="982"/>
      <c r="AK454" s="982"/>
      <c r="AL454" s="983"/>
      <c r="AN454" s="928">
        <f t="shared" ref="AN454" si="201">IF(I454="△",ROUNDUP(W454*AE454,1),0)</f>
        <v>0</v>
      </c>
      <c r="AO454" s="929"/>
      <c r="AP454" s="929"/>
      <c r="AQ454" s="929"/>
      <c r="AR454" s="930"/>
      <c r="AU454" s="837" t="str">
        <f t="shared" ref="AU454" si="202">IF(OR(I454="×",AU458="×"),"×","●")</f>
        <v>●</v>
      </c>
      <c r="AV454" s="837">
        <f t="shared" si="195"/>
        <v>0</v>
      </c>
      <c r="AW454" s="820">
        <f t="shared" ref="AW454" si="203">20+ROUNDDOWN(($K$256-1000)/1000,0)*20</f>
        <v>0</v>
      </c>
    </row>
    <row r="455" spans="3:49" ht="10.9" customHeight="1">
      <c r="C455" s="868"/>
      <c r="D455" s="922"/>
      <c r="E455" s="866"/>
      <c r="F455" s="985"/>
      <c r="G455" s="987"/>
      <c r="H455" s="866"/>
      <c r="I455" s="991"/>
      <c r="J455" s="992"/>
      <c r="K455" s="993"/>
      <c r="L455" s="958"/>
      <c r="M455" s="959"/>
      <c r="N455" s="959"/>
      <c r="O455" s="959"/>
      <c r="P455" s="960"/>
      <c r="Q455" s="777"/>
      <c r="R455" s="778"/>
      <c r="S455" s="874"/>
      <c r="T455" s="964"/>
      <c r="U455" s="965"/>
      <c r="V455" s="966"/>
      <c r="W455" s="958"/>
      <c r="X455" s="959"/>
      <c r="Y455" s="959"/>
      <c r="Z455" s="959"/>
      <c r="AA455" s="960"/>
      <c r="AB455" s="940"/>
      <c r="AC455" s="941"/>
      <c r="AD455" s="942"/>
      <c r="AE455" s="964"/>
      <c r="AF455" s="965"/>
      <c r="AG455" s="966"/>
      <c r="AH455" s="970"/>
      <c r="AI455" s="971"/>
      <c r="AJ455" s="971"/>
      <c r="AK455" s="971"/>
      <c r="AL455" s="972"/>
      <c r="AN455" s="911"/>
      <c r="AO455" s="912"/>
      <c r="AP455" s="912"/>
      <c r="AQ455" s="912"/>
      <c r="AR455" s="913"/>
      <c r="AU455" s="837"/>
      <c r="AV455" s="837"/>
      <c r="AW455" s="820"/>
    </row>
    <row r="456" spans="3:49" ht="10.9" customHeight="1">
      <c r="C456" s="868"/>
      <c r="D456" s="922"/>
      <c r="E456" s="866"/>
      <c r="F456" s="985"/>
      <c r="G456" s="987"/>
      <c r="H456" s="866"/>
      <c r="I456" s="991"/>
      <c r="J456" s="992"/>
      <c r="K456" s="993"/>
      <c r="L456" s="958"/>
      <c r="M456" s="959"/>
      <c r="N456" s="959"/>
      <c r="O456" s="959"/>
      <c r="P456" s="960"/>
      <c r="Q456" s="777"/>
      <c r="R456" s="778"/>
      <c r="S456" s="874"/>
      <c r="T456" s="964"/>
      <c r="U456" s="965"/>
      <c r="V456" s="966"/>
      <c r="W456" s="958"/>
      <c r="X456" s="959"/>
      <c r="Y456" s="959"/>
      <c r="Z456" s="959"/>
      <c r="AA456" s="960"/>
      <c r="AB456" s="931"/>
      <c r="AC456" s="932"/>
      <c r="AD456" s="933"/>
      <c r="AE456" s="964"/>
      <c r="AF456" s="965"/>
      <c r="AG456" s="966"/>
      <c r="AH456" s="970"/>
      <c r="AI456" s="971"/>
      <c r="AJ456" s="971"/>
      <c r="AK456" s="971"/>
      <c r="AL456" s="972"/>
      <c r="AN456" s="911"/>
      <c r="AO456" s="912"/>
      <c r="AP456" s="912"/>
      <c r="AQ456" s="912"/>
      <c r="AR456" s="913"/>
      <c r="AU456" s="837"/>
      <c r="AV456" s="837"/>
      <c r="AW456" s="820"/>
    </row>
    <row r="457" spans="3:49" ht="10.9" customHeight="1">
      <c r="C457" s="869"/>
      <c r="D457" s="923"/>
      <c r="E457" s="867"/>
      <c r="F457" s="986"/>
      <c r="G457" s="869"/>
      <c r="H457" s="867"/>
      <c r="I457" s="994"/>
      <c r="J457" s="995"/>
      <c r="K457" s="996"/>
      <c r="L457" s="961"/>
      <c r="M457" s="962"/>
      <c r="N457" s="962"/>
      <c r="O457" s="962"/>
      <c r="P457" s="963"/>
      <c r="Q457" s="780"/>
      <c r="R457" s="781"/>
      <c r="S457" s="875"/>
      <c r="T457" s="967"/>
      <c r="U457" s="968"/>
      <c r="V457" s="969"/>
      <c r="W457" s="961"/>
      <c r="X457" s="962"/>
      <c r="Y457" s="962"/>
      <c r="Z457" s="962"/>
      <c r="AA457" s="963"/>
      <c r="AB457" s="934"/>
      <c r="AC457" s="935"/>
      <c r="AD457" s="936"/>
      <c r="AE457" s="967"/>
      <c r="AF457" s="968"/>
      <c r="AG457" s="969"/>
      <c r="AH457" s="973"/>
      <c r="AI457" s="929"/>
      <c r="AJ457" s="929"/>
      <c r="AK457" s="929"/>
      <c r="AL457" s="930"/>
      <c r="AN457" s="911"/>
      <c r="AO457" s="912"/>
      <c r="AP457" s="912"/>
      <c r="AQ457" s="912"/>
      <c r="AR457" s="913"/>
      <c r="AU457" s="837"/>
      <c r="AV457" s="837"/>
      <c r="AW457" s="820"/>
    </row>
    <row r="458" spans="3:49" ht="10.9" customHeight="1">
      <c r="C458" s="920">
        <v>6</v>
      </c>
      <c r="D458" s="921" t="s">
        <v>9</v>
      </c>
      <c r="E458" s="924">
        <v>3</v>
      </c>
      <c r="F458" s="984" t="s">
        <v>10</v>
      </c>
      <c r="G458" s="920" t="s">
        <v>19</v>
      </c>
      <c r="H458" s="924"/>
      <c r="I458" s="988"/>
      <c r="J458" s="989"/>
      <c r="K458" s="990"/>
      <c r="L458" s="975">
        <f>IF(AND(I458="△",AU458="●"),AW458,0)</f>
        <v>0</v>
      </c>
      <c r="M458" s="976"/>
      <c r="N458" s="976"/>
      <c r="O458" s="976"/>
      <c r="P458" s="977"/>
      <c r="Q458" s="774"/>
      <c r="R458" s="775"/>
      <c r="S458" s="873"/>
      <c r="T458" s="978">
        <f t="shared" ref="T458" si="204">IF(Q458="①",$AL$168,IF(Q458="②",$AL$190,IF(Q458="③",$AL$212,IF(Q458="④",$AL$234,0))))</f>
        <v>0</v>
      </c>
      <c r="U458" s="979"/>
      <c r="V458" s="980"/>
      <c r="W458" s="975">
        <f t="shared" ref="W458" si="205">IF(AND(I458="△",AU458="●"),$K$258*2,0)</f>
        <v>0</v>
      </c>
      <c r="X458" s="976"/>
      <c r="Y458" s="976"/>
      <c r="Z458" s="976"/>
      <c r="AA458" s="977"/>
      <c r="AB458" s="937"/>
      <c r="AC458" s="938"/>
      <c r="AD458" s="939"/>
      <c r="AE458" s="978">
        <f t="shared" ref="AE458" si="206">IF(AB460=0,0,ROUNDUP(AB460/AB458,3))</f>
        <v>0</v>
      </c>
      <c r="AF458" s="979"/>
      <c r="AG458" s="980"/>
      <c r="AH458" s="981">
        <f t="shared" ref="AH458" si="207">ROUNDUP(L458*T458+W458*AE458,1)</f>
        <v>0</v>
      </c>
      <c r="AI458" s="982"/>
      <c r="AJ458" s="982"/>
      <c r="AK458" s="982"/>
      <c r="AL458" s="983"/>
      <c r="AN458" s="928">
        <f t="shared" ref="AN458" si="208">IF(I458="△",ROUNDUP(W458*AE458,1),0)</f>
        <v>0</v>
      </c>
      <c r="AO458" s="929"/>
      <c r="AP458" s="929"/>
      <c r="AQ458" s="929"/>
      <c r="AR458" s="930"/>
      <c r="AU458" s="837" t="str">
        <f t="shared" ref="AU458" si="209">IF(OR(I458="×",AU462="×"),"×","●")</f>
        <v>●</v>
      </c>
      <c r="AV458" s="837">
        <f t="shared" si="195"/>
        <v>0</v>
      </c>
      <c r="AW458" s="820">
        <f t="shared" ref="AW458" si="210">20+ROUNDDOWN(($K$256-1000)/1000,0)*20</f>
        <v>0</v>
      </c>
    </row>
    <row r="459" spans="3:49" ht="10.9" customHeight="1">
      <c r="C459" s="868"/>
      <c r="D459" s="922"/>
      <c r="E459" s="866"/>
      <c r="F459" s="985"/>
      <c r="G459" s="987"/>
      <c r="H459" s="866"/>
      <c r="I459" s="991"/>
      <c r="J459" s="992"/>
      <c r="K459" s="993"/>
      <c r="L459" s="958"/>
      <c r="M459" s="959"/>
      <c r="N459" s="959"/>
      <c r="O459" s="959"/>
      <c r="P459" s="960"/>
      <c r="Q459" s="777"/>
      <c r="R459" s="778"/>
      <c r="S459" s="874"/>
      <c r="T459" s="964"/>
      <c r="U459" s="965"/>
      <c r="V459" s="966"/>
      <c r="W459" s="958"/>
      <c r="X459" s="959"/>
      <c r="Y459" s="959"/>
      <c r="Z459" s="959"/>
      <c r="AA459" s="960"/>
      <c r="AB459" s="940"/>
      <c r="AC459" s="941"/>
      <c r="AD459" s="942"/>
      <c r="AE459" s="964"/>
      <c r="AF459" s="965"/>
      <c r="AG459" s="966"/>
      <c r="AH459" s="970"/>
      <c r="AI459" s="971"/>
      <c r="AJ459" s="971"/>
      <c r="AK459" s="971"/>
      <c r="AL459" s="972"/>
      <c r="AN459" s="911"/>
      <c r="AO459" s="912"/>
      <c r="AP459" s="912"/>
      <c r="AQ459" s="912"/>
      <c r="AR459" s="913"/>
      <c r="AU459" s="837"/>
      <c r="AV459" s="837"/>
      <c r="AW459" s="820"/>
    </row>
    <row r="460" spans="3:49" ht="10.9" customHeight="1">
      <c r="C460" s="868"/>
      <c r="D460" s="922"/>
      <c r="E460" s="866"/>
      <c r="F460" s="985"/>
      <c r="G460" s="987"/>
      <c r="H460" s="866"/>
      <c r="I460" s="991"/>
      <c r="J460" s="992"/>
      <c r="K460" s="993"/>
      <c r="L460" s="958"/>
      <c r="M460" s="959"/>
      <c r="N460" s="959"/>
      <c r="O460" s="959"/>
      <c r="P460" s="960"/>
      <c r="Q460" s="777"/>
      <c r="R460" s="778"/>
      <c r="S460" s="874"/>
      <c r="T460" s="964"/>
      <c r="U460" s="965"/>
      <c r="V460" s="966"/>
      <c r="W460" s="958"/>
      <c r="X460" s="959"/>
      <c r="Y460" s="959"/>
      <c r="Z460" s="959"/>
      <c r="AA460" s="960"/>
      <c r="AB460" s="931"/>
      <c r="AC460" s="932"/>
      <c r="AD460" s="933"/>
      <c r="AE460" s="964"/>
      <c r="AF460" s="965"/>
      <c r="AG460" s="966"/>
      <c r="AH460" s="970"/>
      <c r="AI460" s="971"/>
      <c r="AJ460" s="971"/>
      <c r="AK460" s="971"/>
      <c r="AL460" s="972"/>
      <c r="AN460" s="911"/>
      <c r="AO460" s="912"/>
      <c r="AP460" s="912"/>
      <c r="AQ460" s="912"/>
      <c r="AR460" s="913"/>
      <c r="AU460" s="837"/>
      <c r="AV460" s="837"/>
      <c r="AW460" s="820"/>
    </row>
    <row r="461" spans="3:49" ht="10.9" customHeight="1">
      <c r="C461" s="869"/>
      <c r="D461" s="923"/>
      <c r="E461" s="867"/>
      <c r="F461" s="986"/>
      <c r="G461" s="869"/>
      <c r="H461" s="867"/>
      <c r="I461" s="994"/>
      <c r="J461" s="995"/>
      <c r="K461" s="996"/>
      <c r="L461" s="961"/>
      <c r="M461" s="962"/>
      <c r="N461" s="962"/>
      <c r="O461" s="962"/>
      <c r="P461" s="963"/>
      <c r="Q461" s="780"/>
      <c r="R461" s="781"/>
      <c r="S461" s="875"/>
      <c r="T461" s="967"/>
      <c r="U461" s="968"/>
      <c r="V461" s="969"/>
      <c r="W461" s="961"/>
      <c r="X461" s="962"/>
      <c r="Y461" s="962"/>
      <c r="Z461" s="962"/>
      <c r="AA461" s="963"/>
      <c r="AB461" s="934"/>
      <c r="AC461" s="935"/>
      <c r="AD461" s="936"/>
      <c r="AE461" s="967"/>
      <c r="AF461" s="968"/>
      <c r="AG461" s="969"/>
      <c r="AH461" s="973"/>
      <c r="AI461" s="929"/>
      <c r="AJ461" s="929"/>
      <c r="AK461" s="929"/>
      <c r="AL461" s="930"/>
      <c r="AN461" s="911"/>
      <c r="AO461" s="912"/>
      <c r="AP461" s="912"/>
      <c r="AQ461" s="912"/>
      <c r="AR461" s="913"/>
      <c r="AU461" s="837"/>
      <c r="AV461" s="837"/>
      <c r="AW461" s="820"/>
    </row>
    <row r="462" spans="3:49" ht="10.9" customHeight="1">
      <c r="C462" s="920">
        <v>6</v>
      </c>
      <c r="D462" s="921" t="s">
        <v>9</v>
      </c>
      <c r="E462" s="924">
        <v>4</v>
      </c>
      <c r="F462" s="984" t="s">
        <v>10</v>
      </c>
      <c r="G462" s="920" t="s">
        <v>20</v>
      </c>
      <c r="H462" s="924"/>
      <c r="I462" s="988"/>
      <c r="J462" s="989"/>
      <c r="K462" s="990"/>
      <c r="L462" s="975">
        <f>IF(AND(I462="△",AU462="●"),AW462,0)</f>
        <v>0</v>
      </c>
      <c r="M462" s="976"/>
      <c r="N462" s="976"/>
      <c r="O462" s="976"/>
      <c r="P462" s="977"/>
      <c r="Q462" s="774"/>
      <c r="R462" s="775"/>
      <c r="S462" s="873"/>
      <c r="T462" s="978">
        <f t="shared" ref="T462" si="211">IF(Q462="①",$AL$168,IF(Q462="②",$AL$190,IF(Q462="③",$AL$212,IF(Q462="④",$AL$234,0))))</f>
        <v>0</v>
      </c>
      <c r="U462" s="979"/>
      <c r="V462" s="980"/>
      <c r="W462" s="975">
        <f t="shared" ref="W462" si="212">IF(AND(I462="△",AU462="●"),$K$258*2,0)</f>
        <v>0</v>
      </c>
      <c r="X462" s="976"/>
      <c r="Y462" s="976"/>
      <c r="Z462" s="976"/>
      <c r="AA462" s="977"/>
      <c r="AB462" s="937"/>
      <c r="AC462" s="938"/>
      <c r="AD462" s="939"/>
      <c r="AE462" s="978">
        <f t="shared" ref="AE462" si="213">IF(AB464=0,0,ROUNDUP(AB464/AB462,3))</f>
        <v>0</v>
      </c>
      <c r="AF462" s="979"/>
      <c r="AG462" s="980"/>
      <c r="AH462" s="981">
        <f t="shared" ref="AH462" si="214">ROUNDUP(L462*T462+W462*AE462,1)</f>
        <v>0</v>
      </c>
      <c r="AI462" s="982"/>
      <c r="AJ462" s="982"/>
      <c r="AK462" s="982"/>
      <c r="AL462" s="983"/>
      <c r="AN462" s="928">
        <f t="shared" ref="AN462" si="215">IF(I462="△",ROUNDUP(W462*AE462,1),0)</f>
        <v>0</v>
      </c>
      <c r="AO462" s="929"/>
      <c r="AP462" s="929"/>
      <c r="AQ462" s="929"/>
      <c r="AR462" s="930"/>
      <c r="AU462" s="837" t="str">
        <f t="shared" ref="AU462" si="216">IF(OR(I462="×",AU466="×"),"×","●")</f>
        <v>●</v>
      </c>
      <c r="AV462" s="837">
        <f t="shared" si="195"/>
        <v>0</v>
      </c>
      <c r="AW462" s="820">
        <f t="shared" ref="AW462" si="217">20+ROUNDDOWN(($K$256-1000)/1000,0)*20</f>
        <v>0</v>
      </c>
    </row>
    <row r="463" spans="3:49" ht="10.9" customHeight="1">
      <c r="C463" s="868"/>
      <c r="D463" s="922"/>
      <c r="E463" s="866"/>
      <c r="F463" s="985"/>
      <c r="G463" s="987"/>
      <c r="H463" s="866"/>
      <c r="I463" s="991"/>
      <c r="J463" s="992"/>
      <c r="K463" s="993"/>
      <c r="L463" s="958"/>
      <c r="M463" s="959"/>
      <c r="N463" s="959"/>
      <c r="O463" s="959"/>
      <c r="P463" s="960"/>
      <c r="Q463" s="777"/>
      <c r="R463" s="778"/>
      <c r="S463" s="874"/>
      <c r="T463" s="964"/>
      <c r="U463" s="965"/>
      <c r="V463" s="966"/>
      <c r="W463" s="958"/>
      <c r="X463" s="959"/>
      <c r="Y463" s="959"/>
      <c r="Z463" s="959"/>
      <c r="AA463" s="960"/>
      <c r="AB463" s="940"/>
      <c r="AC463" s="941"/>
      <c r="AD463" s="942"/>
      <c r="AE463" s="964"/>
      <c r="AF463" s="965"/>
      <c r="AG463" s="966"/>
      <c r="AH463" s="970"/>
      <c r="AI463" s="971"/>
      <c r="AJ463" s="971"/>
      <c r="AK463" s="971"/>
      <c r="AL463" s="972"/>
      <c r="AN463" s="911"/>
      <c r="AO463" s="912"/>
      <c r="AP463" s="912"/>
      <c r="AQ463" s="912"/>
      <c r="AR463" s="913"/>
      <c r="AU463" s="837"/>
      <c r="AV463" s="837"/>
      <c r="AW463" s="820"/>
    </row>
    <row r="464" spans="3:49" ht="10.9" customHeight="1">
      <c r="C464" s="868"/>
      <c r="D464" s="922"/>
      <c r="E464" s="866"/>
      <c r="F464" s="985"/>
      <c r="G464" s="987"/>
      <c r="H464" s="866"/>
      <c r="I464" s="991"/>
      <c r="J464" s="992"/>
      <c r="K464" s="993"/>
      <c r="L464" s="958"/>
      <c r="M464" s="959"/>
      <c r="N464" s="959"/>
      <c r="O464" s="959"/>
      <c r="P464" s="960"/>
      <c r="Q464" s="777"/>
      <c r="R464" s="778"/>
      <c r="S464" s="874"/>
      <c r="T464" s="964"/>
      <c r="U464" s="965"/>
      <c r="V464" s="966"/>
      <c r="W464" s="958"/>
      <c r="X464" s="959"/>
      <c r="Y464" s="959"/>
      <c r="Z464" s="959"/>
      <c r="AA464" s="960"/>
      <c r="AB464" s="931"/>
      <c r="AC464" s="932"/>
      <c r="AD464" s="933"/>
      <c r="AE464" s="964"/>
      <c r="AF464" s="965"/>
      <c r="AG464" s="966"/>
      <c r="AH464" s="970"/>
      <c r="AI464" s="971"/>
      <c r="AJ464" s="971"/>
      <c r="AK464" s="971"/>
      <c r="AL464" s="972"/>
      <c r="AN464" s="911"/>
      <c r="AO464" s="912"/>
      <c r="AP464" s="912"/>
      <c r="AQ464" s="912"/>
      <c r="AR464" s="913"/>
      <c r="AU464" s="837"/>
      <c r="AV464" s="837"/>
      <c r="AW464" s="820"/>
    </row>
    <row r="465" spans="3:49" ht="10.9" customHeight="1">
      <c r="C465" s="869"/>
      <c r="D465" s="923"/>
      <c r="E465" s="867"/>
      <c r="F465" s="986"/>
      <c r="G465" s="869"/>
      <c r="H465" s="867"/>
      <c r="I465" s="994"/>
      <c r="J465" s="995"/>
      <c r="K465" s="996"/>
      <c r="L465" s="961"/>
      <c r="M465" s="962"/>
      <c r="N465" s="962"/>
      <c r="O465" s="962"/>
      <c r="P465" s="963"/>
      <c r="Q465" s="780"/>
      <c r="R465" s="781"/>
      <c r="S465" s="875"/>
      <c r="T465" s="967"/>
      <c r="U465" s="968"/>
      <c r="V465" s="969"/>
      <c r="W465" s="961"/>
      <c r="X465" s="962"/>
      <c r="Y465" s="962"/>
      <c r="Z465" s="962"/>
      <c r="AA465" s="963"/>
      <c r="AB465" s="934"/>
      <c r="AC465" s="935"/>
      <c r="AD465" s="936"/>
      <c r="AE465" s="967"/>
      <c r="AF465" s="968"/>
      <c r="AG465" s="969"/>
      <c r="AH465" s="973"/>
      <c r="AI465" s="929"/>
      <c r="AJ465" s="929"/>
      <c r="AK465" s="929"/>
      <c r="AL465" s="930"/>
      <c r="AN465" s="911"/>
      <c r="AO465" s="912"/>
      <c r="AP465" s="912"/>
      <c r="AQ465" s="912"/>
      <c r="AR465" s="913"/>
      <c r="AU465" s="837"/>
      <c r="AV465" s="837"/>
      <c r="AW465" s="820"/>
    </row>
    <row r="466" spans="3:49" ht="10.9" customHeight="1">
      <c r="C466" s="920">
        <v>6</v>
      </c>
      <c r="D466" s="921" t="s">
        <v>9</v>
      </c>
      <c r="E466" s="924">
        <v>5</v>
      </c>
      <c r="F466" s="984" t="s">
        <v>10</v>
      </c>
      <c r="G466" s="920" t="s">
        <v>21</v>
      </c>
      <c r="H466" s="924"/>
      <c r="I466" s="988"/>
      <c r="J466" s="989"/>
      <c r="K466" s="990"/>
      <c r="L466" s="975">
        <f t="shared" ref="L466" si="218">IF(AND(I466="△",AU466="●"),AW466,0)</f>
        <v>0</v>
      </c>
      <c r="M466" s="976"/>
      <c r="N466" s="976"/>
      <c r="O466" s="976"/>
      <c r="P466" s="977"/>
      <c r="Q466" s="774"/>
      <c r="R466" s="775"/>
      <c r="S466" s="873"/>
      <c r="T466" s="978">
        <f t="shared" ref="T466" si="219">IF(Q466="①",$AL$168,IF(Q466="②",$AL$190,IF(Q466="③",$AL$212,IF(Q466="④",$AL$234,0))))</f>
        <v>0</v>
      </c>
      <c r="U466" s="979"/>
      <c r="V466" s="980"/>
      <c r="W466" s="906">
        <f t="shared" ref="W466" si="220">IF(AND(I466="△",AU466="●"),$K$258*2,0)</f>
        <v>0</v>
      </c>
      <c r="X466" s="906"/>
      <c r="Y466" s="906"/>
      <c r="Z466" s="906"/>
      <c r="AA466" s="907"/>
      <c r="AB466" s="937"/>
      <c r="AC466" s="938"/>
      <c r="AD466" s="939"/>
      <c r="AE466" s="978">
        <f t="shared" ref="AE466" si="221">IF(AB468=0,0,ROUNDUP(AB468/AB466,3))</f>
        <v>0</v>
      </c>
      <c r="AF466" s="979"/>
      <c r="AG466" s="980"/>
      <c r="AH466" s="981">
        <f t="shared" ref="AH466" si="222">ROUNDUP(L466*T466+W466*AE466,1)</f>
        <v>0</v>
      </c>
      <c r="AI466" s="982"/>
      <c r="AJ466" s="982"/>
      <c r="AK466" s="982"/>
      <c r="AL466" s="983"/>
      <c r="AN466" s="1003">
        <f t="shared" ref="AN466" si="223">IF(I466="△",ROUNDUP(W466*AE466,1),0)</f>
        <v>0</v>
      </c>
      <c r="AO466" s="982"/>
      <c r="AP466" s="982"/>
      <c r="AQ466" s="982"/>
      <c r="AR466" s="983"/>
      <c r="AU466" s="837" t="str">
        <f t="shared" ref="AU466" si="224">IF(OR(I466="×",AU470="×"),"×","●")</f>
        <v>●</v>
      </c>
      <c r="AV466" s="837">
        <f t="shared" si="195"/>
        <v>0</v>
      </c>
      <c r="AW466" s="820">
        <f t="shared" ref="AW466" si="225">20+ROUNDDOWN(($K$256-1000)/1000,0)*20</f>
        <v>0</v>
      </c>
    </row>
    <row r="467" spans="3:49" ht="10.9" customHeight="1">
      <c r="C467" s="868"/>
      <c r="D467" s="922"/>
      <c r="E467" s="866"/>
      <c r="F467" s="985"/>
      <c r="G467" s="868"/>
      <c r="H467" s="866"/>
      <c r="I467" s="991"/>
      <c r="J467" s="992"/>
      <c r="K467" s="993"/>
      <c r="L467" s="958"/>
      <c r="M467" s="959"/>
      <c r="N467" s="959"/>
      <c r="O467" s="959"/>
      <c r="P467" s="960"/>
      <c r="Q467" s="777"/>
      <c r="R467" s="778"/>
      <c r="S467" s="874"/>
      <c r="T467" s="964"/>
      <c r="U467" s="965"/>
      <c r="V467" s="966"/>
      <c r="W467" s="906"/>
      <c r="X467" s="906"/>
      <c r="Y467" s="906"/>
      <c r="Z467" s="906"/>
      <c r="AA467" s="907"/>
      <c r="AB467" s="940"/>
      <c r="AC467" s="941"/>
      <c r="AD467" s="942"/>
      <c r="AE467" s="964"/>
      <c r="AF467" s="965"/>
      <c r="AG467" s="966"/>
      <c r="AH467" s="970"/>
      <c r="AI467" s="971"/>
      <c r="AJ467" s="971"/>
      <c r="AK467" s="971"/>
      <c r="AL467" s="972"/>
      <c r="AN467" s="974"/>
      <c r="AO467" s="971"/>
      <c r="AP467" s="971"/>
      <c r="AQ467" s="971"/>
      <c r="AR467" s="972"/>
      <c r="AU467" s="837"/>
      <c r="AV467" s="837"/>
      <c r="AW467" s="820"/>
    </row>
    <row r="468" spans="3:49" ht="10.9" customHeight="1">
      <c r="C468" s="868"/>
      <c r="D468" s="922"/>
      <c r="E468" s="866"/>
      <c r="F468" s="985"/>
      <c r="G468" s="868"/>
      <c r="H468" s="866"/>
      <c r="I468" s="991"/>
      <c r="J468" s="992"/>
      <c r="K468" s="993"/>
      <c r="L468" s="958"/>
      <c r="M468" s="959"/>
      <c r="N468" s="959"/>
      <c r="O468" s="959"/>
      <c r="P468" s="960"/>
      <c r="Q468" s="777"/>
      <c r="R468" s="778"/>
      <c r="S468" s="874"/>
      <c r="T468" s="964"/>
      <c r="U468" s="965"/>
      <c r="V468" s="966"/>
      <c r="W468" s="906"/>
      <c r="X468" s="906"/>
      <c r="Y468" s="906"/>
      <c r="Z468" s="906"/>
      <c r="AA468" s="907"/>
      <c r="AB468" s="931"/>
      <c r="AC468" s="932"/>
      <c r="AD468" s="933"/>
      <c r="AE468" s="964"/>
      <c r="AF468" s="965"/>
      <c r="AG468" s="966"/>
      <c r="AH468" s="970"/>
      <c r="AI468" s="971"/>
      <c r="AJ468" s="971"/>
      <c r="AK468" s="971"/>
      <c r="AL468" s="972"/>
      <c r="AN468" s="974"/>
      <c r="AO468" s="971"/>
      <c r="AP468" s="971"/>
      <c r="AQ468" s="971"/>
      <c r="AR468" s="972"/>
      <c r="AU468" s="837"/>
      <c r="AV468" s="837"/>
      <c r="AW468" s="820"/>
    </row>
    <row r="469" spans="3:49" ht="10.9" customHeight="1">
      <c r="C469" s="869"/>
      <c r="D469" s="923"/>
      <c r="E469" s="867"/>
      <c r="F469" s="986"/>
      <c r="G469" s="869"/>
      <c r="H469" s="867"/>
      <c r="I469" s="994"/>
      <c r="J469" s="995"/>
      <c r="K469" s="996"/>
      <c r="L469" s="961"/>
      <c r="M469" s="962"/>
      <c r="N469" s="962"/>
      <c r="O469" s="962"/>
      <c r="P469" s="963"/>
      <c r="Q469" s="780"/>
      <c r="R469" s="781"/>
      <c r="S469" s="875"/>
      <c r="T469" s="967"/>
      <c r="U469" s="968"/>
      <c r="V469" s="969"/>
      <c r="W469" s="906"/>
      <c r="X469" s="906"/>
      <c r="Y469" s="906"/>
      <c r="Z469" s="906"/>
      <c r="AA469" s="907"/>
      <c r="AB469" s="934"/>
      <c r="AC469" s="935"/>
      <c r="AD469" s="936"/>
      <c r="AE469" s="967"/>
      <c r="AF469" s="968"/>
      <c r="AG469" s="969"/>
      <c r="AH469" s="973"/>
      <c r="AI469" s="929"/>
      <c r="AJ469" s="929"/>
      <c r="AK469" s="929"/>
      <c r="AL469" s="930"/>
      <c r="AN469" s="928"/>
      <c r="AO469" s="929"/>
      <c r="AP469" s="929"/>
      <c r="AQ469" s="929"/>
      <c r="AR469" s="930"/>
      <c r="AU469" s="837"/>
      <c r="AV469" s="837"/>
      <c r="AW469" s="820"/>
    </row>
    <row r="470" spans="3:49" ht="10.9" customHeight="1">
      <c r="C470" s="920">
        <v>6</v>
      </c>
      <c r="D470" s="921" t="s">
        <v>9</v>
      </c>
      <c r="E470" s="924">
        <v>6</v>
      </c>
      <c r="F470" s="984" t="s">
        <v>10</v>
      </c>
      <c r="G470" s="920" t="s">
        <v>22</v>
      </c>
      <c r="H470" s="924"/>
      <c r="I470" s="988"/>
      <c r="J470" s="989"/>
      <c r="K470" s="990"/>
      <c r="L470" s="975">
        <f t="shared" ref="L470" si="226">IF(AND(I470="△",AU470="●"),AW470,0)</f>
        <v>0</v>
      </c>
      <c r="M470" s="976"/>
      <c r="N470" s="976"/>
      <c r="O470" s="976"/>
      <c r="P470" s="977"/>
      <c r="Q470" s="774"/>
      <c r="R470" s="775"/>
      <c r="S470" s="873"/>
      <c r="T470" s="978">
        <f t="shared" ref="T470" si="227">IF(Q470="①",$AL$168,IF(Q470="②",$AL$190,IF(Q470="③",$AL$212,IF(Q470="④",$AL$234,0))))</f>
        <v>0</v>
      </c>
      <c r="U470" s="979"/>
      <c r="V470" s="980"/>
      <c r="W470" s="906">
        <f t="shared" ref="W470" si="228">IF(AND(I470="△",AU470="●"),$K$258*2,0)</f>
        <v>0</v>
      </c>
      <c r="X470" s="906"/>
      <c r="Y470" s="906"/>
      <c r="Z470" s="906"/>
      <c r="AA470" s="907"/>
      <c r="AB470" s="937"/>
      <c r="AC470" s="938"/>
      <c r="AD470" s="939"/>
      <c r="AE470" s="978">
        <f t="shared" ref="AE470" si="229">IF(AB472=0,0,ROUNDUP(AB472/AB470,3))</f>
        <v>0</v>
      </c>
      <c r="AF470" s="979"/>
      <c r="AG470" s="980"/>
      <c r="AH470" s="981">
        <f t="shared" ref="AH470" si="230">ROUNDUP(L470*T470+W470*AE470,1)</f>
        <v>0</v>
      </c>
      <c r="AI470" s="982"/>
      <c r="AJ470" s="982"/>
      <c r="AK470" s="982"/>
      <c r="AL470" s="983"/>
      <c r="AN470" s="1003">
        <f t="shared" ref="AN470" si="231">IF(I470="△",ROUNDUP(W470*AE470,1),0)</f>
        <v>0</v>
      </c>
      <c r="AO470" s="982"/>
      <c r="AP470" s="982"/>
      <c r="AQ470" s="982"/>
      <c r="AR470" s="983"/>
      <c r="AU470" s="837" t="str">
        <f t="shared" ref="AU470" si="232">IF(OR(I470="×",AU474="×"),"×","●")</f>
        <v>●</v>
      </c>
      <c r="AV470" s="837">
        <f t="shared" si="195"/>
        <v>0</v>
      </c>
      <c r="AW470" s="820">
        <f t="shared" ref="AW470" si="233">20+ROUNDDOWN(($K$256-1000)/1000,0)*20</f>
        <v>0</v>
      </c>
    </row>
    <row r="471" spans="3:49" ht="10.9" customHeight="1">
      <c r="C471" s="868"/>
      <c r="D471" s="922"/>
      <c r="E471" s="866"/>
      <c r="F471" s="985"/>
      <c r="G471" s="868"/>
      <c r="H471" s="866"/>
      <c r="I471" s="991"/>
      <c r="J471" s="992"/>
      <c r="K471" s="993"/>
      <c r="L471" s="958"/>
      <c r="M471" s="959"/>
      <c r="N471" s="959"/>
      <c r="O471" s="959"/>
      <c r="P471" s="960"/>
      <c r="Q471" s="777"/>
      <c r="R471" s="778"/>
      <c r="S471" s="874"/>
      <c r="T471" s="964"/>
      <c r="U471" s="965"/>
      <c r="V471" s="966"/>
      <c r="W471" s="906"/>
      <c r="X471" s="906"/>
      <c r="Y471" s="906"/>
      <c r="Z471" s="906"/>
      <c r="AA471" s="907"/>
      <c r="AB471" s="940"/>
      <c r="AC471" s="941"/>
      <c r="AD471" s="942"/>
      <c r="AE471" s="964"/>
      <c r="AF471" s="965"/>
      <c r="AG471" s="966"/>
      <c r="AH471" s="970"/>
      <c r="AI471" s="971"/>
      <c r="AJ471" s="971"/>
      <c r="AK471" s="971"/>
      <c r="AL471" s="972"/>
      <c r="AN471" s="974"/>
      <c r="AO471" s="971"/>
      <c r="AP471" s="971"/>
      <c r="AQ471" s="971"/>
      <c r="AR471" s="972"/>
      <c r="AU471" s="837"/>
      <c r="AV471" s="837"/>
      <c r="AW471" s="820"/>
    </row>
    <row r="472" spans="3:49" ht="10.9" customHeight="1">
      <c r="C472" s="868"/>
      <c r="D472" s="922"/>
      <c r="E472" s="866"/>
      <c r="F472" s="985"/>
      <c r="G472" s="868"/>
      <c r="H472" s="866"/>
      <c r="I472" s="991"/>
      <c r="J472" s="992"/>
      <c r="K472" s="993"/>
      <c r="L472" s="958"/>
      <c r="M472" s="959"/>
      <c r="N472" s="959"/>
      <c r="O472" s="959"/>
      <c r="P472" s="960"/>
      <c r="Q472" s="777"/>
      <c r="R472" s="778"/>
      <c r="S472" s="874"/>
      <c r="T472" s="964"/>
      <c r="U472" s="965"/>
      <c r="V472" s="966"/>
      <c r="W472" s="906"/>
      <c r="X472" s="906"/>
      <c r="Y472" s="906"/>
      <c r="Z472" s="906"/>
      <c r="AA472" s="907"/>
      <c r="AB472" s="931"/>
      <c r="AC472" s="932"/>
      <c r="AD472" s="933"/>
      <c r="AE472" s="964"/>
      <c r="AF472" s="965"/>
      <c r="AG472" s="966"/>
      <c r="AH472" s="970"/>
      <c r="AI472" s="971"/>
      <c r="AJ472" s="971"/>
      <c r="AK472" s="971"/>
      <c r="AL472" s="972"/>
      <c r="AN472" s="974"/>
      <c r="AO472" s="971"/>
      <c r="AP472" s="971"/>
      <c r="AQ472" s="971"/>
      <c r="AR472" s="972"/>
      <c r="AU472" s="837"/>
      <c r="AV472" s="837"/>
      <c r="AW472" s="820"/>
    </row>
    <row r="473" spans="3:49" ht="10.9" customHeight="1">
      <c r="C473" s="869"/>
      <c r="D473" s="923"/>
      <c r="E473" s="867"/>
      <c r="F473" s="986"/>
      <c r="G473" s="869"/>
      <c r="H473" s="867"/>
      <c r="I473" s="994"/>
      <c r="J473" s="995"/>
      <c r="K473" s="996"/>
      <c r="L473" s="961"/>
      <c r="M473" s="962"/>
      <c r="N473" s="962"/>
      <c r="O473" s="962"/>
      <c r="P473" s="963"/>
      <c r="Q473" s="780"/>
      <c r="R473" s="781"/>
      <c r="S473" s="875"/>
      <c r="T473" s="967"/>
      <c r="U473" s="968"/>
      <c r="V473" s="969"/>
      <c r="W473" s="906"/>
      <c r="X473" s="906"/>
      <c r="Y473" s="906"/>
      <c r="Z473" s="906"/>
      <c r="AA473" s="907"/>
      <c r="AB473" s="934"/>
      <c r="AC473" s="935"/>
      <c r="AD473" s="936"/>
      <c r="AE473" s="967"/>
      <c r="AF473" s="968"/>
      <c r="AG473" s="969"/>
      <c r="AH473" s="973"/>
      <c r="AI473" s="929"/>
      <c r="AJ473" s="929"/>
      <c r="AK473" s="929"/>
      <c r="AL473" s="930"/>
      <c r="AN473" s="928"/>
      <c r="AO473" s="929"/>
      <c r="AP473" s="929"/>
      <c r="AQ473" s="929"/>
      <c r="AR473" s="930"/>
      <c r="AU473" s="837"/>
      <c r="AV473" s="837"/>
      <c r="AW473" s="820"/>
    </row>
    <row r="474" spans="3:49" ht="10.9" customHeight="1">
      <c r="C474" s="920">
        <v>6</v>
      </c>
      <c r="D474" s="921" t="s">
        <v>9</v>
      </c>
      <c r="E474" s="924">
        <v>7</v>
      </c>
      <c r="F474" s="984" t="s">
        <v>10</v>
      </c>
      <c r="G474" s="920" t="s">
        <v>23</v>
      </c>
      <c r="H474" s="924"/>
      <c r="I474" s="988"/>
      <c r="J474" s="989"/>
      <c r="K474" s="990"/>
      <c r="L474" s="975">
        <f t="shared" ref="L474" si="234">IF(AND(I474="△",AU474="●"),AW474,0)</f>
        <v>0</v>
      </c>
      <c r="M474" s="976"/>
      <c r="N474" s="976"/>
      <c r="O474" s="976"/>
      <c r="P474" s="977"/>
      <c r="Q474" s="774"/>
      <c r="R474" s="775"/>
      <c r="S474" s="873"/>
      <c r="T474" s="978">
        <f t="shared" ref="T474" si="235">IF(Q474="①",$AL$168,IF(Q474="②",$AL$190,IF(Q474="③",$AL$212,IF(Q474="④",$AL$234,0))))</f>
        <v>0</v>
      </c>
      <c r="U474" s="979"/>
      <c r="V474" s="980"/>
      <c r="W474" s="975">
        <f t="shared" ref="W474" si="236">IF(AND(I474="△",AU474="●"),$K$258*2,0)</f>
        <v>0</v>
      </c>
      <c r="X474" s="976"/>
      <c r="Y474" s="976"/>
      <c r="Z474" s="976"/>
      <c r="AA474" s="977"/>
      <c r="AB474" s="937"/>
      <c r="AC474" s="938"/>
      <c r="AD474" s="939"/>
      <c r="AE474" s="978">
        <f t="shared" ref="AE474" si="237">IF(AB476=0,0,ROUNDUP(AB476/AB474,3))</f>
        <v>0</v>
      </c>
      <c r="AF474" s="979"/>
      <c r="AG474" s="980"/>
      <c r="AH474" s="981">
        <f t="shared" ref="AH474" si="238">ROUNDUP(L474*T474+W474*AE474,1)</f>
        <v>0</v>
      </c>
      <c r="AI474" s="982"/>
      <c r="AJ474" s="982"/>
      <c r="AK474" s="982"/>
      <c r="AL474" s="983"/>
      <c r="AN474" s="928">
        <f t="shared" ref="AN474" si="239">IF(I474="△",ROUNDUP(W474*AE474,1),0)</f>
        <v>0</v>
      </c>
      <c r="AO474" s="929"/>
      <c r="AP474" s="929"/>
      <c r="AQ474" s="929"/>
      <c r="AR474" s="930"/>
      <c r="AU474" s="837" t="str">
        <f t="shared" ref="AU474" si="240">IF(OR(I474="×",AU478="×"),"×","●")</f>
        <v>●</v>
      </c>
      <c r="AV474" s="837">
        <f t="shared" si="195"/>
        <v>0</v>
      </c>
      <c r="AW474" s="820">
        <f t="shared" ref="AW474" si="241">20+ROUNDDOWN(($K$256-1000)/1000,0)*20</f>
        <v>0</v>
      </c>
    </row>
    <row r="475" spans="3:49" ht="10.9" customHeight="1">
      <c r="C475" s="868"/>
      <c r="D475" s="922"/>
      <c r="E475" s="866"/>
      <c r="F475" s="985"/>
      <c r="G475" s="987"/>
      <c r="H475" s="866"/>
      <c r="I475" s="991"/>
      <c r="J475" s="992"/>
      <c r="K475" s="993"/>
      <c r="L475" s="958"/>
      <c r="M475" s="959"/>
      <c r="N475" s="959"/>
      <c r="O475" s="959"/>
      <c r="P475" s="960"/>
      <c r="Q475" s="777"/>
      <c r="R475" s="778"/>
      <c r="S475" s="874"/>
      <c r="T475" s="964"/>
      <c r="U475" s="965"/>
      <c r="V475" s="966"/>
      <c r="W475" s="958"/>
      <c r="X475" s="959"/>
      <c r="Y475" s="959"/>
      <c r="Z475" s="959"/>
      <c r="AA475" s="960"/>
      <c r="AB475" s="940"/>
      <c r="AC475" s="941"/>
      <c r="AD475" s="942"/>
      <c r="AE475" s="964"/>
      <c r="AF475" s="965"/>
      <c r="AG475" s="966"/>
      <c r="AH475" s="970"/>
      <c r="AI475" s="971"/>
      <c r="AJ475" s="971"/>
      <c r="AK475" s="971"/>
      <c r="AL475" s="972"/>
      <c r="AN475" s="911"/>
      <c r="AO475" s="912"/>
      <c r="AP475" s="912"/>
      <c r="AQ475" s="912"/>
      <c r="AR475" s="913"/>
      <c r="AU475" s="837"/>
      <c r="AV475" s="837"/>
      <c r="AW475" s="820"/>
    </row>
    <row r="476" spans="3:49" ht="10.9" customHeight="1">
      <c r="C476" s="868"/>
      <c r="D476" s="922"/>
      <c r="E476" s="866"/>
      <c r="F476" s="985"/>
      <c r="G476" s="987"/>
      <c r="H476" s="866"/>
      <c r="I476" s="991"/>
      <c r="J476" s="992"/>
      <c r="K476" s="993"/>
      <c r="L476" s="958"/>
      <c r="M476" s="959"/>
      <c r="N476" s="959"/>
      <c r="O476" s="959"/>
      <c r="P476" s="960"/>
      <c r="Q476" s="777"/>
      <c r="R476" s="778"/>
      <c r="S476" s="874"/>
      <c r="T476" s="964"/>
      <c r="U476" s="965"/>
      <c r="V476" s="966"/>
      <c r="W476" s="958"/>
      <c r="X476" s="959"/>
      <c r="Y476" s="959"/>
      <c r="Z476" s="959"/>
      <c r="AA476" s="960"/>
      <c r="AB476" s="931"/>
      <c r="AC476" s="932"/>
      <c r="AD476" s="933"/>
      <c r="AE476" s="964"/>
      <c r="AF476" s="965"/>
      <c r="AG476" s="966"/>
      <c r="AH476" s="970"/>
      <c r="AI476" s="971"/>
      <c r="AJ476" s="971"/>
      <c r="AK476" s="971"/>
      <c r="AL476" s="972"/>
      <c r="AN476" s="911"/>
      <c r="AO476" s="912"/>
      <c r="AP476" s="912"/>
      <c r="AQ476" s="912"/>
      <c r="AR476" s="913"/>
      <c r="AU476" s="837"/>
      <c r="AV476" s="837"/>
      <c r="AW476" s="820"/>
    </row>
    <row r="477" spans="3:49" ht="10.9" customHeight="1">
      <c r="C477" s="869"/>
      <c r="D477" s="923"/>
      <c r="E477" s="867"/>
      <c r="F477" s="986"/>
      <c r="G477" s="869"/>
      <c r="H477" s="867"/>
      <c r="I477" s="994"/>
      <c r="J477" s="995"/>
      <c r="K477" s="996"/>
      <c r="L477" s="961"/>
      <c r="M477" s="962"/>
      <c r="N477" s="962"/>
      <c r="O477" s="962"/>
      <c r="P477" s="963"/>
      <c r="Q477" s="780"/>
      <c r="R477" s="781"/>
      <c r="S477" s="875"/>
      <c r="T477" s="967"/>
      <c r="U477" s="968"/>
      <c r="V477" s="969"/>
      <c r="W477" s="961"/>
      <c r="X477" s="962"/>
      <c r="Y477" s="962"/>
      <c r="Z477" s="962"/>
      <c r="AA477" s="963"/>
      <c r="AB477" s="934"/>
      <c r="AC477" s="935"/>
      <c r="AD477" s="936"/>
      <c r="AE477" s="967"/>
      <c r="AF477" s="968"/>
      <c r="AG477" s="969"/>
      <c r="AH477" s="973"/>
      <c r="AI477" s="929"/>
      <c r="AJ477" s="929"/>
      <c r="AK477" s="929"/>
      <c r="AL477" s="930"/>
      <c r="AN477" s="911"/>
      <c r="AO477" s="912"/>
      <c r="AP477" s="912"/>
      <c r="AQ477" s="912"/>
      <c r="AR477" s="913"/>
      <c r="AU477" s="837"/>
      <c r="AV477" s="837"/>
      <c r="AW477" s="820"/>
    </row>
    <row r="478" spans="3:49" ht="10.9" customHeight="1">
      <c r="C478" s="920">
        <v>6</v>
      </c>
      <c r="D478" s="921" t="s">
        <v>9</v>
      </c>
      <c r="E478" s="924">
        <v>8</v>
      </c>
      <c r="F478" s="984" t="s">
        <v>10</v>
      </c>
      <c r="G478" s="920" t="s">
        <v>24</v>
      </c>
      <c r="H478" s="924"/>
      <c r="I478" s="988"/>
      <c r="J478" s="989"/>
      <c r="K478" s="990"/>
      <c r="L478" s="975">
        <f t="shared" ref="L478" si="242">IF(AND(I478="△",AU478="●"),AW478,0)</f>
        <v>0</v>
      </c>
      <c r="M478" s="976"/>
      <c r="N478" s="976"/>
      <c r="O478" s="976"/>
      <c r="P478" s="977"/>
      <c r="Q478" s="774"/>
      <c r="R478" s="775"/>
      <c r="S478" s="873"/>
      <c r="T478" s="978">
        <f t="shared" ref="T478" si="243">IF(Q478="①",$AL$168,IF(Q478="②",$AL$190,IF(Q478="③",$AL$212,IF(Q478="④",$AL$234,0))))</f>
        <v>0</v>
      </c>
      <c r="U478" s="979"/>
      <c r="V478" s="980"/>
      <c r="W478" s="975">
        <f t="shared" ref="W478" si="244">IF(AND(I478="△",AU478="●"),$K$258*2,0)</f>
        <v>0</v>
      </c>
      <c r="X478" s="976"/>
      <c r="Y478" s="976"/>
      <c r="Z478" s="976"/>
      <c r="AA478" s="977"/>
      <c r="AB478" s="937"/>
      <c r="AC478" s="938"/>
      <c r="AD478" s="939"/>
      <c r="AE478" s="978">
        <f t="shared" ref="AE478" si="245">IF(AB480=0,0,ROUNDUP(AB480/AB478,3))</f>
        <v>0</v>
      </c>
      <c r="AF478" s="979"/>
      <c r="AG478" s="980"/>
      <c r="AH478" s="981">
        <f t="shared" ref="AH478" si="246">ROUNDUP(L478*T478+W478*AE478,1)</f>
        <v>0</v>
      </c>
      <c r="AI478" s="982"/>
      <c r="AJ478" s="982"/>
      <c r="AK478" s="982"/>
      <c r="AL478" s="983"/>
      <c r="AN478" s="928">
        <f t="shared" ref="AN478" si="247">IF(I478="△",ROUNDUP(W478*AE478,1),0)</f>
        <v>0</v>
      </c>
      <c r="AO478" s="929"/>
      <c r="AP478" s="929"/>
      <c r="AQ478" s="929"/>
      <c r="AR478" s="930"/>
      <c r="AU478" s="837" t="str">
        <f t="shared" ref="AU478" si="248">IF(OR(I478="×",AU482="×"),"×","●")</f>
        <v>●</v>
      </c>
      <c r="AV478" s="837">
        <f t="shared" si="195"/>
        <v>0</v>
      </c>
      <c r="AW478" s="820">
        <f t="shared" ref="AW478" si="249">20+ROUNDDOWN(($K$256-1000)/1000,0)*20</f>
        <v>0</v>
      </c>
    </row>
    <row r="479" spans="3:49" ht="10.9" customHeight="1">
      <c r="C479" s="868"/>
      <c r="D479" s="922"/>
      <c r="E479" s="866"/>
      <c r="F479" s="985"/>
      <c r="G479" s="987"/>
      <c r="H479" s="866"/>
      <c r="I479" s="991"/>
      <c r="J479" s="992"/>
      <c r="K479" s="993"/>
      <c r="L479" s="958"/>
      <c r="M479" s="959"/>
      <c r="N479" s="959"/>
      <c r="O479" s="959"/>
      <c r="P479" s="960"/>
      <c r="Q479" s="777"/>
      <c r="R479" s="778"/>
      <c r="S479" s="874"/>
      <c r="T479" s="964"/>
      <c r="U479" s="965"/>
      <c r="V479" s="966"/>
      <c r="W479" s="958"/>
      <c r="X479" s="959"/>
      <c r="Y479" s="959"/>
      <c r="Z479" s="959"/>
      <c r="AA479" s="960"/>
      <c r="AB479" s="940"/>
      <c r="AC479" s="941"/>
      <c r="AD479" s="942"/>
      <c r="AE479" s="964"/>
      <c r="AF479" s="965"/>
      <c r="AG479" s="966"/>
      <c r="AH479" s="970"/>
      <c r="AI479" s="971"/>
      <c r="AJ479" s="971"/>
      <c r="AK479" s="971"/>
      <c r="AL479" s="972"/>
      <c r="AN479" s="911"/>
      <c r="AO479" s="912"/>
      <c r="AP479" s="912"/>
      <c r="AQ479" s="912"/>
      <c r="AR479" s="913"/>
      <c r="AU479" s="837"/>
      <c r="AV479" s="837"/>
      <c r="AW479" s="820"/>
    </row>
    <row r="480" spans="3:49" ht="10.9" customHeight="1">
      <c r="C480" s="868"/>
      <c r="D480" s="922"/>
      <c r="E480" s="866"/>
      <c r="F480" s="985"/>
      <c r="G480" s="987"/>
      <c r="H480" s="866"/>
      <c r="I480" s="991"/>
      <c r="J480" s="992"/>
      <c r="K480" s="993"/>
      <c r="L480" s="958"/>
      <c r="M480" s="959"/>
      <c r="N480" s="959"/>
      <c r="O480" s="959"/>
      <c r="P480" s="960"/>
      <c r="Q480" s="777"/>
      <c r="R480" s="778"/>
      <c r="S480" s="874"/>
      <c r="T480" s="964"/>
      <c r="U480" s="965"/>
      <c r="V480" s="966"/>
      <c r="W480" s="958"/>
      <c r="X480" s="959"/>
      <c r="Y480" s="959"/>
      <c r="Z480" s="959"/>
      <c r="AA480" s="960"/>
      <c r="AB480" s="931"/>
      <c r="AC480" s="932"/>
      <c r="AD480" s="933"/>
      <c r="AE480" s="964"/>
      <c r="AF480" s="965"/>
      <c r="AG480" s="966"/>
      <c r="AH480" s="970"/>
      <c r="AI480" s="971"/>
      <c r="AJ480" s="971"/>
      <c r="AK480" s="971"/>
      <c r="AL480" s="972"/>
      <c r="AN480" s="911"/>
      <c r="AO480" s="912"/>
      <c r="AP480" s="912"/>
      <c r="AQ480" s="912"/>
      <c r="AR480" s="913"/>
      <c r="AU480" s="837"/>
      <c r="AV480" s="837"/>
      <c r="AW480" s="820"/>
    </row>
    <row r="481" spans="3:49" ht="10.9" customHeight="1">
      <c r="C481" s="869"/>
      <c r="D481" s="923"/>
      <c r="E481" s="867"/>
      <c r="F481" s="986"/>
      <c r="G481" s="869"/>
      <c r="H481" s="867"/>
      <c r="I481" s="994"/>
      <c r="J481" s="995"/>
      <c r="K481" s="996"/>
      <c r="L481" s="961"/>
      <c r="M481" s="962"/>
      <c r="N481" s="962"/>
      <c r="O481" s="962"/>
      <c r="P481" s="963"/>
      <c r="Q481" s="780"/>
      <c r="R481" s="781"/>
      <c r="S481" s="875"/>
      <c r="T481" s="967"/>
      <c r="U481" s="968"/>
      <c r="V481" s="969"/>
      <c r="W481" s="961"/>
      <c r="X481" s="962"/>
      <c r="Y481" s="962"/>
      <c r="Z481" s="962"/>
      <c r="AA481" s="963"/>
      <c r="AB481" s="934"/>
      <c r="AC481" s="935"/>
      <c r="AD481" s="936"/>
      <c r="AE481" s="967"/>
      <c r="AF481" s="968"/>
      <c r="AG481" s="969"/>
      <c r="AH481" s="973"/>
      <c r="AI481" s="929"/>
      <c r="AJ481" s="929"/>
      <c r="AK481" s="929"/>
      <c r="AL481" s="930"/>
      <c r="AN481" s="911"/>
      <c r="AO481" s="912"/>
      <c r="AP481" s="912"/>
      <c r="AQ481" s="912"/>
      <c r="AR481" s="913"/>
      <c r="AU481" s="837"/>
      <c r="AV481" s="837"/>
      <c r="AW481" s="820"/>
    </row>
    <row r="482" spans="3:49" ht="10.9" customHeight="1">
      <c r="C482" s="920">
        <v>6</v>
      </c>
      <c r="D482" s="921" t="s">
        <v>9</v>
      </c>
      <c r="E482" s="924">
        <v>9</v>
      </c>
      <c r="F482" s="984" t="s">
        <v>10</v>
      </c>
      <c r="G482" s="920" t="s">
        <v>25</v>
      </c>
      <c r="H482" s="924"/>
      <c r="I482" s="988"/>
      <c r="J482" s="989"/>
      <c r="K482" s="990"/>
      <c r="L482" s="975">
        <f t="shared" ref="L482" si="250">IF(AND(I482="△",AU482="●"),AW482,0)</f>
        <v>0</v>
      </c>
      <c r="M482" s="976"/>
      <c r="N482" s="976"/>
      <c r="O482" s="976"/>
      <c r="P482" s="977"/>
      <c r="Q482" s="774"/>
      <c r="R482" s="775"/>
      <c r="S482" s="873"/>
      <c r="T482" s="978">
        <f t="shared" ref="T482" si="251">IF(Q482="①",$AL$168,IF(Q482="②",$AL$190,IF(Q482="③",$AL$212,IF(Q482="④",$AL$234,0))))</f>
        <v>0</v>
      </c>
      <c r="U482" s="979"/>
      <c r="V482" s="980"/>
      <c r="W482" s="975">
        <f t="shared" ref="W482" si="252">IF(AND(I482="△",AU482="●"),$K$258*2,0)</f>
        <v>0</v>
      </c>
      <c r="X482" s="976"/>
      <c r="Y482" s="976"/>
      <c r="Z482" s="976"/>
      <c r="AA482" s="977"/>
      <c r="AB482" s="937"/>
      <c r="AC482" s="938"/>
      <c r="AD482" s="939"/>
      <c r="AE482" s="978">
        <f t="shared" ref="AE482" si="253">IF(AB484=0,0,ROUNDUP(AB484/AB482,3))</f>
        <v>0</v>
      </c>
      <c r="AF482" s="979"/>
      <c r="AG482" s="980"/>
      <c r="AH482" s="981">
        <f t="shared" ref="AH482" si="254">ROUNDUP(L482*T482+W482*AE482,1)</f>
        <v>0</v>
      </c>
      <c r="AI482" s="982"/>
      <c r="AJ482" s="982"/>
      <c r="AK482" s="982"/>
      <c r="AL482" s="983"/>
      <c r="AN482" s="928">
        <f t="shared" ref="AN482" si="255">IF(I482="△",ROUNDUP(W482*AE482,1),0)</f>
        <v>0</v>
      </c>
      <c r="AO482" s="929"/>
      <c r="AP482" s="929"/>
      <c r="AQ482" s="929"/>
      <c r="AR482" s="930"/>
      <c r="AU482" s="837" t="str">
        <f t="shared" ref="AU482" si="256">IF(OR(I482="×",AU486="×"),"×","●")</f>
        <v>●</v>
      </c>
      <c r="AV482" s="837">
        <f t="shared" si="195"/>
        <v>0</v>
      </c>
      <c r="AW482" s="820">
        <f t="shared" ref="AW482" si="257">20+ROUNDDOWN(($K$256-1000)/1000,0)*20</f>
        <v>0</v>
      </c>
    </row>
    <row r="483" spans="3:49" ht="10.9" customHeight="1">
      <c r="C483" s="868"/>
      <c r="D483" s="922"/>
      <c r="E483" s="866"/>
      <c r="F483" s="985"/>
      <c r="G483" s="987"/>
      <c r="H483" s="866"/>
      <c r="I483" s="991"/>
      <c r="J483" s="992"/>
      <c r="K483" s="993"/>
      <c r="L483" s="958"/>
      <c r="M483" s="959"/>
      <c r="N483" s="959"/>
      <c r="O483" s="959"/>
      <c r="P483" s="960"/>
      <c r="Q483" s="777"/>
      <c r="R483" s="778"/>
      <c r="S483" s="874"/>
      <c r="T483" s="964"/>
      <c r="U483" s="965"/>
      <c r="V483" s="966"/>
      <c r="W483" s="958"/>
      <c r="X483" s="959"/>
      <c r="Y483" s="959"/>
      <c r="Z483" s="959"/>
      <c r="AA483" s="960"/>
      <c r="AB483" s="940"/>
      <c r="AC483" s="941"/>
      <c r="AD483" s="942"/>
      <c r="AE483" s="964"/>
      <c r="AF483" s="965"/>
      <c r="AG483" s="966"/>
      <c r="AH483" s="970"/>
      <c r="AI483" s="971"/>
      <c r="AJ483" s="971"/>
      <c r="AK483" s="971"/>
      <c r="AL483" s="972"/>
      <c r="AN483" s="911"/>
      <c r="AO483" s="912"/>
      <c r="AP483" s="912"/>
      <c r="AQ483" s="912"/>
      <c r="AR483" s="913"/>
      <c r="AU483" s="837"/>
      <c r="AV483" s="837"/>
      <c r="AW483" s="820"/>
    </row>
    <row r="484" spans="3:49" ht="10.9" customHeight="1">
      <c r="C484" s="868"/>
      <c r="D484" s="922"/>
      <c r="E484" s="866"/>
      <c r="F484" s="985"/>
      <c r="G484" s="987"/>
      <c r="H484" s="866"/>
      <c r="I484" s="991"/>
      <c r="J484" s="992"/>
      <c r="K484" s="993"/>
      <c r="L484" s="958"/>
      <c r="M484" s="959"/>
      <c r="N484" s="959"/>
      <c r="O484" s="959"/>
      <c r="P484" s="960"/>
      <c r="Q484" s="777"/>
      <c r="R484" s="778"/>
      <c r="S484" s="874"/>
      <c r="T484" s="964"/>
      <c r="U484" s="965"/>
      <c r="V484" s="966"/>
      <c r="W484" s="958"/>
      <c r="X484" s="959"/>
      <c r="Y484" s="959"/>
      <c r="Z484" s="959"/>
      <c r="AA484" s="960"/>
      <c r="AB484" s="931"/>
      <c r="AC484" s="932"/>
      <c r="AD484" s="933"/>
      <c r="AE484" s="964"/>
      <c r="AF484" s="965"/>
      <c r="AG484" s="966"/>
      <c r="AH484" s="970"/>
      <c r="AI484" s="971"/>
      <c r="AJ484" s="971"/>
      <c r="AK484" s="971"/>
      <c r="AL484" s="972"/>
      <c r="AN484" s="911"/>
      <c r="AO484" s="912"/>
      <c r="AP484" s="912"/>
      <c r="AQ484" s="912"/>
      <c r="AR484" s="913"/>
      <c r="AU484" s="837"/>
      <c r="AV484" s="837"/>
      <c r="AW484" s="820"/>
    </row>
    <row r="485" spans="3:49" ht="10.9" customHeight="1">
      <c r="C485" s="869"/>
      <c r="D485" s="923"/>
      <c r="E485" s="867"/>
      <c r="F485" s="986"/>
      <c r="G485" s="869"/>
      <c r="H485" s="867"/>
      <c r="I485" s="994"/>
      <c r="J485" s="995"/>
      <c r="K485" s="996"/>
      <c r="L485" s="961"/>
      <c r="M485" s="962"/>
      <c r="N485" s="962"/>
      <c r="O485" s="962"/>
      <c r="P485" s="963"/>
      <c r="Q485" s="780"/>
      <c r="R485" s="781"/>
      <c r="S485" s="875"/>
      <c r="T485" s="967"/>
      <c r="U485" s="968"/>
      <c r="V485" s="969"/>
      <c r="W485" s="961"/>
      <c r="X485" s="962"/>
      <c r="Y485" s="962"/>
      <c r="Z485" s="962"/>
      <c r="AA485" s="963"/>
      <c r="AB485" s="934"/>
      <c r="AC485" s="935"/>
      <c r="AD485" s="936"/>
      <c r="AE485" s="967"/>
      <c r="AF485" s="968"/>
      <c r="AG485" s="969"/>
      <c r="AH485" s="973"/>
      <c r="AI485" s="929"/>
      <c r="AJ485" s="929"/>
      <c r="AK485" s="929"/>
      <c r="AL485" s="930"/>
      <c r="AN485" s="911"/>
      <c r="AO485" s="912"/>
      <c r="AP485" s="912"/>
      <c r="AQ485" s="912"/>
      <c r="AR485" s="913"/>
      <c r="AU485" s="837"/>
      <c r="AV485" s="837"/>
      <c r="AW485" s="820"/>
    </row>
    <row r="486" spans="3:49" ht="10.9" customHeight="1">
      <c r="C486" s="920">
        <v>6</v>
      </c>
      <c r="D486" s="921" t="s">
        <v>9</v>
      </c>
      <c r="E486" s="924">
        <v>10</v>
      </c>
      <c r="F486" s="984" t="s">
        <v>10</v>
      </c>
      <c r="G486" s="920" t="s">
        <v>19</v>
      </c>
      <c r="H486" s="924"/>
      <c r="I486" s="988"/>
      <c r="J486" s="989"/>
      <c r="K486" s="990"/>
      <c r="L486" s="975">
        <f t="shared" ref="L486" si="258">IF(AND(I486="△",AU486="●"),AW486,0)</f>
        <v>0</v>
      </c>
      <c r="M486" s="976"/>
      <c r="N486" s="976"/>
      <c r="O486" s="976"/>
      <c r="P486" s="977"/>
      <c r="Q486" s="774"/>
      <c r="R486" s="775"/>
      <c r="S486" s="873"/>
      <c r="T486" s="978">
        <f t="shared" ref="T486" si="259">IF(Q486="①",$AL$168,IF(Q486="②",$AL$190,IF(Q486="③",$AL$212,IF(Q486="④",$AL$234,0))))</f>
        <v>0</v>
      </c>
      <c r="U486" s="979"/>
      <c r="V486" s="980"/>
      <c r="W486" s="975">
        <f t="shared" ref="W486" si="260">IF(AND(I486="△",AU486="●"),$K$258*2,0)</f>
        <v>0</v>
      </c>
      <c r="X486" s="976"/>
      <c r="Y486" s="976"/>
      <c r="Z486" s="976"/>
      <c r="AA486" s="977"/>
      <c r="AB486" s="937"/>
      <c r="AC486" s="938"/>
      <c r="AD486" s="939"/>
      <c r="AE486" s="978">
        <f t="shared" ref="AE486" si="261">IF(AB488=0,0,ROUNDUP(AB488/AB486,3))</f>
        <v>0</v>
      </c>
      <c r="AF486" s="979"/>
      <c r="AG486" s="980"/>
      <c r="AH486" s="981">
        <f t="shared" ref="AH486" si="262">ROUNDUP(L486*T486+W486*AE486,1)</f>
        <v>0</v>
      </c>
      <c r="AI486" s="982"/>
      <c r="AJ486" s="982"/>
      <c r="AK486" s="982"/>
      <c r="AL486" s="983"/>
      <c r="AN486" s="928">
        <f t="shared" ref="AN486" si="263">IF(I486="△",ROUNDUP(W486*AE486,1),0)</f>
        <v>0</v>
      </c>
      <c r="AO486" s="929"/>
      <c r="AP486" s="929"/>
      <c r="AQ486" s="929"/>
      <c r="AR486" s="930"/>
      <c r="AU486" s="837" t="str">
        <f t="shared" ref="AU486" si="264">IF(OR(I486="×",AU490="×"),"×","●")</f>
        <v>●</v>
      </c>
      <c r="AV486" s="837">
        <f t="shared" si="195"/>
        <v>0</v>
      </c>
      <c r="AW486" s="820">
        <f t="shared" ref="AW486" si="265">20+ROUNDDOWN(($K$256-1000)/1000,0)*20</f>
        <v>0</v>
      </c>
    </row>
    <row r="487" spans="3:49" ht="10.9" customHeight="1">
      <c r="C487" s="868"/>
      <c r="D487" s="922"/>
      <c r="E487" s="866"/>
      <c r="F487" s="985"/>
      <c r="G487" s="987"/>
      <c r="H487" s="866"/>
      <c r="I487" s="991"/>
      <c r="J487" s="992"/>
      <c r="K487" s="993"/>
      <c r="L487" s="958"/>
      <c r="M487" s="959"/>
      <c r="N487" s="959"/>
      <c r="O487" s="959"/>
      <c r="P487" s="960"/>
      <c r="Q487" s="777"/>
      <c r="R487" s="778"/>
      <c r="S487" s="874"/>
      <c r="T487" s="964"/>
      <c r="U487" s="965"/>
      <c r="V487" s="966"/>
      <c r="W487" s="958"/>
      <c r="X487" s="959"/>
      <c r="Y487" s="959"/>
      <c r="Z487" s="959"/>
      <c r="AA487" s="960"/>
      <c r="AB487" s="940"/>
      <c r="AC487" s="941"/>
      <c r="AD487" s="942"/>
      <c r="AE487" s="964"/>
      <c r="AF487" s="965"/>
      <c r="AG487" s="966"/>
      <c r="AH487" s="970"/>
      <c r="AI487" s="971"/>
      <c r="AJ487" s="971"/>
      <c r="AK487" s="971"/>
      <c r="AL487" s="972"/>
      <c r="AN487" s="911"/>
      <c r="AO487" s="912"/>
      <c r="AP487" s="912"/>
      <c r="AQ487" s="912"/>
      <c r="AR487" s="913"/>
      <c r="AU487" s="837"/>
      <c r="AV487" s="837"/>
      <c r="AW487" s="820"/>
    </row>
    <row r="488" spans="3:49" ht="10.9" customHeight="1">
      <c r="C488" s="868"/>
      <c r="D488" s="922"/>
      <c r="E488" s="866"/>
      <c r="F488" s="985"/>
      <c r="G488" s="987"/>
      <c r="H488" s="866"/>
      <c r="I488" s="991"/>
      <c r="J488" s="992"/>
      <c r="K488" s="993"/>
      <c r="L488" s="958"/>
      <c r="M488" s="959"/>
      <c r="N488" s="959"/>
      <c r="O488" s="959"/>
      <c r="P488" s="960"/>
      <c r="Q488" s="777"/>
      <c r="R488" s="778"/>
      <c r="S488" s="874"/>
      <c r="T488" s="964"/>
      <c r="U488" s="965"/>
      <c r="V488" s="966"/>
      <c r="W488" s="958"/>
      <c r="X488" s="959"/>
      <c r="Y488" s="959"/>
      <c r="Z488" s="959"/>
      <c r="AA488" s="960"/>
      <c r="AB488" s="931"/>
      <c r="AC488" s="932"/>
      <c r="AD488" s="933"/>
      <c r="AE488" s="964"/>
      <c r="AF488" s="965"/>
      <c r="AG488" s="966"/>
      <c r="AH488" s="970"/>
      <c r="AI488" s="971"/>
      <c r="AJ488" s="971"/>
      <c r="AK488" s="971"/>
      <c r="AL488" s="972"/>
      <c r="AN488" s="911"/>
      <c r="AO488" s="912"/>
      <c r="AP488" s="912"/>
      <c r="AQ488" s="912"/>
      <c r="AR488" s="913"/>
      <c r="AU488" s="837"/>
      <c r="AV488" s="837"/>
      <c r="AW488" s="820"/>
    </row>
    <row r="489" spans="3:49" ht="10.9" customHeight="1">
      <c r="C489" s="869"/>
      <c r="D489" s="923"/>
      <c r="E489" s="867"/>
      <c r="F489" s="986"/>
      <c r="G489" s="869"/>
      <c r="H489" s="867"/>
      <c r="I489" s="994"/>
      <c r="J489" s="995"/>
      <c r="K489" s="996"/>
      <c r="L489" s="961"/>
      <c r="M489" s="962"/>
      <c r="N489" s="962"/>
      <c r="O489" s="962"/>
      <c r="P489" s="963"/>
      <c r="Q489" s="780"/>
      <c r="R489" s="781"/>
      <c r="S489" s="875"/>
      <c r="T489" s="967"/>
      <c r="U489" s="968"/>
      <c r="V489" s="969"/>
      <c r="W489" s="961"/>
      <c r="X489" s="962"/>
      <c r="Y489" s="962"/>
      <c r="Z489" s="962"/>
      <c r="AA489" s="963"/>
      <c r="AB489" s="934"/>
      <c r="AC489" s="935"/>
      <c r="AD489" s="936"/>
      <c r="AE489" s="967"/>
      <c r="AF489" s="968"/>
      <c r="AG489" s="969"/>
      <c r="AH489" s="973"/>
      <c r="AI489" s="929"/>
      <c r="AJ489" s="929"/>
      <c r="AK489" s="929"/>
      <c r="AL489" s="930"/>
      <c r="AN489" s="911"/>
      <c r="AO489" s="912"/>
      <c r="AP489" s="912"/>
      <c r="AQ489" s="912"/>
      <c r="AR489" s="913"/>
      <c r="AU489" s="837"/>
      <c r="AV489" s="837"/>
      <c r="AW489" s="820"/>
    </row>
    <row r="490" spans="3:49" ht="10.9" customHeight="1">
      <c r="C490" s="920">
        <v>6</v>
      </c>
      <c r="D490" s="921" t="s">
        <v>9</v>
      </c>
      <c r="E490" s="924">
        <v>11</v>
      </c>
      <c r="F490" s="984" t="s">
        <v>10</v>
      </c>
      <c r="G490" s="920" t="s">
        <v>20</v>
      </c>
      <c r="H490" s="924"/>
      <c r="I490" s="988"/>
      <c r="J490" s="989"/>
      <c r="K490" s="990"/>
      <c r="L490" s="975">
        <f t="shared" ref="L490" si="266">IF(AND(I490="△",AU490="●"),AW490,0)</f>
        <v>0</v>
      </c>
      <c r="M490" s="976"/>
      <c r="N490" s="976"/>
      <c r="O490" s="976"/>
      <c r="P490" s="977"/>
      <c r="Q490" s="774"/>
      <c r="R490" s="775"/>
      <c r="S490" s="873"/>
      <c r="T490" s="978">
        <f t="shared" ref="T490" si="267">IF(Q490="①",$AL$168,IF(Q490="②",$AL$190,IF(Q490="③",$AL$212,IF(Q490="④",$AL$234,0))))</f>
        <v>0</v>
      </c>
      <c r="U490" s="979"/>
      <c r="V490" s="980"/>
      <c r="W490" s="975">
        <f t="shared" ref="W490" si="268">IF(AND(I490="△",AU490="●"),$K$258*2,0)</f>
        <v>0</v>
      </c>
      <c r="X490" s="976"/>
      <c r="Y490" s="976"/>
      <c r="Z490" s="976"/>
      <c r="AA490" s="977"/>
      <c r="AB490" s="937"/>
      <c r="AC490" s="938"/>
      <c r="AD490" s="939"/>
      <c r="AE490" s="978">
        <f t="shared" ref="AE490" si="269">IF(AB492=0,0,ROUNDUP(AB492/AB490,3))</f>
        <v>0</v>
      </c>
      <c r="AF490" s="979"/>
      <c r="AG490" s="980"/>
      <c r="AH490" s="981">
        <f t="shared" ref="AH490" si="270">ROUNDUP(L490*T490+W490*AE490,1)</f>
        <v>0</v>
      </c>
      <c r="AI490" s="982"/>
      <c r="AJ490" s="982"/>
      <c r="AK490" s="982"/>
      <c r="AL490" s="983"/>
      <c r="AN490" s="928">
        <f t="shared" ref="AN490" si="271">IF(I490="△",ROUNDUP(W490*AE490,1),0)</f>
        <v>0</v>
      </c>
      <c r="AO490" s="929"/>
      <c r="AP490" s="929"/>
      <c r="AQ490" s="929"/>
      <c r="AR490" s="930"/>
      <c r="AU490" s="837" t="str">
        <f t="shared" ref="AU490" si="272">IF(OR(I490="×",AU494="×"),"×","●")</f>
        <v>●</v>
      </c>
      <c r="AV490" s="837">
        <f t="shared" si="195"/>
        <v>0</v>
      </c>
      <c r="AW490" s="820">
        <f t="shared" ref="AW490" si="273">20+ROUNDDOWN(($K$256-1000)/1000,0)*20</f>
        <v>0</v>
      </c>
    </row>
    <row r="491" spans="3:49" ht="10.9" customHeight="1">
      <c r="C491" s="868"/>
      <c r="D491" s="922"/>
      <c r="E491" s="866"/>
      <c r="F491" s="985"/>
      <c r="G491" s="987"/>
      <c r="H491" s="866"/>
      <c r="I491" s="991"/>
      <c r="J491" s="992"/>
      <c r="K491" s="993"/>
      <c r="L491" s="958"/>
      <c r="M491" s="959"/>
      <c r="N491" s="959"/>
      <c r="O491" s="959"/>
      <c r="P491" s="960"/>
      <c r="Q491" s="777"/>
      <c r="R491" s="778"/>
      <c r="S491" s="874"/>
      <c r="T491" s="964"/>
      <c r="U491" s="965"/>
      <c r="V491" s="966"/>
      <c r="W491" s="958"/>
      <c r="X491" s="959"/>
      <c r="Y491" s="959"/>
      <c r="Z491" s="959"/>
      <c r="AA491" s="960"/>
      <c r="AB491" s="940"/>
      <c r="AC491" s="941"/>
      <c r="AD491" s="942"/>
      <c r="AE491" s="964"/>
      <c r="AF491" s="965"/>
      <c r="AG491" s="966"/>
      <c r="AH491" s="970"/>
      <c r="AI491" s="971"/>
      <c r="AJ491" s="971"/>
      <c r="AK491" s="971"/>
      <c r="AL491" s="972"/>
      <c r="AN491" s="911"/>
      <c r="AO491" s="912"/>
      <c r="AP491" s="912"/>
      <c r="AQ491" s="912"/>
      <c r="AR491" s="913"/>
      <c r="AU491" s="837"/>
      <c r="AV491" s="837"/>
      <c r="AW491" s="820"/>
    </row>
    <row r="492" spans="3:49" ht="10.9" customHeight="1">
      <c r="C492" s="868"/>
      <c r="D492" s="922"/>
      <c r="E492" s="866"/>
      <c r="F492" s="985"/>
      <c r="G492" s="987"/>
      <c r="H492" s="866"/>
      <c r="I492" s="991"/>
      <c r="J492" s="992"/>
      <c r="K492" s="993"/>
      <c r="L492" s="958"/>
      <c r="M492" s="959"/>
      <c r="N492" s="959"/>
      <c r="O492" s="959"/>
      <c r="P492" s="960"/>
      <c r="Q492" s="777"/>
      <c r="R492" s="778"/>
      <c r="S492" s="874"/>
      <c r="T492" s="964"/>
      <c r="U492" s="965"/>
      <c r="V492" s="966"/>
      <c r="W492" s="958"/>
      <c r="X492" s="959"/>
      <c r="Y492" s="959"/>
      <c r="Z492" s="959"/>
      <c r="AA492" s="960"/>
      <c r="AB492" s="931"/>
      <c r="AC492" s="932"/>
      <c r="AD492" s="933"/>
      <c r="AE492" s="964"/>
      <c r="AF492" s="965"/>
      <c r="AG492" s="966"/>
      <c r="AH492" s="970"/>
      <c r="AI492" s="971"/>
      <c r="AJ492" s="971"/>
      <c r="AK492" s="971"/>
      <c r="AL492" s="972"/>
      <c r="AN492" s="911"/>
      <c r="AO492" s="912"/>
      <c r="AP492" s="912"/>
      <c r="AQ492" s="912"/>
      <c r="AR492" s="913"/>
      <c r="AU492" s="837"/>
      <c r="AV492" s="837"/>
      <c r="AW492" s="820"/>
    </row>
    <row r="493" spans="3:49" ht="10.9" customHeight="1">
      <c r="C493" s="869"/>
      <c r="D493" s="923"/>
      <c r="E493" s="867"/>
      <c r="F493" s="986"/>
      <c r="G493" s="869"/>
      <c r="H493" s="867"/>
      <c r="I493" s="994"/>
      <c r="J493" s="995"/>
      <c r="K493" s="996"/>
      <c r="L493" s="961"/>
      <c r="M493" s="962"/>
      <c r="N493" s="962"/>
      <c r="O493" s="962"/>
      <c r="P493" s="963"/>
      <c r="Q493" s="780"/>
      <c r="R493" s="781"/>
      <c r="S493" s="875"/>
      <c r="T493" s="967"/>
      <c r="U493" s="968"/>
      <c r="V493" s="969"/>
      <c r="W493" s="961"/>
      <c r="X493" s="962"/>
      <c r="Y493" s="962"/>
      <c r="Z493" s="962"/>
      <c r="AA493" s="963"/>
      <c r="AB493" s="934"/>
      <c r="AC493" s="935"/>
      <c r="AD493" s="936"/>
      <c r="AE493" s="967"/>
      <c r="AF493" s="968"/>
      <c r="AG493" s="969"/>
      <c r="AH493" s="973"/>
      <c r="AI493" s="929"/>
      <c r="AJ493" s="929"/>
      <c r="AK493" s="929"/>
      <c r="AL493" s="930"/>
      <c r="AN493" s="911"/>
      <c r="AO493" s="912"/>
      <c r="AP493" s="912"/>
      <c r="AQ493" s="912"/>
      <c r="AR493" s="913"/>
      <c r="AU493" s="837"/>
      <c r="AV493" s="837"/>
      <c r="AW493" s="820"/>
    </row>
    <row r="494" spans="3:49" ht="10.9" customHeight="1">
      <c r="C494" s="920">
        <v>6</v>
      </c>
      <c r="D494" s="921" t="s">
        <v>9</v>
      </c>
      <c r="E494" s="924">
        <v>12</v>
      </c>
      <c r="F494" s="984" t="s">
        <v>10</v>
      </c>
      <c r="G494" s="920" t="s">
        <v>21</v>
      </c>
      <c r="H494" s="924"/>
      <c r="I494" s="988"/>
      <c r="J494" s="989"/>
      <c r="K494" s="990"/>
      <c r="L494" s="975">
        <f t="shared" ref="L494" si="274">IF(AND(I494="△",AU494="●"),AW494,0)</f>
        <v>0</v>
      </c>
      <c r="M494" s="976"/>
      <c r="N494" s="976"/>
      <c r="O494" s="976"/>
      <c r="P494" s="977"/>
      <c r="Q494" s="774"/>
      <c r="R494" s="775"/>
      <c r="S494" s="873"/>
      <c r="T494" s="978">
        <f t="shared" ref="T494" si="275">IF(Q494="①",$AL$168,IF(Q494="②",$AL$190,IF(Q494="③",$AL$212,IF(Q494="④",$AL$234,0))))</f>
        <v>0</v>
      </c>
      <c r="U494" s="979"/>
      <c r="V494" s="980"/>
      <c r="W494" s="906">
        <f t="shared" ref="W494" si="276">IF(AND(I494="△",AU494="●"),$K$258*2,0)</f>
        <v>0</v>
      </c>
      <c r="X494" s="906"/>
      <c r="Y494" s="906"/>
      <c r="Z494" s="906"/>
      <c r="AA494" s="907"/>
      <c r="AB494" s="937"/>
      <c r="AC494" s="938"/>
      <c r="AD494" s="939"/>
      <c r="AE494" s="978">
        <f t="shared" ref="AE494" si="277">IF(AB496=0,0,ROUNDUP(AB496/AB494,3))</f>
        <v>0</v>
      </c>
      <c r="AF494" s="979"/>
      <c r="AG494" s="980"/>
      <c r="AH494" s="981">
        <f t="shared" ref="AH494" si="278">ROUNDUP(L494*T494+W494*AE494,1)</f>
        <v>0</v>
      </c>
      <c r="AI494" s="982"/>
      <c r="AJ494" s="982"/>
      <c r="AK494" s="982"/>
      <c r="AL494" s="983"/>
      <c r="AN494" s="928">
        <f t="shared" ref="AN494" si="279">IF(I494="△",ROUNDUP(W494*AE494,1),0)</f>
        <v>0</v>
      </c>
      <c r="AO494" s="929"/>
      <c r="AP494" s="929"/>
      <c r="AQ494" s="929"/>
      <c r="AR494" s="930"/>
      <c r="AU494" s="837" t="str">
        <f t="shared" ref="AU494" si="280">IF(OR(I494="×",AU498="×"),"×","●")</f>
        <v>●</v>
      </c>
      <c r="AV494" s="837">
        <f t="shared" si="195"/>
        <v>0</v>
      </c>
      <c r="AW494" s="820">
        <f t="shared" ref="AW494" si="281">20+ROUNDDOWN(($K$256-1000)/1000,0)*20</f>
        <v>0</v>
      </c>
    </row>
    <row r="495" spans="3:49" ht="10.9" customHeight="1">
      <c r="C495" s="868"/>
      <c r="D495" s="922"/>
      <c r="E495" s="866"/>
      <c r="F495" s="985"/>
      <c r="G495" s="868"/>
      <c r="H495" s="866"/>
      <c r="I495" s="991"/>
      <c r="J495" s="992"/>
      <c r="K495" s="993"/>
      <c r="L495" s="958"/>
      <c r="M495" s="959"/>
      <c r="N495" s="959"/>
      <c r="O495" s="959"/>
      <c r="P495" s="960"/>
      <c r="Q495" s="777"/>
      <c r="R495" s="778"/>
      <c r="S495" s="874"/>
      <c r="T495" s="964"/>
      <c r="U495" s="965"/>
      <c r="V495" s="966"/>
      <c r="W495" s="906"/>
      <c r="X495" s="906"/>
      <c r="Y495" s="906"/>
      <c r="Z495" s="906"/>
      <c r="AA495" s="907"/>
      <c r="AB495" s="940"/>
      <c r="AC495" s="941"/>
      <c r="AD495" s="942"/>
      <c r="AE495" s="964"/>
      <c r="AF495" s="965"/>
      <c r="AG495" s="966"/>
      <c r="AH495" s="970"/>
      <c r="AI495" s="971"/>
      <c r="AJ495" s="971"/>
      <c r="AK495" s="971"/>
      <c r="AL495" s="972"/>
      <c r="AN495" s="911"/>
      <c r="AO495" s="912"/>
      <c r="AP495" s="912"/>
      <c r="AQ495" s="912"/>
      <c r="AR495" s="913"/>
      <c r="AU495" s="837"/>
      <c r="AV495" s="837"/>
      <c r="AW495" s="820"/>
    </row>
    <row r="496" spans="3:49" ht="10.9" customHeight="1">
      <c r="C496" s="868"/>
      <c r="D496" s="922"/>
      <c r="E496" s="866"/>
      <c r="F496" s="985"/>
      <c r="G496" s="868"/>
      <c r="H496" s="866"/>
      <c r="I496" s="991"/>
      <c r="J496" s="992"/>
      <c r="K496" s="993"/>
      <c r="L496" s="958"/>
      <c r="M496" s="959"/>
      <c r="N496" s="959"/>
      <c r="O496" s="959"/>
      <c r="P496" s="960"/>
      <c r="Q496" s="777"/>
      <c r="R496" s="778"/>
      <c r="S496" s="874"/>
      <c r="T496" s="964"/>
      <c r="U496" s="965"/>
      <c r="V496" s="966"/>
      <c r="W496" s="906"/>
      <c r="X496" s="906"/>
      <c r="Y496" s="906"/>
      <c r="Z496" s="906"/>
      <c r="AA496" s="907"/>
      <c r="AB496" s="931"/>
      <c r="AC496" s="932"/>
      <c r="AD496" s="933"/>
      <c r="AE496" s="964"/>
      <c r="AF496" s="965"/>
      <c r="AG496" s="966"/>
      <c r="AH496" s="970"/>
      <c r="AI496" s="971"/>
      <c r="AJ496" s="971"/>
      <c r="AK496" s="971"/>
      <c r="AL496" s="972"/>
      <c r="AN496" s="911"/>
      <c r="AO496" s="912"/>
      <c r="AP496" s="912"/>
      <c r="AQ496" s="912"/>
      <c r="AR496" s="913"/>
      <c r="AU496" s="837"/>
      <c r="AV496" s="837"/>
      <c r="AW496" s="820"/>
    </row>
    <row r="497" spans="3:49" ht="10.9" customHeight="1">
      <c r="C497" s="869"/>
      <c r="D497" s="923"/>
      <c r="E497" s="867"/>
      <c r="F497" s="986"/>
      <c r="G497" s="869"/>
      <c r="H497" s="867"/>
      <c r="I497" s="994"/>
      <c r="J497" s="995"/>
      <c r="K497" s="996"/>
      <c r="L497" s="961"/>
      <c r="M497" s="962"/>
      <c r="N497" s="962"/>
      <c r="O497" s="962"/>
      <c r="P497" s="963"/>
      <c r="Q497" s="780"/>
      <c r="R497" s="781"/>
      <c r="S497" s="875"/>
      <c r="T497" s="967"/>
      <c r="U497" s="968"/>
      <c r="V497" s="969"/>
      <c r="W497" s="906"/>
      <c r="X497" s="906"/>
      <c r="Y497" s="906"/>
      <c r="Z497" s="906"/>
      <c r="AA497" s="907"/>
      <c r="AB497" s="934"/>
      <c r="AC497" s="935"/>
      <c r="AD497" s="936"/>
      <c r="AE497" s="967"/>
      <c r="AF497" s="968"/>
      <c r="AG497" s="969"/>
      <c r="AH497" s="973"/>
      <c r="AI497" s="929"/>
      <c r="AJ497" s="929"/>
      <c r="AK497" s="929"/>
      <c r="AL497" s="930"/>
      <c r="AN497" s="911"/>
      <c r="AO497" s="912"/>
      <c r="AP497" s="912"/>
      <c r="AQ497" s="912"/>
      <c r="AR497" s="913"/>
      <c r="AU497" s="837"/>
      <c r="AV497" s="837"/>
      <c r="AW497" s="820"/>
    </row>
    <row r="498" spans="3:49" ht="10.9" customHeight="1">
      <c r="C498" s="920">
        <v>6</v>
      </c>
      <c r="D498" s="921" t="s">
        <v>9</v>
      </c>
      <c r="E498" s="924">
        <v>13</v>
      </c>
      <c r="F498" s="984" t="s">
        <v>10</v>
      </c>
      <c r="G498" s="920" t="s">
        <v>22</v>
      </c>
      <c r="H498" s="924"/>
      <c r="I498" s="988"/>
      <c r="J498" s="989"/>
      <c r="K498" s="990"/>
      <c r="L498" s="975">
        <f t="shared" ref="L498" si="282">IF(AND(I498="△",AU498="●"),AW498,0)</f>
        <v>0</v>
      </c>
      <c r="M498" s="976"/>
      <c r="N498" s="976"/>
      <c r="O498" s="976"/>
      <c r="P498" s="977"/>
      <c r="Q498" s="774"/>
      <c r="R498" s="775"/>
      <c r="S498" s="873"/>
      <c r="T498" s="978">
        <f t="shared" ref="T498" si="283">IF(Q498="①",$AL$168,IF(Q498="②",$AL$190,IF(Q498="③",$AL$212,IF(Q498="④",$AL$234,0))))</f>
        <v>0</v>
      </c>
      <c r="U498" s="979"/>
      <c r="V498" s="980"/>
      <c r="W498" s="906">
        <f t="shared" ref="W498" si="284">IF(AND(I498="△",AU498="●"),$K$258*2,0)</f>
        <v>0</v>
      </c>
      <c r="X498" s="906"/>
      <c r="Y498" s="906"/>
      <c r="Z498" s="906"/>
      <c r="AA498" s="907"/>
      <c r="AB498" s="937"/>
      <c r="AC498" s="938"/>
      <c r="AD498" s="939"/>
      <c r="AE498" s="978">
        <f t="shared" ref="AE498" si="285">IF(AB500=0,0,ROUNDUP(AB500/AB498,3))</f>
        <v>0</v>
      </c>
      <c r="AF498" s="979"/>
      <c r="AG498" s="980"/>
      <c r="AH498" s="981">
        <f t="shared" ref="AH498" si="286">ROUNDUP(L498*T498+W498*AE498,1)</f>
        <v>0</v>
      </c>
      <c r="AI498" s="982"/>
      <c r="AJ498" s="982"/>
      <c r="AK498" s="982"/>
      <c r="AL498" s="983"/>
      <c r="AN498" s="928">
        <f t="shared" ref="AN498" si="287">IF(I498="△",ROUNDUP(W498*AE498,1),0)</f>
        <v>0</v>
      </c>
      <c r="AO498" s="929"/>
      <c r="AP498" s="929"/>
      <c r="AQ498" s="929"/>
      <c r="AR498" s="930"/>
      <c r="AU498" s="837" t="str">
        <f t="shared" ref="AU498" si="288">IF(OR(I498="×",AU502="×"),"×","●")</f>
        <v>●</v>
      </c>
      <c r="AV498" s="837">
        <f t="shared" si="195"/>
        <v>0</v>
      </c>
      <c r="AW498" s="820">
        <f t="shared" ref="AW498" si="289">20+ROUNDDOWN(($K$256-1000)/1000,0)*20</f>
        <v>0</v>
      </c>
    </row>
    <row r="499" spans="3:49" ht="10.9" customHeight="1">
      <c r="C499" s="868"/>
      <c r="D499" s="922"/>
      <c r="E499" s="866"/>
      <c r="F499" s="985"/>
      <c r="G499" s="868"/>
      <c r="H499" s="866"/>
      <c r="I499" s="991"/>
      <c r="J499" s="992"/>
      <c r="K499" s="993"/>
      <c r="L499" s="958"/>
      <c r="M499" s="959"/>
      <c r="N499" s="959"/>
      <c r="O499" s="959"/>
      <c r="P499" s="960"/>
      <c r="Q499" s="777"/>
      <c r="R499" s="778"/>
      <c r="S499" s="874"/>
      <c r="T499" s="964"/>
      <c r="U499" s="965"/>
      <c r="V499" s="966"/>
      <c r="W499" s="906"/>
      <c r="X499" s="906"/>
      <c r="Y499" s="906"/>
      <c r="Z499" s="906"/>
      <c r="AA499" s="907"/>
      <c r="AB499" s="940"/>
      <c r="AC499" s="941"/>
      <c r="AD499" s="942"/>
      <c r="AE499" s="964"/>
      <c r="AF499" s="965"/>
      <c r="AG499" s="966"/>
      <c r="AH499" s="970"/>
      <c r="AI499" s="971"/>
      <c r="AJ499" s="971"/>
      <c r="AK499" s="971"/>
      <c r="AL499" s="972"/>
      <c r="AN499" s="911"/>
      <c r="AO499" s="912"/>
      <c r="AP499" s="912"/>
      <c r="AQ499" s="912"/>
      <c r="AR499" s="913"/>
      <c r="AU499" s="837"/>
      <c r="AV499" s="837"/>
      <c r="AW499" s="820"/>
    </row>
    <row r="500" spans="3:49" ht="10.9" customHeight="1">
      <c r="C500" s="868"/>
      <c r="D500" s="922"/>
      <c r="E500" s="866"/>
      <c r="F500" s="985"/>
      <c r="G500" s="868"/>
      <c r="H500" s="866"/>
      <c r="I500" s="991"/>
      <c r="J500" s="992"/>
      <c r="K500" s="993"/>
      <c r="L500" s="958"/>
      <c r="M500" s="959"/>
      <c r="N500" s="959"/>
      <c r="O500" s="959"/>
      <c r="P500" s="960"/>
      <c r="Q500" s="777"/>
      <c r="R500" s="778"/>
      <c r="S500" s="874"/>
      <c r="T500" s="964"/>
      <c r="U500" s="965"/>
      <c r="V500" s="966"/>
      <c r="W500" s="906"/>
      <c r="X500" s="906"/>
      <c r="Y500" s="906"/>
      <c r="Z500" s="906"/>
      <c r="AA500" s="907"/>
      <c r="AB500" s="931"/>
      <c r="AC500" s="932"/>
      <c r="AD500" s="933"/>
      <c r="AE500" s="964"/>
      <c r="AF500" s="965"/>
      <c r="AG500" s="966"/>
      <c r="AH500" s="970"/>
      <c r="AI500" s="971"/>
      <c r="AJ500" s="971"/>
      <c r="AK500" s="971"/>
      <c r="AL500" s="972"/>
      <c r="AN500" s="911"/>
      <c r="AO500" s="912"/>
      <c r="AP500" s="912"/>
      <c r="AQ500" s="912"/>
      <c r="AR500" s="913"/>
      <c r="AU500" s="837"/>
      <c r="AV500" s="837"/>
      <c r="AW500" s="820"/>
    </row>
    <row r="501" spans="3:49" ht="10.9" customHeight="1">
      <c r="C501" s="869"/>
      <c r="D501" s="923"/>
      <c r="E501" s="867"/>
      <c r="F501" s="986"/>
      <c r="G501" s="869"/>
      <c r="H501" s="867"/>
      <c r="I501" s="994"/>
      <c r="J501" s="995"/>
      <c r="K501" s="996"/>
      <c r="L501" s="961"/>
      <c r="M501" s="962"/>
      <c r="N501" s="962"/>
      <c r="O501" s="962"/>
      <c r="P501" s="963"/>
      <c r="Q501" s="780"/>
      <c r="R501" s="781"/>
      <c r="S501" s="875"/>
      <c r="T501" s="967"/>
      <c r="U501" s="968"/>
      <c r="V501" s="969"/>
      <c r="W501" s="906"/>
      <c r="X501" s="906"/>
      <c r="Y501" s="906"/>
      <c r="Z501" s="906"/>
      <c r="AA501" s="907"/>
      <c r="AB501" s="934"/>
      <c r="AC501" s="935"/>
      <c r="AD501" s="936"/>
      <c r="AE501" s="967"/>
      <c r="AF501" s="968"/>
      <c r="AG501" s="969"/>
      <c r="AH501" s="973"/>
      <c r="AI501" s="929"/>
      <c r="AJ501" s="929"/>
      <c r="AK501" s="929"/>
      <c r="AL501" s="930"/>
      <c r="AN501" s="911"/>
      <c r="AO501" s="912"/>
      <c r="AP501" s="912"/>
      <c r="AQ501" s="912"/>
      <c r="AR501" s="913"/>
      <c r="AU501" s="837"/>
      <c r="AV501" s="837"/>
      <c r="AW501" s="820"/>
    </row>
    <row r="502" spans="3:49" ht="10.9" customHeight="1">
      <c r="C502" s="920">
        <v>6</v>
      </c>
      <c r="D502" s="921" t="s">
        <v>9</v>
      </c>
      <c r="E502" s="924">
        <v>14</v>
      </c>
      <c r="F502" s="984" t="s">
        <v>10</v>
      </c>
      <c r="G502" s="920" t="s">
        <v>23</v>
      </c>
      <c r="H502" s="924"/>
      <c r="I502" s="988"/>
      <c r="J502" s="989"/>
      <c r="K502" s="990"/>
      <c r="L502" s="975">
        <f t="shared" ref="L502" si="290">IF(AND(I502="△",AU502="●"),AW502,0)</f>
        <v>0</v>
      </c>
      <c r="M502" s="976"/>
      <c r="N502" s="976"/>
      <c r="O502" s="976"/>
      <c r="P502" s="977"/>
      <c r="Q502" s="774"/>
      <c r="R502" s="775"/>
      <c r="S502" s="873"/>
      <c r="T502" s="978">
        <f t="shared" ref="T502" si="291">IF(Q502="①",$AL$168,IF(Q502="②",$AL$190,IF(Q502="③",$AL$212,IF(Q502="④",$AL$234,0))))</f>
        <v>0</v>
      </c>
      <c r="U502" s="979"/>
      <c r="V502" s="980"/>
      <c r="W502" s="975">
        <f t="shared" ref="W502" si="292">IF(AND(I502="△",AU502="●"),$K$258*2,0)</f>
        <v>0</v>
      </c>
      <c r="X502" s="976"/>
      <c r="Y502" s="976"/>
      <c r="Z502" s="976"/>
      <c r="AA502" s="977"/>
      <c r="AB502" s="937"/>
      <c r="AC502" s="938"/>
      <c r="AD502" s="939"/>
      <c r="AE502" s="978">
        <f t="shared" ref="AE502" si="293">IF(AB504=0,0,ROUNDUP(AB504/AB502,3))</f>
        <v>0</v>
      </c>
      <c r="AF502" s="979"/>
      <c r="AG502" s="980"/>
      <c r="AH502" s="981">
        <f t="shared" ref="AH502" si="294">ROUNDUP(L502*T502+W502*AE502,1)</f>
        <v>0</v>
      </c>
      <c r="AI502" s="982"/>
      <c r="AJ502" s="982"/>
      <c r="AK502" s="982"/>
      <c r="AL502" s="983"/>
      <c r="AN502" s="928">
        <f t="shared" ref="AN502" si="295">IF(I502="△",ROUNDUP(W502*AE502,1),0)</f>
        <v>0</v>
      </c>
      <c r="AO502" s="929"/>
      <c r="AP502" s="929"/>
      <c r="AQ502" s="929"/>
      <c r="AR502" s="930"/>
      <c r="AU502" s="837" t="str">
        <f t="shared" ref="AU502" si="296">IF(OR(I502="×",AU506="×"),"×","●")</f>
        <v>●</v>
      </c>
      <c r="AV502" s="837">
        <f t="shared" si="195"/>
        <v>0</v>
      </c>
      <c r="AW502" s="820">
        <f t="shared" ref="AW502" si="297">20+ROUNDDOWN(($K$256-1000)/1000,0)*20</f>
        <v>0</v>
      </c>
    </row>
    <row r="503" spans="3:49" ht="10.9" customHeight="1">
      <c r="C503" s="868"/>
      <c r="D503" s="922"/>
      <c r="E503" s="866"/>
      <c r="F503" s="985"/>
      <c r="G503" s="987"/>
      <c r="H503" s="866"/>
      <c r="I503" s="991"/>
      <c r="J503" s="992"/>
      <c r="K503" s="993"/>
      <c r="L503" s="958"/>
      <c r="M503" s="959"/>
      <c r="N503" s="959"/>
      <c r="O503" s="959"/>
      <c r="P503" s="960"/>
      <c r="Q503" s="777"/>
      <c r="R503" s="778"/>
      <c r="S503" s="874"/>
      <c r="T503" s="964"/>
      <c r="U503" s="965"/>
      <c r="V503" s="966"/>
      <c r="W503" s="958"/>
      <c r="X503" s="959"/>
      <c r="Y503" s="959"/>
      <c r="Z503" s="959"/>
      <c r="AA503" s="960"/>
      <c r="AB503" s="940"/>
      <c r="AC503" s="941"/>
      <c r="AD503" s="942"/>
      <c r="AE503" s="964"/>
      <c r="AF503" s="965"/>
      <c r="AG503" s="966"/>
      <c r="AH503" s="970"/>
      <c r="AI503" s="971"/>
      <c r="AJ503" s="971"/>
      <c r="AK503" s="971"/>
      <c r="AL503" s="972"/>
      <c r="AN503" s="911"/>
      <c r="AO503" s="912"/>
      <c r="AP503" s="912"/>
      <c r="AQ503" s="912"/>
      <c r="AR503" s="913"/>
      <c r="AU503" s="837"/>
      <c r="AV503" s="837"/>
      <c r="AW503" s="820"/>
    </row>
    <row r="504" spans="3:49" ht="10.9" customHeight="1">
      <c r="C504" s="868"/>
      <c r="D504" s="922"/>
      <c r="E504" s="866"/>
      <c r="F504" s="985"/>
      <c r="G504" s="987"/>
      <c r="H504" s="866"/>
      <c r="I504" s="991"/>
      <c r="J504" s="992"/>
      <c r="K504" s="993"/>
      <c r="L504" s="958"/>
      <c r="M504" s="959"/>
      <c r="N504" s="959"/>
      <c r="O504" s="959"/>
      <c r="P504" s="960"/>
      <c r="Q504" s="777"/>
      <c r="R504" s="778"/>
      <c r="S504" s="874"/>
      <c r="T504" s="964"/>
      <c r="U504" s="965"/>
      <c r="V504" s="966"/>
      <c r="W504" s="958"/>
      <c r="X504" s="959"/>
      <c r="Y504" s="959"/>
      <c r="Z504" s="959"/>
      <c r="AA504" s="960"/>
      <c r="AB504" s="931"/>
      <c r="AC504" s="932"/>
      <c r="AD504" s="933"/>
      <c r="AE504" s="964"/>
      <c r="AF504" s="965"/>
      <c r="AG504" s="966"/>
      <c r="AH504" s="970"/>
      <c r="AI504" s="971"/>
      <c r="AJ504" s="971"/>
      <c r="AK504" s="971"/>
      <c r="AL504" s="972"/>
      <c r="AN504" s="911"/>
      <c r="AO504" s="912"/>
      <c r="AP504" s="912"/>
      <c r="AQ504" s="912"/>
      <c r="AR504" s="913"/>
      <c r="AU504" s="837"/>
      <c r="AV504" s="837"/>
      <c r="AW504" s="820"/>
    </row>
    <row r="505" spans="3:49" ht="10.9" customHeight="1">
      <c r="C505" s="869"/>
      <c r="D505" s="923"/>
      <c r="E505" s="867"/>
      <c r="F505" s="986"/>
      <c r="G505" s="869"/>
      <c r="H505" s="867"/>
      <c r="I505" s="994"/>
      <c r="J505" s="995"/>
      <c r="K505" s="996"/>
      <c r="L505" s="961"/>
      <c r="M505" s="962"/>
      <c r="N505" s="962"/>
      <c r="O505" s="962"/>
      <c r="P505" s="963"/>
      <c r="Q505" s="780"/>
      <c r="R505" s="781"/>
      <c r="S505" s="875"/>
      <c r="T505" s="967"/>
      <c r="U505" s="968"/>
      <c r="V505" s="969"/>
      <c r="W505" s="961"/>
      <c r="X505" s="962"/>
      <c r="Y505" s="962"/>
      <c r="Z505" s="962"/>
      <c r="AA505" s="963"/>
      <c r="AB505" s="934"/>
      <c r="AC505" s="935"/>
      <c r="AD505" s="936"/>
      <c r="AE505" s="967"/>
      <c r="AF505" s="968"/>
      <c r="AG505" s="969"/>
      <c r="AH505" s="973"/>
      <c r="AI505" s="929"/>
      <c r="AJ505" s="929"/>
      <c r="AK505" s="929"/>
      <c r="AL505" s="930"/>
      <c r="AN505" s="911"/>
      <c r="AO505" s="912"/>
      <c r="AP505" s="912"/>
      <c r="AQ505" s="912"/>
      <c r="AR505" s="913"/>
      <c r="AU505" s="837"/>
      <c r="AV505" s="837"/>
      <c r="AW505" s="820"/>
    </row>
    <row r="506" spans="3:49" ht="10.9" customHeight="1">
      <c r="C506" s="920">
        <v>6</v>
      </c>
      <c r="D506" s="921" t="s">
        <v>9</v>
      </c>
      <c r="E506" s="924">
        <v>15</v>
      </c>
      <c r="F506" s="984" t="s">
        <v>10</v>
      </c>
      <c r="G506" s="920" t="s">
        <v>24</v>
      </c>
      <c r="H506" s="924"/>
      <c r="I506" s="988"/>
      <c r="J506" s="989"/>
      <c r="K506" s="990"/>
      <c r="L506" s="975">
        <f t="shared" ref="L506" si="298">IF(AND(I506="△",AU506="●"),AW506,0)</f>
        <v>0</v>
      </c>
      <c r="M506" s="976"/>
      <c r="N506" s="976"/>
      <c r="O506" s="976"/>
      <c r="P506" s="977"/>
      <c r="Q506" s="774"/>
      <c r="R506" s="775"/>
      <c r="S506" s="873"/>
      <c r="T506" s="978">
        <f t="shared" ref="T506" si="299">IF(Q506="①",$AL$168,IF(Q506="②",$AL$190,IF(Q506="③",$AL$212,IF(Q506="④",$AL$234,0))))</f>
        <v>0</v>
      </c>
      <c r="U506" s="979"/>
      <c r="V506" s="980"/>
      <c r="W506" s="975">
        <f t="shared" ref="W506" si="300">IF(AND(I506="△",AU506="●"),$K$258*2,0)</f>
        <v>0</v>
      </c>
      <c r="X506" s="976"/>
      <c r="Y506" s="976"/>
      <c r="Z506" s="976"/>
      <c r="AA506" s="977"/>
      <c r="AB506" s="937"/>
      <c r="AC506" s="938"/>
      <c r="AD506" s="939"/>
      <c r="AE506" s="978">
        <f t="shared" ref="AE506" si="301">IF(AB508=0,0,ROUNDUP(AB508/AB506,3))</f>
        <v>0</v>
      </c>
      <c r="AF506" s="979"/>
      <c r="AG506" s="980"/>
      <c r="AH506" s="981">
        <f t="shared" ref="AH506" si="302">ROUNDUP(L506*T506+W506*AE506,1)</f>
        <v>0</v>
      </c>
      <c r="AI506" s="982"/>
      <c r="AJ506" s="982"/>
      <c r="AK506" s="982"/>
      <c r="AL506" s="983"/>
      <c r="AN506" s="928">
        <f t="shared" ref="AN506" si="303">IF(I506="△",ROUNDUP(W506*AE506,1),0)</f>
        <v>0</v>
      </c>
      <c r="AO506" s="929"/>
      <c r="AP506" s="929"/>
      <c r="AQ506" s="929"/>
      <c r="AR506" s="930"/>
      <c r="AU506" s="837" t="str">
        <f t="shared" ref="AU506" si="304">IF(OR(I506="×",AU510="×"),"×","●")</f>
        <v>●</v>
      </c>
      <c r="AV506" s="837">
        <f t="shared" si="195"/>
        <v>0</v>
      </c>
      <c r="AW506" s="820">
        <f t="shared" ref="AW506" si="305">20+ROUNDDOWN(($K$256-1000)/1000,0)*20</f>
        <v>0</v>
      </c>
    </row>
    <row r="507" spans="3:49" ht="10.9" customHeight="1">
      <c r="C507" s="868"/>
      <c r="D507" s="922"/>
      <c r="E507" s="866"/>
      <c r="F507" s="985"/>
      <c r="G507" s="987"/>
      <c r="H507" s="866"/>
      <c r="I507" s="991"/>
      <c r="J507" s="992"/>
      <c r="K507" s="993"/>
      <c r="L507" s="958"/>
      <c r="M507" s="959"/>
      <c r="N507" s="959"/>
      <c r="O507" s="959"/>
      <c r="P507" s="960"/>
      <c r="Q507" s="777"/>
      <c r="R507" s="778"/>
      <c r="S507" s="874"/>
      <c r="T507" s="964"/>
      <c r="U507" s="965"/>
      <c r="V507" s="966"/>
      <c r="W507" s="958"/>
      <c r="X507" s="959"/>
      <c r="Y507" s="959"/>
      <c r="Z507" s="959"/>
      <c r="AA507" s="960"/>
      <c r="AB507" s="940"/>
      <c r="AC507" s="941"/>
      <c r="AD507" s="942"/>
      <c r="AE507" s="964"/>
      <c r="AF507" s="965"/>
      <c r="AG507" s="966"/>
      <c r="AH507" s="970"/>
      <c r="AI507" s="971"/>
      <c r="AJ507" s="971"/>
      <c r="AK507" s="971"/>
      <c r="AL507" s="972"/>
      <c r="AN507" s="911"/>
      <c r="AO507" s="912"/>
      <c r="AP507" s="912"/>
      <c r="AQ507" s="912"/>
      <c r="AR507" s="913"/>
      <c r="AU507" s="837"/>
      <c r="AV507" s="837"/>
      <c r="AW507" s="820"/>
    </row>
    <row r="508" spans="3:49" ht="10.9" customHeight="1">
      <c r="C508" s="868"/>
      <c r="D508" s="922"/>
      <c r="E508" s="866"/>
      <c r="F508" s="985"/>
      <c r="G508" s="987"/>
      <c r="H508" s="866"/>
      <c r="I508" s="991"/>
      <c r="J508" s="992"/>
      <c r="K508" s="993"/>
      <c r="L508" s="958"/>
      <c r="M508" s="959"/>
      <c r="N508" s="959"/>
      <c r="O508" s="959"/>
      <c r="P508" s="960"/>
      <c r="Q508" s="777"/>
      <c r="R508" s="778"/>
      <c r="S508" s="874"/>
      <c r="T508" s="964"/>
      <c r="U508" s="965"/>
      <c r="V508" s="966"/>
      <c r="W508" s="958"/>
      <c r="X508" s="959"/>
      <c r="Y508" s="959"/>
      <c r="Z508" s="959"/>
      <c r="AA508" s="960"/>
      <c r="AB508" s="931"/>
      <c r="AC508" s="932"/>
      <c r="AD508" s="933"/>
      <c r="AE508" s="964"/>
      <c r="AF508" s="965"/>
      <c r="AG508" s="966"/>
      <c r="AH508" s="970"/>
      <c r="AI508" s="971"/>
      <c r="AJ508" s="971"/>
      <c r="AK508" s="971"/>
      <c r="AL508" s="972"/>
      <c r="AN508" s="911"/>
      <c r="AO508" s="912"/>
      <c r="AP508" s="912"/>
      <c r="AQ508" s="912"/>
      <c r="AR508" s="913"/>
      <c r="AU508" s="837"/>
      <c r="AV508" s="837"/>
      <c r="AW508" s="820"/>
    </row>
    <row r="509" spans="3:49" ht="10.9" customHeight="1">
      <c r="C509" s="869"/>
      <c r="D509" s="923"/>
      <c r="E509" s="867"/>
      <c r="F509" s="986"/>
      <c r="G509" s="869"/>
      <c r="H509" s="867"/>
      <c r="I509" s="994"/>
      <c r="J509" s="995"/>
      <c r="K509" s="996"/>
      <c r="L509" s="961"/>
      <c r="M509" s="962"/>
      <c r="N509" s="962"/>
      <c r="O509" s="962"/>
      <c r="P509" s="963"/>
      <c r="Q509" s="780"/>
      <c r="R509" s="781"/>
      <c r="S509" s="875"/>
      <c r="T509" s="967"/>
      <c r="U509" s="968"/>
      <c r="V509" s="969"/>
      <c r="W509" s="961"/>
      <c r="X509" s="962"/>
      <c r="Y509" s="962"/>
      <c r="Z509" s="962"/>
      <c r="AA509" s="963"/>
      <c r="AB509" s="934"/>
      <c r="AC509" s="935"/>
      <c r="AD509" s="936"/>
      <c r="AE509" s="967"/>
      <c r="AF509" s="968"/>
      <c r="AG509" s="969"/>
      <c r="AH509" s="973"/>
      <c r="AI509" s="929"/>
      <c r="AJ509" s="929"/>
      <c r="AK509" s="929"/>
      <c r="AL509" s="930"/>
      <c r="AN509" s="911"/>
      <c r="AO509" s="912"/>
      <c r="AP509" s="912"/>
      <c r="AQ509" s="912"/>
      <c r="AR509" s="913"/>
      <c r="AU509" s="837"/>
      <c r="AV509" s="837"/>
      <c r="AW509" s="820"/>
    </row>
    <row r="510" spans="3:49" ht="10.9" customHeight="1">
      <c r="C510" s="920">
        <v>6</v>
      </c>
      <c r="D510" s="921" t="s">
        <v>9</v>
      </c>
      <c r="E510" s="924">
        <v>16</v>
      </c>
      <c r="F510" s="984" t="s">
        <v>10</v>
      </c>
      <c r="G510" s="920" t="s">
        <v>25</v>
      </c>
      <c r="H510" s="924"/>
      <c r="I510" s="988"/>
      <c r="J510" s="989"/>
      <c r="K510" s="990"/>
      <c r="L510" s="975">
        <f t="shared" ref="L510" si="306">IF(AND(I510="△",AU510="●"),AW510,0)</f>
        <v>0</v>
      </c>
      <c r="M510" s="976"/>
      <c r="N510" s="976"/>
      <c r="O510" s="976"/>
      <c r="P510" s="977"/>
      <c r="Q510" s="774"/>
      <c r="R510" s="775"/>
      <c r="S510" s="873"/>
      <c r="T510" s="978">
        <f t="shared" ref="T510" si="307">IF(Q510="①",$AL$168,IF(Q510="②",$AL$190,IF(Q510="③",$AL$212,IF(Q510="④",$AL$234,0))))</f>
        <v>0</v>
      </c>
      <c r="U510" s="979"/>
      <c r="V510" s="980"/>
      <c r="W510" s="975">
        <f t="shared" ref="W510" si="308">IF(AND(I510="△",AU510="●"),$K$258*2,0)</f>
        <v>0</v>
      </c>
      <c r="X510" s="976"/>
      <c r="Y510" s="976"/>
      <c r="Z510" s="976"/>
      <c r="AA510" s="977"/>
      <c r="AB510" s="937"/>
      <c r="AC510" s="938"/>
      <c r="AD510" s="939"/>
      <c r="AE510" s="978">
        <f t="shared" ref="AE510" si="309">IF(AB512=0,0,ROUNDUP(AB512/AB510,3))</f>
        <v>0</v>
      </c>
      <c r="AF510" s="979"/>
      <c r="AG510" s="980"/>
      <c r="AH510" s="981">
        <f t="shared" ref="AH510" si="310">ROUNDUP(L510*T510+W510*AE510,1)</f>
        <v>0</v>
      </c>
      <c r="AI510" s="982"/>
      <c r="AJ510" s="982"/>
      <c r="AK510" s="982"/>
      <c r="AL510" s="983"/>
      <c r="AN510" s="928">
        <f t="shared" ref="AN510" si="311">IF(I510="△",ROUNDUP(W510*AE510,1),0)</f>
        <v>0</v>
      </c>
      <c r="AO510" s="929"/>
      <c r="AP510" s="929"/>
      <c r="AQ510" s="929"/>
      <c r="AR510" s="930"/>
      <c r="AU510" s="837" t="str">
        <f t="shared" ref="AU510" si="312">IF(OR(I510="×",AU514="×"),"×","●")</f>
        <v>●</v>
      </c>
      <c r="AV510" s="837">
        <f t="shared" si="195"/>
        <v>0</v>
      </c>
      <c r="AW510" s="820">
        <f t="shared" ref="AW510" si="313">20+ROUNDDOWN(($K$256-1000)/1000,0)*20</f>
        <v>0</v>
      </c>
    </row>
    <row r="511" spans="3:49" ht="10.9" customHeight="1">
      <c r="C511" s="868"/>
      <c r="D511" s="922"/>
      <c r="E511" s="866"/>
      <c r="F511" s="985"/>
      <c r="G511" s="987"/>
      <c r="H511" s="866"/>
      <c r="I511" s="991"/>
      <c r="J511" s="992"/>
      <c r="K511" s="993"/>
      <c r="L511" s="958"/>
      <c r="M511" s="959"/>
      <c r="N511" s="959"/>
      <c r="O511" s="959"/>
      <c r="P511" s="960"/>
      <c r="Q511" s="777"/>
      <c r="R511" s="778"/>
      <c r="S511" s="874"/>
      <c r="T511" s="964"/>
      <c r="U511" s="965"/>
      <c r="V511" s="966"/>
      <c r="W511" s="958"/>
      <c r="X511" s="959"/>
      <c r="Y511" s="959"/>
      <c r="Z511" s="959"/>
      <c r="AA511" s="960"/>
      <c r="AB511" s="940"/>
      <c r="AC511" s="941"/>
      <c r="AD511" s="942"/>
      <c r="AE511" s="964"/>
      <c r="AF511" s="965"/>
      <c r="AG511" s="966"/>
      <c r="AH511" s="970"/>
      <c r="AI511" s="971"/>
      <c r="AJ511" s="971"/>
      <c r="AK511" s="971"/>
      <c r="AL511" s="972"/>
      <c r="AN511" s="911"/>
      <c r="AO511" s="912"/>
      <c r="AP511" s="912"/>
      <c r="AQ511" s="912"/>
      <c r="AR511" s="913"/>
      <c r="AU511" s="837"/>
      <c r="AV511" s="837"/>
      <c r="AW511" s="820"/>
    </row>
    <row r="512" spans="3:49" ht="10.9" customHeight="1">
      <c r="C512" s="868"/>
      <c r="D512" s="922"/>
      <c r="E512" s="866"/>
      <c r="F512" s="985"/>
      <c r="G512" s="987"/>
      <c r="H512" s="866"/>
      <c r="I512" s="991"/>
      <c r="J512" s="992"/>
      <c r="K512" s="993"/>
      <c r="L512" s="958"/>
      <c r="M512" s="959"/>
      <c r="N512" s="959"/>
      <c r="O512" s="959"/>
      <c r="P512" s="960"/>
      <c r="Q512" s="777"/>
      <c r="R512" s="778"/>
      <c r="S512" s="874"/>
      <c r="T512" s="964"/>
      <c r="U512" s="965"/>
      <c r="V512" s="966"/>
      <c r="W512" s="958"/>
      <c r="X512" s="959"/>
      <c r="Y512" s="959"/>
      <c r="Z512" s="959"/>
      <c r="AA512" s="960"/>
      <c r="AB512" s="931"/>
      <c r="AC512" s="932"/>
      <c r="AD512" s="933"/>
      <c r="AE512" s="964"/>
      <c r="AF512" s="965"/>
      <c r="AG512" s="966"/>
      <c r="AH512" s="970"/>
      <c r="AI512" s="971"/>
      <c r="AJ512" s="971"/>
      <c r="AK512" s="971"/>
      <c r="AL512" s="972"/>
      <c r="AN512" s="911"/>
      <c r="AO512" s="912"/>
      <c r="AP512" s="912"/>
      <c r="AQ512" s="912"/>
      <c r="AR512" s="913"/>
      <c r="AU512" s="837"/>
      <c r="AV512" s="837"/>
      <c r="AW512" s="820"/>
    </row>
    <row r="513" spans="3:49" ht="10.9" customHeight="1">
      <c r="C513" s="869"/>
      <c r="D513" s="923"/>
      <c r="E513" s="867"/>
      <c r="F513" s="986"/>
      <c r="G513" s="869"/>
      <c r="H513" s="867"/>
      <c r="I513" s="994"/>
      <c r="J513" s="995"/>
      <c r="K513" s="996"/>
      <c r="L513" s="961"/>
      <c r="M513" s="962"/>
      <c r="N513" s="962"/>
      <c r="O513" s="962"/>
      <c r="P513" s="963"/>
      <c r="Q513" s="780"/>
      <c r="R513" s="781"/>
      <c r="S513" s="875"/>
      <c r="T513" s="967"/>
      <c r="U513" s="968"/>
      <c r="V513" s="969"/>
      <c r="W513" s="961"/>
      <c r="X513" s="962"/>
      <c r="Y513" s="962"/>
      <c r="Z513" s="962"/>
      <c r="AA513" s="963"/>
      <c r="AB513" s="934"/>
      <c r="AC513" s="935"/>
      <c r="AD513" s="936"/>
      <c r="AE513" s="967"/>
      <c r="AF513" s="968"/>
      <c r="AG513" s="969"/>
      <c r="AH513" s="973"/>
      <c r="AI513" s="929"/>
      <c r="AJ513" s="929"/>
      <c r="AK513" s="929"/>
      <c r="AL513" s="930"/>
      <c r="AN513" s="911"/>
      <c r="AO513" s="912"/>
      <c r="AP513" s="912"/>
      <c r="AQ513" s="912"/>
      <c r="AR513" s="913"/>
      <c r="AU513" s="837"/>
      <c r="AV513" s="837"/>
      <c r="AW513" s="820"/>
    </row>
    <row r="514" spans="3:49" ht="10.9" customHeight="1">
      <c r="C514" s="920">
        <v>6</v>
      </c>
      <c r="D514" s="921" t="s">
        <v>9</v>
      </c>
      <c r="E514" s="924">
        <v>17</v>
      </c>
      <c r="F514" s="984" t="s">
        <v>10</v>
      </c>
      <c r="G514" s="920" t="s">
        <v>19</v>
      </c>
      <c r="H514" s="924"/>
      <c r="I514" s="988"/>
      <c r="J514" s="989"/>
      <c r="K514" s="990"/>
      <c r="L514" s="975">
        <f t="shared" ref="L514" si="314">IF(AND(I514="△",AU514="●"),AW514,0)</f>
        <v>0</v>
      </c>
      <c r="M514" s="976"/>
      <c r="N514" s="976"/>
      <c r="O514" s="976"/>
      <c r="P514" s="977"/>
      <c r="Q514" s="774"/>
      <c r="R514" s="775"/>
      <c r="S514" s="873"/>
      <c r="T514" s="978">
        <f t="shared" ref="T514" si="315">IF(Q514="①",$AL$168,IF(Q514="②",$AL$190,IF(Q514="③",$AL$212,IF(Q514="④",$AL$234,0))))</f>
        <v>0</v>
      </c>
      <c r="U514" s="979"/>
      <c r="V514" s="980"/>
      <c r="W514" s="975">
        <f t="shared" ref="W514" si="316">IF(AND(I514="△",AU514="●"),$K$258*2,0)</f>
        <v>0</v>
      </c>
      <c r="X514" s="976"/>
      <c r="Y514" s="976"/>
      <c r="Z514" s="976"/>
      <c r="AA514" s="977"/>
      <c r="AB514" s="937"/>
      <c r="AC514" s="938"/>
      <c r="AD514" s="939"/>
      <c r="AE514" s="978">
        <f t="shared" ref="AE514" si="317">IF(AB516=0,0,ROUNDUP(AB516/AB514,3))</f>
        <v>0</v>
      </c>
      <c r="AF514" s="979"/>
      <c r="AG514" s="980"/>
      <c r="AH514" s="981">
        <f t="shared" ref="AH514" si="318">ROUNDUP(L514*T514+W514*AE514,1)</f>
        <v>0</v>
      </c>
      <c r="AI514" s="982"/>
      <c r="AJ514" s="982"/>
      <c r="AK514" s="982"/>
      <c r="AL514" s="983"/>
      <c r="AN514" s="928">
        <f t="shared" ref="AN514" si="319">IF(I514="△",ROUNDUP(W514*AE514,1),0)</f>
        <v>0</v>
      </c>
      <c r="AO514" s="929"/>
      <c r="AP514" s="929"/>
      <c r="AQ514" s="929"/>
      <c r="AR514" s="930"/>
      <c r="AU514" s="837" t="str">
        <f t="shared" ref="AU514" si="320">IF(OR(I514="×",AU518="×"),"×","●")</f>
        <v>●</v>
      </c>
      <c r="AV514" s="837">
        <f t="shared" ref="AV514:AV526" si="321">IF(AU514="●",IF(I514="定","-",I514),"-")</f>
        <v>0</v>
      </c>
      <c r="AW514" s="820">
        <f t="shared" ref="AW514" si="322">20+ROUNDDOWN(($K$256-1000)/1000,0)*20</f>
        <v>0</v>
      </c>
    </row>
    <row r="515" spans="3:49" ht="10.9" customHeight="1">
      <c r="C515" s="868"/>
      <c r="D515" s="922"/>
      <c r="E515" s="866"/>
      <c r="F515" s="985"/>
      <c r="G515" s="987"/>
      <c r="H515" s="866"/>
      <c r="I515" s="991"/>
      <c r="J515" s="992"/>
      <c r="K515" s="993"/>
      <c r="L515" s="958"/>
      <c r="M515" s="959"/>
      <c r="N515" s="959"/>
      <c r="O515" s="959"/>
      <c r="P515" s="960"/>
      <c r="Q515" s="777"/>
      <c r="R515" s="778"/>
      <c r="S515" s="874"/>
      <c r="T515" s="964"/>
      <c r="U515" s="965"/>
      <c r="V515" s="966"/>
      <c r="W515" s="958"/>
      <c r="X515" s="959"/>
      <c r="Y515" s="959"/>
      <c r="Z515" s="959"/>
      <c r="AA515" s="960"/>
      <c r="AB515" s="940"/>
      <c r="AC515" s="941"/>
      <c r="AD515" s="942"/>
      <c r="AE515" s="964"/>
      <c r="AF515" s="965"/>
      <c r="AG515" s="966"/>
      <c r="AH515" s="970"/>
      <c r="AI515" s="971"/>
      <c r="AJ515" s="971"/>
      <c r="AK515" s="971"/>
      <c r="AL515" s="972"/>
      <c r="AN515" s="911"/>
      <c r="AO515" s="912"/>
      <c r="AP515" s="912"/>
      <c r="AQ515" s="912"/>
      <c r="AR515" s="913"/>
      <c r="AU515" s="837"/>
      <c r="AV515" s="837"/>
      <c r="AW515" s="820"/>
    </row>
    <row r="516" spans="3:49" ht="10.9" customHeight="1">
      <c r="C516" s="868"/>
      <c r="D516" s="922"/>
      <c r="E516" s="866"/>
      <c r="F516" s="985"/>
      <c r="G516" s="987"/>
      <c r="H516" s="866"/>
      <c r="I516" s="991"/>
      <c r="J516" s="992"/>
      <c r="K516" s="993"/>
      <c r="L516" s="958"/>
      <c r="M516" s="959"/>
      <c r="N516" s="959"/>
      <c r="O516" s="959"/>
      <c r="P516" s="960"/>
      <c r="Q516" s="777"/>
      <c r="R516" s="778"/>
      <c r="S516" s="874"/>
      <c r="T516" s="964"/>
      <c r="U516" s="965"/>
      <c r="V516" s="966"/>
      <c r="W516" s="958"/>
      <c r="X516" s="959"/>
      <c r="Y516" s="959"/>
      <c r="Z516" s="959"/>
      <c r="AA516" s="960"/>
      <c r="AB516" s="931"/>
      <c r="AC516" s="932"/>
      <c r="AD516" s="933"/>
      <c r="AE516" s="964"/>
      <c r="AF516" s="965"/>
      <c r="AG516" s="966"/>
      <c r="AH516" s="970"/>
      <c r="AI516" s="971"/>
      <c r="AJ516" s="971"/>
      <c r="AK516" s="971"/>
      <c r="AL516" s="972"/>
      <c r="AN516" s="911"/>
      <c r="AO516" s="912"/>
      <c r="AP516" s="912"/>
      <c r="AQ516" s="912"/>
      <c r="AR516" s="913"/>
      <c r="AU516" s="837"/>
      <c r="AV516" s="837"/>
      <c r="AW516" s="820"/>
    </row>
    <row r="517" spans="3:49" ht="10.9" customHeight="1">
      <c r="C517" s="869"/>
      <c r="D517" s="923"/>
      <c r="E517" s="867"/>
      <c r="F517" s="986"/>
      <c r="G517" s="869"/>
      <c r="H517" s="867"/>
      <c r="I517" s="994"/>
      <c r="J517" s="995"/>
      <c r="K517" s="996"/>
      <c r="L517" s="961"/>
      <c r="M517" s="962"/>
      <c r="N517" s="962"/>
      <c r="O517" s="962"/>
      <c r="P517" s="963"/>
      <c r="Q517" s="780"/>
      <c r="R517" s="781"/>
      <c r="S517" s="875"/>
      <c r="T517" s="967"/>
      <c r="U517" s="968"/>
      <c r="V517" s="969"/>
      <c r="W517" s="961"/>
      <c r="X517" s="962"/>
      <c r="Y517" s="962"/>
      <c r="Z517" s="962"/>
      <c r="AA517" s="963"/>
      <c r="AB517" s="934"/>
      <c r="AC517" s="935"/>
      <c r="AD517" s="936"/>
      <c r="AE517" s="967"/>
      <c r="AF517" s="968"/>
      <c r="AG517" s="969"/>
      <c r="AH517" s="973"/>
      <c r="AI517" s="929"/>
      <c r="AJ517" s="929"/>
      <c r="AK517" s="929"/>
      <c r="AL517" s="930"/>
      <c r="AN517" s="911"/>
      <c r="AO517" s="912"/>
      <c r="AP517" s="912"/>
      <c r="AQ517" s="912"/>
      <c r="AR517" s="913"/>
      <c r="AU517" s="837"/>
      <c r="AV517" s="837"/>
      <c r="AW517" s="820"/>
    </row>
    <row r="518" spans="3:49" ht="10.9" customHeight="1">
      <c r="C518" s="920">
        <v>6</v>
      </c>
      <c r="D518" s="921" t="s">
        <v>9</v>
      </c>
      <c r="E518" s="924">
        <v>18</v>
      </c>
      <c r="F518" s="984" t="s">
        <v>10</v>
      </c>
      <c r="G518" s="920" t="s">
        <v>20</v>
      </c>
      <c r="H518" s="924"/>
      <c r="I518" s="988"/>
      <c r="J518" s="989"/>
      <c r="K518" s="990"/>
      <c r="L518" s="975">
        <f t="shared" ref="L518" si="323">IF(AND(I518="△",AU518="●"),AW518,0)</f>
        <v>0</v>
      </c>
      <c r="M518" s="976"/>
      <c r="N518" s="976"/>
      <c r="O518" s="976"/>
      <c r="P518" s="977"/>
      <c r="Q518" s="774"/>
      <c r="R518" s="775"/>
      <c r="S518" s="873"/>
      <c r="T518" s="978">
        <f t="shared" ref="T518" si="324">IF(Q518="①",$AL$168,IF(Q518="②",$AL$190,IF(Q518="③",$AL$212,IF(Q518="④",$AL$234,0))))</f>
        <v>0</v>
      </c>
      <c r="U518" s="979"/>
      <c r="V518" s="980"/>
      <c r="W518" s="975">
        <f t="shared" ref="W518" si="325">IF(AND(I518="△",AU518="●"),$K$258*2,0)</f>
        <v>0</v>
      </c>
      <c r="X518" s="976"/>
      <c r="Y518" s="976"/>
      <c r="Z518" s="976"/>
      <c r="AA518" s="977"/>
      <c r="AB518" s="937"/>
      <c r="AC518" s="938"/>
      <c r="AD518" s="939"/>
      <c r="AE518" s="978">
        <f t="shared" ref="AE518" si="326">IF(AB520=0,0,ROUNDUP(AB520/AB518,3))</f>
        <v>0</v>
      </c>
      <c r="AF518" s="979"/>
      <c r="AG518" s="980"/>
      <c r="AH518" s="981">
        <f t="shared" ref="AH518" si="327">ROUNDUP(L518*T518+W518*AE518,1)</f>
        <v>0</v>
      </c>
      <c r="AI518" s="982"/>
      <c r="AJ518" s="982"/>
      <c r="AK518" s="982"/>
      <c r="AL518" s="983"/>
      <c r="AN518" s="928">
        <f t="shared" ref="AN518" si="328">IF(I518="△",ROUNDUP(W518*AE518,1),0)</f>
        <v>0</v>
      </c>
      <c r="AO518" s="929"/>
      <c r="AP518" s="929"/>
      <c r="AQ518" s="929"/>
      <c r="AR518" s="930"/>
      <c r="AU518" s="837" t="str">
        <f t="shared" ref="AU518" si="329">IF(OR(I518="×",AU522="×"),"×","●")</f>
        <v>●</v>
      </c>
      <c r="AV518" s="837">
        <f t="shared" si="321"/>
        <v>0</v>
      </c>
      <c r="AW518" s="820">
        <f t="shared" ref="AW518" si="330">20+ROUNDDOWN(($K$256-1000)/1000,0)*20</f>
        <v>0</v>
      </c>
    </row>
    <row r="519" spans="3:49" ht="10.9" customHeight="1">
      <c r="C519" s="868"/>
      <c r="D519" s="922"/>
      <c r="E519" s="866"/>
      <c r="F519" s="985"/>
      <c r="G519" s="987"/>
      <c r="H519" s="866"/>
      <c r="I519" s="991"/>
      <c r="J519" s="992"/>
      <c r="K519" s="993"/>
      <c r="L519" s="958"/>
      <c r="M519" s="959"/>
      <c r="N519" s="959"/>
      <c r="O519" s="959"/>
      <c r="P519" s="960"/>
      <c r="Q519" s="777"/>
      <c r="R519" s="778"/>
      <c r="S519" s="874"/>
      <c r="T519" s="964"/>
      <c r="U519" s="965"/>
      <c r="V519" s="966"/>
      <c r="W519" s="958"/>
      <c r="X519" s="959"/>
      <c r="Y519" s="959"/>
      <c r="Z519" s="959"/>
      <c r="AA519" s="960"/>
      <c r="AB519" s="940"/>
      <c r="AC519" s="941"/>
      <c r="AD519" s="942"/>
      <c r="AE519" s="964"/>
      <c r="AF519" s="965"/>
      <c r="AG519" s="966"/>
      <c r="AH519" s="970"/>
      <c r="AI519" s="971"/>
      <c r="AJ519" s="971"/>
      <c r="AK519" s="971"/>
      <c r="AL519" s="972"/>
      <c r="AN519" s="911"/>
      <c r="AO519" s="912"/>
      <c r="AP519" s="912"/>
      <c r="AQ519" s="912"/>
      <c r="AR519" s="913"/>
      <c r="AU519" s="837"/>
      <c r="AV519" s="837"/>
      <c r="AW519" s="820"/>
    </row>
    <row r="520" spans="3:49" ht="10.9" customHeight="1">
      <c r="C520" s="868"/>
      <c r="D520" s="922"/>
      <c r="E520" s="866"/>
      <c r="F520" s="985"/>
      <c r="G520" s="987"/>
      <c r="H520" s="866"/>
      <c r="I520" s="991"/>
      <c r="J520" s="992"/>
      <c r="K520" s="993"/>
      <c r="L520" s="958"/>
      <c r="M520" s="959"/>
      <c r="N520" s="959"/>
      <c r="O520" s="959"/>
      <c r="P520" s="960"/>
      <c r="Q520" s="777"/>
      <c r="R520" s="778"/>
      <c r="S520" s="874"/>
      <c r="T520" s="964"/>
      <c r="U520" s="965"/>
      <c r="V520" s="966"/>
      <c r="W520" s="958"/>
      <c r="X520" s="959"/>
      <c r="Y520" s="959"/>
      <c r="Z520" s="959"/>
      <c r="AA520" s="960"/>
      <c r="AB520" s="931"/>
      <c r="AC520" s="932"/>
      <c r="AD520" s="933"/>
      <c r="AE520" s="964"/>
      <c r="AF520" s="965"/>
      <c r="AG520" s="966"/>
      <c r="AH520" s="970"/>
      <c r="AI520" s="971"/>
      <c r="AJ520" s="971"/>
      <c r="AK520" s="971"/>
      <c r="AL520" s="972"/>
      <c r="AN520" s="911"/>
      <c r="AO520" s="912"/>
      <c r="AP520" s="912"/>
      <c r="AQ520" s="912"/>
      <c r="AR520" s="913"/>
      <c r="AU520" s="837"/>
      <c r="AV520" s="837"/>
      <c r="AW520" s="820"/>
    </row>
    <row r="521" spans="3:49" ht="10.9" customHeight="1">
      <c r="C521" s="869"/>
      <c r="D521" s="923"/>
      <c r="E521" s="867"/>
      <c r="F521" s="986"/>
      <c r="G521" s="869"/>
      <c r="H521" s="867"/>
      <c r="I521" s="994"/>
      <c r="J521" s="995"/>
      <c r="K521" s="996"/>
      <c r="L521" s="961"/>
      <c r="M521" s="962"/>
      <c r="N521" s="962"/>
      <c r="O521" s="962"/>
      <c r="P521" s="963"/>
      <c r="Q521" s="780"/>
      <c r="R521" s="781"/>
      <c r="S521" s="875"/>
      <c r="T521" s="967"/>
      <c r="U521" s="968"/>
      <c r="V521" s="969"/>
      <c r="W521" s="961"/>
      <c r="X521" s="962"/>
      <c r="Y521" s="962"/>
      <c r="Z521" s="962"/>
      <c r="AA521" s="963"/>
      <c r="AB521" s="934"/>
      <c r="AC521" s="935"/>
      <c r="AD521" s="936"/>
      <c r="AE521" s="967"/>
      <c r="AF521" s="968"/>
      <c r="AG521" s="969"/>
      <c r="AH521" s="973"/>
      <c r="AI521" s="929"/>
      <c r="AJ521" s="929"/>
      <c r="AK521" s="929"/>
      <c r="AL521" s="930"/>
      <c r="AN521" s="911"/>
      <c r="AO521" s="912"/>
      <c r="AP521" s="912"/>
      <c r="AQ521" s="912"/>
      <c r="AR521" s="913"/>
      <c r="AU521" s="837"/>
      <c r="AV521" s="837"/>
      <c r="AW521" s="820"/>
    </row>
    <row r="522" spans="3:49" ht="10.9" customHeight="1">
      <c r="C522" s="920">
        <v>6</v>
      </c>
      <c r="D522" s="921" t="s">
        <v>9</v>
      </c>
      <c r="E522" s="924">
        <v>19</v>
      </c>
      <c r="F522" s="984" t="s">
        <v>10</v>
      </c>
      <c r="G522" s="920" t="s">
        <v>21</v>
      </c>
      <c r="H522" s="924"/>
      <c r="I522" s="988"/>
      <c r="J522" s="989"/>
      <c r="K522" s="990"/>
      <c r="L522" s="975">
        <f t="shared" ref="L522" si="331">IF(AND(I522="△",AU522="●"),AW522,0)</f>
        <v>0</v>
      </c>
      <c r="M522" s="976"/>
      <c r="N522" s="976"/>
      <c r="O522" s="976"/>
      <c r="P522" s="977"/>
      <c r="Q522" s="774"/>
      <c r="R522" s="775"/>
      <c r="S522" s="873"/>
      <c r="T522" s="978">
        <f t="shared" ref="T522" si="332">IF(Q522="①",$AL$168,IF(Q522="②",$AL$190,IF(Q522="③",$AL$212,IF(Q522="④",$AL$234,0))))</f>
        <v>0</v>
      </c>
      <c r="U522" s="979"/>
      <c r="V522" s="980"/>
      <c r="W522" s="1004">
        <f t="shared" ref="W522" si="333">IF(AND(I522="△",AU522="●"),$K$258*2,0)</f>
        <v>0</v>
      </c>
      <c r="X522" s="906"/>
      <c r="Y522" s="906"/>
      <c r="Z522" s="906"/>
      <c r="AA522" s="907"/>
      <c r="AB522" s="937"/>
      <c r="AC522" s="938"/>
      <c r="AD522" s="939"/>
      <c r="AE522" s="978">
        <f t="shared" ref="AE522" si="334">IF(AB524=0,0,ROUNDUP(AB524/AB522,3))</f>
        <v>0</v>
      </c>
      <c r="AF522" s="979"/>
      <c r="AG522" s="980"/>
      <c r="AH522" s="981">
        <f t="shared" ref="AH522" si="335">ROUNDUP(L522*T522+W522*AE522,1)</f>
        <v>0</v>
      </c>
      <c r="AI522" s="982"/>
      <c r="AJ522" s="982"/>
      <c r="AK522" s="982"/>
      <c r="AL522" s="983"/>
      <c r="AN522" s="928">
        <f t="shared" ref="AN522" si="336">IF(I522="△",ROUNDUP(W522*AE522,1),0)</f>
        <v>0</v>
      </c>
      <c r="AO522" s="929"/>
      <c r="AP522" s="929"/>
      <c r="AQ522" s="929"/>
      <c r="AR522" s="930"/>
      <c r="AU522" s="837" t="str">
        <f>IF(OR(I522="×",AU526="×"),"×","●")</f>
        <v>●</v>
      </c>
      <c r="AV522" s="837">
        <f t="shared" si="321"/>
        <v>0</v>
      </c>
      <c r="AW522" s="820">
        <f t="shared" ref="AW522" si="337">20+ROUNDDOWN(($K$256-1000)/1000,0)*20</f>
        <v>0</v>
      </c>
    </row>
    <row r="523" spans="3:49" ht="10.9" customHeight="1">
      <c r="C523" s="868"/>
      <c r="D523" s="922"/>
      <c r="E523" s="866"/>
      <c r="F523" s="985"/>
      <c r="G523" s="868"/>
      <c r="H523" s="866"/>
      <c r="I523" s="991"/>
      <c r="J523" s="992"/>
      <c r="K523" s="993"/>
      <c r="L523" s="958"/>
      <c r="M523" s="959"/>
      <c r="N523" s="959"/>
      <c r="O523" s="959"/>
      <c r="P523" s="960"/>
      <c r="Q523" s="777"/>
      <c r="R523" s="778"/>
      <c r="S523" s="874"/>
      <c r="T523" s="964"/>
      <c r="U523" s="965"/>
      <c r="V523" s="966"/>
      <c r="W523" s="1004"/>
      <c r="X523" s="906"/>
      <c r="Y523" s="906"/>
      <c r="Z523" s="906"/>
      <c r="AA523" s="907"/>
      <c r="AB523" s="940"/>
      <c r="AC523" s="941"/>
      <c r="AD523" s="942"/>
      <c r="AE523" s="964"/>
      <c r="AF523" s="965"/>
      <c r="AG523" s="966"/>
      <c r="AH523" s="970"/>
      <c r="AI523" s="971"/>
      <c r="AJ523" s="971"/>
      <c r="AK523" s="971"/>
      <c r="AL523" s="972"/>
      <c r="AN523" s="911"/>
      <c r="AO523" s="912"/>
      <c r="AP523" s="912"/>
      <c r="AQ523" s="912"/>
      <c r="AR523" s="913"/>
      <c r="AU523" s="837"/>
      <c r="AV523" s="837"/>
      <c r="AW523" s="820"/>
    </row>
    <row r="524" spans="3:49" ht="10.9" customHeight="1">
      <c r="C524" s="868"/>
      <c r="D524" s="922"/>
      <c r="E524" s="866"/>
      <c r="F524" s="985"/>
      <c r="G524" s="868"/>
      <c r="H524" s="866"/>
      <c r="I524" s="991"/>
      <c r="J524" s="992"/>
      <c r="K524" s="993"/>
      <c r="L524" s="958"/>
      <c r="M524" s="959"/>
      <c r="N524" s="959"/>
      <c r="O524" s="959"/>
      <c r="P524" s="960"/>
      <c r="Q524" s="777"/>
      <c r="R524" s="778"/>
      <c r="S524" s="874"/>
      <c r="T524" s="964"/>
      <c r="U524" s="965"/>
      <c r="V524" s="966"/>
      <c r="W524" s="1004"/>
      <c r="X524" s="906"/>
      <c r="Y524" s="906"/>
      <c r="Z524" s="906"/>
      <c r="AA524" s="907"/>
      <c r="AB524" s="931"/>
      <c r="AC524" s="932"/>
      <c r="AD524" s="933"/>
      <c r="AE524" s="964"/>
      <c r="AF524" s="965"/>
      <c r="AG524" s="966"/>
      <c r="AH524" s="970"/>
      <c r="AI524" s="971"/>
      <c r="AJ524" s="971"/>
      <c r="AK524" s="971"/>
      <c r="AL524" s="972"/>
      <c r="AN524" s="911"/>
      <c r="AO524" s="912"/>
      <c r="AP524" s="912"/>
      <c r="AQ524" s="912"/>
      <c r="AR524" s="913"/>
      <c r="AU524" s="837"/>
      <c r="AV524" s="837"/>
      <c r="AW524" s="820"/>
    </row>
    <row r="525" spans="3:49" ht="10.9" customHeight="1">
      <c r="C525" s="869"/>
      <c r="D525" s="923"/>
      <c r="E525" s="867"/>
      <c r="F525" s="986"/>
      <c r="G525" s="869"/>
      <c r="H525" s="867"/>
      <c r="I525" s="994"/>
      <c r="J525" s="995"/>
      <c r="K525" s="996"/>
      <c r="L525" s="961"/>
      <c r="M525" s="962"/>
      <c r="N525" s="962"/>
      <c r="O525" s="962"/>
      <c r="P525" s="963"/>
      <c r="Q525" s="780"/>
      <c r="R525" s="781"/>
      <c r="S525" s="875"/>
      <c r="T525" s="967"/>
      <c r="U525" s="968"/>
      <c r="V525" s="969"/>
      <c r="W525" s="1004"/>
      <c r="X525" s="906"/>
      <c r="Y525" s="906"/>
      <c r="Z525" s="906"/>
      <c r="AA525" s="907"/>
      <c r="AB525" s="934"/>
      <c r="AC525" s="935"/>
      <c r="AD525" s="936"/>
      <c r="AE525" s="967"/>
      <c r="AF525" s="968"/>
      <c r="AG525" s="969"/>
      <c r="AH525" s="973"/>
      <c r="AI525" s="929"/>
      <c r="AJ525" s="929"/>
      <c r="AK525" s="929"/>
      <c r="AL525" s="930"/>
      <c r="AN525" s="911"/>
      <c r="AO525" s="912"/>
      <c r="AP525" s="912"/>
      <c r="AQ525" s="912"/>
      <c r="AR525" s="913"/>
      <c r="AU525" s="837"/>
      <c r="AV525" s="837"/>
      <c r="AW525" s="820"/>
    </row>
    <row r="526" spans="3:49" ht="10.9" customHeight="1">
      <c r="C526" s="920">
        <v>6</v>
      </c>
      <c r="D526" s="921" t="s">
        <v>9</v>
      </c>
      <c r="E526" s="924">
        <v>20</v>
      </c>
      <c r="F526" s="984" t="s">
        <v>10</v>
      </c>
      <c r="G526" s="920" t="s">
        <v>22</v>
      </c>
      <c r="H526" s="924"/>
      <c r="I526" s="988"/>
      <c r="J526" s="989"/>
      <c r="K526" s="990"/>
      <c r="L526" s="975">
        <f t="shared" ref="L526" si="338">IF(AND(I526="△",AU526="●"),AW526,0)</f>
        <v>0</v>
      </c>
      <c r="M526" s="976"/>
      <c r="N526" s="976"/>
      <c r="O526" s="976"/>
      <c r="P526" s="977"/>
      <c r="Q526" s="774"/>
      <c r="R526" s="775"/>
      <c r="S526" s="873"/>
      <c r="T526" s="978">
        <f t="shared" ref="T526" si="339">IF(Q526="①",$AL$168,IF(Q526="②",$AL$190,IF(Q526="③",$AL$212,IF(Q526="④",$AL$234,0))))</f>
        <v>0</v>
      </c>
      <c r="U526" s="979"/>
      <c r="V526" s="980"/>
      <c r="W526" s="1004">
        <f t="shared" ref="W526" si="340">IF(AND(I526="△",AU526="●"),$K$258*2,0)</f>
        <v>0</v>
      </c>
      <c r="X526" s="906"/>
      <c r="Y526" s="906"/>
      <c r="Z526" s="906"/>
      <c r="AA526" s="907"/>
      <c r="AB526" s="937"/>
      <c r="AC526" s="938"/>
      <c r="AD526" s="939"/>
      <c r="AE526" s="978">
        <f t="shared" ref="AE526" si="341">IF(AB528=0,0,ROUNDUP(AB528/AB526,3))</f>
        <v>0</v>
      </c>
      <c r="AF526" s="979"/>
      <c r="AG526" s="980"/>
      <c r="AH526" s="981">
        <f t="shared" ref="AH526" si="342">ROUNDUP(L526*T526+W526*AE526,1)</f>
        <v>0</v>
      </c>
      <c r="AI526" s="982"/>
      <c r="AJ526" s="982"/>
      <c r="AK526" s="982"/>
      <c r="AL526" s="983"/>
      <c r="AN526" s="928">
        <f t="shared" ref="AN526" si="343">IF(I526="△",ROUNDUP(W526*AE526,1),0)</f>
        <v>0</v>
      </c>
      <c r="AO526" s="929"/>
      <c r="AP526" s="929"/>
      <c r="AQ526" s="929"/>
      <c r="AR526" s="930"/>
      <c r="AU526" s="837" t="str">
        <f>IF(I526="×","×","●")</f>
        <v>●</v>
      </c>
      <c r="AV526" s="837">
        <f t="shared" si="321"/>
        <v>0</v>
      </c>
      <c r="AW526" s="820">
        <f t="shared" ref="AW526" si="344">20+ROUNDDOWN(($K$256-1000)/1000,0)*20</f>
        <v>0</v>
      </c>
    </row>
    <row r="527" spans="3:49" ht="10.9" customHeight="1">
      <c r="C527" s="868"/>
      <c r="D527" s="922"/>
      <c r="E527" s="866"/>
      <c r="F527" s="985"/>
      <c r="G527" s="868"/>
      <c r="H527" s="866"/>
      <c r="I527" s="991"/>
      <c r="J527" s="992"/>
      <c r="K527" s="993"/>
      <c r="L527" s="958"/>
      <c r="M527" s="959"/>
      <c r="N527" s="959"/>
      <c r="O527" s="959"/>
      <c r="P527" s="960"/>
      <c r="Q527" s="777"/>
      <c r="R527" s="778"/>
      <c r="S527" s="874"/>
      <c r="T527" s="964"/>
      <c r="U527" s="965"/>
      <c r="V527" s="966"/>
      <c r="W527" s="1004"/>
      <c r="X527" s="906"/>
      <c r="Y527" s="906"/>
      <c r="Z527" s="906"/>
      <c r="AA527" s="907"/>
      <c r="AB527" s="940"/>
      <c r="AC527" s="941"/>
      <c r="AD527" s="942"/>
      <c r="AE527" s="964"/>
      <c r="AF527" s="965"/>
      <c r="AG527" s="966"/>
      <c r="AH527" s="970"/>
      <c r="AI527" s="971"/>
      <c r="AJ527" s="971"/>
      <c r="AK527" s="971"/>
      <c r="AL527" s="972"/>
      <c r="AN527" s="911"/>
      <c r="AO527" s="912"/>
      <c r="AP527" s="912"/>
      <c r="AQ527" s="912"/>
      <c r="AR527" s="913"/>
      <c r="AU527" s="837"/>
      <c r="AV527" s="837"/>
      <c r="AW527" s="820"/>
    </row>
    <row r="528" spans="3:49" ht="10.9" customHeight="1">
      <c r="C528" s="868"/>
      <c r="D528" s="922"/>
      <c r="E528" s="866"/>
      <c r="F528" s="985"/>
      <c r="G528" s="868"/>
      <c r="H528" s="866"/>
      <c r="I528" s="991"/>
      <c r="J528" s="992"/>
      <c r="K528" s="993"/>
      <c r="L528" s="958"/>
      <c r="M528" s="959"/>
      <c r="N528" s="959"/>
      <c r="O528" s="959"/>
      <c r="P528" s="960"/>
      <c r="Q528" s="777"/>
      <c r="R528" s="778"/>
      <c r="S528" s="874"/>
      <c r="T528" s="964"/>
      <c r="U528" s="965"/>
      <c r="V528" s="966"/>
      <c r="W528" s="1004"/>
      <c r="X528" s="906"/>
      <c r="Y528" s="906"/>
      <c r="Z528" s="906"/>
      <c r="AA528" s="907"/>
      <c r="AB528" s="943"/>
      <c r="AC528" s="944"/>
      <c r="AD528" s="945"/>
      <c r="AE528" s="964"/>
      <c r="AF528" s="965"/>
      <c r="AG528" s="966"/>
      <c r="AH528" s="970"/>
      <c r="AI528" s="971"/>
      <c r="AJ528" s="971"/>
      <c r="AK528" s="971"/>
      <c r="AL528" s="972"/>
      <c r="AN528" s="911"/>
      <c r="AO528" s="912"/>
      <c r="AP528" s="912"/>
      <c r="AQ528" s="912"/>
      <c r="AR528" s="913"/>
      <c r="AU528" s="837"/>
      <c r="AV528" s="837"/>
      <c r="AW528" s="820"/>
    </row>
    <row r="529" spans="3:49" ht="10.9" customHeight="1" thickBot="1">
      <c r="C529" s="946"/>
      <c r="D529" s="947"/>
      <c r="E529" s="948"/>
      <c r="F529" s="1014"/>
      <c r="G529" s="946"/>
      <c r="H529" s="948"/>
      <c r="I529" s="1015"/>
      <c r="J529" s="1016"/>
      <c r="K529" s="1017"/>
      <c r="L529" s="1018"/>
      <c r="M529" s="1019"/>
      <c r="N529" s="1019"/>
      <c r="O529" s="1019"/>
      <c r="P529" s="1020"/>
      <c r="Q529" s="885"/>
      <c r="R529" s="886"/>
      <c r="S529" s="949"/>
      <c r="T529" s="1008"/>
      <c r="U529" s="1009"/>
      <c r="V529" s="1010"/>
      <c r="W529" s="1005"/>
      <c r="X529" s="1006"/>
      <c r="Y529" s="1006"/>
      <c r="Z529" s="1006"/>
      <c r="AA529" s="1007"/>
      <c r="AB529" s="1021"/>
      <c r="AC529" s="1022"/>
      <c r="AD529" s="1023"/>
      <c r="AE529" s="1008"/>
      <c r="AF529" s="1009"/>
      <c r="AG529" s="1010"/>
      <c r="AH529" s="1011"/>
      <c r="AI529" s="1012"/>
      <c r="AJ529" s="1012"/>
      <c r="AK529" s="1012"/>
      <c r="AL529" s="1013"/>
      <c r="AN529" s="955"/>
      <c r="AO529" s="956"/>
      <c r="AP529" s="956"/>
      <c r="AQ529" s="956"/>
      <c r="AR529" s="957"/>
      <c r="AU529" s="904"/>
      <c r="AV529" s="904"/>
      <c r="AW529" s="905"/>
    </row>
    <row r="530" spans="3:49" ht="10.9" customHeight="1" thickTop="1">
      <c r="C530" s="920">
        <v>6</v>
      </c>
      <c r="D530" s="921" t="s">
        <v>9</v>
      </c>
      <c r="E530" s="924">
        <v>21</v>
      </c>
      <c r="F530" s="984" t="s">
        <v>10</v>
      </c>
      <c r="G530" s="868" t="s">
        <v>23</v>
      </c>
      <c r="H530" s="1025"/>
      <c r="I530" s="988"/>
      <c r="J530" s="989"/>
      <c r="K530" s="990"/>
      <c r="L530" s="975">
        <f t="shared" ref="L530" si="345">IF(AND(I530="△",AU530="●"),AW530,0)</f>
        <v>0</v>
      </c>
      <c r="M530" s="976"/>
      <c r="N530" s="976"/>
      <c r="O530" s="976"/>
      <c r="P530" s="977"/>
      <c r="Q530" s="777"/>
      <c r="R530" s="778"/>
      <c r="S530" s="874"/>
      <c r="T530" s="978">
        <f t="shared" ref="T530" si="346">IF(Q530="①",$AL$168,IF(Q530="②",$AL$190,IF(Q530="③",$AL$212,IF(Q530="④",$AL$234,0))))</f>
        <v>0</v>
      </c>
      <c r="U530" s="979"/>
      <c r="V530" s="980"/>
      <c r="W530" s="975">
        <f t="shared" ref="W530" si="347">IF(AND(I530="△",AU530="●"),$K$258*2,0)</f>
        <v>0</v>
      </c>
      <c r="X530" s="976"/>
      <c r="Y530" s="976"/>
      <c r="Z530" s="976"/>
      <c r="AA530" s="977"/>
      <c r="AB530" s="931"/>
      <c r="AC530" s="932"/>
      <c r="AD530" s="933"/>
      <c r="AE530" s="978">
        <f t="shared" ref="AE530" si="348">IF(AB532=0,0,ROUNDUP(AB532/AB530,3))</f>
        <v>0</v>
      </c>
      <c r="AF530" s="979"/>
      <c r="AG530" s="980"/>
      <c r="AH530" s="981">
        <f t="shared" ref="AH530" si="349">ROUNDUP(L530*T530+W530*AE530,1)</f>
        <v>0</v>
      </c>
      <c r="AI530" s="982"/>
      <c r="AJ530" s="982"/>
      <c r="AK530" s="982"/>
      <c r="AL530" s="983"/>
      <c r="AN530" s="928">
        <f t="shared" ref="AN530" si="350">IF(I530="△",ROUNDUP(W530*AE530,1),0)</f>
        <v>0</v>
      </c>
      <c r="AO530" s="929"/>
      <c r="AP530" s="929"/>
      <c r="AQ530" s="929"/>
      <c r="AR530" s="930"/>
      <c r="AU530" s="837" t="str">
        <f t="shared" ref="AU530" si="351">IF(OR(I530="×",AU534="×"),"×","●")</f>
        <v>●</v>
      </c>
      <c r="AV530" s="837">
        <f t="shared" ref="AV530" si="352">IF(AU530="●",IF(I530="定","-",I530),"-")</f>
        <v>0</v>
      </c>
      <c r="AW530" s="820">
        <f t="shared" ref="AW530" si="353">20+ROUNDDOWN(($K$256-1000)/1000,0)*20</f>
        <v>0</v>
      </c>
    </row>
    <row r="531" spans="3:49" ht="10.9" customHeight="1">
      <c r="C531" s="868"/>
      <c r="D531" s="922"/>
      <c r="E531" s="866"/>
      <c r="F531" s="985"/>
      <c r="G531" s="868"/>
      <c r="H531" s="1025"/>
      <c r="I531" s="991"/>
      <c r="J531" s="992"/>
      <c r="K531" s="993"/>
      <c r="L531" s="958"/>
      <c r="M531" s="959"/>
      <c r="N531" s="959"/>
      <c r="O531" s="959"/>
      <c r="P531" s="960"/>
      <c r="Q531" s="777"/>
      <c r="R531" s="778"/>
      <c r="S531" s="874"/>
      <c r="T531" s="964"/>
      <c r="U531" s="965"/>
      <c r="V531" s="966"/>
      <c r="W531" s="958"/>
      <c r="X531" s="959"/>
      <c r="Y531" s="959"/>
      <c r="Z531" s="959"/>
      <c r="AA531" s="960"/>
      <c r="AB531" s="940"/>
      <c r="AC531" s="941"/>
      <c r="AD531" s="942"/>
      <c r="AE531" s="964"/>
      <c r="AF531" s="965"/>
      <c r="AG531" s="966"/>
      <c r="AH531" s="970"/>
      <c r="AI531" s="971"/>
      <c r="AJ531" s="971"/>
      <c r="AK531" s="971"/>
      <c r="AL531" s="972"/>
      <c r="AN531" s="911"/>
      <c r="AO531" s="912"/>
      <c r="AP531" s="912"/>
      <c r="AQ531" s="912"/>
      <c r="AR531" s="913"/>
      <c r="AU531" s="837"/>
      <c r="AV531" s="837"/>
      <c r="AW531" s="820"/>
    </row>
    <row r="532" spans="3:49" ht="10.9" customHeight="1">
      <c r="C532" s="868"/>
      <c r="D532" s="922"/>
      <c r="E532" s="866"/>
      <c r="F532" s="985"/>
      <c r="G532" s="868"/>
      <c r="H532" s="1025"/>
      <c r="I532" s="991"/>
      <c r="J532" s="992"/>
      <c r="K532" s="993"/>
      <c r="L532" s="958"/>
      <c r="M532" s="959"/>
      <c r="N532" s="959"/>
      <c r="O532" s="959"/>
      <c r="P532" s="960"/>
      <c r="Q532" s="777"/>
      <c r="R532" s="778"/>
      <c r="S532" s="874"/>
      <c r="T532" s="964"/>
      <c r="U532" s="965"/>
      <c r="V532" s="966"/>
      <c r="W532" s="958"/>
      <c r="X532" s="959"/>
      <c r="Y532" s="959"/>
      <c r="Z532" s="959"/>
      <c r="AA532" s="960"/>
      <c r="AB532" s="931"/>
      <c r="AC532" s="932"/>
      <c r="AD532" s="933"/>
      <c r="AE532" s="964"/>
      <c r="AF532" s="965"/>
      <c r="AG532" s="966"/>
      <c r="AH532" s="970"/>
      <c r="AI532" s="971"/>
      <c r="AJ532" s="971"/>
      <c r="AK532" s="971"/>
      <c r="AL532" s="972"/>
      <c r="AN532" s="911"/>
      <c r="AO532" s="912"/>
      <c r="AP532" s="912"/>
      <c r="AQ532" s="912"/>
      <c r="AR532" s="913"/>
      <c r="AU532" s="837"/>
      <c r="AV532" s="837"/>
      <c r="AW532" s="820"/>
    </row>
    <row r="533" spans="3:49" ht="10.9" customHeight="1">
      <c r="C533" s="869"/>
      <c r="D533" s="923"/>
      <c r="E533" s="867"/>
      <c r="F533" s="986"/>
      <c r="G533" s="869"/>
      <c r="H533" s="1026"/>
      <c r="I533" s="994"/>
      <c r="J533" s="995"/>
      <c r="K533" s="996"/>
      <c r="L533" s="961"/>
      <c r="M533" s="962"/>
      <c r="N533" s="962"/>
      <c r="O533" s="962"/>
      <c r="P533" s="963"/>
      <c r="Q533" s="780"/>
      <c r="R533" s="781"/>
      <c r="S533" s="875"/>
      <c r="T533" s="967"/>
      <c r="U533" s="968"/>
      <c r="V533" s="969"/>
      <c r="W533" s="961"/>
      <c r="X533" s="962"/>
      <c r="Y533" s="962"/>
      <c r="Z533" s="962"/>
      <c r="AA533" s="963"/>
      <c r="AB533" s="934"/>
      <c r="AC533" s="935"/>
      <c r="AD533" s="936"/>
      <c r="AE533" s="967"/>
      <c r="AF533" s="968"/>
      <c r="AG533" s="969"/>
      <c r="AH533" s="973"/>
      <c r="AI533" s="929"/>
      <c r="AJ533" s="929"/>
      <c r="AK533" s="929"/>
      <c r="AL533" s="930"/>
      <c r="AN533" s="911"/>
      <c r="AO533" s="912"/>
      <c r="AP533" s="912"/>
      <c r="AQ533" s="912"/>
      <c r="AR533" s="913"/>
      <c r="AU533" s="837"/>
      <c r="AV533" s="837"/>
      <c r="AW533" s="820"/>
    </row>
    <row r="534" spans="3:49" ht="10.9" customHeight="1">
      <c r="C534" s="920">
        <v>6</v>
      </c>
      <c r="D534" s="921" t="s">
        <v>9</v>
      </c>
      <c r="E534" s="924">
        <v>22</v>
      </c>
      <c r="F534" s="984" t="s">
        <v>10</v>
      </c>
      <c r="G534" s="920" t="s">
        <v>24</v>
      </c>
      <c r="H534" s="1024"/>
      <c r="I534" s="988"/>
      <c r="J534" s="989"/>
      <c r="K534" s="990"/>
      <c r="L534" s="975">
        <f t="shared" ref="L534" si="354">IF(AND(I534="△",AU534="●"),AW534,0)</f>
        <v>0</v>
      </c>
      <c r="M534" s="976"/>
      <c r="N534" s="976"/>
      <c r="O534" s="976"/>
      <c r="P534" s="977"/>
      <c r="Q534" s="774"/>
      <c r="R534" s="775"/>
      <c r="S534" s="873"/>
      <c r="T534" s="978">
        <f t="shared" ref="T534" si="355">IF(Q534="①",$AL$168,IF(Q534="②",$AL$190,IF(Q534="③",$AL$212,IF(Q534="④",$AL$234,0))))</f>
        <v>0</v>
      </c>
      <c r="U534" s="979"/>
      <c r="V534" s="980"/>
      <c r="W534" s="975">
        <f t="shared" ref="W534" si="356">IF(AND(I534="△",AU534="●"),$K$258*2,0)</f>
        <v>0</v>
      </c>
      <c r="X534" s="976"/>
      <c r="Y534" s="976"/>
      <c r="Z534" s="976"/>
      <c r="AA534" s="977"/>
      <c r="AB534" s="937"/>
      <c r="AC534" s="938"/>
      <c r="AD534" s="939"/>
      <c r="AE534" s="978">
        <f t="shared" ref="AE534" si="357">IF(AB536=0,0,ROUNDUP(AB536/AB534,3))</f>
        <v>0</v>
      </c>
      <c r="AF534" s="979"/>
      <c r="AG534" s="980"/>
      <c r="AH534" s="981">
        <f t="shared" ref="AH534" si="358">ROUNDUP(L534*T534+W534*AE534,1)</f>
        <v>0</v>
      </c>
      <c r="AI534" s="982"/>
      <c r="AJ534" s="982"/>
      <c r="AK534" s="982"/>
      <c r="AL534" s="983"/>
      <c r="AN534" s="928">
        <f t="shared" ref="AN534" si="359">IF(I534="△",ROUNDUP(W534*AE534,1),0)</f>
        <v>0</v>
      </c>
      <c r="AO534" s="929"/>
      <c r="AP534" s="929"/>
      <c r="AQ534" s="929"/>
      <c r="AR534" s="930"/>
      <c r="AU534" s="837" t="str">
        <f t="shared" ref="AU534" si="360">IF(OR(I534="×",AU538="×"),"×","●")</f>
        <v>●</v>
      </c>
      <c r="AV534" s="837">
        <f t="shared" ref="AV534" si="361">IF(AU534="●",IF(I534="定","-",I534),"-")</f>
        <v>0</v>
      </c>
      <c r="AW534" s="820">
        <f t="shared" ref="AW534" si="362">20+ROUNDDOWN(($K$256-1000)/1000,0)*20</f>
        <v>0</v>
      </c>
    </row>
    <row r="535" spans="3:49" ht="10.9" customHeight="1">
      <c r="C535" s="868"/>
      <c r="D535" s="922"/>
      <c r="E535" s="866"/>
      <c r="F535" s="985"/>
      <c r="G535" s="868"/>
      <c r="H535" s="1025"/>
      <c r="I535" s="991"/>
      <c r="J535" s="992"/>
      <c r="K535" s="993"/>
      <c r="L535" s="958"/>
      <c r="M535" s="959"/>
      <c r="N535" s="959"/>
      <c r="O535" s="959"/>
      <c r="P535" s="960"/>
      <c r="Q535" s="777"/>
      <c r="R535" s="778"/>
      <c r="S535" s="874"/>
      <c r="T535" s="964"/>
      <c r="U535" s="965"/>
      <c r="V535" s="966"/>
      <c r="W535" s="958"/>
      <c r="X535" s="959"/>
      <c r="Y535" s="959"/>
      <c r="Z535" s="959"/>
      <c r="AA535" s="960"/>
      <c r="AB535" s="940"/>
      <c r="AC535" s="941"/>
      <c r="AD535" s="942"/>
      <c r="AE535" s="964"/>
      <c r="AF535" s="965"/>
      <c r="AG535" s="966"/>
      <c r="AH535" s="970"/>
      <c r="AI535" s="971"/>
      <c r="AJ535" s="971"/>
      <c r="AK535" s="971"/>
      <c r="AL535" s="972"/>
      <c r="AN535" s="911"/>
      <c r="AO535" s="912"/>
      <c r="AP535" s="912"/>
      <c r="AQ535" s="912"/>
      <c r="AR535" s="913"/>
      <c r="AU535" s="837"/>
      <c r="AV535" s="837"/>
      <c r="AW535" s="820"/>
    </row>
    <row r="536" spans="3:49" ht="10.9" customHeight="1">
      <c r="C536" s="868"/>
      <c r="D536" s="922"/>
      <c r="E536" s="866"/>
      <c r="F536" s="985"/>
      <c r="G536" s="868"/>
      <c r="H536" s="1025"/>
      <c r="I536" s="991"/>
      <c r="J536" s="992"/>
      <c r="K536" s="993"/>
      <c r="L536" s="958"/>
      <c r="M536" s="959"/>
      <c r="N536" s="959"/>
      <c r="O536" s="959"/>
      <c r="P536" s="960"/>
      <c r="Q536" s="777"/>
      <c r="R536" s="778"/>
      <c r="S536" s="874"/>
      <c r="T536" s="964"/>
      <c r="U536" s="965"/>
      <c r="V536" s="966"/>
      <c r="W536" s="958"/>
      <c r="X536" s="959"/>
      <c r="Y536" s="959"/>
      <c r="Z536" s="959"/>
      <c r="AA536" s="960"/>
      <c r="AB536" s="931"/>
      <c r="AC536" s="932"/>
      <c r="AD536" s="933"/>
      <c r="AE536" s="964"/>
      <c r="AF536" s="965"/>
      <c r="AG536" s="966"/>
      <c r="AH536" s="970"/>
      <c r="AI536" s="971"/>
      <c r="AJ536" s="971"/>
      <c r="AK536" s="971"/>
      <c r="AL536" s="972"/>
      <c r="AN536" s="911"/>
      <c r="AO536" s="912"/>
      <c r="AP536" s="912"/>
      <c r="AQ536" s="912"/>
      <c r="AR536" s="913"/>
      <c r="AU536" s="837"/>
      <c r="AV536" s="837"/>
      <c r="AW536" s="820"/>
    </row>
    <row r="537" spans="3:49" ht="10.9" customHeight="1">
      <c r="C537" s="869"/>
      <c r="D537" s="923"/>
      <c r="E537" s="867"/>
      <c r="F537" s="986"/>
      <c r="G537" s="869"/>
      <c r="H537" s="1026"/>
      <c r="I537" s="994"/>
      <c r="J537" s="995"/>
      <c r="K537" s="996"/>
      <c r="L537" s="961"/>
      <c r="M537" s="962"/>
      <c r="N537" s="962"/>
      <c r="O537" s="962"/>
      <c r="P537" s="963"/>
      <c r="Q537" s="780"/>
      <c r="R537" s="781"/>
      <c r="S537" s="875"/>
      <c r="T537" s="967"/>
      <c r="U537" s="968"/>
      <c r="V537" s="969"/>
      <c r="W537" s="961"/>
      <c r="X537" s="962"/>
      <c r="Y537" s="962"/>
      <c r="Z537" s="962"/>
      <c r="AA537" s="963"/>
      <c r="AB537" s="934"/>
      <c r="AC537" s="935"/>
      <c r="AD537" s="936"/>
      <c r="AE537" s="967"/>
      <c r="AF537" s="968"/>
      <c r="AG537" s="969"/>
      <c r="AH537" s="973"/>
      <c r="AI537" s="929"/>
      <c r="AJ537" s="929"/>
      <c r="AK537" s="929"/>
      <c r="AL537" s="930"/>
      <c r="AN537" s="911"/>
      <c r="AO537" s="912"/>
      <c r="AP537" s="912"/>
      <c r="AQ537" s="912"/>
      <c r="AR537" s="913"/>
      <c r="AU537" s="837"/>
      <c r="AV537" s="837"/>
      <c r="AW537" s="820"/>
    </row>
    <row r="538" spans="3:49" ht="10.9" customHeight="1">
      <c r="C538" s="920">
        <v>6</v>
      </c>
      <c r="D538" s="921" t="s">
        <v>9</v>
      </c>
      <c r="E538" s="924">
        <v>23</v>
      </c>
      <c r="F538" s="984" t="s">
        <v>10</v>
      </c>
      <c r="G538" s="920" t="s">
        <v>25</v>
      </c>
      <c r="H538" s="1024"/>
      <c r="I538" s="988"/>
      <c r="J538" s="989"/>
      <c r="K538" s="990"/>
      <c r="L538" s="975">
        <f t="shared" ref="L538" si="363">IF(AND(I538="△",AU538="●"),AW538,0)</f>
        <v>0</v>
      </c>
      <c r="M538" s="976"/>
      <c r="N538" s="976"/>
      <c r="O538" s="976"/>
      <c r="P538" s="977"/>
      <c r="Q538" s="774"/>
      <c r="R538" s="775"/>
      <c r="S538" s="873"/>
      <c r="T538" s="978">
        <f t="shared" ref="T538" si="364">IF(Q538="①",$AL$168,IF(Q538="②",$AL$190,IF(Q538="③",$AL$212,IF(Q538="④",$AL$234,0))))</f>
        <v>0</v>
      </c>
      <c r="U538" s="979"/>
      <c r="V538" s="980"/>
      <c r="W538" s="975">
        <f t="shared" ref="W538" si="365">IF(AND(I538="△",AU538="●"),$K$258*2,0)</f>
        <v>0</v>
      </c>
      <c r="X538" s="976"/>
      <c r="Y538" s="976"/>
      <c r="Z538" s="976"/>
      <c r="AA538" s="977"/>
      <c r="AB538" s="937"/>
      <c r="AC538" s="938"/>
      <c r="AD538" s="939"/>
      <c r="AE538" s="978">
        <f t="shared" ref="AE538" si="366">IF(AB540=0,0,ROUNDUP(AB540/AB538,3))</f>
        <v>0</v>
      </c>
      <c r="AF538" s="979"/>
      <c r="AG538" s="980"/>
      <c r="AH538" s="981">
        <f t="shared" ref="AH538" si="367">ROUNDUP(L538*T538+W538*AE538,1)</f>
        <v>0</v>
      </c>
      <c r="AI538" s="982"/>
      <c r="AJ538" s="982"/>
      <c r="AK538" s="982"/>
      <c r="AL538" s="983"/>
      <c r="AN538" s="928">
        <f t="shared" ref="AN538" si="368">IF(I538="△",ROUNDUP(W538*AE538,1),0)</f>
        <v>0</v>
      </c>
      <c r="AO538" s="929"/>
      <c r="AP538" s="929"/>
      <c r="AQ538" s="929"/>
      <c r="AR538" s="930"/>
      <c r="AU538" s="837" t="str">
        <f t="shared" ref="AU538" si="369">IF(OR(I538="×",AU542="×"),"×","●")</f>
        <v>●</v>
      </c>
      <c r="AV538" s="837">
        <f t="shared" ref="AV538" si="370">IF(AU538="●",IF(I538="定","-",I538),"-")</f>
        <v>0</v>
      </c>
      <c r="AW538" s="820">
        <f t="shared" ref="AW538" si="371">20+ROUNDDOWN(($K$256-1000)/1000,0)*20</f>
        <v>0</v>
      </c>
    </row>
    <row r="539" spans="3:49" ht="10.9" customHeight="1">
      <c r="C539" s="868"/>
      <c r="D539" s="922"/>
      <c r="E539" s="866"/>
      <c r="F539" s="985"/>
      <c r="G539" s="868"/>
      <c r="H539" s="1025"/>
      <c r="I539" s="991"/>
      <c r="J539" s="992"/>
      <c r="K539" s="993"/>
      <c r="L539" s="958"/>
      <c r="M539" s="959"/>
      <c r="N539" s="959"/>
      <c r="O539" s="959"/>
      <c r="P539" s="960"/>
      <c r="Q539" s="777"/>
      <c r="R539" s="778"/>
      <c r="S539" s="874"/>
      <c r="T539" s="964"/>
      <c r="U539" s="965"/>
      <c r="V539" s="966"/>
      <c r="W539" s="958"/>
      <c r="X539" s="959"/>
      <c r="Y539" s="959"/>
      <c r="Z539" s="959"/>
      <c r="AA539" s="960"/>
      <c r="AB539" s="940"/>
      <c r="AC539" s="941"/>
      <c r="AD539" s="942"/>
      <c r="AE539" s="964"/>
      <c r="AF539" s="965"/>
      <c r="AG539" s="966"/>
      <c r="AH539" s="970"/>
      <c r="AI539" s="971"/>
      <c r="AJ539" s="971"/>
      <c r="AK539" s="971"/>
      <c r="AL539" s="972"/>
      <c r="AN539" s="911"/>
      <c r="AO539" s="912"/>
      <c r="AP539" s="912"/>
      <c r="AQ539" s="912"/>
      <c r="AR539" s="913"/>
      <c r="AU539" s="837"/>
      <c r="AV539" s="837"/>
      <c r="AW539" s="820"/>
    </row>
    <row r="540" spans="3:49" ht="10.9" customHeight="1">
      <c r="C540" s="868"/>
      <c r="D540" s="922"/>
      <c r="E540" s="866"/>
      <c r="F540" s="985"/>
      <c r="G540" s="868"/>
      <c r="H540" s="1025"/>
      <c r="I540" s="991"/>
      <c r="J540" s="992"/>
      <c r="K540" s="993"/>
      <c r="L540" s="958"/>
      <c r="M540" s="959"/>
      <c r="N540" s="959"/>
      <c r="O540" s="959"/>
      <c r="P540" s="960"/>
      <c r="Q540" s="777"/>
      <c r="R540" s="778"/>
      <c r="S540" s="874"/>
      <c r="T540" s="964"/>
      <c r="U540" s="965"/>
      <c r="V540" s="966"/>
      <c r="W540" s="958"/>
      <c r="X540" s="959"/>
      <c r="Y540" s="959"/>
      <c r="Z540" s="959"/>
      <c r="AA540" s="960"/>
      <c r="AB540" s="931"/>
      <c r="AC540" s="932"/>
      <c r="AD540" s="933"/>
      <c r="AE540" s="964"/>
      <c r="AF540" s="965"/>
      <c r="AG540" s="966"/>
      <c r="AH540" s="970"/>
      <c r="AI540" s="971"/>
      <c r="AJ540" s="971"/>
      <c r="AK540" s="971"/>
      <c r="AL540" s="972"/>
      <c r="AN540" s="911"/>
      <c r="AO540" s="912"/>
      <c r="AP540" s="912"/>
      <c r="AQ540" s="912"/>
      <c r="AR540" s="913"/>
      <c r="AU540" s="837"/>
      <c r="AV540" s="837"/>
      <c r="AW540" s="820"/>
    </row>
    <row r="541" spans="3:49" ht="10.9" customHeight="1">
      <c r="C541" s="869"/>
      <c r="D541" s="923"/>
      <c r="E541" s="867"/>
      <c r="F541" s="986"/>
      <c r="G541" s="869"/>
      <c r="H541" s="1026"/>
      <c r="I541" s="994"/>
      <c r="J541" s="995"/>
      <c r="K541" s="996"/>
      <c r="L541" s="961"/>
      <c r="M541" s="962"/>
      <c r="N541" s="962"/>
      <c r="O541" s="962"/>
      <c r="P541" s="963"/>
      <c r="Q541" s="780"/>
      <c r="R541" s="781"/>
      <c r="S541" s="875"/>
      <c r="T541" s="967"/>
      <c r="U541" s="968"/>
      <c r="V541" s="969"/>
      <c r="W541" s="961"/>
      <c r="X541" s="962"/>
      <c r="Y541" s="962"/>
      <c r="Z541" s="962"/>
      <c r="AA541" s="963"/>
      <c r="AB541" s="934"/>
      <c r="AC541" s="935"/>
      <c r="AD541" s="936"/>
      <c r="AE541" s="967"/>
      <c r="AF541" s="968"/>
      <c r="AG541" s="969"/>
      <c r="AH541" s="973"/>
      <c r="AI541" s="929"/>
      <c r="AJ541" s="929"/>
      <c r="AK541" s="929"/>
      <c r="AL541" s="930"/>
      <c r="AN541" s="911"/>
      <c r="AO541" s="912"/>
      <c r="AP541" s="912"/>
      <c r="AQ541" s="912"/>
      <c r="AR541" s="913"/>
      <c r="AU541" s="837"/>
      <c r="AV541" s="837"/>
      <c r="AW541" s="820"/>
    </row>
    <row r="542" spans="3:49" ht="10.9" customHeight="1">
      <c r="C542" s="920">
        <v>6</v>
      </c>
      <c r="D542" s="921" t="s">
        <v>9</v>
      </c>
      <c r="E542" s="924">
        <v>24</v>
      </c>
      <c r="F542" s="984" t="s">
        <v>10</v>
      </c>
      <c r="G542" s="920" t="s">
        <v>19</v>
      </c>
      <c r="H542" s="1024"/>
      <c r="I542" s="988"/>
      <c r="J542" s="989"/>
      <c r="K542" s="990"/>
      <c r="L542" s="975">
        <f t="shared" ref="L542" si="372">IF(AND(I542="△",AU542="●"),AW542,0)</f>
        <v>0</v>
      </c>
      <c r="M542" s="976"/>
      <c r="N542" s="976"/>
      <c r="O542" s="976"/>
      <c r="P542" s="977"/>
      <c r="Q542" s="774"/>
      <c r="R542" s="775"/>
      <c r="S542" s="873"/>
      <c r="T542" s="978">
        <f t="shared" ref="T542" si="373">IF(Q542="①",$AL$168,IF(Q542="②",$AL$190,IF(Q542="③",$AL$212,IF(Q542="④",$AL$234,0))))</f>
        <v>0</v>
      </c>
      <c r="U542" s="979"/>
      <c r="V542" s="980"/>
      <c r="W542" s="975">
        <f t="shared" ref="W542" si="374">IF(AND(I542="△",AU542="●"),$K$258*2,0)</f>
        <v>0</v>
      </c>
      <c r="X542" s="976"/>
      <c r="Y542" s="976"/>
      <c r="Z542" s="976"/>
      <c r="AA542" s="977"/>
      <c r="AB542" s="937"/>
      <c r="AC542" s="938"/>
      <c r="AD542" s="939"/>
      <c r="AE542" s="978">
        <f t="shared" ref="AE542" si="375">IF(AB544=0,0,ROUNDUP(AB544/AB542,3))</f>
        <v>0</v>
      </c>
      <c r="AF542" s="979"/>
      <c r="AG542" s="980"/>
      <c r="AH542" s="981">
        <f t="shared" ref="AH542" si="376">ROUNDUP(L542*T542+W542*AE542,1)</f>
        <v>0</v>
      </c>
      <c r="AI542" s="982"/>
      <c r="AJ542" s="982"/>
      <c r="AK542" s="982"/>
      <c r="AL542" s="983"/>
      <c r="AN542" s="928">
        <f t="shared" ref="AN542" si="377">IF(I542="△",ROUNDUP(W542*AE542,1),0)</f>
        <v>0</v>
      </c>
      <c r="AO542" s="929"/>
      <c r="AP542" s="929"/>
      <c r="AQ542" s="929"/>
      <c r="AR542" s="930"/>
      <c r="AU542" s="837" t="str">
        <f t="shared" ref="AU542" si="378">IF(OR(I542="×",AU546="×"),"×","●")</f>
        <v>●</v>
      </c>
      <c r="AV542" s="837">
        <f t="shared" ref="AV542" si="379">IF(AU542="●",IF(I542="定","-",I542),"-")</f>
        <v>0</v>
      </c>
      <c r="AW542" s="820">
        <f t="shared" ref="AW542" si="380">20+ROUNDDOWN(($K$256-1000)/1000,0)*20</f>
        <v>0</v>
      </c>
    </row>
    <row r="543" spans="3:49" ht="10.9" customHeight="1">
      <c r="C543" s="868"/>
      <c r="D543" s="922"/>
      <c r="E543" s="866"/>
      <c r="F543" s="985"/>
      <c r="G543" s="868"/>
      <c r="H543" s="1025"/>
      <c r="I543" s="991"/>
      <c r="J543" s="992"/>
      <c r="K543" s="993"/>
      <c r="L543" s="958"/>
      <c r="M543" s="959"/>
      <c r="N543" s="959"/>
      <c r="O543" s="959"/>
      <c r="P543" s="960"/>
      <c r="Q543" s="777"/>
      <c r="R543" s="778"/>
      <c r="S543" s="874"/>
      <c r="T543" s="964"/>
      <c r="U543" s="965"/>
      <c r="V543" s="966"/>
      <c r="W543" s="958"/>
      <c r="X543" s="959"/>
      <c r="Y543" s="959"/>
      <c r="Z543" s="959"/>
      <c r="AA543" s="960"/>
      <c r="AB543" s="940"/>
      <c r="AC543" s="941"/>
      <c r="AD543" s="942"/>
      <c r="AE543" s="964"/>
      <c r="AF543" s="965"/>
      <c r="AG543" s="966"/>
      <c r="AH543" s="970"/>
      <c r="AI543" s="971"/>
      <c r="AJ543" s="971"/>
      <c r="AK543" s="971"/>
      <c r="AL543" s="972"/>
      <c r="AN543" s="911"/>
      <c r="AO543" s="912"/>
      <c r="AP543" s="912"/>
      <c r="AQ543" s="912"/>
      <c r="AR543" s="913"/>
      <c r="AU543" s="837"/>
      <c r="AV543" s="837"/>
      <c r="AW543" s="820"/>
    </row>
    <row r="544" spans="3:49" ht="10.9" customHeight="1">
      <c r="C544" s="868"/>
      <c r="D544" s="922"/>
      <c r="E544" s="866"/>
      <c r="F544" s="985"/>
      <c r="G544" s="868"/>
      <c r="H544" s="1025"/>
      <c r="I544" s="991"/>
      <c r="J544" s="992"/>
      <c r="K544" s="993"/>
      <c r="L544" s="958"/>
      <c r="M544" s="959"/>
      <c r="N544" s="959"/>
      <c r="O544" s="959"/>
      <c r="P544" s="960"/>
      <c r="Q544" s="777"/>
      <c r="R544" s="778"/>
      <c r="S544" s="874"/>
      <c r="T544" s="964"/>
      <c r="U544" s="965"/>
      <c r="V544" s="966"/>
      <c r="W544" s="958"/>
      <c r="X544" s="959"/>
      <c r="Y544" s="959"/>
      <c r="Z544" s="959"/>
      <c r="AA544" s="960"/>
      <c r="AB544" s="931"/>
      <c r="AC544" s="932"/>
      <c r="AD544" s="933"/>
      <c r="AE544" s="964"/>
      <c r="AF544" s="965"/>
      <c r="AG544" s="966"/>
      <c r="AH544" s="970"/>
      <c r="AI544" s="971"/>
      <c r="AJ544" s="971"/>
      <c r="AK544" s="971"/>
      <c r="AL544" s="972"/>
      <c r="AN544" s="911"/>
      <c r="AO544" s="912"/>
      <c r="AP544" s="912"/>
      <c r="AQ544" s="912"/>
      <c r="AR544" s="913"/>
      <c r="AU544" s="837"/>
      <c r="AV544" s="837"/>
      <c r="AW544" s="820"/>
    </row>
    <row r="545" spans="3:49" ht="10.9" customHeight="1">
      <c r="C545" s="869"/>
      <c r="D545" s="923"/>
      <c r="E545" s="867"/>
      <c r="F545" s="986"/>
      <c r="G545" s="869"/>
      <c r="H545" s="1026"/>
      <c r="I545" s="994"/>
      <c r="J545" s="995"/>
      <c r="K545" s="996"/>
      <c r="L545" s="961"/>
      <c r="M545" s="962"/>
      <c r="N545" s="962"/>
      <c r="O545" s="962"/>
      <c r="P545" s="963"/>
      <c r="Q545" s="780"/>
      <c r="R545" s="781"/>
      <c r="S545" s="875"/>
      <c r="T545" s="967"/>
      <c r="U545" s="968"/>
      <c r="V545" s="969"/>
      <c r="W545" s="961"/>
      <c r="X545" s="962"/>
      <c r="Y545" s="962"/>
      <c r="Z545" s="962"/>
      <c r="AA545" s="963"/>
      <c r="AB545" s="934"/>
      <c r="AC545" s="935"/>
      <c r="AD545" s="936"/>
      <c r="AE545" s="967"/>
      <c r="AF545" s="968"/>
      <c r="AG545" s="969"/>
      <c r="AH545" s="973"/>
      <c r="AI545" s="929"/>
      <c r="AJ545" s="929"/>
      <c r="AK545" s="929"/>
      <c r="AL545" s="930"/>
      <c r="AN545" s="911"/>
      <c r="AO545" s="912"/>
      <c r="AP545" s="912"/>
      <c r="AQ545" s="912"/>
      <c r="AR545" s="913"/>
      <c r="AU545" s="837"/>
      <c r="AV545" s="837"/>
      <c r="AW545" s="820"/>
    </row>
    <row r="546" spans="3:49" ht="10.9" customHeight="1">
      <c r="C546" s="920">
        <v>6</v>
      </c>
      <c r="D546" s="921" t="s">
        <v>9</v>
      </c>
      <c r="E546" s="924">
        <v>25</v>
      </c>
      <c r="F546" s="984" t="s">
        <v>10</v>
      </c>
      <c r="G546" s="920" t="s">
        <v>20</v>
      </c>
      <c r="H546" s="1024"/>
      <c r="I546" s="988"/>
      <c r="J546" s="989"/>
      <c r="K546" s="990"/>
      <c r="L546" s="975">
        <f t="shared" ref="L546" si="381">IF(AND(I546="△",AU546="●"),AW546,0)</f>
        <v>0</v>
      </c>
      <c r="M546" s="976"/>
      <c r="N546" s="976"/>
      <c r="O546" s="976"/>
      <c r="P546" s="977"/>
      <c r="Q546" s="774"/>
      <c r="R546" s="775"/>
      <c r="S546" s="873"/>
      <c r="T546" s="978">
        <f t="shared" ref="T546" si="382">IF(Q546="①",$AL$168,IF(Q546="②",$AL$190,IF(Q546="③",$AL$212,IF(Q546="④",$AL$234,0))))</f>
        <v>0</v>
      </c>
      <c r="U546" s="979"/>
      <c r="V546" s="980"/>
      <c r="W546" s="975">
        <f t="shared" ref="W546" si="383">IF(AND(I546="△",AU546="●"),$K$258*2,0)</f>
        <v>0</v>
      </c>
      <c r="X546" s="976"/>
      <c r="Y546" s="976"/>
      <c r="Z546" s="976"/>
      <c r="AA546" s="977"/>
      <c r="AB546" s="937"/>
      <c r="AC546" s="938"/>
      <c r="AD546" s="939"/>
      <c r="AE546" s="978">
        <f t="shared" ref="AE546" si="384">IF(AB548=0,0,ROUNDUP(AB548/AB546,3))</f>
        <v>0</v>
      </c>
      <c r="AF546" s="979"/>
      <c r="AG546" s="980"/>
      <c r="AH546" s="981">
        <f t="shared" ref="AH546" si="385">ROUNDUP(L546*T546+W546*AE546,1)</f>
        <v>0</v>
      </c>
      <c r="AI546" s="982"/>
      <c r="AJ546" s="982"/>
      <c r="AK546" s="982"/>
      <c r="AL546" s="983"/>
      <c r="AN546" s="928">
        <f t="shared" ref="AN546" si="386">IF(I546="△",ROUNDUP(W546*AE546,1),0)</f>
        <v>0</v>
      </c>
      <c r="AO546" s="929"/>
      <c r="AP546" s="929"/>
      <c r="AQ546" s="929"/>
      <c r="AR546" s="930"/>
      <c r="AU546" s="837" t="str">
        <f t="shared" ref="AU546" si="387">IF(OR(I546="×",AU550="×"),"×","●")</f>
        <v>●</v>
      </c>
      <c r="AV546" s="837">
        <f t="shared" ref="AV546" si="388">IF(AU546="●",IF(I546="定","-",I546),"-")</f>
        <v>0</v>
      </c>
      <c r="AW546" s="820">
        <f t="shared" ref="AW546" si="389">20+ROUNDDOWN(($K$256-1000)/1000,0)*20</f>
        <v>0</v>
      </c>
    </row>
    <row r="547" spans="3:49" ht="10.9" customHeight="1">
      <c r="C547" s="868"/>
      <c r="D547" s="922"/>
      <c r="E547" s="866"/>
      <c r="F547" s="985"/>
      <c r="G547" s="868"/>
      <c r="H547" s="1025"/>
      <c r="I547" s="991"/>
      <c r="J547" s="992"/>
      <c r="K547" s="993"/>
      <c r="L547" s="958"/>
      <c r="M547" s="959"/>
      <c r="N547" s="959"/>
      <c r="O547" s="959"/>
      <c r="P547" s="960"/>
      <c r="Q547" s="777"/>
      <c r="R547" s="778"/>
      <c r="S547" s="874"/>
      <c r="T547" s="964"/>
      <c r="U547" s="965"/>
      <c r="V547" s="966"/>
      <c r="W547" s="958"/>
      <c r="X547" s="959"/>
      <c r="Y547" s="959"/>
      <c r="Z547" s="959"/>
      <c r="AA547" s="960"/>
      <c r="AB547" s="940"/>
      <c r="AC547" s="941"/>
      <c r="AD547" s="942"/>
      <c r="AE547" s="964"/>
      <c r="AF547" s="965"/>
      <c r="AG547" s="966"/>
      <c r="AH547" s="970"/>
      <c r="AI547" s="971"/>
      <c r="AJ547" s="971"/>
      <c r="AK547" s="971"/>
      <c r="AL547" s="972"/>
      <c r="AN547" s="911"/>
      <c r="AO547" s="912"/>
      <c r="AP547" s="912"/>
      <c r="AQ547" s="912"/>
      <c r="AR547" s="913"/>
      <c r="AU547" s="837"/>
      <c r="AV547" s="837"/>
      <c r="AW547" s="820"/>
    </row>
    <row r="548" spans="3:49" ht="10.9" customHeight="1">
      <c r="C548" s="868"/>
      <c r="D548" s="922"/>
      <c r="E548" s="866"/>
      <c r="F548" s="985"/>
      <c r="G548" s="868"/>
      <c r="H548" s="1025"/>
      <c r="I548" s="991"/>
      <c r="J548" s="992"/>
      <c r="K548" s="993"/>
      <c r="L548" s="958"/>
      <c r="M548" s="959"/>
      <c r="N548" s="959"/>
      <c r="O548" s="959"/>
      <c r="P548" s="960"/>
      <c r="Q548" s="777"/>
      <c r="R548" s="778"/>
      <c r="S548" s="874"/>
      <c r="T548" s="964"/>
      <c r="U548" s="965"/>
      <c r="V548" s="966"/>
      <c r="W548" s="958"/>
      <c r="X548" s="959"/>
      <c r="Y548" s="959"/>
      <c r="Z548" s="959"/>
      <c r="AA548" s="960"/>
      <c r="AB548" s="931"/>
      <c r="AC548" s="932"/>
      <c r="AD548" s="933"/>
      <c r="AE548" s="964"/>
      <c r="AF548" s="965"/>
      <c r="AG548" s="966"/>
      <c r="AH548" s="970"/>
      <c r="AI548" s="971"/>
      <c r="AJ548" s="971"/>
      <c r="AK548" s="971"/>
      <c r="AL548" s="972"/>
      <c r="AN548" s="911"/>
      <c r="AO548" s="912"/>
      <c r="AP548" s="912"/>
      <c r="AQ548" s="912"/>
      <c r="AR548" s="913"/>
      <c r="AU548" s="837"/>
      <c r="AV548" s="837"/>
      <c r="AW548" s="820"/>
    </row>
    <row r="549" spans="3:49" ht="10.9" customHeight="1">
      <c r="C549" s="869"/>
      <c r="D549" s="923"/>
      <c r="E549" s="867"/>
      <c r="F549" s="986"/>
      <c r="G549" s="869"/>
      <c r="H549" s="1026"/>
      <c r="I549" s="994"/>
      <c r="J549" s="995"/>
      <c r="K549" s="996"/>
      <c r="L549" s="961"/>
      <c r="M549" s="962"/>
      <c r="N549" s="962"/>
      <c r="O549" s="962"/>
      <c r="P549" s="963"/>
      <c r="Q549" s="780"/>
      <c r="R549" s="781"/>
      <c r="S549" s="875"/>
      <c r="T549" s="967"/>
      <c r="U549" s="968"/>
      <c r="V549" s="969"/>
      <c r="W549" s="961"/>
      <c r="X549" s="962"/>
      <c r="Y549" s="962"/>
      <c r="Z549" s="962"/>
      <c r="AA549" s="963"/>
      <c r="AB549" s="934"/>
      <c r="AC549" s="935"/>
      <c r="AD549" s="936"/>
      <c r="AE549" s="967"/>
      <c r="AF549" s="968"/>
      <c r="AG549" s="969"/>
      <c r="AH549" s="973"/>
      <c r="AI549" s="929"/>
      <c r="AJ549" s="929"/>
      <c r="AK549" s="929"/>
      <c r="AL549" s="930"/>
      <c r="AN549" s="911"/>
      <c r="AO549" s="912"/>
      <c r="AP549" s="912"/>
      <c r="AQ549" s="912"/>
      <c r="AR549" s="913"/>
      <c r="AU549" s="837"/>
      <c r="AV549" s="837"/>
      <c r="AW549" s="820"/>
    </row>
    <row r="550" spans="3:49" ht="10.9" customHeight="1">
      <c r="C550" s="920">
        <v>6</v>
      </c>
      <c r="D550" s="921" t="s">
        <v>9</v>
      </c>
      <c r="E550" s="924">
        <v>26</v>
      </c>
      <c r="F550" s="984" t="s">
        <v>10</v>
      </c>
      <c r="G550" s="920" t="s">
        <v>21</v>
      </c>
      <c r="H550" s="1024"/>
      <c r="I550" s="988"/>
      <c r="J550" s="989"/>
      <c r="K550" s="990"/>
      <c r="L550" s="975">
        <f t="shared" ref="L550" si="390">IF(AND(I550="△",AU550="●"),AW550,0)</f>
        <v>0</v>
      </c>
      <c r="M550" s="976"/>
      <c r="N550" s="976"/>
      <c r="O550" s="976"/>
      <c r="P550" s="977"/>
      <c r="Q550" s="774"/>
      <c r="R550" s="775"/>
      <c r="S550" s="873"/>
      <c r="T550" s="978">
        <f t="shared" ref="T550" si="391">IF(Q550="①",$AL$168,IF(Q550="②",$AL$190,IF(Q550="③",$AL$212,IF(Q550="④",$AL$234,0))))</f>
        <v>0</v>
      </c>
      <c r="U550" s="979"/>
      <c r="V550" s="980"/>
      <c r="W550" s="906">
        <f t="shared" ref="W550" si="392">IF(AND(I550="△",AU550="●"),$K$258*2,0)</f>
        <v>0</v>
      </c>
      <c r="X550" s="906"/>
      <c r="Y550" s="906"/>
      <c r="Z550" s="906"/>
      <c r="AA550" s="907"/>
      <c r="AB550" s="937"/>
      <c r="AC550" s="938"/>
      <c r="AD550" s="939"/>
      <c r="AE550" s="978">
        <f t="shared" ref="AE550" si="393">IF(AB552=0,0,ROUNDUP(AB552/AB550,3))</f>
        <v>0</v>
      </c>
      <c r="AF550" s="979"/>
      <c r="AG550" s="980"/>
      <c r="AH550" s="981">
        <f t="shared" ref="AH550" si="394">ROUNDUP(L550*T550+W550*AE550,1)</f>
        <v>0</v>
      </c>
      <c r="AI550" s="982"/>
      <c r="AJ550" s="982"/>
      <c r="AK550" s="982"/>
      <c r="AL550" s="983"/>
      <c r="AN550" s="928">
        <f t="shared" ref="AN550" si="395">IF(I550="△",ROUNDUP(W550*AE550,1),0)</f>
        <v>0</v>
      </c>
      <c r="AO550" s="929"/>
      <c r="AP550" s="929"/>
      <c r="AQ550" s="929"/>
      <c r="AR550" s="930"/>
      <c r="AU550" s="837" t="str">
        <f t="shared" ref="AU550" si="396">IF(OR(I550="×",AU554="×"),"×","●")</f>
        <v>●</v>
      </c>
      <c r="AV550" s="837">
        <f t="shared" ref="AV550" si="397">IF(AU550="●",IF(I550="定","-",I550),"-")</f>
        <v>0</v>
      </c>
      <c r="AW550" s="820">
        <f t="shared" ref="AW550" si="398">20+ROUNDDOWN(($K$256-1000)/1000,0)*20</f>
        <v>0</v>
      </c>
    </row>
    <row r="551" spans="3:49" ht="10.9" customHeight="1">
      <c r="C551" s="868"/>
      <c r="D551" s="922"/>
      <c r="E551" s="866"/>
      <c r="F551" s="985"/>
      <c r="G551" s="868"/>
      <c r="H551" s="1025"/>
      <c r="I551" s="991"/>
      <c r="J551" s="992"/>
      <c r="K551" s="993"/>
      <c r="L551" s="958"/>
      <c r="M551" s="959"/>
      <c r="N551" s="959"/>
      <c r="O551" s="959"/>
      <c r="P551" s="960"/>
      <c r="Q551" s="777"/>
      <c r="R551" s="778"/>
      <c r="S551" s="874"/>
      <c r="T551" s="964"/>
      <c r="U551" s="965"/>
      <c r="V551" s="966"/>
      <c r="W551" s="906"/>
      <c r="X551" s="906"/>
      <c r="Y551" s="906"/>
      <c r="Z551" s="906"/>
      <c r="AA551" s="907"/>
      <c r="AB551" s="940"/>
      <c r="AC551" s="941"/>
      <c r="AD551" s="942"/>
      <c r="AE551" s="964"/>
      <c r="AF551" s="965"/>
      <c r="AG551" s="966"/>
      <c r="AH551" s="970"/>
      <c r="AI551" s="971"/>
      <c r="AJ551" s="971"/>
      <c r="AK551" s="971"/>
      <c r="AL551" s="972"/>
      <c r="AN551" s="911"/>
      <c r="AO551" s="912"/>
      <c r="AP551" s="912"/>
      <c r="AQ551" s="912"/>
      <c r="AR551" s="913"/>
      <c r="AU551" s="837"/>
      <c r="AV551" s="837"/>
      <c r="AW551" s="820"/>
    </row>
    <row r="552" spans="3:49" ht="10.9" customHeight="1">
      <c r="C552" s="868"/>
      <c r="D552" s="922"/>
      <c r="E552" s="866"/>
      <c r="F552" s="985"/>
      <c r="G552" s="868"/>
      <c r="H552" s="1025"/>
      <c r="I552" s="991"/>
      <c r="J552" s="992"/>
      <c r="K552" s="993"/>
      <c r="L552" s="958"/>
      <c r="M552" s="959"/>
      <c r="N552" s="959"/>
      <c r="O552" s="959"/>
      <c r="P552" s="960"/>
      <c r="Q552" s="777"/>
      <c r="R552" s="778"/>
      <c r="S552" s="874"/>
      <c r="T552" s="964"/>
      <c r="U552" s="965"/>
      <c r="V552" s="966"/>
      <c r="W552" s="906"/>
      <c r="X552" s="906"/>
      <c r="Y552" s="906"/>
      <c r="Z552" s="906"/>
      <c r="AA552" s="907"/>
      <c r="AB552" s="931"/>
      <c r="AC552" s="932"/>
      <c r="AD552" s="933"/>
      <c r="AE552" s="964"/>
      <c r="AF552" s="965"/>
      <c r="AG552" s="966"/>
      <c r="AH552" s="970"/>
      <c r="AI552" s="971"/>
      <c r="AJ552" s="971"/>
      <c r="AK552" s="971"/>
      <c r="AL552" s="972"/>
      <c r="AN552" s="911"/>
      <c r="AO552" s="912"/>
      <c r="AP552" s="912"/>
      <c r="AQ552" s="912"/>
      <c r="AR552" s="913"/>
      <c r="AU552" s="837"/>
      <c r="AV552" s="837"/>
      <c r="AW552" s="820"/>
    </row>
    <row r="553" spans="3:49" ht="10.9" customHeight="1">
      <c r="C553" s="869"/>
      <c r="D553" s="923"/>
      <c r="E553" s="867"/>
      <c r="F553" s="986"/>
      <c r="G553" s="869"/>
      <c r="H553" s="1026"/>
      <c r="I553" s="994"/>
      <c r="J553" s="995"/>
      <c r="K553" s="996"/>
      <c r="L553" s="961"/>
      <c r="M553" s="962"/>
      <c r="N553" s="962"/>
      <c r="O553" s="962"/>
      <c r="P553" s="963"/>
      <c r="Q553" s="780"/>
      <c r="R553" s="781"/>
      <c r="S553" s="875"/>
      <c r="T553" s="967"/>
      <c r="U553" s="968"/>
      <c r="V553" s="969"/>
      <c r="W553" s="906"/>
      <c r="X553" s="906"/>
      <c r="Y553" s="906"/>
      <c r="Z553" s="906"/>
      <c r="AA553" s="907"/>
      <c r="AB553" s="934"/>
      <c r="AC553" s="935"/>
      <c r="AD553" s="936"/>
      <c r="AE553" s="967"/>
      <c r="AF553" s="968"/>
      <c r="AG553" s="969"/>
      <c r="AH553" s="973"/>
      <c r="AI553" s="929"/>
      <c r="AJ553" s="929"/>
      <c r="AK553" s="929"/>
      <c r="AL553" s="930"/>
      <c r="AN553" s="911"/>
      <c r="AO553" s="912"/>
      <c r="AP553" s="912"/>
      <c r="AQ553" s="912"/>
      <c r="AR553" s="913"/>
      <c r="AU553" s="837"/>
      <c r="AV553" s="837"/>
      <c r="AW553" s="820"/>
    </row>
    <row r="554" spans="3:49" ht="10.9" customHeight="1">
      <c r="C554" s="920">
        <v>6</v>
      </c>
      <c r="D554" s="921" t="s">
        <v>9</v>
      </c>
      <c r="E554" s="924">
        <v>27</v>
      </c>
      <c r="F554" s="984" t="s">
        <v>10</v>
      </c>
      <c r="G554" s="920" t="s">
        <v>22</v>
      </c>
      <c r="H554" s="1024"/>
      <c r="I554" s="988"/>
      <c r="J554" s="989"/>
      <c r="K554" s="990"/>
      <c r="L554" s="975">
        <f t="shared" ref="L554" si="399">IF(AND(I554="△",AU554="●"),AW554,0)</f>
        <v>0</v>
      </c>
      <c r="M554" s="976"/>
      <c r="N554" s="976"/>
      <c r="O554" s="976"/>
      <c r="P554" s="977"/>
      <c r="Q554" s="774"/>
      <c r="R554" s="775"/>
      <c r="S554" s="873"/>
      <c r="T554" s="978">
        <f t="shared" ref="T554" si="400">IF(Q554="①",$AL$168,IF(Q554="②",$AL$190,IF(Q554="③",$AL$212,IF(Q554="④",$AL$234,0))))</f>
        <v>0</v>
      </c>
      <c r="U554" s="979"/>
      <c r="V554" s="980"/>
      <c r="W554" s="906">
        <f t="shared" ref="W554" si="401">IF(AND(I554="△",AU554="●"),$K$258*2,0)</f>
        <v>0</v>
      </c>
      <c r="X554" s="906"/>
      <c r="Y554" s="906"/>
      <c r="Z554" s="906"/>
      <c r="AA554" s="907"/>
      <c r="AB554" s="937"/>
      <c r="AC554" s="938"/>
      <c r="AD554" s="939"/>
      <c r="AE554" s="978">
        <f t="shared" ref="AE554" si="402">IF(AB556=0,0,ROUNDUP(AB556/AB554,3))</f>
        <v>0</v>
      </c>
      <c r="AF554" s="979"/>
      <c r="AG554" s="980"/>
      <c r="AH554" s="981">
        <f t="shared" ref="AH554" si="403">ROUNDUP(L554*T554+W554*AE554,1)</f>
        <v>0</v>
      </c>
      <c r="AI554" s="982"/>
      <c r="AJ554" s="982"/>
      <c r="AK554" s="982"/>
      <c r="AL554" s="983"/>
      <c r="AN554" s="928">
        <f t="shared" ref="AN554" si="404">IF(I554="△",ROUNDUP(W554*AE554,1),0)</f>
        <v>0</v>
      </c>
      <c r="AO554" s="929"/>
      <c r="AP554" s="929"/>
      <c r="AQ554" s="929"/>
      <c r="AR554" s="930"/>
      <c r="AU554" s="837" t="str">
        <f t="shared" ref="AU554" si="405">IF(OR(I554="×",AU558="×"),"×","●")</f>
        <v>●</v>
      </c>
      <c r="AV554" s="837">
        <f t="shared" ref="AV554" si="406">IF(AU554="●",IF(I554="定","-",I554),"-")</f>
        <v>0</v>
      </c>
      <c r="AW554" s="820">
        <f t="shared" ref="AW554" si="407">20+ROUNDDOWN(($K$256-1000)/1000,0)*20</f>
        <v>0</v>
      </c>
    </row>
    <row r="555" spans="3:49" ht="10.9" customHeight="1">
      <c r="C555" s="868"/>
      <c r="D555" s="922"/>
      <c r="E555" s="866"/>
      <c r="F555" s="985"/>
      <c r="G555" s="868"/>
      <c r="H555" s="1025"/>
      <c r="I555" s="991"/>
      <c r="J555" s="992"/>
      <c r="K555" s="993"/>
      <c r="L555" s="958"/>
      <c r="M555" s="959"/>
      <c r="N555" s="959"/>
      <c r="O555" s="959"/>
      <c r="P555" s="960"/>
      <c r="Q555" s="777"/>
      <c r="R555" s="778"/>
      <c r="S555" s="874"/>
      <c r="T555" s="964"/>
      <c r="U555" s="965"/>
      <c r="V555" s="966"/>
      <c r="W555" s="906"/>
      <c r="X555" s="906"/>
      <c r="Y555" s="906"/>
      <c r="Z555" s="906"/>
      <c r="AA555" s="907"/>
      <c r="AB555" s="940"/>
      <c r="AC555" s="941"/>
      <c r="AD555" s="942"/>
      <c r="AE555" s="964"/>
      <c r="AF555" s="965"/>
      <c r="AG555" s="966"/>
      <c r="AH555" s="970"/>
      <c r="AI555" s="971"/>
      <c r="AJ555" s="971"/>
      <c r="AK555" s="971"/>
      <c r="AL555" s="972"/>
      <c r="AN555" s="911"/>
      <c r="AO555" s="912"/>
      <c r="AP555" s="912"/>
      <c r="AQ555" s="912"/>
      <c r="AR555" s="913"/>
      <c r="AU555" s="837"/>
      <c r="AV555" s="837"/>
      <c r="AW555" s="820"/>
    </row>
    <row r="556" spans="3:49" ht="10.9" customHeight="1">
      <c r="C556" s="868"/>
      <c r="D556" s="922"/>
      <c r="E556" s="866"/>
      <c r="F556" s="985"/>
      <c r="G556" s="868"/>
      <c r="H556" s="1025"/>
      <c r="I556" s="991"/>
      <c r="J556" s="992"/>
      <c r="K556" s="993"/>
      <c r="L556" s="958"/>
      <c r="M556" s="959"/>
      <c r="N556" s="959"/>
      <c r="O556" s="959"/>
      <c r="P556" s="960"/>
      <c r="Q556" s="777"/>
      <c r="R556" s="778"/>
      <c r="S556" s="874"/>
      <c r="T556" s="964"/>
      <c r="U556" s="965"/>
      <c r="V556" s="966"/>
      <c r="W556" s="906"/>
      <c r="X556" s="906"/>
      <c r="Y556" s="906"/>
      <c r="Z556" s="906"/>
      <c r="AA556" s="907"/>
      <c r="AB556" s="931"/>
      <c r="AC556" s="932"/>
      <c r="AD556" s="933"/>
      <c r="AE556" s="964"/>
      <c r="AF556" s="965"/>
      <c r="AG556" s="966"/>
      <c r="AH556" s="970"/>
      <c r="AI556" s="971"/>
      <c r="AJ556" s="971"/>
      <c r="AK556" s="971"/>
      <c r="AL556" s="972"/>
      <c r="AN556" s="911"/>
      <c r="AO556" s="912"/>
      <c r="AP556" s="912"/>
      <c r="AQ556" s="912"/>
      <c r="AR556" s="913"/>
      <c r="AU556" s="837"/>
      <c r="AV556" s="837"/>
      <c r="AW556" s="820"/>
    </row>
    <row r="557" spans="3:49" ht="10.9" customHeight="1">
      <c r="C557" s="869"/>
      <c r="D557" s="923"/>
      <c r="E557" s="867"/>
      <c r="F557" s="986"/>
      <c r="G557" s="869"/>
      <c r="H557" s="1026"/>
      <c r="I557" s="994"/>
      <c r="J557" s="995"/>
      <c r="K557" s="996"/>
      <c r="L557" s="961"/>
      <c r="M557" s="962"/>
      <c r="N557" s="962"/>
      <c r="O557" s="962"/>
      <c r="P557" s="963"/>
      <c r="Q557" s="780"/>
      <c r="R557" s="781"/>
      <c r="S557" s="875"/>
      <c r="T557" s="967"/>
      <c r="U557" s="968"/>
      <c r="V557" s="969"/>
      <c r="W557" s="906"/>
      <c r="X557" s="906"/>
      <c r="Y557" s="906"/>
      <c r="Z557" s="906"/>
      <c r="AA557" s="907"/>
      <c r="AB557" s="934"/>
      <c r="AC557" s="935"/>
      <c r="AD557" s="936"/>
      <c r="AE557" s="967"/>
      <c r="AF557" s="968"/>
      <c r="AG557" s="969"/>
      <c r="AH557" s="973"/>
      <c r="AI557" s="929"/>
      <c r="AJ557" s="929"/>
      <c r="AK557" s="929"/>
      <c r="AL557" s="930"/>
      <c r="AN557" s="911"/>
      <c r="AO557" s="912"/>
      <c r="AP557" s="912"/>
      <c r="AQ557" s="912"/>
      <c r="AR557" s="913"/>
      <c r="AU557" s="837"/>
      <c r="AV557" s="837"/>
      <c r="AW557" s="820"/>
    </row>
    <row r="558" spans="3:49" ht="10.9" customHeight="1">
      <c r="C558" s="920">
        <v>6</v>
      </c>
      <c r="D558" s="921" t="s">
        <v>9</v>
      </c>
      <c r="E558" s="924">
        <v>28</v>
      </c>
      <c r="F558" s="984" t="s">
        <v>10</v>
      </c>
      <c r="G558" s="868" t="s">
        <v>23</v>
      </c>
      <c r="H558" s="1025"/>
      <c r="I558" s="988"/>
      <c r="J558" s="989"/>
      <c r="K558" s="990"/>
      <c r="L558" s="975">
        <f t="shared" ref="L558" si="408">IF(AND(I558="△",AU558="●"),AW558,0)</f>
        <v>0</v>
      </c>
      <c r="M558" s="976"/>
      <c r="N558" s="976"/>
      <c r="O558" s="976"/>
      <c r="P558" s="977"/>
      <c r="Q558" s="774"/>
      <c r="R558" s="775"/>
      <c r="S558" s="873"/>
      <c r="T558" s="978">
        <f t="shared" ref="T558" si="409">IF(Q558="①",$AL$168,IF(Q558="②",$AL$190,IF(Q558="③",$AL$212,IF(Q558="④",$AL$234,0))))</f>
        <v>0</v>
      </c>
      <c r="U558" s="979"/>
      <c r="V558" s="980"/>
      <c r="W558" s="975">
        <f t="shared" ref="W558" si="410">IF(AND(I558="△",AU558="●"),$K$258*2,0)</f>
        <v>0</v>
      </c>
      <c r="X558" s="976"/>
      <c r="Y558" s="976"/>
      <c r="Z558" s="976"/>
      <c r="AA558" s="977"/>
      <c r="AB558" s="937"/>
      <c r="AC558" s="938"/>
      <c r="AD558" s="939"/>
      <c r="AE558" s="978">
        <f t="shared" ref="AE558" si="411">IF(AB560=0,0,ROUNDUP(AB560/AB558,3))</f>
        <v>0</v>
      </c>
      <c r="AF558" s="979"/>
      <c r="AG558" s="980"/>
      <c r="AH558" s="981">
        <f t="shared" ref="AH558" si="412">ROUNDUP(L558*T558+W558*AE558,1)</f>
        <v>0</v>
      </c>
      <c r="AI558" s="982"/>
      <c r="AJ558" s="982"/>
      <c r="AK558" s="982"/>
      <c r="AL558" s="983"/>
      <c r="AN558" s="928">
        <f t="shared" ref="AN558" si="413">IF(I558="△",ROUNDUP(W558*AE558,1),0)</f>
        <v>0</v>
      </c>
      <c r="AO558" s="929"/>
      <c r="AP558" s="929"/>
      <c r="AQ558" s="929"/>
      <c r="AR558" s="930"/>
      <c r="AU558" s="837" t="str">
        <f t="shared" ref="AU558" si="414">IF(OR(I558="×",AU562="×"),"×","●")</f>
        <v>●</v>
      </c>
      <c r="AV558" s="837">
        <f t="shared" ref="AV558" si="415">IF(AU558="●",IF(I558="定","-",I558),"-")</f>
        <v>0</v>
      </c>
      <c r="AW558" s="820">
        <f t="shared" ref="AW558" si="416">20+ROUNDDOWN(($K$256-1000)/1000,0)*20</f>
        <v>0</v>
      </c>
    </row>
    <row r="559" spans="3:49" ht="10.9" customHeight="1">
      <c r="C559" s="868"/>
      <c r="D559" s="922"/>
      <c r="E559" s="866"/>
      <c r="F559" s="985"/>
      <c r="G559" s="868"/>
      <c r="H559" s="1025"/>
      <c r="I559" s="991"/>
      <c r="J559" s="992"/>
      <c r="K559" s="993"/>
      <c r="L559" s="958"/>
      <c r="M559" s="959"/>
      <c r="N559" s="959"/>
      <c r="O559" s="959"/>
      <c r="P559" s="960"/>
      <c r="Q559" s="777"/>
      <c r="R559" s="778"/>
      <c r="S559" s="874"/>
      <c r="T559" s="964"/>
      <c r="U559" s="965"/>
      <c r="V559" s="966"/>
      <c r="W559" s="958"/>
      <c r="X559" s="959"/>
      <c r="Y559" s="959"/>
      <c r="Z559" s="959"/>
      <c r="AA559" s="960"/>
      <c r="AB559" s="940"/>
      <c r="AC559" s="941"/>
      <c r="AD559" s="942"/>
      <c r="AE559" s="964"/>
      <c r="AF559" s="965"/>
      <c r="AG559" s="966"/>
      <c r="AH559" s="970"/>
      <c r="AI559" s="971"/>
      <c r="AJ559" s="971"/>
      <c r="AK559" s="971"/>
      <c r="AL559" s="972"/>
      <c r="AN559" s="911"/>
      <c r="AO559" s="912"/>
      <c r="AP559" s="912"/>
      <c r="AQ559" s="912"/>
      <c r="AR559" s="913"/>
      <c r="AU559" s="837"/>
      <c r="AV559" s="837"/>
      <c r="AW559" s="820"/>
    </row>
    <row r="560" spans="3:49" ht="10.9" customHeight="1">
      <c r="C560" s="868"/>
      <c r="D560" s="922"/>
      <c r="E560" s="866"/>
      <c r="F560" s="985"/>
      <c r="G560" s="868"/>
      <c r="H560" s="1025"/>
      <c r="I560" s="991"/>
      <c r="J560" s="992"/>
      <c r="K560" s="993"/>
      <c r="L560" s="958"/>
      <c r="M560" s="959"/>
      <c r="N560" s="959"/>
      <c r="O560" s="959"/>
      <c r="P560" s="960"/>
      <c r="Q560" s="777"/>
      <c r="R560" s="778"/>
      <c r="S560" s="874"/>
      <c r="T560" s="964"/>
      <c r="U560" s="965"/>
      <c r="V560" s="966"/>
      <c r="W560" s="958"/>
      <c r="X560" s="959"/>
      <c r="Y560" s="959"/>
      <c r="Z560" s="959"/>
      <c r="AA560" s="960"/>
      <c r="AB560" s="931"/>
      <c r="AC560" s="932"/>
      <c r="AD560" s="933"/>
      <c r="AE560" s="964"/>
      <c r="AF560" s="965"/>
      <c r="AG560" s="966"/>
      <c r="AH560" s="970"/>
      <c r="AI560" s="971"/>
      <c r="AJ560" s="971"/>
      <c r="AK560" s="971"/>
      <c r="AL560" s="972"/>
      <c r="AN560" s="911"/>
      <c r="AO560" s="912"/>
      <c r="AP560" s="912"/>
      <c r="AQ560" s="912"/>
      <c r="AR560" s="913"/>
      <c r="AU560" s="837"/>
      <c r="AV560" s="837"/>
      <c r="AW560" s="820"/>
    </row>
    <row r="561" spans="3:49" ht="10.9" customHeight="1">
      <c r="C561" s="869"/>
      <c r="D561" s="923"/>
      <c r="E561" s="867"/>
      <c r="F561" s="986"/>
      <c r="G561" s="869"/>
      <c r="H561" s="1026"/>
      <c r="I561" s="994"/>
      <c r="J561" s="995"/>
      <c r="K561" s="996"/>
      <c r="L561" s="961"/>
      <c r="M561" s="962"/>
      <c r="N561" s="962"/>
      <c r="O561" s="962"/>
      <c r="P561" s="963"/>
      <c r="Q561" s="780"/>
      <c r="R561" s="781"/>
      <c r="S561" s="875"/>
      <c r="T561" s="967"/>
      <c r="U561" s="968"/>
      <c r="V561" s="969"/>
      <c r="W561" s="961"/>
      <c r="X561" s="962"/>
      <c r="Y561" s="962"/>
      <c r="Z561" s="962"/>
      <c r="AA561" s="963"/>
      <c r="AB561" s="934"/>
      <c r="AC561" s="935"/>
      <c r="AD561" s="936"/>
      <c r="AE561" s="967"/>
      <c r="AF561" s="968"/>
      <c r="AG561" s="969"/>
      <c r="AH561" s="973"/>
      <c r="AI561" s="929"/>
      <c r="AJ561" s="929"/>
      <c r="AK561" s="929"/>
      <c r="AL561" s="930"/>
      <c r="AN561" s="911"/>
      <c r="AO561" s="912"/>
      <c r="AP561" s="912"/>
      <c r="AQ561" s="912"/>
      <c r="AR561" s="913"/>
      <c r="AU561" s="837"/>
      <c r="AV561" s="837"/>
      <c r="AW561" s="820"/>
    </row>
    <row r="562" spans="3:49" ht="10.9" customHeight="1">
      <c r="C562" s="920">
        <v>6</v>
      </c>
      <c r="D562" s="921" t="s">
        <v>9</v>
      </c>
      <c r="E562" s="924">
        <v>29</v>
      </c>
      <c r="F562" s="984" t="s">
        <v>10</v>
      </c>
      <c r="G562" s="920" t="s">
        <v>24</v>
      </c>
      <c r="H562" s="1024"/>
      <c r="I562" s="988"/>
      <c r="J562" s="989"/>
      <c r="K562" s="990"/>
      <c r="L562" s="975">
        <f t="shared" ref="L562" si="417">IF(AND(I562="△",AU562="●"),AW562,0)</f>
        <v>0</v>
      </c>
      <c r="M562" s="976"/>
      <c r="N562" s="976"/>
      <c r="O562" s="976"/>
      <c r="P562" s="977"/>
      <c r="Q562" s="774"/>
      <c r="R562" s="775"/>
      <c r="S562" s="873"/>
      <c r="T562" s="978">
        <f t="shared" ref="T562" si="418">IF(Q562="①",$AL$168,IF(Q562="②",$AL$190,IF(Q562="③",$AL$212,IF(Q562="④",$AL$234,0))))</f>
        <v>0</v>
      </c>
      <c r="U562" s="979"/>
      <c r="V562" s="980"/>
      <c r="W562" s="975">
        <f t="shared" ref="W562" si="419">IF(AND(I562="△",AU562="●"),$K$258*2,0)</f>
        <v>0</v>
      </c>
      <c r="X562" s="976"/>
      <c r="Y562" s="976"/>
      <c r="Z562" s="976"/>
      <c r="AA562" s="977"/>
      <c r="AB562" s="937"/>
      <c r="AC562" s="938"/>
      <c r="AD562" s="939"/>
      <c r="AE562" s="978">
        <f t="shared" ref="AE562" si="420">IF(AB564=0,0,ROUNDUP(AB564/AB562,3))</f>
        <v>0</v>
      </c>
      <c r="AF562" s="979"/>
      <c r="AG562" s="980"/>
      <c r="AH562" s="981">
        <f t="shared" ref="AH562" si="421">ROUNDUP(L562*T562+W562*AE562,1)</f>
        <v>0</v>
      </c>
      <c r="AI562" s="982"/>
      <c r="AJ562" s="982"/>
      <c r="AK562" s="982"/>
      <c r="AL562" s="983"/>
      <c r="AN562" s="928">
        <f t="shared" ref="AN562" si="422">IF(I562="△",ROUNDUP(W562*AE562,1),0)</f>
        <v>0</v>
      </c>
      <c r="AO562" s="929"/>
      <c r="AP562" s="929"/>
      <c r="AQ562" s="929"/>
      <c r="AR562" s="930"/>
      <c r="AU562" s="837" t="str">
        <f t="shared" ref="AU562" si="423">IF(OR(I562="×",AU566="×"),"×","●")</f>
        <v>●</v>
      </c>
      <c r="AV562" s="837">
        <f t="shared" ref="AV562" si="424">IF(AU562="●",IF(I562="定","-",I562),"-")</f>
        <v>0</v>
      </c>
      <c r="AW562" s="820">
        <f t="shared" ref="AW562" si="425">20+ROUNDDOWN(($K$256-1000)/1000,0)*20</f>
        <v>0</v>
      </c>
    </row>
    <row r="563" spans="3:49" ht="10.9" customHeight="1">
      <c r="C563" s="868"/>
      <c r="D563" s="922"/>
      <c r="E563" s="866"/>
      <c r="F563" s="985"/>
      <c r="G563" s="868"/>
      <c r="H563" s="1025"/>
      <c r="I563" s="991"/>
      <c r="J563" s="992"/>
      <c r="K563" s="993"/>
      <c r="L563" s="958"/>
      <c r="M563" s="959"/>
      <c r="N563" s="959"/>
      <c r="O563" s="959"/>
      <c r="P563" s="960"/>
      <c r="Q563" s="777"/>
      <c r="R563" s="778"/>
      <c r="S563" s="874"/>
      <c r="T563" s="964"/>
      <c r="U563" s="965"/>
      <c r="V563" s="966"/>
      <c r="W563" s="958"/>
      <c r="X563" s="959"/>
      <c r="Y563" s="959"/>
      <c r="Z563" s="959"/>
      <c r="AA563" s="960"/>
      <c r="AB563" s="940"/>
      <c r="AC563" s="941"/>
      <c r="AD563" s="942"/>
      <c r="AE563" s="964"/>
      <c r="AF563" s="965"/>
      <c r="AG563" s="966"/>
      <c r="AH563" s="970"/>
      <c r="AI563" s="971"/>
      <c r="AJ563" s="971"/>
      <c r="AK563" s="971"/>
      <c r="AL563" s="972"/>
      <c r="AN563" s="911"/>
      <c r="AO563" s="912"/>
      <c r="AP563" s="912"/>
      <c r="AQ563" s="912"/>
      <c r="AR563" s="913"/>
      <c r="AU563" s="837"/>
      <c r="AV563" s="837"/>
      <c r="AW563" s="820"/>
    </row>
    <row r="564" spans="3:49" ht="10.9" customHeight="1">
      <c r="C564" s="868"/>
      <c r="D564" s="922"/>
      <c r="E564" s="866"/>
      <c r="F564" s="985"/>
      <c r="G564" s="868"/>
      <c r="H564" s="1025"/>
      <c r="I564" s="991"/>
      <c r="J564" s="992"/>
      <c r="K564" s="993"/>
      <c r="L564" s="958"/>
      <c r="M564" s="959"/>
      <c r="N564" s="959"/>
      <c r="O564" s="959"/>
      <c r="P564" s="960"/>
      <c r="Q564" s="777"/>
      <c r="R564" s="778"/>
      <c r="S564" s="874"/>
      <c r="T564" s="964"/>
      <c r="U564" s="965"/>
      <c r="V564" s="966"/>
      <c r="W564" s="958"/>
      <c r="X564" s="959"/>
      <c r="Y564" s="959"/>
      <c r="Z564" s="959"/>
      <c r="AA564" s="960"/>
      <c r="AB564" s="931"/>
      <c r="AC564" s="932"/>
      <c r="AD564" s="933"/>
      <c r="AE564" s="964"/>
      <c r="AF564" s="965"/>
      <c r="AG564" s="966"/>
      <c r="AH564" s="970"/>
      <c r="AI564" s="971"/>
      <c r="AJ564" s="971"/>
      <c r="AK564" s="971"/>
      <c r="AL564" s="972"/>
      <c r="AN564" s="911"/>
      <c r="AO564" s="912"/>
      <c r="AP564" s="912"/>
      <c r="AQ564" s="912"/>
      <c r="AR564" s="913"/>
      <c r="AU564" s="837"/>
      <c r="AV564" s="837"/>
      <c r="AW564" s="820"/>
    </row>
    <row r="565" spans="3:49" ht="10.9" customHeight="1">
      <c r="C565" s="869"/>
      <c r="D565" s="923"/>
      <c r="E565" s="867"/>
      <c r="F565" s="986"/>
      <c r="G565" s="869"/>
      <c r="H565" s="1026"/>
      <c r="I565" s="994"/>
      <c r="J565" s="995"/>
      <c r="K565" s="996"/>
      <c r="L565" s="961"/>
      <c r="M565" s="962"/>
      <c r="N565" s="962"/>
      <c r="O565" s="962"/>
      <c r="P565" s="963"/>
      <c r="Q565" s="780"/>
      <c r="R565" s="781"/>
      <c r="S565" s="875"/>
      <c r="T565" s="967"/>
      <c r="U565" s="968"/>
      <c r="V565" s="969"/>
      <c r="W565" s="961"/>
      <c r="X565" s="962"/>
      <c r="Y565" s="962"/>
      <c r="Z565" s="962"/>
      <c r="AA565" s="963"/>
      <c r="AB565" s="934"/>
      <c r="AC565" s="935"/>
      <c r="AD565" s="936"/>
      <c r="AE565" s="967"/>
      <c r="AF565" s="968"/>
      <c r="AG565" s="969"/>
      <c r="AH565" s="973"/>
      <c r="AI565" s="929"/>
      <c r="AJ565" s="929"/>
      <c r="AK565" s="929"/>
      <c r="AL565" s="930"/>
      <c r="AN565" s="911"/>
      <c r="AO565" s="912"/>
      <c r="AP565" s="912"/>
      <c r="AQ565" s="912"/>
      <c r="AR565" s="913"/>
      <c r="AU565" s="837"/>
      <c r="AV565" s="837"/>
      <c r="AW565" s="820"/>
    </row>
    <row r="566" spans="3:49" ht="10.9" customHeight="1">
      <c r="C566" s="920">
        <v>6</v>
      </c>
      <c r="D566" s="921" t="s">
        <v>9</v>
      </c>
      <c r="E566" s="924">
        <v>30</v>
      </c>
      <c r="F566" s="984" t="s">
        <v>10</v>
      </c>
      <c r="G566" s="920" t="s">
        <v>25</v>
      </c>
      <c r="H566" s="1024"/>
      <c r="I566" s="988"/>
      <c r="J566" s="989"/>
      <c r="K566" s="990"/>
      <c r="L566" s="975">
        <f t="shared" ref="L566" si="426">IF(AND(I566="△",AU566="●"),AW566,0)</f>
        <v>0</v>
      </c>
      <c r="M566" s="976"/>
      <c r="N566" s="976"/>
      <c r="O566" s="976"/>
      <c r="P566" s="977"/>
      <c r="Q566" s="774"/>
      <c r="R566" s="775"/>
      <c r="S566" s="873"/>
      <c r="T566" s="978">
        <f t="shared" ref="T566" si="427">IF(Q566="①",$AL$168,IF(Q566="②",$AL$190,IF(Q566="③",$AL$212,IF(Q566="④",$AL$234,0))))</f>
        <v>0</v>
      </c>
      <c r="U566" s="979"/>
      <c r="V566" s="980"/>
      <c r="W566" s="975">
        <f t="shared" ref="W566" si="428">IF(AND(I566="△",AU566="●"),$K$258*2,0)</f>
        <v>0</v>
      </c>
      <c r="X566" s="976"/>
      <c r="Y566" s="976"/>
      <c r="Z566" s="976"/>
      <c r="AA566" s="977"/>
      <c r="AB566" s="937"/>
      <c r="AC566" s="938"/>
      <c r="AD566" s="939"/>
      <c r="AE566" s="978">
        <f t="shared" ref="AE566" si="429">IF(AB568=0,0,ROUNDUP(AB568/AB566,3))</f>
        <v>0</v>
      </c>
      <c r="AF566" s="979"/>
      <c r="AG566" s="980"/>
      <c r="AH566" s="981">
        <f t="shared" ref="AH566" si="430">ROUNDUP(L566*T566+W566*AE566,1)</f>
        <v>0</v>
      </c>
      <c r="AI566" s="982"/>
      <c r="AJ566" s="982"/>
      <c r="AK566" s="982"/>
      <c r="AL566" s="983"/>
      <c r="AN566" s="928">
        <f t="shared" ref="AN566" si="431">IF(I566="△",ROUNDUP(W566*AE566,1),0)</f>
        <v>0</v>
      </c>
      <c r="AO566" s="929"/>
      <c r="AP566" s="929"/>
      <c r="AQ566" s="929"/>
      <c r="AR566" s="930"/>
      <c r="AU566" s="837" t="str">
        <f t="shared" ref="AU566" si="432">IF(OR(I566="×",AU570="×"),"×","●")</f>
        <v>●</v>
      </c>
      <c r="AV566" s="837">
        <f t="shared" ref="AV566" si="433">IF(AU566="●",IF(I566="定","-",I566),"-")</f>
        <v>0</v>
      </c>
      <c r="AW566" s="820">
        <f t="shared" ref="AW566" si="434">20+ROUNDDOWN(($K$256-1000)/1000,0)*20</f>
        <v>0</v>
      </c>
    </row>
    <row r="567" spans="3:49" ht="10.9" customHeight="1">
      <c r="C567" s="868"/>
      <c r="D567" s="922"/>
      <c r="E567" s="866"/>
      <c r="F567" s="985"/>
      <c r="G567" s="868"/>
      <c r="H567" s="1025"/>
      <c r="I567" s="991"/>
      <c r="J567" s="992"/>
      <c r="K567" s="993"/>
      <c r="L567" s="958"/>
      <c r="M567" s="959"/>
      <c r="N567" s="959"/>
      <c r="O567" s="959"/>
      <c r="P567" s="960"/>
      <c r="Q567" s="777"/>
      <c r="R567" s="778"/>
      <c r="S567" s="874"/>
      <c r="T567" s="964"/>
      <c r="U567" s="965"/>
      <c r="V567" s="966"/>
      <c r="W567" s="958"/>
      <c r="X567" s="959"/>
      <c r="Y567" s="959"/>
      <c r="Z567" s="959"/>
      <c r="AA567" s="960"/>
      <c r="AB567" s="940"/>
      <c r="AC567" s="941"/>
      <c r="AD567" s="942"/>
      <c r="AE567" s="964"/>
      <c r="AF567" s="965"/>
      <c r="AG567" s="966"/>
      <c r="AH567" s="970"/>
      <c r="AI567" s="971"/>
      <c r="AJ567" s="971"/>
      <c r="AK567" s="971"/>
      <c r="AL567" s="972"/>
      <c r="AN567" s="911"/>
      <c r="AO567" s="912"/>
      <c r="AP567" s="912"/>
      <c r="AQ567" s="912"/>
      <c r="AR567" s="913"/>
      <c r="AU567" s="837"/>
      <c r="AV567" s="837"/>
      <c r="AW567" s="820"/>
    </row>
    <row r="568" spans="3:49" ht="10.9" customHeight="1">
      <c r="C568" s="868"/>
      <c r="D568" s="922"/>
      <c r="E568" s="866"/>
      <c r="F568" s="985"/>
      <c r="G568" s="868"/>
      <c r="H568" s="1025"/>
      <c r="I568" s="991"/>
      <c r="J568" s="992"/>
      <c r="K568" s="993"/>
      <c r="L568" s="958"/>
      <c r="M568" s="959"/>
      <c r="N568" s="959"/>
      <c r="O568" s="959"/>
      <c r="P568" s="960"/>
      <c r="Q568" s="777"/>
      <c r="R568" s="778"/>
      <c r="S568" s="874"/>
      <c r="T568" s="964"/>
      <c r="U568" s="965"/>
      <c r="V568" s="966"/>
      <c r="W568" s="958"/>
      <c r="X568" s="959"/>
      <c r="Y568" s="959"/>
      <c r="Z568" s="959"/>
      <c r="AA568" s="960"/>
      <c r="AB568" s="931"/>
      <c r="AC568" s="932"/>
      <c r="AD568" s="933"/>
      <c r="AE568" s="964"/>
      <c r="AF568" s="965"/>
      <c r="AG568" s="966"/>
      <c r="AH568" s="970"/>
      <c r="AI568" s="971"/>
      <c r="AJ568" s="971"/>
      <c r="AK568" s="971"/>
      <c r="AL568" s="972"/>
      <c r="AN568" s="911"/>
      <c r="AO568" s="912"/>
      <c r="AP568" s="912"/>
      <c r="AQ568" s="912"/>
      <c r="AR568" s="913"/>
      <c r="AU568" s="837"/>
      <c r="AV568" s="837"/>
      <c r="AW568" s="820"/>
    </row>
    <row r="569" spans="3:49" ht="10.9" customHeight="1">
      <c r="C569" s="869"/>
      <c r="D569" s="923"/>
      <c r="E569" s="867"/>
      <c r="F569" s="986"/>
      <c r="G569" s="869"/>
      <c r="H569" s="1026"/>
      <c r="I569" s="994"/>
      <c r="J569" s="995"/>
      <c r="K569" s="996"/>
      <c r="L569" s="961"/>
      <c r="M569" s="962"/>
      <c r="N569" s="962"/>
      <c r="O569" s="962"/>
      <c r="P569" s="963"/>
      <c r="Q569" s="780"/>
      <c r="R569" s="781"/>
      <c r="S569" s="875"/>
      <c r="T569" s="967"/>
      <c r="U569" s="968"/>
      <c r="V569" s="969"/>
      <c r="W569" s="961"/>
      <c r="X569" s="962"/>
      <c r="Y569" s="962"/>
      <c r="Z569" s="962"/>
      <c r="AA569" s="963"/>
      <c r="AB569" s="934"/>
      <c r="AC569" s="935"/>
      <c r="AD569" s="936"/>
      <c r="AE569" s="967"/>
      <c r="AF569" s="968"/>
      <c r="AG569" s="969"/>
      <c r="AH569" s="973"/>
      <c r="AI569" s="929"/>
      <c r="AJ569" s="929"/>
      <c r="AK569" s="929"/>
      <c r="AL569" s="930"/>
      <c r="AN569" s="911"/>
      <c r="AO569" s="912"/>
      <c r="AP569" s="912"/>
      <c r="AQ569" s="912"/>
      <c r="AR569" s="913"/>
      <c r="AU569" s="837"/>
      <c r="AV569" s="837"/>
      <c r="AW569" s="820"/>
    </row>
    <row r="570" spans="3:49" ht="10.9" customHeight="1">
      <c r="C570" s="920">
        <v>7</v>
      </c>
      <c r="D570" s="921" t="s">
        <v>9</v>
      </c>
      <c r="E570" s="924">
        <v>1</v>
      </c>
      <c r="F570" s="984" t="s">
        <v>10</v>
      </c>
      <c r="G570" s="920" t="s">
        <v>19</v>
      </c>
      <c r="H570" s="1024"/>
      <c r="I570" s="988"/>
      <c r="J570" s="989"/>
      <c r="K570" s="990"/>
      <c r="L570" s="975">
        <f t="shared" ref="L570" si="435">IF(AND(I570="△",AU570="●"),AW570,0)</f>
        <v>0</v>
      </c>
      <c r="M570" s="976"/>
      <c r="N570" s="976"/>
      <c r="O570" s="976"/>
      <c r="P570" s="977"/>
      <c r="Q570" s="774"/>
      <c r="R570" s="775"/>
      <c r="S570" s="873"/>
      <c r="T570" s="978">
        <f t="shared" ref="T570" si="436">IF(Q570="①",$AL$168,IF(Q570="②",$AL$190,IF(Q570="③",$AL$212,IF(Q570="④",$AL$234,0))))</f>
        <v>0</v>
      </c>
      <c r="U570" s="979"/>
      <c r="V570" s="980"/>
      <c r="W570" s="975">
        <f t="shared" ref="W570" si="437">IF(AND(I570="△",AU570="●"),$K$258*2,0)</f>
        <v>0</v>
      </c>
      <c r="X570" s="976"/>
      <c r="Y570" s="976"/>
      <c r="Z570" s="976"/>
      <c r="AA570" s="977"/>
      <c r="AB570" s="937"/>
      <c r="AC570" s="938"/>
      <c r="AD570" s="939"/>
      <c r="AE570" s="978">
        <f t="shared" ref="AE570" si="438">IF(AB572=0,0,ROUNDUP(AB572/AB570,3))</f>
        <v>0</v>
      </c>
      <c r="AF570" s="979"/>
      <c r="AG570" s="980"/>
      <c r="AH570" s="981">
        <f t="shared" ref="AH570" si="439">ROUNDUP(L570*T570+W570*AE570,1)</f>
        <v>0</v>
      </c>
      <c r="AI570" s="982"/>
      <c r="AJ570" s="982"/>
      <c r="AK570" s="982"/>
      <c r="AL570" s="983"/>
      <c r="AN570" s="928">
        <f t="shared" ref="AN570" si="440">IF(I570="△",ROUNDUP(W570*AE570,1),0)</f>
        <v>0</v>
      </c>
      <c r="AO570" s="929"/>
      <c r="AP570" s="929"/>
      <c r="AQ570" s="929"/>
      <c r="AR570" s="930"/>
      <c r="AU570" s="837" t="str">
        <f t="shared" ref="AU570" si="441">IF(OR(I570="×",AU574="×"),"×","●")</f>
        <v>●</v>
      </c>
      <c r="AV570" s="837">
        <f t="shared" ref="AV570" si="442">IF(AU570="●",IF(I570="定","-",I570),"-")</f>
        <v>0</v>
      </c>
      <c r="AW570" s="820">
        <f t="shared" ref="AW570" si="443">20+ROUNDDOWN(($K$256-1000)/1000,0)*20</f>
        <v>0</v>
      </c>
    </row>
    <row r="571" spans="3:49" ht="10.9" customHeight="1">
      <c r="C571" s="868"/>
      <c r="D571" s="922"/>
      <c r="E571" s="866"/>
      <c r="F571" s="985"/>
      <c r="G571" s="868"/>
      <c r="H571" s="1025"/>
      <c r="I571" s="991"/>
      <c r="J571" s="992"/>
      <c r="K571" s="993"/>
      <c r="L571" s="958"/>
      <c r="M571" s="959"/>
      <c r="N571" s="959"/>
      <c r="O571" s="959"/>
      <c r="P571" s="960"/>
      <c r="Q571" s="777"/>
      <c r="R571" s="778"/>
      <c r="S571" s="874"/>
      <c r="T571" s="964"/>
      <c r="U571" s="965"/>
      <c r="V571" s="966"/>
      <c r="W571" s="958"/>
      <c r="X571" s="959"/>
      <c r="Y571" s="959"/>
      <c r="Z571" s="959"/>
      <c r="AA571" s="960"/>
      <c r="AB571" s="940"/>
      <c r="AC571" s="941"/>
      <c r="AD571" s="942"/>
      <c r="AE571" s="964"/>
      <c r="AF571" s="965"/>
      <c r="AG571" s="966"/>
      <c r="AH571" s="970"/>
      <c r="AI571" s="971"/>
      <c r="AJ571" s="971"/>
      <c r="AK571" s="971"/>
      <c r="AL571" s="972"/>
      <c r="AN571" s="911"/>
      <c r="AO571" s="912"/>
      <c r="AP571" s="912"/>
      <c r="AQ571" s="912"/>
      <c r="AR571" s="913"/>
      <c r="AU571" s="837"/>
      <c r="AV571" s="837"/>
      <c r="AW571" s="820"/>
    </row>
    <row r="572" spans="3:49" ht="10.9" customHeight="1">
      <c r="C572" s="868"/>
      <c r="D572" s="922"/>
      <c r="E572" s="866"/>
      <c r="F572" s="985"/>
      <c r="G572" s="868"/>
      <c r="H572" s="1025"/>
      <c r="I572" s="991"/>
      <c r="J572" s="992"/>
      <c r="K572" s="993"/>
      <c r="L572" s="958"/>
      <c r="M572" s="959"/>
      <c r="N572" s="959"/>
      <c r="O572" s="959"/>
      <c r="P572" s="960"/>
      <c r="Q572" s="777"/>
      <c r="R572" s="778"/>
      <c r="S572" s="874"/>
      <c r="T572" s="964"/>
      <c r="U572" s="965"/>
      <c r="V572" s="966"/>
      <c r="W572" s="958"/>
      <c r="X572" s="959"/>
      <c r="Y572" s="959"/>
      <c r="Z572" s="959"/>
      <c r="AA572" s="960"/>
      <c r="AB572" s="931"/>
      <c r="AC572" s="932"/>
      <c r="AD572" s="933"/>
      <c r="AE572" s="964"/>
      <c r="AF572" s="965"/>
      <c r="AG572" s="966"/>
      <c r="AH572" s="970"/>
      <c r="AI572" s="971"/>
      <c r="AJ572" s="971"/>
      <c r="AK572" s="971"/>
      <c r="AL572" s="972"/>
      <c r="AN572" s="911"/>
      <c r="AO572" s="912"/>
      <c r="AP572" s="912"/>
      <c r="AQ572" s="912"/>
      <c r="AR572" s="913"/>
      <c r="AU572" s="837"/>
      <c r="AV572" s="837"/>
      <c r="AW572" s="820"/>
    </row>
    <row r="573" spans="3:49" ht="10.9" customHeight="1">
      <c r="C573" s="869"/>
      <c r="D573" s="923"/>
      <c r="E573" s="867"/>
      <c r="F573" s="986"/>
      <c r="G573" s="869"/>
      <c r="H573" s="1026"/>
      <c r="I573" s="994"/>
      <c r="J573" s="995"/>
      <c r="K573" s="996"/>
      <c r="L573" s="961"/>
      <c r="M573" s="962"/>
      <c r="N573" s="962"/>
      <c r="O573" s="962"/>
      <c r="P573" s="963"/>
      <c r="Q573" s="780"/>
      <c r="R573" s="781"/>
      <c r="S573" s="875"/>
      <c r="T573" s="967"/>
      <c r="U573" s="968"/>
      <c r="V573" s="969"/>
      <c r="W573" s="961"/>
      <c r="X573" s="962"/>
      <c r="Y573" s="962"/>
      <c r="Z573" s="962"/>
      <c r="AA573" s="963"/>
      <c r="AB573" s="934"/>
      <c r="AC573" s="935"/>
      <c r="AD573" s="936"/>
      <c r="AE573" s="967"/>
      <c r="AF573" s="968"/>
      <c r="AG573" s="969"/>
      <c r="AH573" s="973"/>
      <c r="AI573" s="929"/>
      <c r="AJ573" s="929"/>
      <c r="AK573" s="929"/>
      <c r="AL573" s="930"/>
      <c r="AN573" s="911"/>
      <c r="AO573" s="912"/>
      <c r="AP573" s="912"/>
      <c r="AQ573" s="912"/>
      <c r="AR573" s="913"/>
      <c r="AU573" s="837"/>
      <c r="AV573" s="837"/>
      <c r="AW573" s="820"/>
    </row>
    <row r="574" spans="3:49" ht="10.9" customHeight="1">
      <c r="C574" s="920">
        <v>7</v>
      </c>
      <c r="D574" s="921" t="s">
        <v>9</v>
      </c>
      <c r="E574" s="924">
        <v>2</v>
      </c>
      <c r="F574" s="984" t="s">
        <v>10</v>
      </c>
      <c r="G574" s="920" t="s">
        <v>20</v>
      </c>
      <c r="H574" s="1024"/>
      <c r="I574" s="988"/>
      <c r="J574" s="989"/>
      <c r="K574" s="990"/>
      <c r="L574" s="975">
        <f t="shared" ref="L574" si="444">IF(AND(I574="△",AU574="●"),AW574,0)</f>
        <v>0</v>
      </c>
      <c r="M574" s="976"/>
      <c r="N574" s="976"/>
      <c r="O574" s="976"/>
      <c r="P574" s="977"/>
      <c r="Q574" s="774"/>
      <c r="R574" s="775"/>
      <c r="S574" s="873"/>
      <c r="T574" s="978">
        <f t="shared" ref="T574" si="445">IF(Q574="①",$AL$168,IF(Q574="②",$AL$190,IF(Q574="③",$AL$212,IF(Q574="④",$AL$234,0))))</f>
        <v>0</v>
      </c>
      <c r="U574" s="979"/>
      <c r="V574" s="980"/>
      <c r="W574" s="975">
        <f t="shared" ref="W574" si="446">IF(AND(I574="△",AU574="●"),$K$258*2,0)</f>
        <v>0</v>
      </c>
      <c r="X574" s="976"/>
      <c r="Y574" s="976"/>
      <c r="Z574" s="976"/>
      <c r="AA574" s="977"/>
      <c r="AB574" s="937"/>
      <c r="AC574" s="938"/>
      <c r="AD574" s="939"/>
      <c r="AE574" s="978">
        <f t="shared" ref="AE574" si="447">IF(AB576=0,0,ROUNDUP(AB576/AB574,3))</f>
        <v>0</v>
      </c>
      <c r="AF574" s="979"/>
      <c r="AG574" s="980"/>
      <c r="AH574" s="981">
        <f t="shared" ref="AH574" si="448">ROUNDUP(L574*T574+W574*AE574,1)</f>
        <v>0</v>
      </c>
      <c r="AI574" s="982"/>
      <c r="AJ574" s="982"/>
      <c r="AK574" s="982"/>
      <c r="AL574" s="983"/>
      <c r="AN574" s="928">
        <f t="shared" ref="AN574" si="449">IF(I574="△",ROUNDUP(W574*AE574,1),0)</f>
        <v>0</v>
      </c>
      <c r="AO574" s="929"/>
      <c r="AP574" s="929"/>
      <c r="AQ574" s="929"/>
      <c r="AR574" s="930"/>
      <c r="AU574" s="837" t="str">
        <f t="shared" ref="AU574" si="450">IF(OR(I574="×",AU578="×"),"×","●")</f>
        <v>●</v>
      </c>
      <c r="AV574" s="837">
        <f t="shared" ref="AV574" si="451">IF(AU574="●",IF(I574="定","-",I574),"-")</f>
        <v>0</v>
      </c>
      <c r="AW574" s="820">
        <f t="shared" ref="AW574" si="452">20+ROUNDDOWN(($K$256-1000)/1000,0)*20</f>
        <v>0</v>
      </c>
    </row>
    <row r="575" spans="3:49" ht="10.9" customHeight="1">
      <c r="C575" s="868"/>
      <c r="D575" s="922"/>
      <c r="E575" s="866"/>
      <c r="F575" s="985"/>
      <c r="G575" s="868"/>
      <c r="H575" s="1025"/>
      <c r="I575" s="991"/>
      <c r="J575" s="992"/>
      <c r="K575" s="993"/>
      <c r="L575" s="958"/>
      <c r="M575" s="959"/>
      <c r="N575" s="959"/>
      <c r="O575" s="959"/>
      <c r="P575" s="960"/>
      <c r="Q575" s="777"/>
      <c r="R575" s="778"/>
      <c r="S575" s="874"/>
      <c r="T575" s="964"/>
      <c r="U575" s="965"/>
      <c r="V575" s="966"/>
      <c r="W575" s="958"/>
      <c r="X575" s="959"/>
      <c r="Y575" s="959"/>
      <c r="Z575" s="959"/>
      <c r="AA575" s="960"/>
      <c r="AB575" s="940"/>
      <c r="AC575" s="941"/>
      <c r="AD575" s="942"/>
      <c r="AE575" s="964"/>
      <c r="AF575" s="965"/>
      <c r="AG575" s="966"/>
      <c r="AH575" s="970"/>
      <c r="AI575" s="971"/>
      <c r="AJ575" s="971"/>
      <c r="AK575" s="971"/>
      <c r="AL575" s="972"/>
      <c r="AN575" s="911"/>
      <c r="AO575" s="912"/>
      <c r="AP575" s="912"/>
      <c r="AQ575" s="912"/>
      <c r="AR575" s="913"/>
      <c r="AU575" s="837"/>
      <c r="AV575" s="837"/>
      <c r="AW575" s="820"/>
    </row>
    <row r="576" spans="3:49" ht="10.9" customHeight="1">
      <c r="C576" s="868"/>
      <c r="D576" s="922"/>
      <c r="E576" s="866"/>
      <c r="F576" s="985"/>
      <c r="G576" s="868"/>
      <c r="H576" s="1025"/>
      <c r="I576" s="991"/>
      <c r="J576" s="992"/>
      <c r="K576" s="993"/>
      <c r="L576" s="958"/>
      <c r="M576" s="959"/>
      <c r="N576" s="959"/>
      <c r="O576" s="959"/>
      <c r="P576" s="960"/>
      <c r="Q576" s="777"/>
      <c r="R576" s="778"/>
      <c r="S576" s="874"/>
      <c r="T576" s="964"/>
      <c r="U576" s="965"/>
      <c r="V576" s="966"/>
      <c r="W576" s="958"/>
      <c r="X576" s="959"/>
      <c r="Y576" s="959"/>
      <c r="Z576" s="959"/>
      <c r="AA576" s="960"/>
      <c r="AB576" s="931"/>
      <c r="AC576" s="932"/>
      <c r="AD576" s="933"/>
      <c r="AE576" s="964"/>
      <c r="AF576" s="965"/>
      <c r="AG576" s="966"/>
      <c r="AH576" s="970"/>
      <c r="AI576" s="971"/>
      <c r="AJ576" s="971"/>
      <c r="AK576" s="971"/>
      <c r="AL576" s="972"/>
      <c r="AN576" s="911"/>
      <c r="AO576" s="912"/>
      <c r="AP576" s="912"/>
      <c r="AQ576" s="912"/>
      <c r="AR576" s="913"/>
      <c r="AU576" s="837"/>
      <c r="AV576" s="837"/>
      <c r="AW576" s="820"/>
    </row>
    <row r="577" spans="3:49" ht="10.9" customHeight="1">
      <c r="C577" s="869"/>
      <c r="D577" s="923"/>
      <c r="E577" s="867"/>
      <c r="F577" s="986"/>
      <c r="G577" s="869"/>
      <c r="H577" s="1026"/>
      <c r="I577" s="994"/>
      <c r="J577" s="995"/>
      <c r="K577" s="996"/>
      <c r="L577" s="961"/>
      <c r="M577" s="962"/>
      <c r="N577" s="962"/>
      <c r="O577" s="962"/>
      <c r="P577" s="963"/>
      <c r="Q577" s="780"/>
      <c r="R577" s="781"/>
      <c r="S577" s="875"/>
      <c r="T577" s="967"/>
      <c r="U577" s="968"/>
      <c r="V577" s="969"/>
      <c r="W577" s="961"/>
      <c r="X577" s="962"/>
      <c r="Y577" s="962"/>
      <c r="Z577" s="962"/>
      <c r="AA577" s="963"/>
      <c r="AB577" s="934"/>
      <c r="AC577" s="935"/>
      <c r="AD577" s="936"/>
      <c r="AE577" s="967"/>
      <c r="AF577" s="968"/>
      <c r="AG577" s="969"/>
      <c r="AH577" s="973"/>
      <c r="AI577" s="929"/>
      <c r="AJ577" s="929"/>
      <c r="AK577" s="929"/>
      <c r="AL577" s="930"/>
      <c r="AN577" s="911"/>
      <c r="AO577" s="912"/>
      <c r="AP577" s="912"/>
      <c r="AQ577" s="912"/>
      <c r="AR577" s="913"/>
      <c r="AU577" s="837"/>
      <c r="AV577" s="837"/>
      <c r="AW577" s="820"/>
    </row>
    <row r="578" spans="3:49" ht="10.9" customHeight="1">
      <c r="C578" s="920">
        <v>7</v>
      </c>
      <c r="D578" s="921" t="s">
        <v>9</v>
      </c>
      <c r="E578" s="924">
        <v>3</v>
      </c>
      <c r="F578" s="984" t="s">
        <v>10</v>
      </c>
      <c r="G578" s="920" t="s">
        <v>21</v>
      </c>
      <c r="H578" s="1024"/>
      <c r="I578" s="988"/>
      <c r="J578" s="989"/>
      <c r="K578" s="990"/>
      <c r="L578" s="975">
        <f t="shared" ref="L578" si="453">IF(AND(I578="△",AU578="●"),AW578,0)</f>
        <v>0</v>
      </c>
      <c r="M578" s="976"/>
      <c r="N578" s="976"/>
      <c r="O578" s="976"/>
      <c r="P578" s="977"/>
      <c r="Q578" s="774"/>
      <c r="R578" s="775"/>
      <c r="S578" s="873"/>
      <c r="T578" s="978">
        <f t="shared" ref="T578" si="454">IF(Q578="①",$AL$168,IF(Q578="②",$AL$190,IF(Q578="③",$AL$212,IF(Q578="④",$AL$234,0))))</f>
        <v>0</v>
      </c>
      <c r="U578" s="979"/>
      <c r="V578" s="980"/>
      <c r="W578" s="906">
        <f t="shared" ref="W578" si="455">IF(AND(I578="△",AU578="●"),$K$258*2,0)</f>
        <v>0</v>
      </c>
      <c r="X578" s="906"/>
      <c r="Y578" s="906"/>
      <c r="Z578" s="906"/>
      <c r="AA578" s="907"/>
      <c r="AB578" s="937"/>
      <c r="AC578" s="938"/>
      <c r="AD578" s="939"/>
      <c r="AE578" s="978">
        <f t="shared" ref="AE578" si="456">IF(AB580=0,0,ROUNDUP(AB580/AB578,3))</f>
        <v>0</v>
      </c>
      <c r="AF578" s="979"/>
      <c r="AG578" s="980"/>
      <c r="AH578" s="981">
        <f t="shared" ref="AH578" si="457">ROUNDUP(L578*T578+W578*AE578,1)</f>
        <v>0</v>
      </c>
      <c r="AI578" s="982"/>
      <c r="AJ578" s="982"/>
      <c r="AK578" s="982"/>
      <c r="AL578" s="983"/>
      <c r="AN578" s="928">
        <f t="shared" ref="AN578" si="458">IF(I578="△",ROUNDUP(W578*AE578,1),0)</f>
        <v>0</v>
      </c>
      <c r="AO578" s="929"/>
      <c r="AP578" s="929"/>
      <c r="AQ578" s="929"/>
      <c r="AR578" s="930"/>
      <c r="AU578" s="837" t="str">
        <f t="shared" ref="AU578" si="459">IF(OR(I578="×",AU582="×"),"×","●")</f>
        <v>●</v>
      </c>
      <c r="AV578" s="837">
        <f t="shared" ref="AV578" si="460">IF(AU578="●",IF(I578="定","-",I578),"-")</f>
        <v>0</v>
      </c>
      <c r="AW578" s="820">
        <f t="shared" ref="AW578" si="461">20+ROUNDDOWN(($K$256-1000)/1000,0)*20</f>
        <v>0</v>
      </c>
    </row>
    <row r="579" spans="3:49" ht="10.9" customHeight="1">
      <c r="C579" s="868"/>
      <c r="D579" s="922"/>
      <c r="E579" s="866"/>
      <c r="F579" s="985"/>
      <c r="G579" s="868"/>
      <c r="H579" s="1025"/>
      <c r="I579" s="991"/>
      <c r="J579" s="992"/>
      <c r="K579" s="993"/>
      <c r="L579" s="958"/>
      <c r="M579" s="959"/>
      <c r="N579" s="959"/>
      <c r="O579" s="959"/>
      <c r="P579" s="960"/>
      <c r="Q579" s="777"/>
      <c r="R579" s="778"/>
      <c r="S579" s="874"/>
      <c r="T579" s="964"/>
      <c r="U579" s="965"/>
      <c r="V579" s="966"/>
      <c r="W579" s="906"/>
      <c r="X579" s="906"/>
      <c r="Y579" s="906"/>
      <c r="Z579" s="906"/>
      <c r="AA579" s="907"/>
      <c r="AB579" s="940"/>
      <c r="AC579" s="941"/>
      <c r="AD579" s="942"/>
      <c r="AE579" s="964"/>
      <c r="AF579" s="965"/>
      <c r="AG579" s="966"/>
      <c r="AH579" s="970"/>
      <c r="AI579" s="971"/>
      <c r="AJ579" s="971"/>
      <c r="AK579" s="971"/>
      <c r="AL579" s="972"/>
      <c r="AN579" s="911"/>
      <c r="AO579" s="912"/>
      <c r="AP579" s="912"/>
      <c r="AQ579" s="912"/>
      <c r="AR579" s="913"/>
      <c r="AU579" s="837"/>
      <c r="AV579" s="837"/>
      <c r="AW579" s="820"/>
    </row>
    <row r="580" spans="3:49" ht="10.9" customHeight="1">
      <c r="C580" s="868"/>
      <c r="D580" s="922"/>
      <c r="E580" s="866"/>
      <c r="F580" s="985"/>
      <c r="G580" s="868"/>
      <c r="H580" s="1025"/>
      <c r="I580" s="991"/>
      <c r="J580" s="992"/>
      <c r="K580" s="993"/>
      <c r="L580" s="958"/>
      <c r="M580" s="959"/>
      <c r="N580" s="959"/>
      <c r="O580" s="959"/>
      <c r="P580" s="960"/>
      <c r="Q580" s="777"/>
      <c r="R580" s="778"/>
      <c r="S580" s="874"/>
      <c r="T580" s="964"/>
      <c r="U580" s="965"/>
      <c r="V580" s="966"/>
      <c r="W580" s="906"/>
      <c r="X580" s="906"/>
      <c r="Y580" s="906"/>
      <c r="Z580" s="906"/>
      <c r="AA580" s="907"/>
      <c r="AB580" s="931"/>
      <c r="AC580" s="932"/>
      <c r="AD580" s="933"/>
      <c r="AE580" s="964"/>
      <c r="AF580" s="965"/>
      <c r="AG580" s="966"/>
      <c r="AH580" s="970"/>
      <c r="AI580" s="971"/>
      <c r="AJ580" s="971"/>
      <c r="AK580" s="971"/>
      <c r="AL580" s="972"/>
      <c r="AN580" s="911"/>
      <c r="AO580" s="912"/>
      <c r="AP580" s="912"/>
      <c r="AQ580" s="912"/>
      <c r="AR580" s="913"/>
      <c r="AU580" s="837"/>
      <c r="AV580" s="837"/>
      <c r="AW580" s="820"/>
    </row>
    <row r="581" spans="3:49" ht="10.9" customHeight="1">
      <c r="C581" s="869"/>
      <c r="D581" s="923"/>
      <c r="E581" s="867"/>
      <c r="F581" s="986"/>
      <c r="G581" s="869"/>
      <c r="H581" s="1026"/>
      <c r="I581" s="994"/>
      <c r="J581" s="995"/>
      <c r="K581" s="996"/>
      <c r="L581" s="961"/>
      <c r="M581" s="962"/>
      <c r="N581" s="962"/>
      <c r="O581" s="962"/>
      <c r="P581" s="963"/>
      <c r="Q581" s="780"/>
      <c r="R581" s="781"/>
      <c r="S581" s="875"/>
      <c r="T581" s="967"/>
      <c r="U581" s="968"/>
      <c r="V581" s="969"/>
      <c r="W581" s="906"/>
      <c r="X581" s="906"/>
      <c r="Y581" s="906"/>
      <c r="Z581" s="906"/>
      <c r="AA581" s="907"/>
      <c r="AB581" s="934"/>
      <c r="AC581" s="935"/>
      <c r="AD581" s="936"/>
      <c r="AE581" s="967"/>
      <c r="AF581" s="968"/>
      <c r="AG581" s="969"/>
      <c r="AH581" s="973"/>
      <c r="AI581" s="929"/>
      <c r="AJ581" s="929"/>
      <c r="AK581" s="929"/>
      <c r="AL581" s="930"/>
      <c r="AN581" s="911"/>
      <c r="AO581" s="912"/>
      <c r="AP581" s="912"/>
      <c r="AQ581" s="912"/>
      <c r="AR581" s="913"/>
      <c r="AU581" s="837"/>
      <c r="AV581" s="837"/>
      <c r="AW581" s="820"/>
    </row>
    <row r="582" spans="3:49" ht="10.9" customHeight="1">
      <c r="C582" s="920">
        <v>7</v>
      </c>
      <c r="D582" s="921" t="s">
        <v>9</v>
      </c>
      <c r="E582" s="924">
        <v>4</v>
      </c>
      <c r="F582" s="984" t="s">
        <v>10</v>
      </c>
      <c r="G582" s="920" t="s">
        <v>22</v>
      </c>
      <c r="H582" s="1024"/>
      <c r="I582" s="988"/>
      <c r="J582" s="989"/>
      <c r="K582" s="990"/>
      <c r="L582" s="975">
        <f t="shared" ref="L582" si="462">IF(AND(I582="△",AU582="●"),AW582,0)</f>
        <v>0</v>
      </c>
      <c r="M582" s="976"/>
      <c r="N582" s="976"/>
      <c r="O582" s="976"/>
      <c r="P582" s="977"/>
      <c r="Q582" s="774"/>
      <c r="R582" s="775"/>
      <c r="S582" s="873"/>
      <c r="T582" s="978">
        <f t="shared" ref="T582" si="463">IF(Q582="①",$AL$168,IF(Q582="②",$AL$190,IF(Q582="③",$AL$212,IF(Q582="④",$AL$234,0))))</f>
        <v>0</v>
      </c>
      <c r="U582" s="979"/>
      <c r="V582" s="980"/>
      <c r="W582" s="906">
        <f t="shared" ref="W582" si="464">IF(AND(I582="△",AU582="●"),$K$258*2,0)</f>
        <v>0</v>
      </c>
      <c r="X582" s="906"/>
      <c r="Y582" s="906"/>
      <c r="Z582" s="906"/>
      <c r="AA582" s="907"/>
      <c r="AB582" s="937"/>
      <c r="AC582" s="938"/>
      <c r="AD582" s="939"/>
      <c r="AE582" s="978">
        <f t="shared" ref="AE582" si="465">IF(AB584=0,0,ROUNDUP(AB584/AB582,3))</f>
        <v>0</v>
      </c>
      <c r="AF582" s="979"/>
      <c r="AG582" s="980"/>
      <c r="AH582" s="981">
        <f t="shared" ref="AH582" si="466">ROUNDUP(L582*T582+W582*AE582,1)</f>
        <v>0</v>
      </c>
      <c r="AI582" s="982"/>
      <c r="AJ582" s="982"/>
      <c r="AK582" s="982"/>
      <c r="AL582" s="983"/>
      <c r="AN582" s="928">
        <f t="shared" ref="AN582" si="467">IF(I582="△",ROUNDUP(W582*AE582,1),0)</f>
        <v>0</v>
      </c>
      <c r="AO582" s="929"/>
      <c r="AP582" s="929"/>
      <c r="AQ582" s="929"/>
      <c r="AR582" s="930"/>
      <c r="AU582" s="837" t="str">
        <f t="shared" ref="AU582" si="468">IF(OR(I582="×",AU586="×"),"×","●")</f>
        <v>●</v>
      </c>
      <c r="AV582" s="837">
        <f t="shared" ref="AV582" si="469">IF(AU582="●",IF(I582="定","-",I582),"-")</f>
        <v>0</v>
      </c>
      <c r="AW582" s="820">
        <f t="shared" ref="AW582" si="470">20+ROUNDDOWN(($K$256-1000)/1000,0)*20</f>
        <v>0</v>
      </c>
    </row>
    <row r="583" spans="3:49" ht="10.9" customHeight="1">
      <c r="C583" s="868"/>
      <c r="D583" s="922"/>
      <c r="E583" s="866"/>
      <c r="F583" s="985"/>
      <c r="G583" s="868"/>
      <c r="H583" s="1025"/>
      <c r="I583" s="991"/>
      <c r="J583" s="992"/>
      <c r="K583" s="993"/>
      <c r="L583" s="958"/>
      <c r="M583" s="959"/>
      <c r="N583" s="959"/>
      <c r="O583" s="959"/>
      <c r="P583" s="960"/>
      <c r="Q583" s="777"/>
      <c r="R583" s="778"/>
      <c r="S583" s="874"/>
      <c r="T583" s="964"/>
      <c r="U583" s="965"/>
      <c r="V583" s="966"/>
      <c r="W583" s="906"/>
      <c r="X583" s="906"/>
      <c r="Y583" s="906"/>
      <c r="Z583" s="906"/>
      <c r="AA583" s="907"/>
      <c r="AB583" s="940"/>
      <c r="AC583" s="941"/>
      <c r="AD583" s="942"/>
      <c r="AE583" s="964"/>
      <c r="AF583" s="965"/>
      <c r="AG583" s="966"/>
      <c r="AH583" s="970"/>
      <c r="AI583" s="971"/>
      <c r="AJ583" s="971"/>
      <c r="AK583" s="971"/>
      <c r="AL583" s="972"/>
      <c r="AN583" s="911"/>
      <c r="AO583" s="912"/>
      <c r="AP583" s="912"/>
      <c r="AQ583" s="912"/>
      <c r="AR583" s="913"/>
      <c r="AU583" s="837"/>
      <c r="AV583" s="837"/>
      <c r="AW583" s="820"/>
    </row>
    <row r="584" spans="3:49" ht="10.9" customHeight="1">
      <c r="C584" s="868"/>
      <c r="D584" s="922"/>
      <c r="E584" s="866"/>
      <c r="F584" s="985"/>
      <c r="G584" s="868"/>
      <c r="H584" s="1025"/>
      <c r="I584" s="991"/>
      <c r="J584" s="992"/>
      <c r="K584" s="993"/>
      <c r="L584" s="958"/>
      <c r="M584" s="959"/>
      <c r="N584" s="959"/>
      <c r="O584" s="959"/>
      <c r="P584" s="960"/>
      <c r="Q584" s="777"/>
      <c r="R584" s="778"/>
      <c r="S584" s="874"/>
      <c r="T584" s="964"/>
      <c r="U584" s="965"/>
      <c r="V584" s="966"/>
      <c r="W584" s="906"/>
      <c r="X584" s="906"/>
      <c r="Y584" s="906"/>
      <c r="Z584" s="906"/>
      <c r="AA584" s="907"/>
      <c r="AB584" s="931"/>
      <c r="AC584" s="932"/>
      <c r="AD584" s="933"/>
      <c r="AE584" s="964"/>
      <c r="AF584" s="965"/>
      <c r="AG584" s="966"/>
      <c r="AH584" s="970"/>
      <c r="AI584" s="971"/>
      <c r="AJ584" s="971"/>
      <c r="AK584" s="971"/>
      <c r="AL584" s="972"/>
      <c r="AN584" s="911"/>
      <c r="AO584" s="912"/>
      <c r="AP584" s="912"/>
      <c r="AQ584" s="912"/>
      <c r="AR584" s="913"/>
      <c r="AU584" s="837"/>
      <c r="AV584" s="837"/>
      <c r="AW584" s="820"/>
    </row>
    <row r="585" spans="3:49" ht="10.9" customHeight="1">
      <c r="C585" s="869"/>
      <c r="D585" s="923"/>
      <c r="E585" s="867"/>
      <c r="F585" s="986"/>
      <c r="G585" s="869"/>
      <c r="H585" s="1026"/>
      <c r="I585" s="994"/>
      <c r="J585" s="995"/>
      <c r="K585" s="996"/>
      <c r="L585" s="961"/>
      <c r="M585" s="962"/>
      <c r="N585" s="962"/>
      <c r="O585" s="962"/>
      <c r="P585" s="963"/>
      <c r="Q585" s="780"/>
      <c r="R585" s="781"/>
      <c r="S585" s="875"/>
      <c r="T585" s="967"/>
      <c r="U585" s="968"/>
      <c r="V585" s="969"/>
      <c r="W585" s="906"/>
      <c r="X585" s="906"/>
      <c r="Y585" s="906"/>
      <c r="Z585" s="906"/>
      <c r="AA585" s="907"/>
      <c r="AB585" s="934"/>
      <c r="AC585" s="935"/>
      <c r="AD585" s="936"/>
      <c r="AE585" s="967"/>
      <c r="AF585" s="968"/>
      <c r="AG585" s="969"/>
      <c r="AH585" s="973"/>
      <c r="AI585" s="929"/>
      <c r="AJ585" s="929"/>
      <c r="AK585" s="929"/>
      <c r="AL585" s="930"/>
      <c r="AN585" s="911"/>
      <c r="AO585" s="912"/>
      <c r="AP585" s="912"/>
      <c r="AQ585" s="912"/>
      <c r="AR585" s="913"/>
      <c r="AU585" s="837"/>
      <c r="AV585" s="837"/>
      <c r="AW585" s="820"/>
    </row>
    <row r="586" spans="3:49" ht="10.9" customHeight="1">
      <c r="C586" s="920">
        <v>7</v>
      </c>
      <c r="D586" s="921" t="s">
        <v>9</v>
      </c>
      <c r="E586" s="924">
        <v>5</v>
      </c>
      <c r="F586" s="984" t="s">
        <v>10</v>
      </c>
      <c r="G586" s="868" t="s">
        <v>23</v>
      </c>
      <c r="H586" s="1025"/>
      <c r="I586" s="988"/>
      <c r="J586" s="989"/>
      <c r="K586" s="990"/>
      <c r="L586" s="975">
        <f t="shared" ref="L586" si="471">IF(AND(I586="△",AU586="●"),AW586,0)</f>
        <v>0</v>
      </c>
      <c r="M586" s="976"/>
      <c r="N586" s="976"/>
      <c r="O586" s="976"/>
      <c r="P586" s="977"/>
      <c r="Q586" s="774"/>
      <c r="R586" s="775"/>
      <c r="S586" s="873"/>
      <c r="T586" s="978">
        <f t="shared" ref="T586" si="472">IF(Q586="①",$AL$168,IF(Q586="②",$AL$190,IF(Q586="③",$AL$212,IF(Q586="④",$AL$234,0))))</f>
        <v>0</v>
      </c>
      <c r="U586" s="979"/>
      <c r="V586" s="980"/>
      <c r="W586" s="975">
        <f t="shared" ref="W586" si="473">IF(AND(I586="△",AU586="●"),$K$258*2,0)</f>
        <v>0</v>
      </c>
      <c r="X586" s="976"/>
      <c r="Y586" s="976"/>
      <c r="Z586" s="976"/>
      <c r="AA586" s="977"/>
      <c r="AB586" s="937"/>
      <c r="AC586" s="938"/>
      <c r="AD586" s="939"/>
      <c r="AE586" s="978">
        <f t="shared" ref="AE586" si="474">IF(AB588=0,0,ROUNDUP(AB588/AB586,3))</f>
        <v>0</v>
      </c>
      <c r="AF586" s="979"/>
      <c r="AG586" s="980"/>
      <c r="AH586" s="981">
        <f t="shared" ref="AH586" si="475">ROUNDUP(L586*T586+W586*AE586,1)</f>
        <v>0</v>
      </c>
      <c r="AI586" s="982"/>
      <c r="AJ586" s="982"/>
      <c r="AK586" s="982"/>
      <c r="AL586" s="983"/>
      <c r="AN586" s="928">
        <f t="shared" ref="AN586" si="476">IF(I586="△",ROUNDUP(W586*AE586,1),0)</f>
        <v>0</v>
      </c>
      <c r="AO586" s="929"/>
      <c r="AP586" s="929"/>
      <c r="AQ586" s="929"/>
      <c r="AR586" s="930"/>
      <c r="AU586" s="837" t="str">
        <f t="shared" ref="AU586" si="477">IF(OR(I586="×",AU590="×"),"×","●")</f>
        <v>●</v>
      </c>
      <c r="AV586" s="837">
        <f t="shared" ref="AV586" si="478">IF(AU586="●",IF(I586="定","-",I586),"-")</f>
        <v>0</v>
      </c>
      <c r="AW586" s="820">
        <f t="shared" ref="AW586" si="479">20+ROUNDDOWN(($K$256-1000)/1000,0)*20</f>
        <v>0</v>
      </c>
    </row>
    <row r="587" spans="3:49" ht="10.9" customHeight="1">
      <c r="C587" s="868"/>
      <c r="D587" s="922"/>
      <c r="E587" s="866"/>
      <c r="F587" s="985"/>
      <c r="G587" s="868"/>
      <c r="H587" s="1025"/>
      <c r="I587" s="991"/>
      <c r="J587" s="992"/>
      <c r="K587" s="993"/>
      <c r="L587" s="958"/>
      <c r="M587" s="959"/>
      <c r="N587" s="959"/>
      <c r="O587" s="959"/>
      <c r="P587" s="960"/>
      <c r="Q587" s="777"/>
      <c r="R587" s="778"/>
      <c r="S587" s="874"/>
      <c r="T587" s="964"/>
      <c r="U587" s="965"/>
      <c r="V587" s="966"/>
      <c r="W587" s="958"/>
      <c r="X587" s="959"/>
      <c r="Y587" s="959"/>
      <c r="Z587" s="959"/>
      <c r="AA587" s="960"/>
      <c r="AB587" s="940"/>
      <c r="AC587" s="941"/>
      <c r="AD587" s="942"/>
      <c r="AE587" s="964"/>
      <c r="AF587" s="965"/>
      <c r="AG587" s="966"/>
      <c r="AH587" s="970"/>
      <c r="AI587" s="971"/>
      <c r="AJ587" s="971"/>
      <c r="AK587" s="971"/>
      <c r="AL587" s="972"/>
      <c r="AN587" s="911"/>
      <c r="AO587" s="912"/>
      <c r="AP587" s="912"/>
      <c r="AQ587" s="912"/>
      <c r="AR587" s="913"/>
      <c r="AU587" s="837"/>
      <c r="AV587" s="837"/>
      <c r="AW587" s="820"/>
    </row>
    <row r="588" spans="3:49" ht="10.9" customHeight="1">
      <c r="C588" s="868"/>
      <c r="D588" s="922"/>
      <c r="E588" s="866"/>
      <c r="F588" s="985"/>
      <c r="G588" s="868"/>
      <c r="H588" s="1025"/>
      <c r="I588" s="991"/>
      <c r="J588" s="992"/>
      <c r="K588" s="993"/>
      <c r="L588" s="958"/>
      <c r="M588" s="959"/>
      <c r="N588" s="959"/>
      <c r="O588" s="959"/>
      <c r="P588" s="960"/>
      <c r="Q588" s="777"/>
      <c r="R588" s="778"/>
      <c r="S588" s="874"/>
      <c r="T588" s="964"/>
      <c r="U588" s="965"/>
      <c r="V588" s="966"/>
      <c r="W588" s="958"/>
      <c r="X588" s="959"/>
      <c r="Y588" s="959"/>
      <c r="Z588" s="959"/>
      <c r="AA588" s="960"/>
      <c r="AB588" s="931"/>
      <c r="AC588" s="932"/>
      <c r="AD588" s="933"/>
      <c r="AE588" s="964"/>
      <c r="AF588" s="965"/>
      <c r="AG588" s="966"/>
      <c r="AH588" s="970"/>
      <c r="AI588" s="971"/>
      <c r="AJ588" s="971"/>
      <c r="AK588" s="971"/>
      <c r="AL588" s="972"/>
      <c r="AN588" s="911"/>
      <c r="AO588" s="912"/>
      <c r="AP588" s="912"/>
      <c r="AQ588" s="912"/>
      <c r="AR588" s="913"/>
      <c r="AU588" s="837"/>
      <c r="AV588" s="837"/>
      <c r="AW588" s="820"/>
    </row>
    <row r="589" spans="3:49" ht="10.9" customHeight="1">
      <c r="C589" s="869"/>
      <c r="D589" s="923"/>
      <c r="E589" s="867"/>
      <c r="F589" s="986"/>
      <c r="G589" s="869"/>
      <c r="H589" s="1026"/>
      <c r="I589" s="994"/>
      <c r="J589" s="995"/>
      <c r="K589" s="996"/>
      <c r="L589" s="961"/>
      <c r="M589" s="962"/>
      <c r="N589" s="962"/>
      <c r="O589" s="962"/>
      <c r="P589" s="963"/>
      <c r="Q589" s="780"/>
      <c r="R589" s="781"/>
      <c r="S589" s="875"/>
      <c r="T589" s="967"/>
      <c r="U589" s="968"/>
      <c r="V589" s="969"/>
      <c r="W589" s="961"/>
      <c r="X589" s="962"/>
      <c r="Y589" s="962"/>
      <c r="Z589" s="962"/>
      <c r="AA589" s="963"/>
      <c r="AB589" s="934"/>
      <c r="AC589" s="935"/>
      <c r="AD589" s="936"/>
      <c r="AE589" s="967"/>
      <c r="AF589" s="968"/>
      <c r="AG589" s="969"/>
      <c r="AH589" s="973"/>
      <c r="AI589" s="929"/>
      <c r="AJ589" s="929"/>
      <c r="AK589" s="929"/>
      <c r="AL589" s="930"/>
      <c r="AN589" s="911"/>
      <c r="AO589" s="912"/>
      <c r="AP589" s="912"/>
      <c r="AQ589" s="912"/>
      <c r="AR589" s="913"/>
      <c r="AU589" s="837"/>
      <c r="AV589" s="837"/>
      <c r="AW589" s="820"/>
    </row>
    <row r="590" spans="3:49" ht="10.9" customHeight="1">
      <c r="C590" s="920">
        <v>7</v>
      </c>
      <c r="D590" s="921" t="s">
        <v>9</v>
      </c>
      <c r="E590" s="924">
        <v>6</v>
      </c>
      <c r="F590" s="984" t="s">
        <v>10</v>
      </c>
      <c r="G590" s="920" t="s">
        <v>24</v>
      </c>
      <c r="H590" s="1024"/>
      <c r="I590" s="988"/>
      <c r="J590" s="989"/>
      <c r="K590" s="990"/>
      <c r="L590" s="975">
        <f t="shared" ref="L590" si="480">IF(AND(I590="△",AU590="●"),AW590,0)</f>
        <v>0</v>
      </c>
      <c r="M590" s="976"/>
      <c r="N590" s="976"/>
      <c r="O590" s="976"/>
      <c r="P590" s="977"/>
      <c r="Q590" s="774"/>
      <c r="R590" s="775"/>
      <c r="S590" s="873"/>
      <c r="T590" s="978">
        <f t="shared" ref="T590" si="481">IF(Q590="①",$AL$168,IF(Q590="②",$AL$190,IF(Q590="③",$AL$212,IF(Q590="④",$AL$234,0))))</f>
        <v>0</v>
      </c>
      <c r="U590" s="979"/>
      <c r="V590" s="980"/>
      <c r="W590" s="975">
        <f t="shared" ref="W590" si="482">IF(AND(I590="△",AU590="●"),$K$258*2,0)</f>
        <v>0</v>
      </c>
      <c r="X590" s="976"/>
      <c r="Y590" s="976"/>
      <c r="Z590" s="976"/>
      <c r="AA590" s="977"/>
      <c r="AB590" s="937"/>
      <c r="AC590" s="938"/>
      <c r="AD590" s="939"/>
      <c r="AE590" s="978">
        <f t="shared" ref="AE590" si="483">IF(AB592=0,0,ROUNDUP(AB592/AB590,3))</f>
        <v>0</v>
      </c>
      <c r="AF590" s="979"/>
      <c r="AG590" s="980"/>
      <c r="AH590" s="981">
        <f t="shared" ref="AH590" si="484">ROUNDUP(L590*T590+W590*AE590,1)</f>
        <v>0</v>
      </c>
      <c r="AI590" s="982"/>
      <c r="AJ590" s="982"/>
      <c r="AK590" s="982"/>
      <c r="AL590" s="983"/>
      <c r="AN590" s="928">
        <f t="shared" ref="AN590" si="485">IF(I590="△",ROUNDUP(W590*AE590,1),0)</f>
        <v>0</v>
      </c>
      <c r="AO590" s="929"/>
      <c r="AP590" s="929"/>
      <c r="AQ590" s="929"/>
      <c r="AR590" s="930"/>
      <c r="AU590" s="837" t="str">
        <f t="shared" ref="AU590" si="486">IF(OR(I590="×",AU594="×"),"×","●")</f>
        <v>●</v>
      </c>
      <c r="AV590" s="837">
        <f t="shared" ref="AV590" si="487">IF(AU590="●",IF(I590="定","-",I590),"-")</f>
        <v>0</v>
      </c>
      <c r="AW590" s="820">
        <f t="shared" ref="AW590" si="488">20+ROUNDDOWN(($K$256-1000)/1000,0)*20</f>
        <v>0</v>
      </c>
    </row>
    <row r="591" spans="3:49" ht="10.9" customHeight="1">
      <c r="C591" s="868"/>
      <c r="D591" s="922"/>
      <c r="E591" s="866"/>
      <c r="F591" s="985"/>
      <c r="G591" s="868"/>
      <c r="H591" s="1025"/>
      <c r="I591" s="991"/>
      <c r="J591" s="992"/>
      <c r="K591" s="993"/>
      <c r="L591" s="958"/>
      <c r="M591" s="959"/>
      <c r="N591" s="959"/>
      <c r="O591" s="959"/>
      <c r="P591" s="960"/>
      <c r="Q591" s="777"/>
      <c r="R591" s="778"/>
      <c r="S591" s="874"/>
      <c r="T591" s="964"/>
      <c r="U591" s="965"/>
      <c r="V591" s="966"/>
      <c r="W591" s="958"/>
      <c r="X591" s="959"/>
      <c r="Y591" s="959"/>
      <c r="Z591" s="959"/>
      <c r="AA591" s="960"/>
      <c r="AB591" s="940"/>
      <c r="AC591" s="941"/>
      <c r="AD591" s="942"/>
      <c r="AE591" s="964"/>
      <c r="AF591" s="965"/>
      <c r="AG591" s="966"/>
      <c r="AH591" s="970"/>
      <c r="AI591" s="971"/>
      <c r="AJ591" s="971"/>
      <c r="AK591" s="971"/>
      <c r="AL591" s="972"/>
      <c r="AN591" s="911"/>
      <c r="AO591" s="912"/>
      <c r="AP591" s="912"/>
      <c r="AQ591" s="912"/>
      <c r="AR591" s="913"/>
      <c r="AU591" s="837"/>
      <c r="AV591" s="837"/>
      <c r="AW591" s="820"/>
    </row>
    <row r="592" spans="3:49" ht="10.9" customHeight="1">
      <c r="C592" s="868"/>
      <c r="D592" s="922"/>
      <c r="E592" s="866"/>
      <c r="F592" s="985"/>
      <c r="G592" s="868"/>
      <c r="H592" s="1025"/>
      <c r="I592" s="991"/>
      <c r="J592" s="992"/>
      <c r="K592" s="993"/>
      <c r="L592" s="958"/>
      <c r="M592" s="959"/>
      <c r="N592" s="959"/>
      <c r="O592" s="959"/>
      <c r="P592" s="960"/>
      <c r="Q592" s="777"/>
      <c r="R592" s="778"/>
      <c r="S592" s="874"/>
      <c r="T592" s="964"/>
      <c r="U592" s="965"/>
      <c r="V592" s="966"/>
      <c r="W592" s="958"/>
      <c r="X592" s="959"/>
      <c r="Y592" s="959"/>
      <c r="Z592" s="959"/>
      <c r="AA592" s="960"/>
      <c r="AB592" s="931"/>
      <c r="AC592" s="932"/>
      <c r="AD592" s="933"/>
      <c r="AE592" s="964"/>
      <c r="AF592" s="965"/>
      <c r="AG592" s="966"/>
      <c r="AH592" s="970"/>
      <c r="AI592" s="971"/>
      <c r="AJ592" s="971"/>
      <c r="AK592" s="971"/>
      <c r="AL592" s="972"/>
      <c r="AN592" s="911"/>
      <c r="AO592" s="912"/>
      <c r="AP592" s="912"/>
      <c r="AQ592" s="912"/>
      <c r="AR592" s="913"/>
      <c r="AU592" s="837"/>
      <c r="AV592" s="837"/>
      <c r="AW592" s="820"/>
    </row>
    <row r="593" spans="3:49" ht="10.9" customHeight="1">
      <c r="C593" s="869"/>
      <c r="D593" s="923"/>
      <c r="E593" s="867"/>
      <c r="F593" s="986"/>
      <c r="G593" s="869"/>
      <c r="H593" s="1026"/>
      <c r="I593" s="994"/>
      <c r="J593" s="995"/>
      <c r="K593" s="996"/>
      <c r="L593" s="961"/>
      <c r="M593" s="962"/>
      <c r="N593" s="962"/>
      <c r="O593" s="962"/>
      <c r="P593" s="963"/>
      <c r="Q593" s="780"/>
      <c r="R593" s="781"/>
      <c r="S593" s="875"/>
      <c r="T593" s="967"/>
      <c r="U593" s="968"/>
      <c r="V593" s="969"/>
      <c r="W593" s="961"/>
      <c r="X593" s="962"/>
      <c r="Y593" s="962"/>
      <c r="Z593" s="962"/>
      <c r="AA593" s="963"/>
      <c r="AB593" s="934"/>
      <c r="AC593" s="935"/>
      <c r="AD593" s="936"/>
      <c r="AE593" s="967"/>
      <c r="AF593" s="968"/>
      <c r="AG593" s="969"/>
      <c r="AH593" s="973"/>
      <c r="AI593" s="929"/>
      <c r="AJ593" s="929"/>
      <c r="AK593" s="929"/>
      <c r="AL593" s="930"/>
      <c r="AN593" s="911"/>
      <c r="AO593" s="912"/>
      <c r="AP593" s="912"/>
      <c r="AQ593" s="912"/>
      <c r="AR593" s="913"/>
      <c r="AU593" s="837"/>
      <c r="AV593" s="837"/>
      <c r="AW593" s="820"/>
    </row>
    <row r="594" spans="3:49" ht="10.9" customHeight="1">
      <c r="C594" s="920">
        <v>7</v>
      </c>
      <c r="D594" s="921" t="s">
        <v>9</v>
      </c>
      <c r="E594" s="924">
        <v>7</v>
      </c>
      <c r="F594" s="984" t="s">
        <v>10</v>
      </c>
      <c r="G594" s="920" t="s">
        <v>25</v>
      </c>
      <c r="H594" s="1024"/>
      <c r="I594" s="988"/>
      <c r="J594" s="989"/>
      <c r="K594" s="990"/>
      <c r="L594" s="975">
        <f t="shared" ref="L594" si="489">IF(AND(I594="△",AU594="●"),AW594,0)</f>
        <v>0</v>
      </c>
      <c r="M594" s="976"/>
      <c r="N594" s="976"/>
      <c r="O594" s="976"/>
      <c r="P594" s="977"/>
      <c r="Q594" s="774"/>
      <c r="R594" s="775"/>
      <c r="S594" s="873"/>
      <c r="T594" s="978">
        <f t="shared" ref="T594" si="490">IF(Q594="①",$AL$168,IF(Q594="②",$AL$190,IF(Q594="③",$AL$212,IF(Q594="④",$AL$234,0))))</f>
        <v>0</v>
      </c>
      <c r="U594" s="979"/>
      <c r="V594" s="980"/>
      <c r="W594" s="975">
        <f t="shared" ref="W594" si="491">IF(AND(I594="△",AU594="●"),$K$258*2,0)</f>
        <v>0</v>
      </c>
      <c r="X594" s="976"/>
      <c r="Y594" s="976"/>
      <c r="Z594" s="976"/>
      <c r="AA594" s="977"/>
      <c r="AB594" s="937"/>
      <c r="AC594" s="938"/>
      <c r="AD594" s="939"/>
      <c r="AE594" s="978">
        <f t="shared" ref="AE594" si="492">IF(AB596=0,0,ROUNDUP(AB596/AB594,3))</f>
        <v>0</v>
      </c>
      <c r="AF594" s="979"/>
      <c r="AG594" s="980"/>
      <c r="AH594" s="981">
        <f t="shared" ref="AH594" si="493">ROUNDUP(L594*T594+W594*AE594,1)</f>
        <v>0</v>
      </c>
      <c r="AI594" s="982"/>
      <c r="AJ594" s="982"/>
      <c r="AK594" s="982"/>
      <c r="AL594" s="983"/>
      <c r="AN594" s="928">
        <f t="shared" ref="AN594" si="494">IF(I594="△",ROUNDUP(W594*AE594,1),0)</f>
        <v>0</v>
      </c>
      <c r="AO594" s="929"/>
      <c r="AP594" s="929"/>
      <c r="AQ594" s="929"/>
      <c r="AR594" s="930"/>
      <c r="AU594" s="837" t="str">
        <f t="shared" ref="AU594" si="495">IF(OR(I594="×",AU598="×"),"×","●")</f>
        <v>●</v>
      </c>
      <c r="AV594" s="837">
        <f t="shared" ref="AV594" si="496">IF(AU594="●",IF(I594="定","-",I594),"-")</f>
        <v>0</v>
      </c>
      <c r="AW594" s="820">
        <f t="shared" ref="AW594" si="497">20+ROUNDDOWN(($K$256-1000)/1000,0)*20</f>
        <v>0</v>
      </c>
    </row>
    <row r="595" spans="3:49" ht="10.9" customHeight="1">
      <c r="C595" s="868"/>
      <c r="D595" s="922"/>
      <c r="E595" s="866"/>
      <c r="F595" s="985"/>
      <c r="G595" s="868"/>
      <c r="H595" s="1025"/>
      <c r="I595" s="991"/>
      <c r="J595" s="992"/>
      <c r="K595" s="993"/>
      <c r="L595" s="958"/>
      <c r="M595" s="959"/>
      <c r="N595" s="959"/>
      <c r="O595" s="959"/>
      <c r="P595" s="960"/>
      <c r="Q595" s="777"/>
      <c r="R595" s="778"/>
      <c r="S595" s="874"/>
      <c r="T595" s="964"/>
      <c r="U595" s="965"/>
      <c r="V595" s="966"/>
      <c r="W595" s="958"/>
      <c r="X595" s="959"/>
      <c r="Y595" s="959"/>
      <c r="Z595" s="959"/>
      <c r="AA595" s="960"/>
      <c r="AB595" s="940"/>
      <c r="AC595" s="941"/>
      <c r="AD595" s="942"/>
      <c r="AE595" s="964"/>
      <c r="AF595" s="965"/>
      <c r="AG595" s="966"/>
      <c r="AH595" s="970"/>
      <c r="AI595" s="971"/>
      <c r="AJ595" s="971"/>
      <c r="AK595" s="971"/>
      <c r="AL595" s="972"/>
      <c r="AN595" s="911"/>
      <c r="AO595" s="912"/>
      <c r="AP595" s="912"/>
      <c r="AQ595" s="912"/>
      <c r="AR595" s="913"/>
      <c r="AU595" s="837"/>
      <c r="AV595" s="837"/>
      <c r="AW595" s="820"/>
    </row>
    <row r="596" spans="3:49" ht="10.9" customHeight="1">
      <c r="C596" s="868"/>
      <c r="D596" s="922"/>
      <c r="E596" s="866"/>
      <c r="F596" s="985"/>
      <c r="G596" s="868"/>
      <c r="H596" s="1025"/>
      <c r="I596" s="991"/>
      <c r="J596" s="992"/>
      <c r="K596" s="993"/>
      <c r="L596" s="958"/>
      <c r="M596" s="959"/>
      <c r="N596" s="959"/>
      <c r="O596" s="959"/>
      <c r="P596" s="960"/>
      <c r="Q596" s="777"/>
      <c r="R596" s="778"/>
      <c r="S596" s="874"/>
      <c r="T596" s="964"/>
      <c r="U596" s="965"/>
      <c r="V596" s="966"/>
      <c r="W596" s="958"/>
      <c r="X596" s="959"/>
      <c r="Y596" s="959"/>
      <c r="Z596" s="959"/>
      <c r="AA596" s="960"/>
      <c r="AB596" s="931"/>
      <c r="AC596" s="932"/>
      <c r="AD596" s="933"/>
      <c r="AE596" s="964"/>
      <c r="AF596" s="965"/>
      <c r="AG596" s="966"/>
      <c r="AH596" s="970"/>
      <c r="AI596" s="971"/>
      <c r="AJ596" s="971"/>
      <c r="AK596" s="971"/>
      <c r="AL596" s="972"/>
      <c r="AN596" s="911"/>
      <c r="AO596" s="912"/>
      <c r="AP596" s="912"/>
      <c r="AQ596" s="912"/>
      <c r="AR596" s="913"/>
      <c r="AU596" s="837"/>
      <c r="AV596" s="837"/>
      <c r="AW596" s="820"/>
    </row>
    <row r="597" spans="3:49" ht="10.9" customHeight="1">
      <c r="C597" s="869"/>
      <c r="D597" s="923"/>
      <c r="E597" s="867"/>
      <c r="F597" s="986"/>
      <c r="G597" s="869"/>
      <c r="H597" s="1026"/>
      <c r="I597" s="994"/>
      <c r="J597" s="995"/>
      <c r="K597" s="996"/>
      <c r="L597" s="961"/>
      <c r="M597" s="962"/>
      <c r="N597" s="962"/>
      <c r="O597" s="962"/>
      <c r="P597" s="963"/>
      <c r="Q597" s="780"/>
      <c r="R597" s="781"/>
      <c r="S597" s="875"/>
      <c r="T597" s="967"/>
      <c r="U597" s="968"/>
      <c r="V597" s="969"/>
      <c r="W597" s="961"/>
      <c r="X597" s="962"/>
      <c r="Y597" s="962"/>
      <c r="Z597" s="962"/>
      <c r="AA597" s="963"/>
      <c r="AB597" s="934"/>
      <c r="AC597" s="935"/>
      <c r="AD597" s="936"/>
      <c r="AE597" s="967"/>
      <c r="AF597" s="968"/>
      <c r="AG597" s="969"/>
      <c r="AH597" s="973"/>
      <c r="AI597" s="929"/>
      <c r="AJ597" s="929"/>
      <c r="AK597" s="929"/>
      <c r="AL597" s="930"/>
      <c r="AN597" s="911"/>
      <c r="AO597" s="912"/>
      <c r="AP597" s="912"/>
      <c r="AQ597" s="912"/>
      <c r="AR597" s="913"/>
      <c r="AU597" s="837"/>
      <c r="AV597" s="837"/>
      <c r="AW597" s="820"/>
    </row>
    <row r="598" spans="3:49" ht="10.9" customHeight="1">
      <c r="C598" s="920">
        <v>7</v>
      </c>
      <c r="D598" s="921" t="s">
        <v>9</v>
      </c>
      <c r="E598" s="924">
        <v>8</v>
      </c>
      <c r="F598" s="984" t="s">
        <v>10</v>
      </c>
      <c r="G598" s="920" t="s">
        <v>19</v>
      </c>
      <c r="H598" s="1024"/>
      <c r="I598" s="988"/>
      <c r="J598" s="989"/>
      <c r="K598" s="990"/>
      <c r="L598" s="975">
        <f t="shared" ref="L598" si="498">IF(AND(I598="△",AU598="●"),AW598,0)</f>
        <v>0</v>
      </c>
      <c r="M598" s="976"/>
      <c r="N598" s="976"/>
      <c r="O598" s="976"/>
      <c r="P598" s="977"/>
      <c r="Q598" s="774"/>
      <c r="R598" s="775"/>
      <c r="S598" s="873"/>
      <c r="T598" s="978">
        <f t="shared" ref="T598" si="499">IF(Q598="①",$AL$168,IF(Q598="②",$AL$190,IF(Q598="③",$AL$212,IF(Q598="④",$AL$234,0))))</f>
        <v>0</v>
      </c>
      <c r="U598" s="979"/>
      <c r="V598" s="980"/>
      <c r="W598" s="975">
        <f t="shared" ref="W598" si="500">IF(AND(I598="△",AU598="●"),$K$258*2,0)</f>
        <v>0</v>
      </c>
      <c r="X598" s="976"/>
      <c r="Y598" s="976"/>
      <c r="Z598" s="976"/>
      <c r="AA598" s="977"/>
      <c r="AB598" s="937"/>
      <c r="AC598" s="938"/>
      <c r="AD598" s="939"/>
      <c r="AE598" s="978">
        <f t="shared" ref="AE598" si="501">IF(AB600=0,0,ROUNDUP(AB600/AB598,3))</f>
        <v>0</v>
      </c>
      <c r="AF598" s="979"/>
      <c r="AG598" s="980"/>
      <c r="AH598" s="981">
        <f t="shared" ref="AH598" si="502">ROUNDUP(L598*T598+W598*AE598,1)</f>
        <v>0</v>
      </c>
      <c r="AI598" s="982"/>
      <c r="AJ598" s="982"/>
      <c r="AK598" s="982"/>
      <c r="AL598" s="983"/>
      <c r="AN598" s="928">
        <f t="shared" ref="AN598" si="503">IF(I598="△",ROUNDUP(W598*AE598,1),0)</f>
        <v>0</v>
      </c>
      <c r="AO598" s="929"/>
      <c r="AP598" s="929"/>
      <c r="AQ598" s="929"/>
      <c r="AR598" s="930"/>
      <c r="AU598" s="837" t="str">
        <f t="shared" ref="AU598" si="504">IF(OR(I598="×",AU602="×"),"×","●")</f>
        <v>●</v>
      </c>
      <c r="AV598" s="837">
        <f t="shared" ref="AV598" si="505">IF(AU598="●",IF(I598="定","-",I598),"-")</f>
        <v>0</v>
      </c>
      <c r="AW598" s="820">
        <f t="shared" ref="AW598" si="506">20+ROUNDDOWN(($K$256-1000)/1000,0)*20</f>
        <v>0</v>
      </c>
    </row>
    <row r="599" spans="3:49" ht="10.9" customHeight="1">
      <c r="C599" s="868"/>
      <c r="D599" s="922"/>
      <c r="E599" s="866"/>
      <c r="F599" s="985"/>
      <c r="G599" s="868"/>
      <c r="H599" s="1025"/>
      <c r="I599" s="991"/>
      <c r="J599" s="992"/>
      <c r="K599" s="993"/>
      <c r="L599" s="958"/>
      <c r="M599" s="959"/>
      <c r="N599" s="959"/>
      <c r="O599" s="959"/>
      <c r="P599" s="960"/>
      <c r="Q599" s="777"/>
      <c r="R599" s="778"/>
      <c r="S599" s="874"/>
      <c r="T599" s="964"/>
      <c r="U599" s="965"/>
      <c r="V599" s="966"/>
      <c r="W599" s="958"/>
      <c r="X599" s="959"/>
      <c r="Y599" s="959"/>
      <c r="Z599" s="959"/>
      <c r="AA599" s="960"/>
      <c r="AB599" s="940"/>
      <c r="AC599" s="941"/>
      <c r="AD599" s="942"/>
      <c r="AE599" s="964"/>
      <c r="AF599" s="965"/>
      <c r="AG599" s="966"/>
      <c r="AH599" s="970"/>
      <c r="AI599" s="971"/>
      <c r="AJ599" s="971"/>
      <c r="AK599" s="971"/>
      <c r="AL599" s="972"/>
      <c r="AN599" s="911"/>
      <c r="AO599" s="912"/>
      <c r="AP599" s="912"/>
      <c r="AQ599" s="912"/>
      <c r="AR599" s="913"/>
      <c r="AU599" s="837"/>
      <c r="AV599" s="837"/>
      <c r="AW599" s="820"/>
    </row>
    <row r="600" spans="3:49" ht="10.9" customHeight="1">
      <c r="C600" s="868"/>
      <c r="D600" s="922"/>
      <c r="E600" s="866"/>
      <c r="F600" s="985"/>
      <c r="G600" s="868"/>
      <c r="H600" s="1025"/>
      <c r="I600" s="991"/>
      <c r="J600" s="992"/>
      <c r="K600" s="993"/>
      <c r="L600" s="958"/>
      <c r="M600" s="959"/>
      <c r="N600" s="959"/>
      <c r="O600" s="959"/>
      <c r="P600" s="960"/>
      <c r="Q600" s="777"/>
      <c r="R600" s="778"/>
      <c r="S600" s="874"/>
      <c r="T600" s="964"/>
      <c r="U600" s="965"/>
      <c r="V600" s="966"/>
      <c r="W600" s="958"/>
      <c r="X600" s="959"/>
      <c r="Y600" s="959"/>
      <c r="Z600" s="959"/>
      <c r="AA600" s="960"/>
      <c r="AB600" s="931"/>
      <c r="AC600" s="932"/>
      <c r="AD600" s="933"/>
      <c r="AE600" s="964"/>
      <c r="AF600" s="965"/>
      <c r="AG600" s="966"/>
      <c r="AH600" s="970"/>
      <c r="AI600" s="971"/>
      <c r="AJ600" s="971"/>
      <c r="AK600" s="971"/>
      <c r="AL600" s="972"/>
      <c r="AN600" s="911"/>
      <c r="AO600" s="912"/>
      <c r="AP600" s="912"/>
      <c r="AQ600" s="912"/>
      <c r="AR600" s="913"/>
      <c r="AU600" s="837"/>
      <c r="AV600" s="837"/>
      <c r="AW600" s="820"/>
    </row>
    <row r="601" spans="3:49" ht="10.9" customHeight="1">
      <c r="C601" s="869"/>
      <c r="D601" s="923"/>
      <c r="E601" s="867"/>
      <c r="F601" s="986"/>
      <c r="G601" s="869"/>
      <c r="H601" s="1026"/>
      <c r="I601" s="994"/>
      <c r="J601" s="995"/>
      <c r="K601" s="996"/>
      <c r="L601" s="961"/>
      <c r="M601" s="962"/>
      <c r="N601" s="962"/>
      <c r="O601" s="962"/>
      <c r="P601" s="963"/>
      <c r="Q601" s="780"/>
      <c r="R601" s="781"/>
      <c r="S601" s="875"/>
      <c r="T601" s="967"/>
      <c r="U601" s="968"/>
      <c r="V601" s="969"/>
      <c r="W601" s="961"/>
      <c r="X601" s="962"/>
      <c r="Y601" s="962"/>
      <c r="Z601" s="962"/>
      <c r="AA601" s="963"/>
      <c r="AB601" s="934"/>
      <c r="AC601" s="935"/>
      <c r="AD601" s="936"/>
      <c r="AE601" s="967"/>
      <c r="AF601" s="968"/>
      <c r="AG601" s="969"/>
      <c r="AH601" s="973"/>
      <c r="AI601" s="929"/>
      <c r="AJ601" s="929"/>
      <c r="AK601" s="929"/>
      <c r="AL601" s="930"/>
      <c r="AN601" s="911"/>
      <c r="AO601" s="912"/>
      <c r="AP601" s="912"/>
      <c r="AQ601" s="912"/>
      <c r="AR601" s="913"/>
      <c r="AU601" s="837"/>
      <c r="AV601" s="837"/>
      <c r="AW601" s="820"/>
    </row>
    <row r="602" spans="3:49" ht="10.9" customHeight="1">
      <c r="C602" s="920">
        <v>7</v>
      </c>
      <c r="D602" s="921" t="s">
        <v>9</v>
      </c>
      <c r="E602" s="924">
        <v>9</v>
      </c>
      <c r="F602" s="984" t="s">
        <v>10</v>
      </c>
      <c r="G602" s="920" t="s">
        <v>20</v>
      </c>
      <c r="H602" s="1024"/>
      <c r="I602" s="988"/>
      <c r="J602" s="989"/>
      <c r="K602" s="990"/>
      <c r="L602" s="975">
        <f t="shared" ref="L602" si="507">IF(AND(I602="△",AU602="●"),AW602,0)</f>
        <v>0</v>
      </c>
      <c r="M602" s="976"/>
      <c r="N602" s="976"/>
      <c r="O602" s="976"/>
      <c r="P602" s="977"/>
      <c r="Q602" s="774"/>
      <c r="R602" s="775"/>
      <c r="S602" s="873"/>
      <c r="T602" s="978">
        <f t="shared" ref="T602" si="508">IF(Q602="①",$AL$168,IF(Q602="②",$AL$190,IF(Q602="③",$AL$212,IF(Q602="④",$AL$234,0))))</f>
        <v>0</v>
      </c>
      <c r="U602" s="979"/>
      <c r="V602" s="980"/>
      <c r="W602" s="975">
        <f t="shared" ref="W602" si="509">IF(AND(I602="△",AU602="●"),$K$258*2,0)</f>
        <v>0</v>
      </c>
      <c r="X602" s="976"/>
      <c r="Y602" s="976"/>
      <c r="Z602" s="976"/>
      <c r="AA602" s="977"/>
      <c r="AB602" s="937"/>
      <c r="AC602" s="938"/>
      <c r="AD602" s="939"/>
      <c r="AE602" s="978">
        <f t="shared" ref="AE602" si="510">IF(AB604=0,0,ROUNDUP(AB604/AB602,3))</f>
        <v>0</v>
      </c>
      <c r="AF602" s="979"/>
      <c r="AG602" s="980"/>
      <c r="AH602" s="981">
        <f t="shared" ref="AH602" si="511">ROUNDUP(L602*T602+W602*AE602,1)</f>
        <v>0</v>
      </c>
      <c r="AI602" s="982"/>
      <c r="AJ602" s="982"/>
      <c r="AK602" s="982"/>
      <c r="AL602" s="983"/>
      <c r="AN602" s="928">
        <f t="shared" ref="AN602" si="512">IF(I602="△",ROUNDUP(W602*AE602,1),0)</f>
        <v>0</v>
      </c>
      <c r="AO602" s="929"/>
      <c r="AP602" s="929"/>
      <c r="AQ602" s="929"/>
      <c r="AR602" s="930"/>
      <c r="AU602" s="837" t="str">
        <f t="shared" ref="AU602" si="513">IF(OR(I602="×",AU606="×"),"×","●")</f>
        <v>●</v>
      </c>
      <c r="AV602" s="837">
        <f t="shared" ref="AV602" si="514">IF(AU602="●",IF(I602="定","-",I602),"-")</f>
        <v>0</v>
      </c>
      <c r="AW602" s="820">
        <f t="shared" ref="AW602" si="515">20+ROUNDDOWN(($K$256-1000)/1000,0)*20</f>
        <v>0</v>
      </c>
    </row>
    <row r="603" spans="3:49" ht="10.9" customHeight="1">
      <c r="C603" s="868"/>
      <c r="D603" s="922"/>
      <c r="E603" s="866"/>
      <c r="F603" s="985"/>
      <c r="G603" s="868"/>
      <c r="H603" s="1025"/>
      <c r="I603" s="991"/>
      <c r="J603" s="992"/>
      <c r="K603" s="993"/>
      <c r="L603" s="958"/>
      <c r="M603" s="959"/>
      <c r="N603" s="959"/>
      <c r="O603" s="959"/>
      <c r="P603" s="960"/>
      <c r="Q603" s="777"/>
      <c r="R603" s="778"/>
      <c r="S603" s="874"/>
      <c r="T603" s="964"/>
      <c r="U603" s="965"/>
      <c r="V603" s="966"/>
      <c r="W603" s="958"/>
      <c r="X603" s="959"/>
      <c r="Y603" s="959"/>
      <c r="Z603" s="959"/>
      <c r="AA603" s="960"/>
      <c r="AB603" s="940"/>
      <c r="AC603" s="941"/>
      <c r="AD603" s="942"/>
      <c r="AE603" s="964"/>
      <c r="AF603" s="965"/>
      <c r="AG603" s="966"/>
      <c r="AH603" s="970"/>
      <c r="AI603" s="971"/>
      <c r="AJ603" s="971"/>
      <c r="AK603" s="971"/>
      <c r="AL603" s="972"/>
      <c r="AN603" s="911"/>
      <c r="AO603" s="912"/>
      <c r="AP603" s="912"/>
      <c r="AQ603" s="912"/>
      <c r="AR603" s="913"/>
      <c r="AU603" s="837"/>
      <c r="AV603" s="837"/>
      <c r="AW603" s="820"/>
    </row>
    <row r="604" spans="3:49" ht="10.9" customHeight="1">
      <c r="C604" s="868"/>
      <c r="D604" s="922"/>
      <c r="E604" s="866"/>
      <c r="F604" s="985"/>
      <c r="G604" s="868"/>
      <c r="H604" s="1025"/>
      <c r="I604" s="991"/>
      <c r="J604" s="992"/>
      <c r="K604" s="993"/>
      <c r="L604" s="958"/>
      <c r="M604" s="959"/>
      <c r="N604" s="959"/>
      <c r="O604" s="959"/>
      <c r="P604" s="960"/>
      <c r="Q604" s="777"/>
      <c r="R604" s="778"/>
      <c r="S604" s="874"/>
      <c r="T604" s="964"/>
      <c r="U604" s="965"/>
      <c r="V604" s="966"/>
      <c r="W604" s="958"/>
      <c r="X604" s="959"/>
      <c r="Y604" s="959"/>
      <c r="Z604" s="959"/>
      <c r="AA604" s="960"/>
      <c r="AB604" s="931"/>
      <c r="AC604" s="932"/>
      <c r="AD604" s="933"/>
      <c r="AE604" s="964"/>
      <c r="AF604" s="965"/>
      <c r="AG604" s="966"/>
      <c r="AH604" s="970"/>
      <c r="AI604" s="971"/>
      <c r="AJ604" s="971"/>
      <c r="AK604" s="971"/>
      <c r="AL604" s="972"/>
      <c r="AN604" s="911"/>
      <c r="AO604" s="912"/>
      <c r="AP604" s="912"/>
      <c r="AQ604" s="912"/>
      <c r="AR604" s="913"/>
      <c r="AU604" s="837"/>
      <c r="AV604" s="837"/>
      <c r="AW604" s="820"/>
    </row>
    <row r="605" spans="3:49" ht="10.9" customHeight="1">
      <c r="C605" s="869"/>
      <c r="D605" s="923"/>
      <c r="E605" s="867"/>
      <c r="F605" s="986"/>
      <c r="G605" s="869"/>
      <c r="H605" s="1026"/>
      <c r="I605" s="994"/>
      <c r="J605" s="995"/>
      <c r="K605" s="996"/>
      <c r="L605" s="961"/>
      <c r="M605" s="962"/>
      <c r="N605" s="962"/>
      <c r="O605" s="962"/>
      <c r="P605" s="963"/>
      <c r="Q605" s="780"/>
      <c r="R605" s="781"/>
      <c r="S605" s="875"/>
      <c r="T605" s="967"/>
      <c r="U605" s="968"/>
      <c r="V605" s="969"/>
      <c r="W605" s="961"/>
      <c r="X605" s="962"/>
      <c r="Y605" s="962"/>
      <c r="Z605" s="962"/>
      <c r="AA605" s="963"/>
      <c r="AB605" s="934"/>
      <c r="AC605" s="935"/>
      <c r="AD605" s="936"/>
      <c r="AE605" s="967"/>
      <c r="AF605" s="968"/>
      <c r="AG605" s="969"/>
      <c r="AH605" s="973"/>
      <c r="AI605" s="929"/>
      <c r="AJ605" s="929"/>
      <c r="AK605" s="929"/>
      <c r="AL605" s="930"/>
      <c r="AN605" s="911"/>
      <c r="AO605" s="912"/>
      <c r="AP605" s="912"/>
      <c r="AQ605" s="912"/>
      <c r="AR605" s="913"/>
      <c r="AU605" s="837"/>
      <c r="AV605" s="837"/>
      <c r="AW605" s="820"/>
    </row>
    <row r="606" spans="3:49" ht="10.9" customHeight="1">
      <c r="C606" s="920">
        <v>7</v>
      </c>
      <c r="D606" s="921" t="s">
        <v>9</v>
      </c>
      <c r="E606" s="924">
        <v>10</v>
      </c>
      <c r="F606" s="984" t="s">
        <v>10</v>
      </c>
      <c r="G606" s="920" t="s">
        <v>21</v>
      </c>
      <c r="H606" s="1024"/>
      <c r="I606" s="988"/>
      <c r="J606" s="989"/>
      <c r="K606" s="990"/>
      <c r="L606" s="975">
        <f t="shared" ref="L606" si="516">IF(AND(I606="△",AU606="●"),AW606,0)</f>
        <v>0</v>
      </c>
      <c r="M606" s="976"/>
      <c r="N606" s="976"/>
      <c r="O606" s="976"/>
      <c r="P606" s="977"/>
      <c r="Q606" s="774"/>
      <c r="R606" s="775"/>
      <c r="S606" s="873"/>
      <c r="T606" s="978">
        <f t="shared" ref="T606" si="517">IF(Q606="①",$AL$168,IF(Q606="②",$AL$190,IF(Q606="③",$AL$212,IF(Q606="④",$AL$234,0))))</f>
        <v>0</v>
      </c>
      <c r="U606" s="979"/>
      <c r="V606" s="980"/>
      <c r="W606" s="1004">
        <f t="shared" ref="W606" si="518">IF(AND(I606="△",AU606="●"),$K$258*2,0)</f>
        <v>0</v>
      </c>
      <c r="X606" s="906"/>
      <c r="Y606" s="906"/>
      <c r="Z606" s="906"/>
      <c r="AA606" s="907"/>
      <c r="AB606" s="937"/>
      <c r="AC606" s="938"/>
      <c r="AD606" s="939"/>
      <c r="AE606" s="978">
        <f t="shared" ref="AE606" si="519">IF(AB608=0,0,ROUNDUP(AB608/AB606,3))</f>
        <v>0</v>
      </c>
      <c r="AF606" s="979"/>
      <c r="AG606" s="980"/>
      <c r="AH606" s="981">
        <f t="shared" ref="AH606" si="520">ROUNDUP(L606*T606+W606*AE606,1)</f>
        <v>0</v>
      </c>
      <c r="AI606" s="982"/>
      <c r="AJ606" s="982"/>
      <c r="AK606" s="982"/>
      <c r="AL606" s="983"/>
      <c r="AN606" s="928">
        <f t="shared" ref="AN606" si="521">IF(I606="△",ROUNDUP(W606*AE606,1),0)</f>
        <v>0</v>
      </c>
      <c r="AO606" s="929"/>
      <c r="AP606" s="929"/>
      <c r="AQ606" s="929"/>
      <c r="AR606" s="930"/>
      <c r="AU606" s="837" t="str">
        <f>IF(OR(I606="×",AU610="×"),"×","●")</f>
        <v>●</v>
      </c>
      <c r="AV606" s="837">
        <f t="shared" ref="AV606" si="522">IF(AU606="●",IF(I606="定","-",I606),"-")</f>
        <v>0</v>
      </c>
      <c r="AW606" s="820">
        <f t="shared" ref="AW606" si="523">20+ROUNDDOWN(($K$256-1000)/1000,0)*20</f>
        <v>0</v>
      </c>
    </row>
    <row r="607" spans="3:49" ht="10.9" customHeight="1">
      <c r="C607" s="868"/>
      <c r="D607" s="922"/>
      <c r="E607" s="866"/>
      <c r="F607" s="985"/>
      <c r="G607" s="868"/>
      <c r="H607" s="1025"/>
      <c r="I607" s="991"/>
      <c r="J607" s="992"/>
      <c r="K607" s="993"/>
      <c r="L607" s="958"/>
      <c r="M607" s="959"/>
      <c r="N607" s="959"/>
      <c r="O607" s="959"/>
      <c r="P607" s="960"/>
      <c r="Q607" s="777"/>
      <c r="R607" s="778"/>
      <c r="S607" s="874"/>
      <c r="T607" s="964"/>
      <c r="U607" s="965"/>
      <c r="V607" s="966"/>
      <c r="W607" s="1004"/>
      <c r="X607" s="906"/>
      <c r="Y607" s="906"/>
      <c r="Z607" s="906"/>
      <c r="AA607" s="907"/>
      <c r="AB607" s="940"/>
      <c r="AC607" s="941"/>
      <c r="AD607" s="942"/>
      <c r="AE607" s="964"/>
      <c r="AF607" s="965"/>
      <c r="AG607" s="966"/>
      <c r="AH607" s="970"/>
      <c r="AI607" s="971"/>
      <c r="AJ607" s="971"/>
      <c r="AK607" s="971"/>
      <c r="AL607" s="972"/>
      <c r="AN607" s="911"/>
      <c r="AO607" s="912"/>
      <c r="AP607" s="912"/>
      <c r="AQ607" s="912"/>
      <c r="AR607" s="913"/>
      <c r="AU607" s="837"/>
      <c r="AV607" s="837"/>
      <c r="AW607" s="820"/>
    </row>
    <row r="608" spans="3:49" ht="10.9" customHeight="1">
      <c r="C608" s="868"/>
      <c r="D608" s="922"/>
      <c r="E608" s="866"/>
      <c r="F608" s="985"/>
      <c r="G608" s="868"/>
      <c r="H608" s="1025"/>
      <c r="I608" s="991"/>
      <c r="J608" s="992"/>
      <c r="K608" s="993"/>
      <c r="L608" s="958"/>
      <c r="M608" s="959"/>
      <c r="N608" s="959"/>
      <c r="O608" s="959"/>
      <c r="P608" s="960"/>
      <c r="Q608" s="777"/>
      <c r="R608" s="778"/>
      <c r="S608" s="874"/>
      <c r="T608" s="964"/>
      <c r="U608" s="965"/>
      <c r="V608" s="966"/>
      <c r="W608" s="1004"/>
      <c r="X608" s="906"/>
      <c r="Y608" s="906"/>
      <c r="Z608" s="906"/>
      <c r="AA608" s="907"/>
      <c r="AB608" s="931"/>
      <c r="AC608" s="932"/>
      <c r="AD608" s="933"/>
      <c r="AE608" s="964"/>
      <c r="AF608" s="965"/>
      <c r="AG608" s="966"/>
      <c r="AH608" s="970"/>
      <c r="AI608" s="971"/>
      <c r="AJ608" s="971"/>
      <c r="AK608" s="971"/>
      <c r="AL608" s="972"/>
      <c r="AN608" s="911"/>
      <c r="AO608" s="912"/>
      <c r="AP608" s="912"/>
      <c r="AQ608" s="912"/>
      <c r="AR608" s="913"/>
      <c r="AU608" s="837"/>
      <c r="AV608" s="837"/>
      <c r="AW608" s="820"/>
    </row>
    <row r="609" spans="3:50" ht="10.9" customHeight="1">
      <c r="C609" s="869"/>
      <c r="D609" s="923"/>
      <c r="E609" s="867"/>
      <c r="F609" s="986"/>
      <c r="G609" s="869"/>
      <c r="H609" s="1026"/>
      <c r="I609" s="994"/>
      <c r="J609" s="995"/>
      <c r="K609" s="996"/>
      <c r="L609" s="961"/>
      <c r="M609" s="962"/>
      <c r="N609" s="962"/>
      <c r="O609" s="962"/>
      <c r="P609" s="963"/>
      <c r="Q609" s="780"/>
      <c r="R609" s="781"/>
      <c r="S609" s="875"/>
      <c r="T609" s="967"/>
      <c r="U609" s="968"/>
      <c r="V609" s="969"/>
      <c r="W609" s="1004"/>
      <c r="X609" s="906"/>
      <c r="Y609" s="906"/>
      <c r="Z609" s="906"/>
      <c r="AA609" s="907"/>
      <c r="AB609" s="934"/>
      <c r="AC609" s="935"/>
      <c r="AD609" s="936"/>
      <c r="AE609" s="967"/>
      <c r="AF609" s="968"/>
      <c r="AG609" s="969"/>
      <c r="AH609" s="973"/>
      <c r="AI609" s="929"/>
      <c r="AJ609" s="929"/>
      <c r="AK609" s="929"/>
      <c r="AL609" s="930"/>
      <c r="AN609" s="911"/>
      <c r="AO609" s="912"/>
      <c r="AP609" s="912"/>
      <c r="AQ609" s="912"/>
      <c r="AR609" s="913"/>
      <c r="AU609" s="837"/>
      <c r="AV609" s="837"/>
      <c r="AW609" s="820"/>
    </row>
    <row r="610" spans="3:50" ht="10.9" customHeight="1">
      <c r="C610" s="920">
        <v>7</v>
      </c>
      <c r="D610" s="921" t="s">
        <v>9</v>
      </c>
      <c r="E610" s="924">
        <v>11</v>
      </c>
      <c r="F610" s="984" t="s">
        <v>10</v>
      </c>
      <c r="G610" s="920" t="s">
        <v>22</v>
      </c>
      <c r="H610" s="1024"/>
      <c r="I610" s="988"/>
      <c r="J610" s="989"/>
      <c r="K610" s="990"/>
      <c r="L610" s="975">
        <f t="shared" ref="L610" si="524">IF(AND(I610="△",AU610="●"),AW610,0)</f>
        <v>0</v>
      </c>
      <c r="M610" s="976"/>
      <c r="N610" s="976"/>
      <c r="O610" s="976"/>
      <c r="P610" s="977"/>
      <c r="Q610" s="774"/>
      <c r="R610" s="775"/>
      <c r="S610" s="873"/>
      <c r="T610" s="978">
        <f t="shared" ref="T610" si="525">IF(Q610="①",$AL$168,IF(Q610="②",$AL$190,IF(Q610="③",$AL$212,IF(Q610="④",$AL$234,0))))</f>
        <v>0</v>
      </c>
      <c r="U610" s="979"/>
      <c r="V610" s="980"/>
      <c r="W610" s="1004">
        <f t="shared" ref="W610" si="526">IF(AND(I610="△",AU610="●"),$K$258*2,0)</f>
        <v>0</v>
      </c>
      <c r="X610" s="906"/>
      <c r="Y610" s="906"/>
      <c r="Z610" s="906"/>
      <c r="AA610" s="907"/>
      <c r="AB610" s="937"/>
      <c r="AC610" s="938"/>
      <c r="AD610" s="939"/>
      <c r="AE610" s="978">
        <f t="shared" ref="AE610" si="527">IF(AB612=0,0,ROUNDUP(AB612/AB610,3))</f>
        <v>0</v>
      </c>
      <c r="AF610" s="979"/>
      <c r="AG610" s="980"/>
      <c r="AH610" s="981">
        <f t="shared" ref="AH610" si="528">ROUNDUP(L610*T610+W610*AE610,1)</f>
        <v>0</v>
      </c>
      <c r="AI610" s="982"/>
      <c r="AJ610" s="982"/>
      <c r="AK610" s="982"/>
      <c r="AL610" s="983"/>
      <c r="AN610" s="911">
        <f t="shared" ref="AN610" si="529">IF(I610="△",ROUNDUP(W610*AE610,1),0)</f>
        <v>0</v>
      </c>
      <c r="AO610" s="912"/>
      <c r="AP610" s="912"/>
      <c r="AQ610" s="912"/>
      <c r="AR610" s="913"/>
      <c r="AU610" s="837" t="str">
        <f>IF(I610="×","×","●")</f>
        <v>●</v>
      </c>
      <c r="AV610" s="837">
        <f t="shared" ref="AV610" si="530">IF(AU610="●",IF(I610="定","-",I610),"-")</f>
        <v>0</v>
      </c>
      <c r="AW610" s="820">
        <f t="shared" ref="AW610" si="531">20+ROUNDDOWN(($K$256-1000)/1000,0)*20</f>
        <v>0</v>
      </c>
      <c r="AX610" s="12"/>
    </row>
    <row r="611" spans="3:50" ht="10.9" customHeight="1">
      <c r="C611" s="868"/>
      <c r="D611" s="922"/>
      <c r="E611" s="866"/>
      <c r="F611" s="985"/>
      <c r="G611" s="868"/>
      <c r="H611" s="1025"/>
      <c r="I611" s="991"/>
      <c r="J611" s="992"/>
      <c r="K611" s="993"/>
      <c r="L611" s="958"/>
      <c r="M611" s="959"/>
      <c r="N611" s="959"/>
      <c r="O611" s="959"/>
      <c r="P611" s="960"/>
      <c r="Q611" s="777"/>
      <c r="R611" s="778"/>
      <c r="S611" s="874"/>
      <c r="T611" s="964"/>
      <c r="U611" s="965"/>
      <c r="V611" s="966"/>
      <c r="W611" s="1004"/>
      <c r="X611" s="906"/>
      <c r="Y611" s="906"/>
      <c r="Z611" s="906"/>
      <c r="AA611" s="907"/>
      <c r="AB611" s="940"/>
      <c r="AC611" s="941"/>
      <c r="AD611" s="942"/>
      <c r="AE611" s="964"/>
      <c r="AF611" s="965"/>
      <c r="AG611" s="966"/>
      <c r="AH611" s="970"/>
      <c r="AI611" s="971"/>
      <c r="AJ611" s="971"/>
      <c r="AK611" s="971"/>
      <c r="AL611" s="972"/>
      <c r="AN611" s="911"/>
      <c r="AO611" s="912"/>
      <c r="AP611" s="912"/>
      <c r="AQ611" s="912"/>
      <c r="AR611" s="913"/>
      <c r="AU611" s="837"/>
      <c r="AV611" s="837"/>
      <c r="AW611" s="820"/>
      <c r="AX611" s="12"/>
    </row>
    <row r="612" spans="3:50" ht="10.9" customHeight="1">
      <c r="C612" s="868"/>
      <c r="D612" s="922"/>
      <c r="E612" s="866"/>
      <c r="F612" s="985"/>
      <c r="G612" s="868"/>
      <c r="H612" s="1025"/>
      <c r="I612" s="991"/>
      <c r="J612" s="992"/>
      <c r="K612" s="993"/>
      <c r="L612" s="958"/>
      <c r="M612" s="959"/>
      <c r="N612" s="959"/>
      <c r="O612" s="959"/>
      <c r="P612" s="960"/>
      <c r="Q612" s="777"/>
      <c r="R612" s="778"/>
      <c r="S612" s="874"/>
      <c r="T612" s="964"/>
      <c r="U612" s="965"/>
      <c r="V612" s="966"/>
      <c r="W612" s="1004"/>
      <c r="X612" s="906"/>
      <c r="Y612" s="906"/>
      <c r="Z612" s="906"/>
      <c r="AA612" s="907"/>
      <c r="AB612" s="943"/>
      <c r="AC612" s="944"/>
      <c r="AD612" s="945"/>
      <c r="AE612" s="964"/>
      <c r="AF612" s="965"/>
      <c r="AG612" s="966"/>
      <c r="AH612" s="970"/>
      <c r="AI612" s="971"/>
      <c r="AJ612" s="971"/>
      <c r="AK612" s="971"/>
      <c r="AL612" s="972"/>
      <c r="AN612" s="911"/>
      <c r="AO612" s="912"/>
      <c r="AP612" s="912"/>
      <c r="AQ612" s="912"/>
      <c r="AR612" s="913"/>
      <c r="AU612" s="837"/>
      <c r="AV612" s="837"/>
      <c r="AW612" s="820"/>
      <c r="AX612" s="12"/>
    </row>
    <row r="613" spans="3:50" ht="10.9" customHeight="1" thickBot="1">
      <c r="C613" s="946"/>
      <c r="D613" s="947"/>
      <c r="E613" s="948"/>
      <c r="F613" s="1014"/>
      <c r="G613" s="946"/>
      <c r="H613" s="1027"/>
      <c r="I613" s="1015"/>
      <c r="J613" s="1016"/>
      <c r="K613" s="1017"/>
      <c r="L613" s="1018"/>
      <c r="M613" s="1019"/>
      <c r="N613" s="1019"/>
      <c r="O613" s="1019"/>
      <c r="P613" s="1020"/>
      <c r="Q613" s="885"/>
      <c r="R613" s="886"/>
      <c r="S613" s="949"/>
      <c r="T613" s="1008"/>
      <c r="U613" s="1009"/>
      <c r="V613" s="1010"/>
      <c r="W613" s="1005"/>
      <c r="X613" s="1006"/>
      <c r="Y613" s="1006"/>
      <c r="Z613" s="1006"/>
      <c r="AA613" s="1007"/>
      <c r="AB613" s="1021"/>
      <c r="AC613" s="1022"/>
      <c r="AD613" s="1023"/>
      <c r="AE613" s="1008"/>
      <c r="AF613" s="1009"/>
      <c r="AG613" s="1010"/>
      <c r="AH613" s="1011"/>
      <c r="AI613" s="1012"/>
      <c r="AJ613" s="1012"/>
      <c r="AK613" s="1012"/>
      <c r="AL613" s="1013"/>
      <c r="AN613" s="955"/>
      <c r="AO613" s="956"/>
      <c r="AP613" s="956"/>
      <c r="AQ613" s="956"/>
      <c r="AR613" s="957"/>
      <c r="AU613" s="904"/>
      <c r="AV613" s="904"/>
      <c r="AW613" s="905"/>
      <c r="AX613" s="12"/>
    </row>
    <row r="614" spans="3:50" ht="10.9" customHeight="1" thickTop="1">
      <c r="C614" s="868">
        <v>7</v>
      </c>
      <c r="D614" s="922" t="s">
        <v>9</v>
      </c>
      <c r="E614" s="866">
        <v>12</v>
      </c>
      <c r="F614" s="985" t="s">
        <v>10</v>
      </c>
      <c r="G614" s="868" t="s">
        <v>23</v>
      </c>
      <c r="H614" s="1025"/>
      <c r="I614" s="991"/>
      <c r="J614" s="992"/>
      <c r="K614" s="993"/>
      <c r="L614" s="958">
        <f t="shared" ref="L614" si="532">IF(AND(I614="△",AU614="●"),AW614,0)</f>
        <v>0</v>
      </c>
      <c r="M614" s="959"/>
      <c r="N614" s="959"/>
      <c r="O614" s="959"/>
      <c r="P614" s="960"/>
      <c r="Q614" s="777"/>
      <c r="R614" s="778"/>
      <c r="S614" s="874"/>
      <c r="T614" s="964">
        <f t="shared" ref="T614" si="533">IF(Q614="①",$AL$168,IF(Q614="②",$AL$190,IF(Q614="③",$AL$212,IF(Q614="④",$AL$234,0))))</f>
        <v>0</v>
      </c>
      <c r="U614" s="965"/>
      <c r="V614" s="966"/>
      <c r="W614" s="958">
        <f t="shared" ref="W614" si="534">IF(AND(I614="△",AU614="●"),$K$258*2,0)</f>
        <v>0</v>
      </c>
      <c r="X614" s="959"/>
      <c r="Y614" s="959"/>
      <c r="Z614" s="959"/>
      <c r="AA614" s="960"/>
      <c r="AB614" s="931"/>
      <c r="AC614" s="932"/>
      <c r="AD614" s="933"/>
      <c r="AE614" s="964">
        <f t="shared" ref="AE614" si="535">IF(AB616=0,0,ROUNDUP(AB616/AB614,3))</f>
        <v>0</v>
      </c>
      <c r="AF614" s="965"/>
      <c r="AG614" s="966"/>
      <c r="AH614" s="970">
        <f t="shared" ref="AH614" si="536">ROUNDUP(L614*T614+W614*AE614,1)</f>
        <v>0</v>
      </c>
      <c r="AI614" s="971"/>
      <c r="AJ614" s="971"/>
      <c r="AK614" s="971"/>
      <c r="AL614" s="972"/>
      <c r="AN614" s="928">
        <f t="shared" ref="AN614" si="537">IF(I614="△",ROUNDUP(W614*AE614,1),0)</f>
        <v>0</v>
      </c>
      <c r="AO614" s="929"/>
      <c r="AP614" s="929"/>
      <c r="AQ614" s="929"/>
      <c r="AR614" s="930"/>
      <c r="AU614" s="837" t="str">
        <f t="shared" ref="AU614" si="538">IF(OR(I614="×",AU618="×"),"×","●")</f>
        <v>●</v>
      </c>
      <c r="AV614" s="837">
        <f t="shared" ref="AV614" si="539">IF(AU614="●",IF(I614="定","-",I614),"-")</f>
        <v>0</v>
      </c>
      <c r="AW614" s="820">
        <f t="shared" ref="AW614" si="540">20+ROUNDDOWN(($K$256-1000)/1000,0)*20</f>
        <v>0</v>
      </c>
    </row>
    <row r="615" spans="3:50" ht="10.9" customHeight="1">
      <c r="C615" s="868"/>
      <c r="D615" s="922"/>
      <c r="E615" s="866"/>
      <c r="F615" s="985"/>
      <c r="G615" s="868"/>
      <c r="H615" s="1025"/>
      <c r="I615" s="991"/>
      <c r="J615" s="992"/>
      <c r="K615" s="993"/>
      <c r="L615" s="958"/>
      <c r="M615" s="959"/>
      <c r="N615" s="959"/>
      <c r="O615" s="959"/>
      <c r="P615" s="960"/>
      <c r="Q615" s="777"/>
      <c r="R615" s="778"/>
      <c r="S615" s="874"/>
      <c r="T615" s="964"/>
      <c r="U615" s="965"/>
      <c r="V615" s="966"/>
      <c r="W615" s="958"/>
      <c r="X615" s="959"/>
      <c r="Y615" s="959"/>
      <c r="Z615" s="959"/>
      <c r="AA615" s="960"/>
      <c r="AB615" s="940"/>
      <c r="AC615" s="941"/>
      <c r="AD615" s="942"/>
      <c r="AE615" s="964"/>
      <c r="AF615" s="965"/>
      <c r="AG615" s="966"/>
      <c r="AH615" s="970"/>
      <c r="AI615" s="971"/>
      <c r="AJ615" s="971"/>
      <c r="AK615" s="971"/>
      <c r="AL615" s="972"/>
      <c r="AN615" s="911"/>
      <c r="AO615" s="912"/>
      <c r="AP615" s="912"/>
      <c r="AQ615" s="912"/>
      <c r="AR615" s="913"/>
      <c r="AU615" s="837"/>
      <c r="AV615" s="837"/>
      <c r="AW615" s="820"/>
    </row>
    <row r="616" spans="3:50" ht="10.9" customHeight="1">
      <c r="C616" s="868"/>
      <c r="D616" s="922"/>
      <c r="E616" s="866"/>
      <c r="F616" s="985"/>
      <c r="G616" s="868"/>
      <c r="H616" s="1025"/>
      <c r="I616" s="991"/>
      <c r="J616" s="992"/>
      <c r="K616" s="993"/>
      <c r="L616" s="958"/>
      <c r="M616" s="959"/>
      <c r="N616" s="959"/>
      <c r="O616" s="959"/>
      <c r="P616" s="960"/>
      <c r="Q616" s="777"/>
      <c r="R616" s="778"/>
      <c r="S616" s="874"/>
      <c r="T616" s="964"/>
      <c r="U616" s="965"/>
      <c r="V616" s="966"/>
      <c r="W616" s="958"/>
      <c r="X616" s="959"/>
      <c r="Y616" s="959"/>
      <c r="Z616" s="959"/>
      <c r="AA616" s="960"/>
      <c r="AB616" s="931"/>
      <c r="AC616" s="932"/>
      <c r="AD616" s="933"/>
      <c r="AE616" s="964"/>
      <c r="AF616" s="965"/>
      <c r="AG616" s="966"/>
      <c r="AH616" s="970"/>
      <c r="AI616" s="971"/>
      <c r="AJ616" s="971"/>
      <c r="AK616" s="971"/>
      <c r="AL616" s="972"/>
      <c r="AN616" s="911"/>
      <c r="AO616" s="912"/>
      <c r="AP616" s="912"/>
      <c r="AQ616" s="912"/>
      <c r="AR616" s="913"/>
      <c r="AU616" s="837"/>
      <c r="AV616" s="837"/>
      <c r="AW616" s="820"/>
    </row>
    <row r="617" spans="3:50" ht="10.9" customHeight="1">
      <c r="C617" s="869"/>
      <c r="D617" s="923"/>
      <c r="E617" s="867"/>
      <c r="F617" s="986"/>
      <c r="G617" s="869"/>
      <c r="H617" s="1026"/>
      <c r="I617" s="994"/>
      <c r="J617" s="995"/>
      <c r="K617" s="996"/>
      <c r="L617" s="961"/>
      <c r="M617" s="962"/>
      <c r="N617" s="962"/>
      <c r="O617" s="962"/>
      <c r="P617" s="963"/>
      <c r="Q617" s="780"/>
      <c r="R617" s="781"/>
      <c r="S617" s="875"/>
      <c r="T617" s="967"/>
      <c r="U617" s="968"/>
      <c r="V617" s="969"/>
      <c r="W617" s="961"/>
      <c r="X617" s="962"/>
      <c r="Y617" s="962"/>
      <c r="Z617" s="962"/>
      <c r="AA617" s="963"/>
      <c r="AB617" s="934"/>
      <c r="AC617" s="935"/>
      <c r="AD617" s="936"/>
      <c r="AE617" s="967"/>
      <c r="AF617" s="968"/>
      <c r="AG617" s="969"/>
      <c r="AH617" s="973"/>
      <c r="AI617" s="929"/>
      <c r="AJ617" s="929"/>
      <c r="AK617" s="929"/>
      <c r="AL617" s="930"/>
      <c r="AN617" s="911"/>
      <c r="AO617" s="912"/>
      <c r="AP617" s="912"/>
      <c r="AQ617" s="912"/>
      <c r="AR617" s="913"/>
      <c r="AU617" s="837"/>
      <c r="AV617" s="837"/>
      <c r="AW617" s="820"/>
    </row>
    <row r="618" spans="3:50" ht="10.9" customHeight="1">
      <c r="C618" s="920">
        <v>7</v>
      </c>
      <c r="D618" s="921" t="s">
        <v>9</v>
      </c>
      <c r="E618" s="924">
        <v>13</v>
      </c>
      <c r="F618" s="984" t="s">
        <v>10</v>
      </c>
      <c r="G618" s="920" t="s">
        <v>24</v>
      </c>
      <c r="H618" s="1024"/>
      <c r="I618" s="988"/>
      <c r="J618" s="989"/>
      <c r="K618" s="990"/>
      <c r="L618" s="975">
        <f t="shared" ref="L618" si="541">IF(AND(I618="△",AU618="●"),AW618,0)</f>
        <v>0</v>
      </c>
      <c r="M618" s="976"/>
      <c r="N618" s="976"/>
      <c r="O618" s="976"/>
      <c r="P618" s="977"/>
      <c r="Q618" s="774"/>
      <c r="R618" s="775"/>
      <c r="S618" s="873"/>
      <c r="T618" s="978">
        <f t="shared" ref="T618" si="542">IF(Q618="①",$AL$168,IF(Q618="②",$AL$190,IF(Q618="③",$AL$212,IF(Q618="④",$AL$234,0))))</f>
        <v>0</v>
      </c>
      <c r="U618" s="979"/>
      <c r="V618" s="980"/>
      <c r="W618" s="975">
        <f t="shared" ref="W618" si="543">IF(AND(I618="△",AU618="●"),$K$258*2,0)</f>
        <v>0</v>
      </c>
      <c r="X618" s="976"/>
      <c r="Y618" s="976"/>
      <c r="Z618" s="976"/>
      <c r="AA618" s="977"/>
      <c r="AB618" s="937"/>
      <c r="AC618" s="938"/>
      <c r="AD618" s="939"/>
      <c r="AE618" s="978">
        <f t="shared" ref="AE618" si="544">IF(AB620=0,0,ROUNDUP(AB620/AB618,3))</f>
        <v>0</v>
      </c>
      <c r="AF618" s="979"/>
      <c r="AG618" s="980"/>
      <c r="AH618" s="981">
        <f t="shared" ref="AH618" si="545">ROUNDUP(L618*T618+W618*AE618,1)</f>
        <v>0</v>
      </c>
      <c r="AI618" s="982"/>
      <c r="AJ618" s="982"/>
      <c r="AK618" s="982"/>
      <c r="AL618" s="983"/>
      <c r="AN618" s="928">
        <f t="shared" ref="AN618" si="546">IF(I618="△",ROUNDUP(W618*AE618,1),0)</f>
        <v>0</v>
      </c>
      <c r="AO618" s="929"/>
      <c r="AP618" s="929"/>
      <c r="AQ618" s="929"/>
      <c r="AR618" s="930"/>
      <c r="AU618" s="837" t="str">
        <f t="shared" ref="AU618" si="547">IF(OR(I618="×",AU622="×"),"×","●")</f>
        <v>●</v>
      </c>
      <c r="AV618" s="837">
        <f t="shared" ref="AV618" si="548">IF(AU618="●",IF(I618="定","-",I618),"-")</f>
        <v>0</v>
      </c>
      <c r="AW618" s="820">
        <f t="shared" ref="AW618" si="549">20+ROUNDDOWN(($K$256-1000)/1000,0)*20</f>
        <v>0</v>
      </c>
    </row>
    <row r="619" spans="3:50" ht="10.9" customHeight="1">
      <c r="C619" s="868"/>
      <c r="D619" s="922"/>
      <c r="E619" s="866"/>
      <c r="F619" s="985"/>
      <c r="G619" s="868"/>
      <c r="H619" s="1025"/>
      <c r="I619" s="991"/>
      <c r="J619" s="992"/>
      <c r="K619" s="993"/>
      <c r="L619" s="958"/>
      <c r="M619" s="959"/>
      <c r="N619" s="959"/>
      <c r="O619" s="959"/>
      <c r="P619" s="960"/>
      <c r="Q619" s="777"/>
      <c r="R619" s="778"/>
      <c r="S619" s="874"/>
      <c r="T619" s="964"/>
      <c r="U619" s="965"/>
      <c r="V619" s="966"/>
      <c r="W619" s="958"/>
      <c r="X619" s="959"/>
      <c r="Y619" s="959"/>
      <c r="Z619" s="959"/>
      <c r="AA619" s="960"/>
      <c r="AB619" s="940"/>
      <c r="AC619" s="941"/>
      <c r="AD619" s="942"/>
      <c r="AE619" s="964"/>
      <c r="AF619" s="965"/>
      <c r="AG619" s="966"/>
      <c r="AH619" s="970"/>
      <c r="AI619" s="971"/>
      <c r="AJ619" s="971"/>
      <c r="AK619" s="971"/>
      <c r="AL619" s="972"/>
      <c r="AN619" s="911"/>
      <c r="AO619" s="912"/>
      <c r="AP619" s="912"/>
      <c r="AQ619" s="912"/>
      <c r="AR619" s="913"/>
      <c r="AU619" s="837"/>
      <c r="AV619" s="837"/>
      <c r="AW619" s="820"/>
    </row>
    <row r="620" spans="3:50" ht="10.9" customHeight="1">
      <c r="C620" s="868"/>
      <c r="D620" s="922"/>
      <c r="E620" s="866"/>
      <c r="F620" s="985"/>
      <c r="G620" s="868"/>
      <c r="H620" s="1025"/>
      <c r="I620" s="991"/>
      <c r="J620" s="992"/>
      <c r="K620" s="993"/>
      <c r="L620" s="958"/>
      <c r="M620" s="959"/>
      <c r="N620" s="959"/>
      <c r="O620" s="959"/>
      <c r="P620" s="960"/>
      <c r="Q620" s="777"/>
      <c r="R620" s="778"/>
      <c r="S620" s="874"/>
      <c r="T620" s="964"/>
      <c r="U620" s="965"/>
      <c r="V620" s="966"/>
      <c r="W620" s="958"/>
      <c r="X620" s="959"/>
      <c r="Y620" s="959"/>
      <c r="Z620" s="959"/>
      <c r="AA620" s="960"/>
      <c r="AB620" s="931"/>
      <c r="AC620" s="932"/>
      <c r="AD620" s="933"/>
      <c r="AE620" s="964"/>
      <c r="AF620" s="965"/>
      <c r="AG620" s="966"/>
      <c r="AH620" s="970"/>
      <c r="AI620" s="971"/>
      <c r="AJ620" s="971"/>
      <c r="AK620" s="971"/>
      <c r="AL620" s="972"/>
      <c r="AN620" s="911"/>
      <c r="AO620" s="912"/>
      <c r="AP620" s="912"/>
      <c r="AQ620" s="912"/>
      <c r="AR620" s="913"/>
      <c r="AU620" s="837"/>
      <c r="AV620" s="837"/>
      <c r="AW620" s="820"/>
    </row>
    <row r="621" spans="3:50" ht="10.9" customHeight="1">
      <c r="C621" s="869"/>
      <c r="D621" s="923"/>
      <c r="E621" s="867"/>
      <c r="F621" s="986"/>
      <c r="G621" s="869"/>
      <c r="H621" s="1026"/>
      <c r="I621" s="994"/>
      <c r="J621" s="995"/>
      <c r="K621" s="996"/>
      <c r="L621" s="961"/>
      <c r="M621" s="962"/>
      <c r="N621" s="962"/>
      <c r="O621" s="962"/>
      <c r="P621" s="963"/>
      <c r="Q621" s="780"/>
      <c r="R621" s="781"/>
      <c r="S621" s="875"/>
      <c r="T621" s="967"/>
      <c r="U621" s="968"/>
      <c r="V621" s="969"/>
      <c r="W621" s="961"/>
      <c r="X621" s="962"/>
      <c r="Y621" s="962"/>
      <c r="Z621" s="962"/>
      <c r="AA621" s="963"/>
      <c r="AB621" s="934"/>
      <c r="AC621" s="935"/>
      <c r="AD621" s="936"/>
      <c r="AE621" s="967"/>
      <c r="AF621" s="968"/>
      <c r="AG621" s="969"/>
      <c r="AH621" s="973"/>
      <c r="AI621" s="929"/>
      <c r="AJ621" s="929"/>
      <c r="AK621" s="929"/>
      <c r="AL621" s="930"/>
      <c r="AN621" s="911"/>
      <c r="AO621" s="912"/>
      <c r="AP621" s="912"/>
      <c r="AQ621" s="912"/>
      <c r="AR621" s="913"/>
      <c r="AU621" s="837"/>
      <c r="AV621" s="837"/>
      <c r="AW621" s="820"/>
    </row>
    <row r="622" spans="3:50" ht="10.9" customHeight="1">
      <c r="C622" s="920">
        <v>7</v>
      </c>
      <c r="D622" s="921" t="s">
        <v>9</v>
      </c>
      <c r="E622" s="924">
        <v>14</v>
      </c>
      <c r="F622" s="984" t="s">
        <v>10</v>
      </c>
      <c r="G622" s="920" t="s">
        <v>25</v>
      </c>
      <c r="H622" s="1024"/>
      <c r="I622" s="988"/>
      <c r="J622" s="989"/>
      <c r="K622" s="990"/>
      <c r="L622" s="975">
        <f t="shared" ref="L622" si="550">IF(AND(I622="△",AU622="●"),AW622,0)</f>
        <v>0</v>
      </c>
      <c r="M622" s="976"/>
      <c r="N622" s="976"/>
      <c r="O622" s="976"/>
      <c r="P622" s="977"/>
      <c r="Q622" s="774"/>
      <c r="R622" s="775"/>
      <c r="S622" s="873"/>
      <c r="T622" s="978">
        <f t="shared" ref="T622" si="551">IF(Q622="①",$AL$168,IF(Q622="②",$AL$190,IF(Q622="③",$AL$212,IF(Q622="④",$AL$234,0))))</f>
        <v>0</v>
      </c>
      <c r="U622" s="979"/>
      <c r="V622" s="980"/>
      <c r="W622" s="975">
        <f t="shared" ref="W622" si="552">IF(AND(I622="△",AU622="●"),$K$258*2,0)</f>
        <v>0</v>
      </c>
      <c r="X622" s="976"/>
      <c r="Y622" s="976"/>
      <c r="Z622" s="976"/>
      <c r="AA622" s="977"/>
      <c r="AB622" s="937"/>
      <c r="AC622" s="938"/>
      <c r="AD622" s="939"/>
      <c r="AE622" s="978">
        <f t="shared" ref="AE622" si="553">IF(AB624=0,0,ROUNDUP(AB624/AB622,3))</f>
        <v>0</v>
      </c>
      <c r="AF622" s="979"/>
      <c r="AG622" s="980"/>
      <c r="AH622" s="981">
        <f t="shared" ref="AH622" si="554">ROUNDUP(L622*T622+W622*AE622,1)</f>
        <v>0</v>
      </c>
      <c r="AI622" s="982"/>
      <c r="AJ622" s="982"/>
      <c r="AK622" s="982"/>
      <c r="AL622" s="983"/>
      <c r="AN622" s="928">
        <f t="shared" ref="AN622" si="555">IF(I622="△",ROUNDUP(W622*AE622,1),0)</f>
        <v>0</v>
      </c>
      <c r="AO622" s="929"/>
      <c r="AP622" s="929"/>
      <c r="AQ622" s="929"/>
      <c r="AR622" s="930"/>
      <c r="AU622" s="837" t="str">
        <f t="shared" ref="AU622" si="556">IF(OR(I622="×",AU626="×"),"×","●")</f>
        <v>●</v>
      </c>
      <c r="AV622" s="837">
        <f t="shared" ref="AV622" si="557">IF(AU622="●",IF(I622="定","-",I622),"-")</f>
        <v>0</v>
      </c>
      <c r="AW622" s="820">
        <f t="shared" ref="AW622" si="558">20+ROUNDDOWN(($K$256-1000)/1000,0)*20</f>
        <v>0</v>
      </c>
    </row>
    <row r="623" spans="3:50" ht="10.9" customHeight="1">
      <c r="C623" s="868"/>
      <c r="D623" s="922"/>
      <c r="E623" s="866"/>
      <c r="F623" s="985"/>
      <c r="G623" s="868"/>
      <c r="H623" s="1025"/>
      <c r="I623" s="991"/>
      <c r="J623" s="992"/>
      <c r="K623" s="993"/>
      <c r="L623" s="958"/>
      <c r="M623" s="959"/>
      <c r="N623" s="959"/>
      <c r="O623" s="959"/>
      <c r="P623" s="960"/>
      <c r="Q623" s="777"/>
      <c r="R623" s="778"/>
      <c r="S623" s="874"/>
      <c r="T623" s="964"/>
      <c r="U623" s="965"/>
      <c r="V623" s="966"/>
      <c r="W623" s="958"/>
      <c r="X623" s="959"/>
      <c r="Y623" s="959"/>
      <c r="Z623" s="959"/>
      <c r="AA623" s="960"/>
      <c r="AB623" s="940"/>
      <c r="AC623" s="941"/>
      <c r="AD623" s="942"/>
      <c r="AE623" s="964"/>
      <c r="AF623" s="965"/>
      <c r="AG623" s="966"/>
      <c r="AH623" s="970"/>
      <c r="AI623" s="971"/>
      <c r="AJ623" s="971"/>
      <c r="AK623" s="971"/>
      <c r="AL623" s="972"/>
      <c r="AN623" s="911"/>
      <c r="AO623" s="912"/>
      <c r="AP623" s="912"/>
      <c r="AQ623" s="912"/>
      <c r="AR623" s="913"/>
      <c r="AU623" s="837"/>
      <c r="AV623" s="837"/>
      <c r="AW623" s="820"/>
    </row>
    <row r="624" spans="3:50" ht="10.9" customHeight="1">
      <c r="C624" s="868"/>
      <c r="D624" s="922"/>
      <c r="E624" s="866"/>
      <c r="F624" s="985"/>
      <c r="G624" s="868"/>
      <c r="H624" s="1025"/>
      <c r="I624" s="991"/>
      <c r="J624" s="992"/>
      <c r="K624" s="993"/>
      <c r="L624" s="958"/>
      <c r="M624" s="959"/>
      <c r="N624" s="959"/>
      <c r="O624" s="959"/>
      <c r="P624" s="960"/>
      <c r="Q624" s="777"/>
      <c r="R624" s="778"/>
      <c r="S624" s="874"/>
      <c r="T624" s="964"/>
      <c r="U624" s="965"/>
      <c r="V624" s="966"/>
      <c r="W624" s="958"/>
      <c r="X624" s="959"/>
      <c r="Y624" s="959"/>
      <c r="Z624" s="959"/>
      <c r="AA624" s="960"/>
      <c r="AB624" s="931"/>
      <c r="AC624" s="932"/>
      <c r="AD624" s="933"/>
      <c r="AE624" s="964"/>
      <c r="AF624" s="965"/>
      <c r="AG624" s="966"/>
      <c r="AH624" s="970"/>
      <c r="AI624" s="971"/>
      <c r="AJ624" s="971"/>
      <c r="AK624" s="971"/>
      <c r="AL624" s="972"/>
      <c r="AN624" s="911"/>
      <c r="AO624" s="912"/>
      <c r="AP624" s="912"/>
      <c r="AQ624" s="912"/>
      <c r="AR624" s="913"/>
      <c r="AU624" s="837"/>
      <c r="AV624" s="837"/>
      <c r="AW624" s="820"/>
    </row>
    <row r="625" spans="3:49" ht="10.9" customHeight="1">
      <c r="C625" s="869"/>
      <c r="D625" s="923"/>
      <c r="E625" s="867"/>
      <c r="F625" s="986"/>
      <c r="G625" s="869"/>
      <c r="H625" s="1026"/>
      <c r="I625" s="994"/>
      <c r="J625" s="995"/>
      <c r="K625" s="996"/>
      <c r="L625" s="961"/>
      <c r="M625" s="962"/>
      <c r="N625" s="962"/>
      <c r="O625" s="962"/>
      <c r="P625" s="963"/>
      <c r="Q625" s="780"/>
      <c r="R625" s="781"/>
      <c r="S625" s="875"/>
      <c r="T625" s="967"/>
      <c r="U625" s="968"/>
      <c r="V625" s="969"/>
      <c r="W625" s="961"/>
      <c r="X625" s="962"/>
      <c r="Y625" s="962"/>
      <c r="Z625" s="962"/>
      <c r="AA625" s="963"/>
      <c r="AB625" s="934"/>
      <c r="AC625" s="935"/>
      <c r="AD625" s="936"/>
      <c r="AE625" s="967"/>
      <c r="AF625" s="968"/>
      <c r="AG625" s="969"/>
      <c r="AH625" s="973"/>
      <c r="AI625" s="929"/>
      <c r="AJ625" s="929"/>
      <c r="AK625" s="929"/>
      <c r="AL625" s="930"/>
      <c r="AN625" s="911"/>
      <c r="AO625" s="912"/>
      <c r="AP625" s="912"/>
      <c r="AQ625" s="912"/>
      <c r="AR625" s="913"/>
      <c r="AU625" s="837"/>
      <c r="AV625" s="837"/>
      <c r="AW625" s="820"/>
    </row>
    <row r="626" spans="3:49" ht="10.9" customHeight="1">
      <c r="C626" s="920">
        <v>7</v>
      </c>
      <c r="D626" s="921" t="s">
        <v>9</v>
      </c>
      <c r="E626" s="924">
        <v>15</v>
      </c>
      <c r="F626" s="984" t="s">
        <v>10</v>
      </c>
      <c r="G626" s="920" t="s">
        <v>19</v>
      </c>
      <c r="H626" s="1024"/>
      <c r="I626" s="988"/>
      <c r="J626" s="989"/>
      <c r="K626" s="990"/>
      <c r="L626" s="975">
        <f t="shared" ref="L626" si="559">IF(AND(I626="△",AU626="●"),AW626,0)</f>
        <v>0</v>
      </c>
      <c r="M626" s="976"/>
      <c r="N626" s="976"/>
      <c r="O626" s="976"/>
      <c r="P626" s="977"/>
      <c r="Q626" s="774"/>
      <c r="R626" s="775"/>
      <c r="S626" s="873"/>
      <c r="T626" s="978">
        <f t="shared" ref="T626" si="560">IF(Q626="①",$AL$168,IF(Q626="②",$AL$190,IF(Q626="③",$AL$212,IF(Q626="④",$AL$234,0))))</f>
        <v>0</v>
      </c>
      <c r="U626" s="979"/>
      <c r="V626" s="980"/>
      <c r="W626" s="975">
        <f t="shared" ref="W626" si="561">IF(AND(I626="△",AU626="●"),$K$258*2,0)</f>
        <v>0</v>
      </c>
      <c r="X626" s="976"/>
      <c r="Y626" s="976"/>
      <c r="Z626" s="976"/>
      <c r="AA626" s="977"/>
      <c r="AB626" s="937"/>
      <c r="AC626" s="938"/>
      <c r="AD626" s="939"/>
      <c r="AE626" s="978">
        <f t="shared" ref="AE626" si="562">IF(AB628=0,0,ROUNDUP(AB628/AB626,3))</f>
        <v>0</v>
      </c>
      <c r="AF626" s="979"/>
      <c r="AG626" s="980"/>
      <c r="AH626" s="981">
        <f t="shared" ref="AH626" si="563">ROUNDUP(L626*T626+W626*AE626,1)</f>
        <v>0</v>
      </c>
      <c r="AI626" s="982"/>
      <c r="AJ626" s="982"/>
      <c r="AK626" s="982"/>
      <c r="AL626" s="983"/>
      <c r="AN626" s="928">
        <f t="shared" ref="AN626" si="564">IF(I626="△",ROUNDUP(W626*AE626,1),0)</f>
        <v>0</v>
      </c>
      <c r="AO626" s="929"/>
      <c r="AP626" s="929"/>
      <c r="AQ626" s="929"/>
      <c r="AR626" s="930"/>
      <c r="AU626" s="837" t="str">
        <f t="shared" ref="AU626" si="565">IF(OR(I626="×",AU630="×"),"×","●")</f>
        <v>●</v>
      </c>
      <c r="AV626" s="837">
        <f t="shared" ref="AV626" si="566">IF(AU626="●",IF(I626="定","-",I626),"-")</f>
        <v>0</v>
      </c>
      <c r="AW626" s="820">
        <f t="shared" ref="AW626" si="567">20+ROUNDDOWN(($K$256-1000)/1000,0)*20</f>
        <v>0</v>
      </c>
    </row>
    <row r="627" spans="3:49" ht="10.9" customHeight="1">
      <c r="C627" s="868"/>
      <c r="D627" s="922"/>
      <c r="E627" s="866"/>
      <c r="F627" s="985"/>
      <c r="G627" s="868"/>
      <c r="H627" s="1025"/>
      <c r="I627" s="991"/>
      <c r="J627" s="992"/>
      <c r="K627" s="993"/>
      <c r="L627" s="958"/>
      <c r="M627" s="959"/>
      <c r="N627" s="959"/>
      <c r="O627" s="959"/>
      <c r="P627" s="960"/>
      <c r="Q627" s="777"/>
      <c r="R627" s="778"/>
      <c r="S627" s="874"/>
      <c r="T627" s="964"/>
      <c r="U627" s="965"/>
      <c r="V627" s="966"/>
      <c r="W627" s="958"/>
      <c r="X627" s="959"/>
      <c r="Y627" s="959"/>
      <c r="Z627" s="959"/>
      <c r="AA627" s="960"/>
      <c r="AB627" s="940"/>
      <c r="AC627" s="941"/>
      <c r="AD627" s="942"/>
      <c r="AE627" s="964"/>
      <c r="AF627" s="965"/>
      <c r="AG627" s="966"/>
      <c r="AH627" s="970"/>
      <c r="AI627" s="971"/>
      <c r="AJ627" s="971"/>
      <c r="AK627" s="971"/>
      <c r="AL627" s="972"/>
      <c r="AN627" s="911"/>
      <c r="AO627" s="912"/>
      <c r="AP627" s="912"/>
      <c r="AQ627" s="912"/>
      <c r="AR627" s="913"/>
      <c r="AU627" s="837"/>
      <c r="AV627" s="837"/>
      <c r="AW627" s="820"/>
    </row>
    <row r="628" spans="3:49" ht="10.9" customHeight="1">
      <c r="C628" s="868"/>
      <c r="D628" s="922"/>
      <c r="E628" s="866"/>
      <c r="F628" s="985"/>
      <c r="G628" s="868"/>
      <c r="H628" s="1025"/>
      <c r="I628" s="991"/>
      <c r="J628" s="992"/>
      <c r="K628" s="993"/>
      <c r="L628" s="958"/>
      <c r="M628" s="959"/>
      <c r="N628" s="959"/>
      <c r="O628" s="959"/>
      <c r="P628" s="960"/>
      <c r="Q628" s="777"/>
      <c r="R628" s="778"/>
      <c r="S628" s="874"/>
      <c r="T628" s="964"/>
      <c r="U628" s="965"/>
      <c r="V628" s="966"/>
      <c r="W628" s="958"/>
      <c r="X628" s="959"/>
      <c r="Y628" s="959"/>
      <c r="Z628" s="959"/>
      <c r="AA628" s="960"/>
      <c r="AB628" s="931"/>
      <c r="AC628" s="932"/>
      <c r="AD628" s="933"/>
      <c r="AE628" s="964"/>
      <c r="AF628" s="965"/>
      <c r="AG628" s="966"/>
      <c r="AH628" s="970"/>
      <c r="AI628" s="971"/>
      <c r="AJ628" s="971"/>
      <c r="AK628" s="971"/>
      <c r="AL628" s="972"/>
      <c r="AN628" s="911"/>
      <c r="AO628" s="912"/>
      <c r="AP628" s="912"/>
      <c r="AQ628" s="912"/>
      <c r="AR628" s="913"/>
      <c r="AU628" s="837"/>
      <c r="AV628" s="837"/>
      <c r="AW628" s="820"/>
    </row>
    <row r="629" spans="3:49" ht="10.9" customHeight="1">
      <c r="C629" s="869"/>
      <c r="D629" s="923"/>
      <c r="E629" s="867"/>
      <c r="F629" s="986"/>
      <c r="G629" s="869"/>
      <c r="H629" s="1026"/>
      <c r="I629" s="994"/>
      <c r="J629" s="995"/>
      <c r="K629" s="996"/>
      <c r="L629" s="961"/>
      <c r="M629" s="962"/>
      <c r="N629" s="962"/>
      <c r="O629" s="962"/>
      <c r="P629" s="963"/>
      <c r="Q629" s="780"/>
      <c r="R629" s="781"/>
      <c r="S629" s="875"/>
      <c r="T629" s="967"/>
      <c r="U629" s="968"/>
      <c r="V629" s="969"/>
      <c r="W629" s="961"/>
      <c r="X629" s="962"/>
      <c r="Y629" s="962"/>
      <c r="Z629" s="962"/>
      <c r="AA629" s="963"/>
      <c r="AB629" s="934"/>
      <c r="AC629" s="935"/>
      <c r="AD629" s="936"/>
      <c r="AE629" s="967"/>
      <c r="AF629" s="968"/>
      <c r="AG629" s="969"/>
      <c r="AH629" s="973"/>
      <c r="AI629" s="929"/>
      <c r="AJ629" s="929"/>
      <c r="AK629" s="929"/>
      <c r="AL629" s="930"/>
      <c r="AN629" s="911"/>
      <c r="AO629" s="912"/>
      <c r="AP629" s="912"/>
      <c r="AQ629" s="912"/>
      <c r="AR629" s="913"/>
      <c r="AU629" s="837"/>
      <c r="AV629" s="837"/>
      <c r="AW629" s="820"/>
    </row>
    <row r="630" spans="3:49" ht="10.9" customHeight="1">
      <c r="C630" s="920">
        <v>7</v>
      </c>
      <c r="D630" s="921" t="s">
        <v>9</v>
      </c>
      <c r="E630" s="924">
        <v>16</v>
      </c>
      <c r="F630" s="984" t="s">
        <v>10</v>
      </c>
      <c r="G630" s="920" t="s">
        <v>20</v>
      </c>
      <c r="H630" s="1024"/>
      <c r="I630" s="988"/>
      <c r="J630" s="989"/>
      <c r="K630" s="990"/>
      <c r="L630" s="975">
        <f t="shared" ref="L630" si="568">IF(AND(I630="△",AU630="●"),AW630,0)</f>
        <v>0</v>
      </c>
      <c r="M630" s="976"/>
      <c r="N630" s="976"/>
      <c r="O630" s="976"/>
      <c r="P630" s="977"/>
      <c r="Q630" s="774"/>
      <c r="R630" s="775"/>
      <c r="S630" s="873"/>
      <c r="T630" s="978">
        <f t="shared" ref="T630" si="569">IF(Q630="①",$AL$168,IF(Q630="②",$AL$190,IF(Q630="③",$AL$212,IF(Q630="④",$AL$234,0))))</f>
        <v>0</v>
      </c>
      <c r="U630" s="979"/>
      <c r="V630" s="980"/>
      <c r="W630" s="975">
        <f t="shared" ref="W630" si="570">IF(AND(I630="△",AU630="●"),$K$258*2,0)</f>
        <v>0</v>
      </c>
      <c r="X630" s="976"/>
      <c r="Y630" s="976"/>
      <c r="Z630" s="976"/>
      <c r="AA630" s="977"/>
      <c r="AB630" s="937"/>
      <c r="AC630" s="938"/>
      <c r="AD630" s="939"/>
      <c r="AE630" s="978">
        <f t="shared" ref="AE630" si="571">IF(AB632=0,0,ROUNDUP(AB632/AB630,3))</f>
        <v>0</v>
      </c>
      <c r="AF630" s="979"/>
      <c r="AG630" s="980"/>
      <c r="AH630" s="981">
        <f t="shared" ref="AH630" si="572">ROUNDUP(L630*T630+W630*AE630,1)</f>
        <v>0</v>
      </c>
      <c r="AI630" s="982"/>
      <c r="AJ630" s="982"/>
      <c r="AK630" s="982"/>
      <c r="AL630" s="983"/>
      <c r="AN630" s="928">
        <f t="shared" ref="AN630" si="573">IF(I630="△",ROUNDUP(W630*AE630,1),0)</f>
        <v>0</v>
      </c>
      <c r="AO630" s="929"/>
      <c r="AP630" s="929"/>
      <c r="AQ630" s="929"/>
      <c r="AR630" s="930"/>
      <c r="AU630" s="837" t="str">
        <f t="shared" ref="AU630" si="574">IF(OR(I630="×",AU634="×"),"×","●")</f>
        <v>●</v>
      </c>
      <c r="AV630" s="837">
        <f t="shared" ref="AV630" si="575">IF(AU630="●",IF(I630="定","-",I630),"-")</f>
        <v>0</v>
      </c>
      <c r="AW630" s="820">
        <f t="shared" ref="AW630" si="576">20+ROUNDDOWN(($K$256-1000)/1000,0)*20</f>
        <v>0</v>
      </c>
    </row>
    <row r="631" spans="3:49" ht="10.9" customHeight="1">
      <c r="C631" s="868"/>
      <c r="D631" s="922"/>
      <c r="E631" s="866"/>
      <c r="F631" s="985"/>
      <c r="G631" s="868"/>
      <c r="H631" s="1025"/>
      <c r="I631" s="991"/>
      <c r="J631" s="992"/>
      <c r="K631" s="993"/>
      <c r="L631" s="958"/>
      <c r="M631" s="959"/>
      <c r="N631" s="959"/>
      <c r="O631" s="959"/>
      <c r="P631" s="960"/>
      <c r="Q631" s="777"/>
      <c r="R631" s="778"/>
      <c r="S631" s="874"/>
      <c r="T631" s="964"/>
      <c r="U631" s="965"/>
      <c r="V631" s="966"/>
      <c r="W631" s="958"/>
      <c r="X631" s="959"/>
      <c r="Y631" s="959"/>
      <c r="Z631" s="959"/>
      <c r="AA631" s="960"/>
      <c r="AB631" s="940"/>
      <c r="AC631" s="941"/>
      <c r="AD631" s="942"/>
      <c r="AE631" s="964"/>
      <c r="AF631" s="965"/>
      <c r="AG631" s="966"/>
      <c r="AH631" s="970"/>
      <c r="AI631" s="971"/>
      <c r="AJ631" s="971"/>
      <c r="AK631" s="971"/>
      <c r="AL631" s="972"/>
      <c r="AN631" s="911"/>
      <c r="AO631" s="912"/>
      <c r="AP631" s="912"/>
      <c r="AQ631" s="912"/>
      <c r="AR631" s="913"/>
      <c r="AU631" s="837"/>
      <c r="AV631" s="837"/>
      <c r="AW631" s="820"/>
    </row>
    <row r="632" spans="3:49" ht="10.9" customHeight="1">
      <c r="C632" s="868"/>
      <c r="D632" s="922"/>
      <c r="E632" s="866"/>
      <c r="F632" s="985"/>
      <c r="G632" s="868"/>
      <c r="H632" s="1025"/>
      <c r="I632" s="991"/>
      <c r="J632" s="992"/>
      <c r="K632" s="993"/>
      <c r="L632" s="958"/>
      <c r="M632" s="959"/>
      <c r="N632" s="959"/>
      <c r="O632" s="959"/>
      <c r="P632" s="960"/>
      <c r="Q632" s="777"/>
      <c r="R632" s="778"/>
      <c r="S632" s="874"/>
      <c r="T632" s="964"/>
      <c r="U632" s="965"/>
      <c r="V632" s="966"/>
      <c r="W632" s="958"/>
      <c r="X632" s="959"/>
      <c r="Y632" s="959"/>
      <c r="Z632" s="959"/>
      <c r="AA632" s="960"/>
      <c r="AB632" s="931"/>
      <c r="AC632" s="932"/>
      <c r="AD632" s="933"/>
      <c r="AE632" s="964"/>
      <c r="AF632" s="965"/>
      <c r="AG632" s="966"/>
      <c r="AH632" s="970"/>
      <c r="AI632" s="971"/>
      <c r="AJ632" s="971"/>
      <c r="AK632" s="971"/>
      <c r="AL632" s="972"/>
      <c r="AN632" s="911"/>
      <c r="AO632" s="912"/>
      <c r="AP632" s="912"/>
      <c r="AQ632" s="912"/>
      <c r="AR632" s="913"/>
      <c r="AU632" s="837"/>
      <c r="AV632" s="837"/>
      <c r="AW632" s="820"/>
    </row>
    <row r="633" spans="3:49" ht="10.9" customHeight="1">
      <c r="C633" s="869"/>
      <c r="D633" s="923"/>
      <c r="E633" s="867"/>
      <c r="F633" s="986"/>
      <c r="G633" s="869"/>
      <c r="H633" s="1026"/>
      <c r="I633" s="994"/>
      <c r="J633" s="995"/>
      <c r="K633" s="996"/>
      <c r="L633" s="961"/>
      <c r="M633" s="962"/>
      <c r="N633" s="962"/>
      <c r="O633" s="962"/>
      <c r="P633" s="963"/>
      <c r="Q633" s="780"/>
      <c r="R633" s="781"/>
      <c r="S633" s="875"/>
      <c r="T633" s="967"/>
      <c r="U633" s="968"/>
      <c r="V633" s="969"/>
      <c r="W633" s="961"/>
      <c r="X633" s="962"/>
      <c r="Y633" s="962"/>
      <c r="Z633" s="962"/>
      <c r="AA633" s="963"/>
      <c r="AB633" s="934"/>
      <c r="AC633" s="935"/>
      <c r="AD633" s="936"/>
      <c r="AE633" s="967"/>
      <c r="AF633" s="968"/>
      <c r="AG633" s="969"/>
      <c r="AH633" s="973"/>
      <c r="AI633" s="929"/>
      <c r="AJ633" s="929"/>
      <c r="AK633" s="929"/>
      <c r="AL633" s="930"/>
      <c r="AN633" s="911"/>
      <c r="AO633" s="912"/>
      <c r="AP633" s="912"/>
      <c r="AQ633" s="912"/>
      <c r="AR633" s="913"/>
      <c r="AU633" s="837"/>
      <c r="AV633" s="837"/>
      <c r="AW633" s="820"/>
    </row>
    <row r="634" spans="3:49" ht="10.9" customHeight="1">
      <c r="C634" s="920">
        <v>7</v>
      </c>
      <c r="D634" s="921" t="s">
        <v>9</v>
      </c>
      <c r="E634" s="924">
        <v>17</v>
      </c>
      <c r="F634" s="984" t="s">
        <v>10</v>
      </c>
      <c r="G634" s="920" t="s">
        <v>21</v>
      </c>
      <c r="H634" s="1024"/>
      <c r="I634" s="988"/>
      <c r="J634" s="989"/>
      <c r="K634" s="990"/>
      <c r="L634" s="975">
        <f t="shared" ref="L634" si="577">IF(AND(I634="△",AU634="●"),AW634,0)</f>
        <v>0</v>
      </c>
      <c r="M634" s="976"/>
      <c r="N634" s="976"/>
      <c r="O634" s="976"/>
      <c r="P634" s="977"/>
      <c r="Q634" s="774"/>
      <c r="R634" s="775"/>
      <c r="S634" s="873"/>
      <c r="T634" s="978">
        <f t="shared" ref="T634" si="578">IF(Q634="①",$AL$168,IF(Q634="②",$AL$190,IF(Q634="③",$AL$212,IF(Q634="④",$AL$234,0))))</f>
        <v>0</v>
      </c>
      <c r="U634" s="979"/>
      <c r="V634" s="980"/>
      <c r="W634" s="906">
        <f t="shared" ref="W634" si="579">IF(AND(I634="△",AU634="●"),$K$258*2,0)</f>
        <v>0</v>
      </c>
      <c r="X634" s="906"/>
      <c r="Y634" s="906"/>
      <c r="Z634" s="906"/>
      <c r="AA634" s="907"/>
      <c r="AB634" s="937"/>
      <c r="AC634" s="938"/>
      <c r="AD634" s="939"/>
      <c r="AE634" s="978">
        <f t="shared" ref="AE634" si="580">IF(AB636=0,0,ROUNDUP(AB636/AB634,3))</f>
        <v>0</v>
      </c>
      <c r="AF634" s="979"/>
      <c r="AG634" s="980"/>
      <c r="AH634" s="981">
        <f t="shared" ref="AH634" si="581">ROUNDUP(L634*T634+W634*AE634,1)</f>
        <v>0</v>
      </c>
      <c r="AI634" s="982"/>
      <c r="AJ634" s="982"/>
      <c r="AK634" s="982"/>
      <c r="AL634" s="983"/>
      <c r="AN634" s="928">
        <f t="shared" ref="AN634" si="582">IF(I634="△",ROUNDUP(W634*AE634,1),0)</f>
        <v>0</v>
      </c>
      <c r="AO634" s="929"/>
      <c r="AP634" s="929"/>
      <c r="AQ634" s="929"/>
      <c r="AR634" s="930"/>
      <c r="AU634" s="837" t="str">
        <f t="shared" ref="AU634" si="583">IF(OR(I634="×",AU638="×"),"×","●")</f>
        <v>●</v>
      </c>
      <c r="AV634" s="837">
        <f t="shared" ref="AV634" si="584">IF(AU634="●",IF(I634="定","-",I634),"-")</f>
        <v>0</v>
      </c>
      <c r="AW634" s="820">
        <f t="shared" ref="AW634" si="585">20+ROUNDDOWN(($K$256-1000)/1000,0)*20</f>
        <v>0</v>
      </c>
    </row>
    <row r="635" spans="3:49" ht="10.9" customHeight="1">
      <c r="C635" s="868"/>
      <c r="D635" s="922"/>
      <c r="E635" s="866"/>
      <c r="F635" s="985"/>
      <c r="G635" s="868"/>
      <c r="H635" s="1025"/>
      <c r="I635" s="991"/>
      <c r="J635" s="992"/>
      <c r="K635" s="993"/>
      <c r="L635" s="958"/>
      <c r="M635" s="959"/>
      <c r="N635" s="959"/>
      <c r="O635" s="959"/>
      <c r="P635" s="960"/>
      <c r="Q635" s="777"/>
      <c r="R635" s="778"/>
      <c r="S635" s="874"/>
      <c r="T635" s="964"/>
      <c r="U635" s="965"/>
      <c r="V635" s="966"/>
      <c r="W635" s="906"/>
      <c r="X635" s="906"/>
      <c r="Y635" s="906"/>
      <c r="Z635" s="906"/>
      <c r="AA635" s="907"/>
      <c r="AB635" s="940"/>
      <c r="AC635" s="941"/>
      <c r="AD635" s="942"/>
      <c r="AE635" s="964"/>
      <c r="AF635" s="965"/>
      <c r="AG635" s="966"/>
      <c r="AH635" s="970"/>
      <c r="AI635" s="971"/>
      <c r="AJ635" s="971"/>
      <c r="AK635" s="971"/>
      <c r="AL635" s="972"/>
      <c r="AN635" s="911"/>
      <c r="AO635" s="912"/>
      <c r="AP635" s="912"/>
      <c r="AQ635" s="912"/>
      <c r="AR635" s="913"/>
      <c r="AU635" s="837"/>
      <c r="AV635" s="837"/>
      <c r="AW635" s="820"/>
    </row>
    <row r="636" spans="3:49" ht="10.9" customHeight="1">
      <c r="C636" s="868"/>
      <c r="D636" s="922"/>
      <c r="E636" s="866"/>
      <c r="F636" s="985"/>
      <c r="G636" s="868"/>
      <c r="H636" s="1025"/>
      <c r="I636" s="991"/>
      <c r="J636" s="992"/>
      <c r="K636" s="993"/>
      <c r="L636" s="958"/>
      <c r="M636" s="959"/>
      <c r="N636" s="959"/>
      <c r="O636" s="959"/>
      <c r="P636" s="960"/>
      <c r="Q636" s="777"/>
      <c r="R636" s="778"/>
      <c r="S636" s="874"/>
      <c r="T636" s="964"/>
      <c r="U636" s="965"/>
      <c r="V636" s="966"/>
      <c r="W636" s="906"/>
      <c r="X636" s="906"/>
      <c r="Y636" s="906"/>
      <c r="Z636" s="906"/>
      <c r="AA636" s="907"/>
      <c r="AB636" s="931"/>
      <c r="AC636" s="932"/>
      <c r="AD636" s="933"/>
      <c r="AE636" s="964"/>
      <c r="AF636" s="965"/>
      <c r="AG636" s="966"/>
      <c r="AH636" s="970"/>
      <c r="AI636" s="971"/>
      <c r="AJ636" s="971"/>
      <c r="AK636" s="971"/>
      <c r="AL636" s="972"/>
      <c r="AN636" s="911"/>
      <c r="AO636" s="912"/>
      <c r="AP636" s="912"/>
      <c r="AQ636" s="912"/>
      <c r="AR636" s="913"/>
      <c r="AU636" s="837"/>
      <c r="AV636" s="837"/>
      <c r="AW636" s="820"/>
    </row>
    <row r="637" spans="3:49" ht="10.9" customHeight="1">
      <c r="C637" s="869"/>
      <c r="D637" s="923"/>
      <c r="E637" s="867"/>
      <c r="F637" s="986"/>
      <c r="G637" s="869"/>
      <c r="H637" s="1026"/>
      <c r="I637" s="994"/>
      <c r="J637" s="995"/>
      <c r="K637" s="996"/>
      <c r="L637" s="961"/>
      <c r="M637" s="962"/>
      <c r="N637" s="962"/>
      <c r="O637" s="962"/>
      <c r="P637" s="963"/>
      <c r="Q637" s="780"/>
      <c r="R637" s="781"/>
      <c r="S637" s="875"/>
      <c r="T637" s="967"/>
      <c r="U637" s="968"/>
      <c r="V637" s="969"/>
      <c r="W637" s="906"/>
      <c r="X637" s="906"/>
      <c r="Y637" s="906"/>
      <c r="Z637" s="906"/>
      <c r="AA637" s="907"/>
      <c r="AB637" s="934"/>
      <c r="AC637" s="935"/>
      <c r="AD637" s="936"/>
      <c r="AE637" s="967"/>
      <c r="AF637" s="968"/>
      <c r="AG637" s="969"/>
      <c r="AH637" s="973"/>
      <c r="AI637" s="929"/>
      <c r="AJ637" s="929"/>
      <c r="AK637" s="929"/>
      <c r="AL637" s="930"/>
      <c r="AN637" s="911"/>
      <c r="AO637" s="912"/>
      <c r="AP637" s="912"/>
      <c r="AQ637" s="912"/>
      <c r="AR637" s="913"/>
      <c r="AU637" s="837"/>
      <c r="AV637" s="837"/>
      <c r="AW637" s="820"/>
    </row>
    <row r="638" spans="3:49" ht="10.9" customHeight="1">
      <c r="C638" s="920">
        <v>7</v>
      </c>
      <c r="D638" s="921" t="s">
        <v>9</v>
      </c>
      <c r="E638" s="924">
        <v>18</v>
      </c>
      <c r="F638" s="984" t="s">
        <v>10</v>
      </c>
      <c r="G638" s="920" t="s">
        <v>22</v>
      </c>
      <c r="H638" s="1024"/>
      <c r="I638" s="988"/>
      <c r="J638" s="989"/>
      <c r="K638" s="990"/>
      <c r="L638" s="975">
        <f t="shared" ref="L638" si="586">IF(AND(I638="△",AU638="●"),AW638,0)</f>
        <v>0</v>
      </c>
      <c r="M638" s="976"/>
      <c r="N638" s="976"/>
      <c r="O638" s="976"/>
      <c r="P638" s="977"/>
      <c r="Q638" s="774"/>
      <c r="R638" s="775"/>
      <c r="S638" s="873"/>
      <c r="T638" s="978">
        <f t="shared" ref="T638" si="587">IF(Q638="①",$AL$168,IF(Q638="②",$AL$190,IF(Q638="③",$AL$212,IF(Q638="④",$AL$234,0))))</f>
        <v>0</v>
      </c>
      <c r="U638" s="979"/>
      <c r="V638" s="980"/>
      <c r="W638" s="906">
        <f t="shared" ref="W638" si="588">IF(AND(I638="△",AU638="●"),$K$258*2,0)</f>
        <v>0</v>
      </c>
      <c r="X638" s="906"/>
      <c r="Y638" s="906"/>
      <c r="Z638" s="906"/>
      <c r="AA638" s="907"/>
      <c r="AB638" s="937"/>
      <c r="AC638" s="938"/>
      <c r="AD638" s="939"/>
      <c r="AE638" s="978">
        <f t="shared" ref="AE638" si="589">IF(AB640=0,0,ROUNDUP(AB640/AB638,3))</f>
        <v>0</v>
      </c>
      <c r="AF638" s="979"/>
      <c r="AG638" s="980"/>
      <c r="AH638" s="981">
        <f t="shared" ref="AH638" si="590">ROUNDUP(L638*T638+W638*AE638,1)</f>
        <v>0</v>
      </c>
      <c r="AI638" s="982"/>
      <c r="AJ638" s="982"/>
      <c r="AK638" s="982"/>
      <c r="AL638" s="983"/>
      <c r="AN638" s="928">
        <f t="shared" ref="AN638" si="591">IF(I638="△",ROUNDUP(W638*AE638,1),0)</f>
        <v>0</v>
      </c>
      <c r="AO638" s="929"/>
      <c r="AP638" s="929"/>
      <c r="AQ638" s="929"/>
      <c r="AR638" s="930"/>
      <c r="AU638" s="837" t="str">
        <f t="shared" ref="AU638" si="592">IF(OR(I638="×",AU642="×"),"×","●")</f>
        <v>●</v>
      </c>
      <c r="AV638" s="837">
        <f t="shared" ref="AV638" si="593">IF(AU638="●",IF(I638="定","-",I638),"-")</f>
        <v>0</v>
      </c>
      <c r="AW638" s="820">
        <f t="shared" ref="AW638" si="594">20+ROUNDDOWN(($K$256-1000)/1000,0)*20</f>
        <v>0</v>
      </c>
    </row>
    <row r="639" spans="3:49" ht="10.9" customHeight="1">
      <c r="C639" s="868"/>
      <c r="D639" s="922"/>
      <c r="E639" s="866"/>
      <c r="F639" s="985"/>
      <c r="G639" s="868"/>
      <c r="H639" s="1025"/>
      <c r="I639" s="991"/>
      <c r="J639" s="992"/>
      <c r="K639" s="993"/>
      <c r="L639" s="958"/>
      <c r="M639" s="959"/>
      <c r="N639" s="959"/>
      <c r="O639" s="959"/>
      <c r="P639" s="960"/>
      <c r="Q639" s="777"/>
      <c r="R639" s="778"/>
      <c r="S639" s="874"/>
      <c r="T639" s="964"/>
      <c r="U639" s="965"/>
      <c r="V639" s="966"/>
      <c r="W639" s="906"/>
      <c r="X639" s="906"/>
      <c r="Y639" s="906"/>
      <c r="Z639" s="906"/>
      <c r="AA639" s="907"/>
      <c r="AB639" s="940"/>
      <c r="AC639" s="941"/>
      <c r="AD639" s="942"/>
      <c r="AE639" s="964"/>
      <c r="AF639" s="965"/>
      <c r="AG639" s="966"/>
      <c r="AH639" s="970"/>
      <c r="AI639" s="971"/>
      <c r="AJ639" s="971"/>
      <c r="AK639" s="971"/>
      <c r="AL639" s="972"/>
      <c r="AN639" s="911"/>
      <c r="AO639" s="912"/>
      <c r="AP639" s="912"/>
      <c r="AQ639" s="912"/>
      <c r="AR639" s="913"/>
      <c r="AU639" s="837"/>
      <c r="AV639" s="837"/>
      <c r="AW639" s="820"/>
    </row>
    <row r="640" spans="3:49" ht="10.9" customHeight="1">
      <c r="C640" s="868"/>
      <c r="D640" s="922"/>
      <c r="E640" s="866"/>
      <c r="F640" s="985"/>
      <c r="G640" s="868"/>
      <c r="H640" s="1025"/>
      <c r="I640" s="991"/>
      <c r="J640" s="992"/>
      <c r="K640" s="993"/>
      <c r="L640" s="958"/>
      <c r="M640" s="959"/>
      <c r="N640" s="959"/>
      <c r="O640" s="959"/>
      <c r="P640" s="960"/>
      <c r="Q640" s="777"/>
      <c r="R640" s="778"/>
      <c r="S640" s="874"/>
      <c r="T640" s="964"/>
      <c r="U640" s="965"/>
      <c r="V640" s="966"/>
      <c r="W640" s="906"/>
      <c r="X640" s="906"/>
      <c r="Y640" s="906"/>
      <c r="Z640" s="906"/>
      <c r="AA640" s="907"/>
      <c r="AB640" s="931"/>
      <c r="AC640" s="932"/>
      <c r="AD640" s="933"/>
      <c r="AE640" s="964"/>
      <c r="AF640" s="965"/>
      <c r="AG640" s="966"/>
      <c r="AH640" s="970"/>
      <c r="AI640" s="971"/>
      <c r="AJ640" s="971"/>
      <c r="AK640" s="971"/>
      <c r="AL640" s="972"/>
      <c r="AN640" s="911"/>
      <c r="AO640" s="912"/>
      <c r="AP640" s="912"/>
      <c r="AQ640" s="912"/>
      <c r="AR640" s="913"/>
      <c r="AU640" s="837"/>
      <c r="AV640" s="837"/>
      <c r="AW640" s="820"/>
    </row>
    <row r="641" spans="3:49" ht="10.9" customHeight="1">
      <c r="C641" s="869"/>
      <c r="D641" s="923"/>
      <c r="E641" s="867"/>
      <c r="F641" s="986"/>
      <c r="G641" s="869"/>
      <c r="H641" s="1026"/>
      <c r="I641" s="994"/>
      <c r="J641" s="995"/>
      <c r="K641" s="996"/>
      <c r="L641" s="961"/>
      <c r="M641" s="962"/>
      <c r="N641" s="962"/>
      <c r="O641" s="962"/>
      <c r="P641" s="963"/>
      <c r="Q641" s="780"/>
      <c r="R641" s="781"/>
      <c r="S641" s="875"/>
      <c r="T641" s="967"/>
      <c r="U641" s="968"/>
      <c r="V641" s="969"/>
      <c r="W641" s="906"/>
      <c r="X641" s="906"/>
      <c r="Y641" s="906"/>
      <c r="Z641" s="906"/>
      <c r="AA641" s="907"/>
      <c r="AB641" s="934"/>
      <c r="AC641" s="935"/>
      <c r="AD641" s="936"/>
      <c r="AE641" s="967"/>
      <c r="AF641" s="968"/>
      <c r="AG641" s="969"/>
      <c r="AH641" s="973"/>
      <c r="AI641" s="929"/>
      <c r="AJ641" s="929"/>
      <c r="AK641" s="929"/>
      <c r="AL641" s="930"/>
      <c r="AN641" s="911"/>
      <c r="AO641" s="912"/>
      <c r="AP641" s="912"/>
      <c r="AQ641" s="912"/>
      <c r="AR641" s="913"/>
      <c r="AU641" s="837"/>
      <c r="AV641" s="837"/>
      <c r="AW641" s="820"/>
    </row>
    <row r="642" spans="3:49" ht="10.9" customHeight="1">
      <c r="C642" s="920">
        <v>7</v>
      </c>
      <c r="D642" s="921" t="s">
        <v>9</v>
      </c>
      <c r="E642" s="924">
        <v>19</v>
      </c>
      <c r="F642" s="984" t="s">
        <v>10</v>
      </c>
      <c r="G642" s="868" t="s">
        <v>23</v>
      </c>
      <c r="H642" s="1025"/>
      <c r="I642" s="988"/>
      <c r="J642" s="989"/>
      <c r="K642" s="990"/>
      <c r="L642" s="975">
        <f t="shared" ref="L642" si="595">IF(AND(I642="△",AU642="●"),AW642,0)</f>
        <v>0</v>
      </c>
      <c r="M642" s="976"/>
      <c r="N642" s="976"/>
      <c r="O642" s="976"/>
      <c r="P642" s="977"/>
      <c r="Q642" s="774"/>
      <c r="R642" s="775"/>
      <c r="S642" s="873"/>
      <c r="T642" s="978">
        <f t="shared" ref="T642" si="596">IF(Q642="①",$AL$168,IF(Q642="②",$AL$190,IF(Q642="③",$AL$212,IF(Q642="④",$AL$234,0))))</f>
        <v>0</v>
      </c>
      <c r="U642" s="979"/>
      <c r="V642" s="980"/>
      <c r="W642" s="975">
        <f t="shared" ref="W642" si="597">IF(AND(I642="△",AU642="●"),$K$258*2,0)</f>
        <v>0</v>
      </c>
      <c r="X642" s="976"/>
      <c r="Y642" s="976"/>
      <c r="Z642" s="976"/>
      <c r="AA642" s="977"/>
      <c r="AB642" s="937"/>
      <c r="AC642" s="938"/>
      <c r="AD642" s="939"/>
      <c r="AE642" s="978">
        <f t="shared" ref="AE642" si="598">IF(AB644=0,0,ROUNDUP(AB644/AB642,3))</f>
        <v>0</v>
      </c>
      <c r="AF642" s="979"/>
      <c r="AG642" s="980"/>
      <c r="AH642" s="981">
        <f t="shared" ref="AH642" si="599">ROUNDUP(L642*T642+W642*AE642,1)</f>
        <v>0</v>
      </c>
      <c r="AI642" s="982"/>
      <c r="AJ642" s="982"/>
      <c r="AK642" s="982"/>
      <c r="AL642" s="983"/>
      <c r="AN642" s="928">
        <f t="shared" ref="AN642" si="600">IF(I642="△",ROUNDUP(W642*AE642,1),0)</f>
        <v>0</v>
      </c>
      <c r="AO642" s="929"/>
      <c r="AP642" s="929"/>
      <c r="AQ642" s="929"/>
      <c r="AR642" s="930"/>
      <c r="AU642" s="837" t="str">
        <f t="shared" ref="AU642" si="601">IF(OR(I642="×",AU646="×"),"×","●")</f>
        <v>●</v>
      </c>
      <c r="AV642" s="837">
        <f t="shared" ref="AV642" si="602">IF(AU642="●",IF(I642="定","-",I642),"-")</f>
        <v>0</v>
      </c>
      <c r="AW642" s="820">
        <f t="shared" ref="AW642" si="603">20+ROUNDDOWN(($K$256-1000)/1000,0)*20</f>
        <v>0</v>
      </c>
    </row>
    <row r="643" spans="3:49" ht="10.9" customHeight="1">
      <c r="C643" s="868"/>
      <c r="D643" s="922"/>
      <c r="E643" s="866"/>
      <c r="F643" s="985"/>
      <c r="G643" s="868"/>
      <c r="H643" s="1025"/>
      <c r="I643" s="991"/>
      <c r="J643" s="992"/>
      <c r="K643" s="993"/>
      <c r="L643" s="958"/>
      <c r="M643" s="959"/>
      <c r="N643" s="959"/>
      <c r="O643" s="959"/>
      <c r="P643" s="960"/>
      <c r="Q643" s="777"/>
      <c r="R643" s="778"/>
      <c r="S643" s="874"/>
      <c r="T643" s="964"/>
      <c r="U643" s="965"/>
      <c r="V643" s="966"/>
      <c r="W643" s="958"/>
      <c r="X643" s="959"/>
      <c r="Y643" s="959"/>
      <c r="Z643" s="959"/>
      <c r="AA643" s="960"/>
      <c r="AB643" s="940"/>
      <c r="AC643" s="941"/>
      <c r="AD643" s="942"/>
      <c r="AE643" s="964"/>
      <c r="AF643" s="965"/>
      <c r="AG643" s="966"/>
      <c r="AH643" s="970"/>
      <c r="AI643" s="971"/>
      <c r="AJ643" s="971"/>
      <c r="AK643" s="971"/>
      <c r="AL643" s="972"/>
      <c r="AN643" s="911"/>
      <c r="AO643" s="912"/>
      <c r="AP643" s="912"/>
      <c r="AQ643" s="912"/>
      <c r="AR643" s="913"/>
      <c r="AU643" s="837"/>
      <c r="AV643" s="837"/>
      <c r="AW643" s="820"/>
    </row>
    <row r="644" spans="3:49" ht="10.9" customHeight="1">
      <c r="C644" s="868"/>
      <c r="D644" s="922"/>
      <c r="E644" s="866"/>
      <c r="F644" s="985"/>
      <c r="G644" s="868"/>
      <c r="H644" s="1025"/>
      <c r="I644" s="991"/>
      <c r="J644" s="992"/>
      <c r="K644" s="993"/>
      <c r="L644" s="958"/>
      <c r="M644" s="959"/>
      <c r="N644" s="959"/>
      <c r="O644" s="959"/>
      <c r="P644" s="960"/>
      <c r="Q644" s="777"/>
      <c r="R644" s="778"/>
      <c r="S644" s="874"/>
      <c r="T644" s="964"/>
      <c r="U644" s="965"/>
      <c r="V644" s="966"/>
      <c r="W644" s="958"/>
      <c r="X644" s="959"/>
      <c r="Y644" s="959"/>
      <c r="Z644" s="959"/>
      <c r="AA644" s="960"/>
      <c r="AB644" s="931"/>
      <c r="AC644" s="932"/>
      <c r="AD644" s="933"/>
      <c r="AE644" s="964"/>
      <c r="AF644" s="965"/>
      <c r="AG644" s="966"/>
      <c r="AH644" s="970"/>
      <c r="AI644" s="971"/>
      <c r="AJ644" s="971"/>
      <c r="AK644" s="971"/>
      <c r="AL644" s="972"/>
      <c r="AN644" s="911"/>
      <c r="AO644" s="912"/>
      <c r="AP644" s="912"/>
      <c r="AQ644" s="912"/>
      <c r="AR644" s="913"/>
      <c r="AU644" s="837"/>
      <c r="AV644" s="837"/>
      <c r="AW644" s="820"/>
    </row>
    <row r="645" spans="3:49" ht="10.9" customHeight="1">
      <c r="C645" s="869"/>
      <c r="D645" s="923"/>
      <c r="E645" s="867"/>
      <c r="F645" s="986"/>
      <c r="G645" s="869"/>
      <c r="H645" s="1026"/>
      <c r="I645" s="994"/>
      <c r="J645" s="995"/>
      <c r="K645" s="996"/>
      <c r="L645" s="961"/>
      <c r="M645" s="962"/>
      <c r="N645" s="962"/>
      <c r="O645" s="962"/>
      <c r="P645" s="963"/>
      <c r="Q645" s="780"/>
      <c r="R645" s="781"/>
      <c r="S645" s="875"/>
      <c r="T645" s="967"/>
      <c r="U645" s="968"/>
      <c r="V645" s="969"/>
      <c r="W645" s="961"/>
      <c r="X645" s="962"/>
      <c r="Y645" s="962"/>
      <c r="Z645" s="962"/>
      <c r="AA645" s="963"/>
      <c r="AB645" s="934"/>
      <c r="AC645" s="935"/>
      <c r="AD645" s="936"/>
      <c r="AE645" s="967"/>
      <c r="AF645" s="968"/>
      <c r="AG645" s="969"/>
      <c r="AH645" s="973"/>
      <c r="AI645" s="929"/>
      <c r="AJ645" s="929"/>
      <c r="AK645" s="929"/>
      <c r="AL645" s="930"/>
      <c r="AN645" s="911"/>
      <c r="AO645" s="912"/>
      <c r="AP645" s="912"/>
      <c r="AQ645" s="912"/>
      <c r="AR645" s="913"/>
      <c r="AU645" s="837"/>
      <c r="AV645" s="837"/>
      <c r="AW645" s="820"/>
    </row>
    <row r="646" spans="3:49" ht="10.9" customHeight="1">
      <c r="C646" s="920">
        <v>7</v>
      </c>
      <c r="D646" s="921" t="s">
        <v>9</v>
      </c>
      <c r="E646" s="924">
        <v>20</v>
      </c>
      <c r="F646" s="984" t="s">
        <v>10</v>
      </c>
      <c r="G646" s="920" t="s">
        <v>24</v>
      </c>
      <c r="H646" s="1024"/>
      <c r="I646" s="988"/>
      <c r="J646" s="989"/>
      <c r="K646" s="990"/>
      <c r="L646" s="975">
        <f t="shared" ref="L646" si="604">IF(AND(I646="△",AU646="●"),AW646,0)</f>
        <v>0</v>
      </c>
      <c r="M646" s="976"/>
      <c r="N646" s="976"/>
      <c r="O646" s="976"/>
      <c r="P646" s="977"/>
      <c r="Q646" s="774"/>
      <c r="R646" s="775"/>
      <c r="S646" s="873"/>
      <c r="T646" s="978">
        <f t="shared" ref="T646" si="605">IF(Q646="①",$AL$168,IF(Q646="②",$AL$190,IF(Q646="③",$AL$212,IF(Q646="④",$AL$234,0))))</f>
        <v>0</v>
      </c>
      <c r="U646" s="979"/>
      <c r="V646" s="980"/>
      <c r="W646" s="975">
        <f t="shared" ref="W646" si="606">IF(AND(I646="△",AU646="●"),$K$258*2,0)</f>
        <v>0</v>
      </c>
      <c r="X646" s="976"/>
      <c r="Y646" s="976"/>
      <c r="Z646" s="976"/>
      <c r="AA646" s="977"/>
      <c r="AB646" s="937"/>
      <c r="AC646" s="938"/>
      <c r="AD646" s="939"/>
      <c r="AE646" s="978">
        <f t="shared" ref="AE646" si="607">IF(AB648=0,0,ROUNDUP(AB648/AB646,3))</f>
        <v>0</v>
      </c>
      <c r="AF646" s="979"/>
      <c r="AG646" s="980"/>
      <c r="AH646" s="981">
        <f t="shared" ref="AH646" si="608">ROUNDUP(L646*T646+W646*AE646,1)</f>
        <v>0</v>
      </c>
      <c r="AI646" s="982"/>
      <c r="AJ646" s="982"/>
      <c r="AK646" s="982"/>
      <c r="AL646" s="983"/>
      <c r="AN646" s="928">
        <f t="shared" ref="AN646" si="609">IF(I646="△",ROUNDUP(W646*AE646,1),0)</f>
        <v>0</v>
      </c>
      <c r="AO646" s="929"/>
      <c r="AP646" s="929"/>
      <c r="AQ646" s="929"/>
      <c r="AR646" s="930"/>
      <c r="AU646" s="837" t="str">
        <f t="shared" ref="AU646" si="610">IF(OR(I646="×",AU650="×"),"×","●")</f>
        <v>●</v>
      </c>
      <c r="AV646" s="837">
        <f t="shared" ref="AV646" si="611">IF(AU646="●",IF(I646="定","-",I646),"-")</f>
        <v>0</v>
      </c>
      <c r="AW646" s="820">
        <f t="shared" ref="AW646" si="612">20+ROUNDDOWN(($K$256-1000)/1000,0)*20</f>
        <v>0</v>
      </c>
    </row>
    <row r="647" spans="3:49" ht="10.9" customHeight="1">
      <c r="C647" s="868"/>
      <c r="D647" s="922"/>
      <c r="E647" s="866"/>
      <c r="F647" s="985"/>
      <c r="G647" s="868"/>
      <c r="H647" s="1025"/>
      <c r="I647" s="991"/>
      <c r="J647" s="992"/>
      <c r="K647" s="993"/>
      <c r="L647" s="958"/>
      <c r="M647" s="959"/>
      <c r="N647" s="959"/>
      <c r="O647" s="959"/>
      <c r="P647" s="960"/>
      <c r="Q647" s="777"/>
      <c r="R647" s="778"/>
      <c r="S647" s="874"/>
      <c r="T647" s="964"/>
      <c r="U647" s="965"/>
      <c r="V647" s="966"/>
      <c r="W647" s="958"/>
      <c r="X647" s="959"/>
      <c r="Y647" s="959"/>
      <c r="Z647" s="959"/>
      <c r="AA647" s="960"/>
      <c r="AB647" s="940"/>
      <c r="AC647" s="941"/>
      <c r="AD647" s="942"/>
      <c r="AE647" s="964"/>
      <c r="AF647" s="965"/>
      <c r="AG647" s="966"/>
      <c r="AH647" s="970"/>
      <c r="AI647" s="971"/>
      <c r="AJ647" s="971"/>
      <c r="AK647" s="971"/>
      <c r="AL647" s="972"/>
      <c r="AN647" s="911"/>
      <c r="AO647" s="912"/>
      <c r="AP647" s="912"/>
      <c r="AQ647" s="912"/>
      <c r="AR647" s="913"/>
      <c r="AU647" s="837"/>
      <c r="AV647" s="837"/>
      <c r="AW647" s="820"/>
    </row>
    <row r="648" spans="3:49" ht="10.9" customHeight="1">
      <c r="C648" s="868"/>
      <c r="D648" s="922"/>
      <c r="E648" s="866"/>
      <c r="F648" s="985"/>
      <c r="G648" s="868"/>
      <c r="H648" s="1025"/>
      <c r="I648" s="991"/>
      <c r="J648" s="992"/>
      <c r="K648" s="993"/>
      <c r="L648" s="958"/>
      <c r="M648" s="959"/>
      <c r="N648" s="959"/>
      <c r="O648" s="959"/>
      <c r="P648" s="960"/>
      <c r="Q648" s="777"/>
      <c r="R648" s="778"/>
      <c r="S648" s="874"/>
      <c r="T648" s="964"/>
      <c r="U648" s="965"/>
      <c r="V648" s="966"/>
      <c r="W648" s="958"/>
      <c r="X648" s="959"/>
      <c r="Y648" s="959"/>
      <c r="Z648" s="959"/>
      <c r="AA648" s="960"/>
      <c r="AB648" s="931"/>
      <c r="AC648" s="932"/>
      <c r="AD648" s="933"/>
      <c r="AE648" s="964"/>
      <c r="AF648" s="965"/>
      <c r="AG648" s="966"/>
      <c r="AH648" s="970"/>
      <c r="AI648" s="971"/>
      <c r="AJ648" s="971"/>
      <c r="AK648" s="971"/>
      <c r="AL648" s="972"/>
      <c r="AN648" s="911"/>
      <c r="AO648" s="912"/>
      <c r="AP648" s="912"/>
      <c r="AQ648" s="912"/>
      <c r="AR648" s="913"/>
      <c r="AU648" s="837"/>
      <c r="AV648" s="837"/>
      <c r="AW648" s="820"/>
    </row>
    <row r="649" spans="3:49" ht="10.9" customHeight="1">
      <c r="C649" s="869"/>
      <c r="D649" s="923"/>
      <c r="E649" s="867"/>
      <c r="F649" s="986"/>
      <c r="G649" s="869"/>
      <c r="H649" s="1026"/>
      <c r="I649" s="994"/>
      <c r="J649" s="995"/>
      <c r="K649" s="996"/>
      <c r="L649" s="961"/>
      <c r="M649" s="962"/>
      <c r="N649" s="962"/>
      <c r="O649" s="962"/>
      <c r="P649" s="963"/>
      <c r="Q649" s="780"/>
      <c r="R649" s="781"/>
      <c r="S649" s="875"/>
      <c r="T649" s="967"/>
      <c r="U649" s="968"/>
      <c r="V649" s="969"/>
      <c r="W649" s="961"/>
      <c r="X649" s="962"/>
      <c r="Y649" s="962"/>
      <c r="Z649" s="962"/>
      <c r="AA649" s="963"/>
      <c r="AB649" s="934"/>
      <c r="AC649" s="935"/>
      <c r="AD649" s="936"/>
      <c r="AE649" s="967"/>
      <c r="AF649" s="968"/>
      <c r="AG649" s="969"/>
      <c r="AH649" s="973"/>
      <c r="AI649" s="929"/>
      <c r="AJ649" s="929"/>
      <c r="AK649" s="929"/>
      <c r="AL649" s="930"/>
      <c r="AN649" s="911"/>
      <c r="AO649" s="912"/>
      <c r="AP649" s="912"/>
      <c r="AQ649" s="912"/>
      <c r="AR649" s="913"/>
      <c r="AU649" s="837"/>
      <c r="AV649" s="837"/>
      <c r="AW649" s="820"/>
    </row>
    <row r="650" spans="3:49" ht="10.9" customHeight="1">
      <c r="C650" s="920">
        <v>7</v>
      </c>
      <c r="D650" s="921" t="s">
        <v>9</v>
      </c>
      <c r="E650" s="924">
        <v>21</v>
      </c>
      <c r="F650" s="984" t="s">
        <v>10</v>
      </c>
      <c r="G650" s="920" t="s">
        <v>25</v>
      </c>
      <c r="H650" s="1024"/>
      <c r="I650" s="988"/>
      <c r="J650" s="989"/>
      <c r="K650" s="990"/>
      <c r="L650" s="975">
        <f t="shared" ref="L650" si="613">IF(AND(I650="△",AU650="●"),AW650,0)</f>
        <v>0</v>
      </c>
      <c r="M650" s="976"/>
      <c r="N650" s="976"/>
      <c r="O650" s="976"/>
      <c r="P650" s="977"/>
      <c r="Q650" s="774"/>
      <c r="R650" s="775"/>
      <c r="S650" s="873"/>
      <c r="T650" s="978">
        <f t="shared" ref="T650" si="614">IF(Q650="①",$AL$168,IF(Q650="②",$AL$190,IF(Q650="③",$AL$212,IF(Q650="④",$AL$234,0))))</f>
        <v>0</v>
      </c>
      <c r="U650" s="979"/>
      <c r="V650" s="980"/>
      <c r="W650" s="975">
        <f t="shared" ref="W650" si="615">IF(AND(I650="△",AU650="●"),$K$258*2,0)</f>
        <v>0</v>
      </c>
      <c r="X650" s="976"/>
      <c r="Y650" s="976"/>
      <c r="Z650" s="976"/>
      <c r="AA650" s="977"/>
      <c r="AB650" s="937"/>
      <c r="AC650" s="938"/>
      <c r="AD650" s="939"/>
      <c r="AE650" s="978">
        <f t="shared" ref="AE650" si="616">IF(AB652=0,0,ROUNDUP(AB652/AB650,3))</f>
        <v>0</v>
      </c>
      <c r="AF650" s="979"/>
      <c r="AG650" s="980"/>
      <c r="AH650" s="981">
        <f t="shared" ref="AH650" si="617">ROUNDUP(L650*T650+W650*AE650,1)</f>
        <v>0</v>
      </c>
      <c r="AI650" s="982"/>
      <c r="AJ650" s="982"/>
      <c r="AK650" s="982"/>
      <c r="AL650" s="983"/>
      <c r="AN650" s="928">
        <f t="shared" ref="AN650" si="618">IF(I650="△",ROUNDUP(W650*AE650,1),0)</f>
        <v>0</v>
      </c>
      <c r="AO650" s="929"/>
      <c r="AP650" s="929"/>
      <c r="AQ650" s="929"/>
      <c r="AR650" s="930"/>
      <c r="AU650" s="837" t="str">
        <f t="shared" ref="AU650" si="619">IF(OR(I650="×",AU654="×"),"×","●")</f>
        <v>●</v>
      </c>
      <c r="AV650" s="837">
        <f t="shared" ref="AV650" si="620">IF(AU650="●",IF(I650="定","-",I650),"-")</f>
        <v>0</v>
      </c>
      <c r="AW650" s="820">
        <f t="shared" ref="AW650" si="621">20+ROUNDDOWN(($K$256-1000)/1000,0)*20</f>
        <v>0</v>
      </c>
    </row>
    <row r="651" spans="3:49" ht="10.9" customHeight="1">
      <c r="C651" s="868"/>
      <c r="D651" s="922"/>
      <c r="E651" s="866"/>
      <c r="F651" s="985"/>
      <c r="G651" s="868"/>
      <c r="H651" s="1025"/>
      <c r="I651" s="991"/>
      <c r="J651" s="992"/>
      <c r="K651" s="993"/>
      <c r="L651" s="958"/>
      <c r="M651" s="959"/>
      <c r="N651" s="959"/>
      <c r="O651" s="959"/>
      <c r="P651" s="960"/>
      <c r="Q651" s="777"/>
      <c r="R651" s="778"/>
      <c r="S651" s="874"/>
      <c r="T651" s="964"/>
      <c r="U651" s="965"/>
      <c r="V651" s="966"/>
      <c r="W651" s="958"/>
      <c r="X651" s="959"/>
      <c r="Y651" s="959"/>
      <c r="Z651" s="959"/>
      <c r="AA651" s="960"/>
      <c r="AB651" s="940"/>
      <c r="AC651" s="941"/>
      <c r="AD651" s="942"/>
      <c r="AE651" s="964"/>
      <c r="AF651" s="965"/>
      <c r="AG651" s="966"/>
      <c r="AH651" s="970"/>
      <c r="AI651" s="971"/>
      <c r="AJ651" s="971"/>
      <c r="AK651" s="971"/>
      <c r="AL651" s="972"/>
      <c r="AN651" s="911"/>
      <c r="AO651" s="912"/>
      <c r="AP651" s="912"/>
      <c r="AQ651" s="912"/>
      <c r="AR651" s="913"/>
      <c r="AU651" s="837"/>
      <c r="AV651" s="837"/>
      <c r="AW651" s="820"/>
    </row>
    <row r="652" spans="3:49" ht="10.9" customHeight="1">
      <c r="C652" s="868"/>
      <c r="D652" s="922"/>
      <c r="E652" s="866"/>
      <c r="F652" s="985"/>
      <c r="G652" s="868"/>
      <c r="H652" s="1025"/>
      <c r="I652" s="991"/>
      <c r="J652" s="992"/>
      <c r="K652" s="993"/>
      <c r="L652" s="958"/>
      <c r="M652" s="959"/>
      <c r="N652" s="959"/>
      <c r="O652" s="959"/>
      <c r="P652" s="960"/>
      <c r="Q652" s="777"/>
      <c r="R652" s="778"/>
      <c r="S652" s="874"/>
      <c r="T652" s="964"/>
      <c r="U652" s="965"/>
      <c r="V652" s="966"/>
      <c r="W652" s="958"/>
      <c r="X652" s="959"/>
      <c r="Y652" s="959"/>
      <c r="Z652" s="959"/>
      <c r="AA652" s="960"/>
      <c r="AB652" s="931"/>
      <c r="AC652" s="932"/>
      <c r="AD652" s="933"/>
      <c r="AE652" s="964"/>
      <c r="AF652" s="965"/>
      <c r="AG652" s="966"/>
      <c r="AH652" s="970"/>
      <c r="AI652" s="971"/>
      <c r="AJ652" s="971"/>
      <c r="AK652" s="971"/>
      <c r="AL652" s="972"/>
      <c r="AN652" s="911"/>
      <c r="AO652" s="912"/>
      <c r="AP652" s="912"/>
      <c r="AQ652" s="912"/>
      <c r="AR652" s="913"/>
      <c r="AU652" s="837"/>
      <c r="AV652" s="837"/>
      <c r="AW652" s="820"/>
    </row>
    <row r="653" spans="3:49" ht="10.9" customHeight="1">
      <c r="C653" s="869"/>
      <c r="D653" s="923"/>
      <c r="E653" s="867"/>
      <c r="F653" s="986"/>
      <c r="G653" s="869"/>
      <c r="H653" s="1026"/>
      <c r="I653" s="994"/>
      <c r="J653" s="995"/>
      <c r="K653" s="996"/>
      <c r="L653" s="961"/>
      <c r="M653" s="962"/>
      <c r="N653" s="962"/>
      <c r="O653" s="962"/>
      <c r="P653" s="963"/>
      <c r="Q653" s="780"/>
      <c r="R653" s="781"/>
      <c r="S653" s="875"/>
      <c r="T653" s="967"/>
      <c r="U653" s="968"/>
      <c r="V653" s="969"/>
      <c r="W653" s="961"/>
      <c r="X653" s="962"/>
      <c r="Y653" s="962"/>
      <c r="Z653" s="962"/>
      <c r="AA653" s="963"/>
      <c r="AB653" s="934"/>
      <c r="AC653" s="935"/>
      <c r="AD653" s="936"/>
      <c r="AE653" s="967"/>
      <c r="AF653" s="968"/>
      <c r="AG653" s="969"/>
      <c r="AH653" s="973"/>
      <c r="AI653" s="929"/>
      <c r="AJ653" s="929"/>
      <c r="AK653" s="929"/>
      <c r="AL653" s="930"/>
      <c r="AN653" s="911"/>
      <c r="AO653" s="912"/>
      <c r="AP653" s="912"/>
      <c r="AQ653" s="912"/>
      <c r="AR653" s="913"/>
      <c r="AU653" s="837"/>
      <c r="AV653" s="837"/>
      <c r="AW653" s="820"/>
    </row>
    <row r="654" spans="3:49" ht="10.9" customHeight="1">
      <c r="C654" s="920">
        <v>7</v>
      </c>
      <c r="D654" s="921" t="s">
        <v>9</v>
      </c>
      <c r="E654" s="924">
        <v>22</v>
      </c>
      <c r="F654" s="984" t="s">
        <v>10</v>
      </c>
      <c r="G654" s="920" t="s">
        <v>19</v>
      </c>
      <c r="H654" s="1024"/>
      <c r="I654" s="988"/>
      <c r="J654" s="989"/>
      <c r="K654" s="990"/>
      <c r="L654" s="975">
        <f t="shared" ref="L654" si="622">IF(AND(I654="△",AU654="●"),AW654,0)</f>
        <v>0</v>
      </c>
      <c r="M654" s="976"/>
      <c r="N654" s="976"/>
      <c r="O654" s="976"/>
      <c r="P654" s="977"/>
      <c r="Q654" s="774"/>
      <c r="R654" s="775"/>
      <c r="S654" s="873"/>
      <c r="T654" s="978">
        <f t="shared" ref="T654" si="623">IF(Q654="①",$AL$168,IF(Q654="②",$AL$190,IF(Q654="③",$AL$212,IF(Q654="④",$AL$234,0))))</f>
        <v>0</v>
      </c>
      <c r="U654" s="979"/>
      <c r="V654" s="980"/>
      <c r="W654" s="975">
        <f t="shared" ref="W654" si="624">IF(AND(I654="△",AU654="●"),$K$258*2,0)</f>
        <v>0</v>
      </c>
      <c r="X654" s="976"/>
      <c r="Y654" s="976"/>
      <c r="Z654" s="976"/>
      <c r="AA654" s="977"/>
      <c r="AB654" s="937"/>
      <c r="AC654" s="938"/>
      <c r="AD654" s="939"/>
      <c r="AE654" s="978">
        <f t="shared" ref="AE654" si="625">IF(AB656=0,0,ROUNDUP(AB656/AB654,3))</f>
        <v>0</v>
      </c>
      <c r="AF654" s="979"/>
      <c r="AG654" s="980"/>
      <c r="AH654" s="981">
        <f t="shared" ref="AH654" si="626">ROUNDUP(L654*T654+W654*AE654,1)</f>
        <v>0</v>
      </c>
      <c r="AI654" s="982"/>
      <c r="AJ654" s="982"/>
      <c r="AK654" s="982"/>
      <c r="AL654" s="983"/>
      <c r="AN654" s="928">
        <f t="shared" ref="AN654" si="627">IF(I654="△",ROUNDUP(W654*AE654,1),0)</f>
        <v>0</v>
      </c>
      <c r="AO654" s="929"/>
      <c r="AP654" s="929"/>
      <c r="AQ654" s="929"/>
      <c r="AR654" s="930"/>
      <c r="AU654" s="837" t="str">
        <f t="shared" ref="AU654" si="628">IF(OR(I654="×",AU658="×"),"×","●")</f>
        <v>●</v>
      </c>
      <c r="AV654" s="837">
        <f t="shared" ref="AV654" si="629">IF(AU654="●",IF(I654="定","-",I654),"-")</f>
        <v>0</v>
      </c>
      <c r="AW654" s="820">
        <f t="shared" ref="AW654" si="630">20+ROUNDDOWN(($K$256-1000)/1000,0)*20</f>
        <v>0</v>
      </c>
    </row>
    <row r="655" spans="3:49" ht="10.9" customHeight="1">
      <c r="C655" s="868"/>
      <c r="D655" s="922"/>
      <c r="E655" s="866"/>
      <c r="F655" s="985"/>
      <c r="G655" s="868"/>
      <c r="H655" s="1025"/>
      <c r="I655" s="991"/>
      <c r="J655" s="992"/>
      <c r="K655" s="993"/>
      <c r="L655" s="958"/>
      <c r="M655" s="959"/>
      <c r="N655" s="959"/>
      <c r="O655" s="959"/>
      <c r="P655" s="960"/>
      <c r="Q655" s="777"/>
      <c r="R655" s="778"/>
      <c r="S655" s="874"/>
      <c r="T655" s="964"/>
      <c r="U655" s="965"/>
      <c r="V655" s="966"/>
      <c r="W655" s="958"/>
      <c r="X655" s="959"/>
      <c r="Y655" s="959"/>
      <c r="Z655" s="959"/>
      <c r="AA655" s="960"/>
      <c r="AB655" s="940"/>
      <c r="AC655" s="941"/>
      <c r="AD655" s="942"/>
      <c r="AE655" s="964"/>
      <c r="AF655" s="965"/>
      <c r="AG655" s="966"/>
      <c r="AH655" s="970"/>
      <c r="AI655" s="971"/>
      <c r="AJ655" s="971"/>
      <c r="AK655" s="971"/>
      <c r="AL655" s="972"/>
      <c r="AN655" s="911"/>
      <c r="AO655" s="912"/>
      <c r="AP655" s="912"/>
      <c r="AQ655" s="912"/>
      <c r="AR655" s="913"/>
      <c r="AU655" s="837"/>
      <c r="AV655" s="837"/>
      <c r="AW655" s="820"/>
    </row>
    <row r="656" spans="3:49" ht="10.9" customHeight="1">
      <c r="C656" s="868"/>
      <c r="D656" s="922"/>
      <c r="E656" s="866"/>
      <c r="F656" s="985"/>
      <c r="G656" s="868"/>
      <c r="H656" s="1025"/>
      <c r="I656" s="991"/>
      <c r="J656" s="992"/>
      <c r="K656" s="993"/>
      <c r="L656" s="958"/>
      <c r="M656" s="959"/>
      <c r="N656" s="959"/>
      <c r="O656" s="959"/>
      <c r="P656" s="960"/>
      <c r="Q656" s="777"/>
      <c r="R656" s="778"/>
      <c r="S656" s="874"/>
      <c r="T656" s="964"/>
      <c r="U656" s="965"/>
      <c r="V656" s="966"/>
      <c r="W656" s="958"/>
      <c r="X656" s="959"/>
      <c r="Y656" s="959"/>
      <c r="Z656" s="959"/>
      <c r="AA656" s="960"/>
      <c r="AB656" s="931"/>
      <c r="AC656" s="932"/>
      <c r="AD656" s="933"/>
      <c r="AE656" s="964"/>
      <c r="AF656" s="965"/>
      <c r="AG656" s="966"/>
      <c r="AH656" s="970"/>
      <c r="AI656" s="971"/>
      <c r="AJ656" s="971"/>
      <c r="AK656" s="971"/>
      <c r="AL656" s="972"/>
      <c r="AN656" s="911"/>
      <c r="AO656" s="912"/>
      <c r="AP656" s="912"/>
      <c r="AQ656" s="912"/>
      <c r="AR656" s="913"/>
      <c r="AU656" s="837"/>
      <c r="AV656" s="837"/>
      <c r="AW656" s="820"/>
    </row>
    <row r="657" spans="3:49" ht="10.9" customHeight="1">
      <c r="C657" s="869"/>
      <c r="D657" s="923"/>
      <c r="E657" s="867"/>
      <c r="F657" s="986"/>
      <c r="G657" s="869"/>
      <c r="H657" s="1026"/>
      <c r="I657" s="994"/>
      <c r="J657" s="995"/>
      <c r="K657" s="996"/>
      <c r="L657" s="961"/>
      <c r="M657" s="962"/>
      <c r="N657" s="962"/>
      <c r="O657" s="962"/>
      <c r="P657" s="963"/>
      <c r="Q657" s="780"/>
      <c r="R657" s="781"/>
      <c r="S657" s="875"/>
      <c r="T657" s="967"/>
      <c r="U657" s="968"/>
      <c r="V657" s="969"/>
      <c r="W657" s="961"/>
      <c r="X657" s="962"/>
      <c r="Y657" s="962"/>
      <c r="Z657" s="962"/>
      <c r="AA657" s="963"/>
      <c r="AB657" s="934"/>
      <c r="AC657" s="935"/>
      <c r="AD657" s="936"/>
      <c r="AE657" s="967"/>
      <c r="AF657" s="968"/>
      <c r="AG657" s="969"/>
      <c r="AH657" s="973"/>
      <c r="AI657" s="929"/>
      <c r="AJ657" s="929"/>
      <c r="AK657" s="929"/>
      <c r="AL657" s="930"/>
      <c r="AN657" s="911"/>
      <c r="AO657" s="912"/>
      <c r="AP657" s="912"/>
      <c r="AQ657" s="912"/>
      <c r="AR657" s="913"/>
      <c r="AU657" s="837"/>
      <c r="AV657" s="837"/>
      <c r="AW657" s="820"/>
    </row>
    <row r="658" spans="3:49" ht="10.9" customHeight="1">
      <c r="C658" s="920">
        <v>7</v>
      </c>
      <c r="D658" s="921" t="s">
        <v>9</v>
      </c>
      <c r="E658" s="924">
        <v>23</v>
      </c>
      <c r="F658" s="984" t="s">
        <v>10</v>
      </c>
      <c r="G658" s="920" t="s">
        <v>20</v>
      </c>
      <c r="H658" s="1024"/>
      <c r="I658" s="988"/>
      <c r="J658" s="989"/>
      <c r="K658" s="990"/>
      <c r="L658" s="975">
        <f t="shared" ref="L658" si="631">IF(AND(I658="△",AU658="●"),AW658,0)</f>
        <v>0</v>
      </c>
      <c r="M658" s="976"/>
      <c r="N658" s="976"/>
      <c r="O658" s="976"/>
      <c r="P658" s="977"/>
      <c r="Q658" s="774"/>
      <c r="R658" s="775"/>
      <c r="S658" s="873"/>
      <c r="T658" s="978">
        <f t="shared" ref="T658" si="632">IF(Q658="①",$AL$168,IF(Q658="②",$AL$190,IF(Q658="③",$AL$212,IF(Q658="④",$AL$234,0))))</f>
        <v>0</v>
      </c>
      <c r="U658" s="979"/>
      <c r="V658" s="980"/>
      <c r="W658" s="975">
        <f t="shared" ref="W658" si="633">IF(AND(I658="△",AU658="●"),$K$258*2,0)</f>
        <v>0</v>
      </c>
      <c r="X658" s="976"/>
      <c r="Y658" s="976"/>
      <c r="Z658" s="976"/>
      <c r="AA658" s="977"/>
      <c r="AB658" s="937"/>
      <c r="AC658" s="938"/>
      <c r="AD658" s="939"/>
      <c r="AE658" s="978">
        <f t="shared" ref="AE658" si="634">IF(AB660=0,0,ROUNDUP(AB660/AB658,3))</f>
        <v>0</v>
      </c>
      <c r="AF658" s="979"/>
      <c r="AG658" s="980"/>
      <c r="AH658" s="981">
        <f t="shared" ref="AH658" si="635">ROUNDUP(L658*T658+W658*AE658,1)</f>
        <v>0</v>
      </c>
      <c r="AI658" s="982"/>
      <c r="AJ658" s="982"/>
      <c r="AK658" s="982"/>
      <c r="AL658" s="983"/>
      <c r="AN658" s="928">
        <f t="shared" ref="AN658" si="636">IF(I658="△",ROUNDUP(W658*AE658,1),0)</f>
        <v>0</v>
      </c>
      <c r="AO658" s="929"/>
      <c r="AP658" s="929"/>
      <c r="AQ658" s="929"/>
      <c r="AR658" s="930"/>
      <c r="AU658" s="837" t="str">
        <f t="shared" ref="AU658" si="637">IF(OR(I658="×",AU662="×"),"×","●")</f>
        <v>●</v>
      </c>
      <c r="AV658" s="837">
        <f t="shared" ref="AV658" si="638">IF(AU658="●",IF(I658="定","-",I658),"-")</f>
        <v>0</v>
      </c>
      <c r="AW658" s="820">
        <f t="shared" ref="AW658" si="639">20+ROUNDDOWN(($K$256-1000)/1000,0)*20</f>
        <v>0</v>
      </c>
    </row>
    <row r="659" spans="3:49" ht="10.9" customHeight="1">
      <c r="C659" s="868"/>
      <c r="D659" s="922"/>
      <c r="E659" s="866"/>
      <c r="F659" s="985"/>
      <c r="G659" s="868"/>
      <c r="H659" s="1025"/>
      <c r="I659" s="991"/>
      <c r="J659" s="992"/>
      <c r="K659" s="993"/>
      <c r="L659" s="958"/>
      <c r="M659" s="959"/>
      <c r="N659" s="959"/>
      <c r="O659" s="959"/>
      <c r="P659" s="960"/>
      <c r="Q659" s="777"/>
      <c r="R659" s="778"/>
      <c r="S659" s="874"/>
      <c r="T659" s="964"/>
      <c r="U659" s="965"/>
      <c r="V659" s="966"/>
      <c r="W659" s="958"/>
      <c r="X659" s="959"/>
      <c r="Y659" s="959"/>
      <c r="Z659" s="959"/>
      <c r="AA659" s="960"/>
      <c r="AB659" s="940"/>
      <c r="AC659" s="941"/>
      <c r="AD659" s="942"/>
      <c r="AE659" s="964"/>
      <c r="AF659" s="965"/>
      <c r="AG659" s="966"/>
      <c r="AH659" s="970"/>
      <c r="AI659" s="971"/>
      <c r="AJ659" s="971"/>
      <c r="AK659" s="971"/>
      <c r="AL659" s="972"/>
      <c r="AN659" s="911"/>
      <c r="AO659" s="912"/>
      <c r="AP659" s="912"/>
      <c r="AQ659" s="912"/>
      <c r="AR659" s="913"/>
      <c r="AU659" s="837"/>
      <c r="AV659" s="837"/>
      <c r="AW659" s="820"/>
    </row>
    <row r="660" spans="3:49" ht="10.9" customHeight="1">
      <c r="C660" s="868"/>
      <c r="D660" s="922"/>
      <c r="E660" s="866"/>
      <c r="F660" s="985"/>
      <c r="G660" s="868"/>
      <c r="H660" s="1025"/>
      <c r="I660" s="991"/>
      <c r="J660" s="992"/>
      <c r="K660" s="993"/>
      <c r="L660" s="958"/>
      <c r="M660" s="959"/>
      <c r="N660" s="959"/>
      <c r="O660" s="959"/>
      <c r="P660" s="960"/>
      <c r="Q660" s="777"/>
      <c r="R660" s="778"/>
      <c r="S660" s="874"/>
      <c r="T660" s="964"/>
      <c r="U660" s="965"/>
      <c r="V660" s="966"/>
      <c r="W660" s="958"/>
      <c r="X660" s="959"/>
      <c r="Y660" s="959"/>
      <c r="Z660" s="959"/>
      <c r="AA660" s="960"/>
      <c r="AB660" s="931"/>
      <c r="AC660" s="932"/>
      <c r="AD660" s="933"/>
      <c r="AE660" s="964"/>
      <c r="AF660" s="965"/>
      <c r="AG660" s="966"/>
      <c r="AH660" s="970"/>
      <c r="AI660" s="971"/>
      <c r="AJ660" s="971"/>
      <c r="AK660" s="971"/>
      <c r="AL660" s="972"/>
      <c r="AN660" s="911"/>
      <c r="AO660" s="912"/>
      <c r="AP660" s="912"/>
      <c r="AQ660" s="912"/>
      <c r="AR660" s="913"/>
      <c r="AU660" s="837"/>
      <c r="AV660" s="837"/>
      <c r="AW660" s="820"/>
    </row>
    <row r="661" spans="3:49" ht="10.9" customHeight="1">
      <c r="C661" s="869"/>
      <c r="D661" s="923"/>
      <c r="E661" s="867"/>
      <c r="F661" s="986"/>
      <c r="G661" s="869"/>
      <c r="H661" s="1026"/>
      <c r="I661" s="994"/>
      <c r="J661" s="995"/>
      <c r="K661" s="996"/>
      <c r="L661" s="961"/>
      <c r="M661" s="962"/>
      <c r="N661" s="962"/>
      <c r="O661" s="962"/>
      <c r="P661" s="963"/>
      <c r="Q661" s="780"/>
      <c r="R661" s="781"/>
      <c r="S661" s="875"/>
      <c r="T661" s="967"/>
      <c r="U661" s="968"/>
      <c r="V661" s="969"/>
      <c r="W661" s="961"/>
      <c r="X661" s="962"/>
      <c r="Y661" s="962"/>
      <c r="Z661" s="962"/>
      <c r="AA661" s="963"/>
      <c r="AB661" s="934"/>
      <c r="AC661" s="935"/>
      <c r="AD661" s="936"/>
      <c r="AE661" s="967"/>
      <c r="AF661" s="968"/>
      <c r="AG661" s="969"/>
      <c r="AH661" s="973"/>
      <c r="AI661" s="929"/>
      <c r="AJ661" s="929"/>
      <c r="AK661" s="929"/>
      <c r="AL661" s="930"/>
      <c r="AN661" s="911"/>
      <c r="AO661" s="912"/>
      <c r="AP661" s="912"/>
      <c r="AQ661" s="912"/>
      <c r="AR661" s="913"/>
      <c r="AU661" s="837"/>
      <c r="AV661" s="837"/>
      <c r="AW661" s="820"/>
    </row>
    <row r="662" spans="3:49" ht="10.9" customHeight="1">
      <c r="C662" s="920">
        <v>7</v>
      </c>
      <c r="D662" s="921" t="s">
        <v>9</v>
      </c>
      <c r="E662" s="924">
        <v>24</v>
      </c>
      <c r="F662" s="984" t="s">
        <v>10</v>
      </c>
      <c r="G662" s="920" t="s">
        <v>21</v>
      </c>
      <c r="H662" s="1024"/>
      <c r="I662" s="988"/>
      <c r="J662" s="989"/>
      <c r="K662" s="990"/>
      <c r="L662" s="975">
        <f t="shared" ref="L662" si="640">IF(AND(I662="△",AU662="●"),AW662,0)</f>
        <v>0</v>
      </c>
      <c r="M662" s="976"/>
      <c r="N662" s="976"/>
      <c r="O662" s="976"/>
      <c r="P662" s="977"/>
      <c r="Q662" s="774"/>
      <c r="R662" s="775"/>
      <c r="S662" s="873"/>
      <c r="T662" s="978">
        <f t="shared" ref="T662" si="641">IF(Q662="①",$AL$168,IF(Q662="②",$AL$190,IF(Q662="③",$AL$212,IF(Q662="④",$AL$234,0))))</f>
        <v>0</v>
      </c>
      <c r="U662" s="979"/>
      <c r="V662" s="980"/>
      <c r="W662" s="906">
        <f t="shared" ref="W662" si="642">IF(AND(I662="△",AU662="●"),$K$258*2,0)</f>
        <v>0</v>
      </c>
      <c r="X662" s="906"/>
      <c r="Y662" s="906"/>
      <c r="Z662" s="906"/>
      <c r="AA662" s="907"/>
      <c r="AB662" s="937"/>
      <c r="AC662" s="938"/>
      <c r="AD662" s="939"/>
      <c r="AE662" s="978">
        <f t="shared" ref="AE662" si="643">IF(AB664=0,0,ROUNDUP(AB664/AB662,3))</f>
        <v>0</v>
      </c>
      <c r="AF662" s="979"/>
      <c r="AG662" s="980"/>
      <c r="AH662" s="981">
        <f t="shared" ref="AH662" si="644">ROUNDUP(L662*T662+W662*AE662,1)</f>
        <v>0</v>
      </c>
      <c r="AI662" s="982"/>
      <c r="AJ662" s="982"/>
      <c r="AK662" s="982"/>
      <c r="AL662" s="983"/>
      <c r="AN662" s="928">
        <f t="shared" ref="AN662" si="645">IF(I662="△",ROUNDUP(W662*AE662,1),0)</f>
        <v>0</v>
      </c>
      <c r="AO662" s="929"/>
      <c r="AP662" s="929"/>
      <c r="AQ662" s="929"/>
      <c r="AR662" s="930"/>
      <c r="AU662" s="837" t="str">
        <f t="shared" ref="AU662" si="646">IF(OR(I662="×",AU666="×"),"×","●")</f>
        <v>●</v>
      </c>
      <c r="AV662" s="837">
        <f t="shared" ref="AV662" si="647">IF(AU662="●",IF(I662="定","-",I662),"-")</f>
        <v>0</v>
      </c>
      <c r="AW662" s="820">
        <f t="shared" ref="AW662" si="648">20+ROUNDDOWN(($K$256-1000)/1000,0)*20</f>
        <v>0</v>
      </c>
    </row>
    <row r="663" spans="3:49" ht="10.9" customHeight="1">
      <c r="C663" s="868"/>
      <c r="D663" s="922"/>
      <c r="E663" s="866"/>
      <c r="F663" s="985"/>
      <c r="G663" s="868"/>
      <c r="H663" s="1025"/>
      <c r="I663" s="991"/>
      <c r="J663" s="992"/>
      <c r="K663" s="993"/>
      <c r="L663" s="958"/>
      <c r="M663" s="959"/>
      <c r="N663" s="959"/>
      <c r="O663" s="959"/>
      <c r="P663" s="960"/>
      <c r="Q663" s="777"/>
      <c r="R663" s="778"/>
      <c r="S663" s="874"/>
      <c r="T663" s="964"/>
      <c r="U663" s="965"/>
      <c r="V663" s="966"/>
      <c r="W663" s="906"/>
      <c r="X663" s="906"/>
      <c r="Y663" s="906"/>
      <c r="Z663" s="906"/>
      <c r="AA663" s="907"/>
      <c r="AB663" s="940"/>
      <c r="AC663" s="941"/>
      <c r="AD663" s="942"/>
      <c r="AE663" s="964"/>
      <c r="AF663" s="965"/>
      <c r="AG663" s="966"/>
      <c r="AH663" s="970"/>
      <c r="AI663" s="971"/>
      <c r="AJ663" s="971"/>
      <c r="AK663" s="971"/>
      <c r="AL663" s="972"/>
      <c r="AN663" s="911"/>
      <c r="AO663" s="912"/>
      <c r="AP663" s="912"/>
      <c r="AQ663" s="912"/>
      <c r="AR663" s="913"/>
      <c r="AU663" s="837"/>
      <c r="AV663" s="837"/>
      <c r="AW663" s="820"/>
    </row>
    <row r="664" spans="3:49" ht="10.9" customHeight="1">
      <c r="C664" s="868"/>
      <c r="D664" s="922"/>
      <c r="E664" s="866"/>
      <c r="F664" s="985"/>
      <c r="G664" s="868"/>
      <c r="H664" s="1025"/>
      <c r="I664" s="991"/>
      <c r="J664" s="992"/>
      <c r="K664" s="993"/>
      <c r="L664" s="958"/>
      <c r="M664" s="959"/>
      <c r="N664" s="959"/>
      <c r="O664" s="959"/>
      <c r="P664" s="960"/>
      <c r="Q664" s="777"/>
      <c r="R664" s="778"/>
      <c r="S664" s="874"/>
      <c r="T664" s="964"/>
      <c r="U664" s="965"/>
      <c r="V664" s="966"/>
      <c r="W664" s="906"/>
      <c r="X664" s="906"/>
      <c r="Y664" s="906"/>
      <c r="Z664" s="906"/>
      <c r="AA664" s="907"/>
      <c r="AB664" s="931"/>
      <c r="AC664" s="932"/>
      <c r="AD664" s="933"/>
      <c r="AE664" s="964"/>
      <c r="AF664" s="965"/>
      <c r="AG664" s="966"/>
      <c r="AH664" s="970"/>
      <c r="AI664" s="971"/>
      <c r="AJ664" s="971"/>
      <c r="AK664" s="971"/>
      <c r="AL664" s="972"/>
      <c r="AN664" s="911"/>
      <c r="AO664" s="912"/>
      <c r="AP664" s="912"/>
      <c r="AQ664" s="912"/>
      <c r="AR664" s="913"/>
      <c r="AU664" s="837"/>
      <c r="AV664" s="837"/>
      <c r="AW664" s="820"/>
    </row>
    <row r="665" spans="3:49" ht="10.9" customHeight="1">
      <c r="C665" s="869"/>
      <c r="D665" s="923"/>
      <c r="E665" s="867"/>
      <c r="F665" s="986"/>
      <c r="G665" s="869"/>
      <c r="H665" s="1026"/>
      <c r="I665" s="994"/>
      <c r="J665" s="995"/>
      <c r="K665" s="996"/>
      <c r="L665" s="961"/>
      <c r="M665" s="962"/>
      <c r="N665" s="962"/>
      <c r="O665" s="962"/>
      <c r="P665" s="963"/>
      <c r="Q665" s="780"/>
      <c r="R665" s="781"/>
      <c r="S665" s="875"/>
      <c r="T665" s="967"/>
      <c r="U665" s="968"/>
      <c r="V665" s="969"/>
      <c r="W665" s="906"/>
      <c r="X665" s="906"/>
      <c r="Y665" s="906"/>
      <c r="Z665" s="906"/>
      <c r="AA665" s="907"/>
      <c r="AB665" s="934"/>
      <c r="AC665" s="935"/>
      <c r="AD665" s="936"/>
      <c r="AE665" s="967"/>
      <c r="AF665" s="968"/>
      <c r="AG665" s="969"/>
      <c r="AH665" s="973"/>
      <c r="AI665" s="929"/>
      <c r="AJ665" s="929"/>
      <c r="AK665" s="929"/>
      <c r="AL665" s="930"/>
      <c r="AN665" s="911"/>
      <c r="AO665" s="912"/>
      <c r="AP665" s="912"/>
      <c r="AQ665" s="912"/>
      <c r="AR665" s="913"/>
      <c r="AU665" s="837"/>
      <c r="AV665" s="837"/>
      <c r="AW665" s="820"/>
    </row>
    <row r="666" spans="3:49" ht="10.9" customHeight="1">
      <c r="C666" s="920">
        <v>7</v>
      </c>
      <c r="D666" s="921" t="s">
        <v>9</v>
      </c>
      <c r="E666" s="924">
        <v>25</v>
      </c>
      <c r="F666" s="984" t="s">
        <v>10</v>
      </c>
      <c r="G666" s="920" t="s">
        <v>22</v>
      </c>
      <c r="H666" s="1024"/>
      <c r="I666" s="988"/>
      <c r="J666" s="989"/>
      <c r="K666" s="990"/>
      <c r="L666" s="975">
        <f t="shared" ref="L666" si="649">IF(AND(I666="△",AU666="●"),AW666,0)</f>
        <v>0</v>
      </c>
      <c r="M666" s="976"/>
      <c r="N666" s="976"/>
      <c r="O666" s="976"/>
      <c r="P666" s="977"/>
      <c r="Q666" s="774"/>
      <c r="R666" s="775"/>
      <c r="S666" s="873"/>
      <c r="T666" s="978">
        <f t="shared" ref="T666" si="650">IF(Q666="①",$AL$168,IF(Q666="②",$AL$190,IF(Q666="③",$AL$212,IF(Q666="④",$AL$234,0))))</f>
        <v>0</v>
      </c>
      <c r="U666" s="979"/>
      <c r="V666" s="980"/>
      <c r="W666" s="906">
        <f t="shared" ref="W666" si="651">IF(AND(I666="△",AU666="●"),$K$258*2,0)</f>
        <v>0</v>
      </c>
      <c r="X666" s="906"/>
      <c r="Y666" s="906"/>
      <c r="Z666" s="906"/>
      <c r="AA666" s="907"/>
      <c r="AB666" s="937"/>
      <c r="AC666" s="938"/>
      <c r="AD666" s="939"/>
      <c r="AE666" s="978">
        <f t="shared" ref="AE666" si="652">IF(AB668=0,0,ROUNDUP(AB668/AB666,3))</f>
        <v>0</v>
      </c>
      <c r="AF666" s="979"/>
      <c r="AG666" s="980"/>
      <c r="AH666" s="981">
        <f t="shared" ref="AH666" si="653">ROUNDUP(L666*T666+W666*AE666,1)</f>
        <v>0</v>
      </c>
      <c r="AI666" s="982"/>
      <c r="AJ666" s="982"/>
      <c r="AK666" s="982"/>
      <c r="AL666" s="983"/>
      <c r="AN666" s="928">
        <f t="shared" ref="AN666" si="654">IF(I666="△",ROUNDUP(W666*AE666,1),0)</f>
        <v>0</v>
      </c>
      <c r="AO666" s="929"/>
      <c r="AP666" s="929"/>
      <c r="AQ666" s="929"/>
      <c r="AR666" s="930"/>
      <c r="AU666" s="837" t="str">
        <f t="shared" ref="AU666" si="655">IF(OR(I666="×",AU670="×"),"×","●")</f>
        <v>●</v>
      </c>
      <c r="AV666" s="837">
        <f t="shared" ref="AV666" si="656">IF(AU666="●",IF(I666="定","-",I666),"-")</f>
        <v>0</v>
      </c>
      <c r="AW666" s="820">
        <f t="shared" ref="AW666" si="657">20+ROUNDDOWN(($K$256-1000)/1000,0)*20</f>
        <v>0</v>
      </c>
    </row>
    <row r="667" spans="3:49" ht="10.9" customHeight="1">
      <c r="C667" s="868"/>
      <c r="D667" s="922"/>
      <c r="E667" s="866"/>
      <c r="F667" s="985"/>
      <c r="G667" s="868"/>
      <c r="H667" s="1025"/>
      <c r="I667" s="991"/>
      <c r="J667" s="992"/>
      <c r="K667" s="993"/>
      <c r="L667" s="958"/>
      <c r="M667" s="959"/>
      <c r="N667" s="959"/>
      <c r="O667" s="959"/>
      <c r="P667" s="960"/>
      <c r="Q667" s="777"/>
      <c r="R667" s="778"/>
      <c r="S667" s="874"/>
      <c r="T667" s="964"/>
      <c r="U667" s="965"/>
      <c r="V667" s="966"/>
      <c r="W667" s="906"/>
      <c r="X667" s="906"/>
      <c r="Y667" s="906"/>
      <c r="Z667" s="906"/>
      <c r="AA667" s="907"/>
      <c r="AB667" s="940"/>
      <c r="AC667" s="941"/>
      <c r="AD667" s="942"/>
      <c r="AE667" s="964"/>
      <c r="AF667" s="965"/>
      <c r="AG667" s="966"/>
      <c r="AH667" s="970"/>
      <c r="AI667" s="971"/>
      <c r="AJ667" s="971"/>
      <c r="AK667" s="971"/>
      <c r="AL667" s="972"/>
      <c r="AN667" s="911"/>
      <c r="AO667" s="912"/>
      <c r="AP667" s="912"/>
      <c r="AQ667" s="912"/>
      <c r="AR667" s="913"/>
      <c r="AU667" s="837"/>
      <c r="AV667" s="837"/>
      <c r="AW667" s="820"/>
    </row>
    <row r="668" spans="3:49" ht="10.9" customHeight="1">
      <c r="C668" s="868"/>
      <c r="D668" s="922"/>
      <c r="E668" s="866"/>
      <c r="F668" s="985"/>
      <c r="G668" s="868"/>
      <c r="H668" s="1025"/>
      <c r="I668" s="991"/>
      <c r="J668" s="992"/>
      <c r="K668" s="993"/>
      <c r="L668" s="958"/>
      <c r="M668" s="959"/>
      <c r="N668" s="959"/>
      <c r="O668" s="959"/>
      <c r="P668" s="960"/>
      <c r="Q668" s="777"/>
      <c r="R668" s="778"/>
      <c r="S668" s="874"/>
      <c r="T668" s="964"/>
      <c r="U668" s="965"/>
      <c r="V668" s="966"/>
      <c r="W668" s="906"/>
      <c r="X668" s="906"/>
      <c r="Y668" s="906"/>
      <c r="Z668" s="906"/>
      <c r="AA668" s="907"/>
      <c r="AB668" s="931"/>
      <c r="AC668" s="932"/>
      <c r="AD668" s="933"/>
      <c r="AE668" s="964"/>
      <c r="AF668" s="965"/>
      <c r="AG668" s="966"/>
      <c r="AH668" s="970"/>
      <c r="AI668" s="971"/>
      <c r="AJ668" s="971"/>
      <c r="AK668" s="971"/>
      <c r="AL668" s="972"/>
      <c r="AN668" s="911"/>
      <c r="AO668" s="912"/>
      <c r="AP668" s="912"/>
      <c r="AQ668" s="912"/>
      <c r="AR668" s="913"/>
      <c r="AU668" s="837"/>
      <c r="AV668" s="837"/>
      <c r="AW668" s="820"/>
    </row>
    <row r="669" spans="3:49" ht="10.9" customHeight="1">
      <c r="C669" s="869"/>
      <c r="D669" s="923"/>
      <c r="E669" s="867"/>
      <c r="F669" s="986"/>
      <c r="G669" s="869"/>
      <c r="H669" s="1026"/>
      <c r="I669" s="994"/>
      <c r="J669" s="995"/>
      <c r="K669" s="996"/>
      <c r="L669" s="961"/>
      <c r="M669" s="962"/>
      <c r="N669" s="962"/>
      <c r="O669" s="962"/>
      <c r="P669" s="963"/>
      <c r="Q669" s="780"/>
      <c r="R669" s="781"/>
      <c r="S669" s="875"/>
      <c r="T669" s="967"/>
      <c r="U669" s="968"/>
      <c r="V669" s="969"/>
      <c r="W669" s="906"/>
      <c r="X669" s="906"/>
      <c r="Y669" s="906"/>
      <c r="Z669" s="906"/>
      <c r="AA669" s="907"/>
      <c r="AB669" s="934"/>
      <c r="AC669" s="935"/>
      <c r="AD669" s="936"/>
      <c r="AE669" s="967"/>
      <c r="AF669" s="968"/>
      <c r="AG669" s="969"/>
      <c r="AH669" s="973"/>
      <c r="AI669" s="929"/>
      <c r="AJ669" s="929"/>
      <c r="AK669" s="929"/>
      <c r="AL669" s="930"/>
      <c r="AN669" s="911"/>
      <c r="AO669" s="912"/>
      <c r="AP669" s="912"/>
      <c r="AQ669" s="912"/>
      <c r="AR669" s="913"/>
      <c r="AU669" s="837"/>
      <c r="AV669" s="837"/>
      <c r="AW669" s="820"/>
    </row>
    <row r="670" spans="3:49" ht="10.9" customHeight="1">
      <c r="C670" s="920">
        <v>7</v>
      </c>
      <c r="D670" s="921" t="s">
        <v>9</v>
      </c>
      <c r="E670" s="924">
        <v>26</v>
      </c>
      <c r="F670" s="984" t="s">
        <v>10</v>
      </c>
      <c r="G670" s="868" t="s">
        <v>23</v>
      </c>
      <c r="H670" s="1025"/>
      <c r="I670" s="988"/>
      <c r="J670" s="989"/>
      <c r="K670" s="990"/>
      <c r="L670" s="975">
        <f t="shared" ref="L670" si="658">IF(AND(I670="△",AU670="●"),AW670,0)</f>
        <v>0</v>
      </c>
      <c r="M670" s="976"/>
      <c r="N670" s="976"/>
      <c r="O670" s="976"/>
      <c r="P670" s="977"/>
      <c r="Q670" s="774"/>
      <c r="R670" s="775"/>
      <c r="S670" s="873"/>
      <c r="T670" s="978">
        <f t="shared" ref="T670" si="659">IF(Q670="①",$AL$168,IF(Q670="②",$AL$190,IF(Q670="③",$AL$212,IF(Q670="④",$AL$234,0))))</f>
        <v>0</v>
      </c>
      <c r="U670" s="979"/>
      <c r="V670" s="980"/>
      <c r="W670" s="975">
        <f t="shared" ref="W670" si="660">IF(AND(I670="△",AU670="●"),$K$258*2,0)</f>
        <v>0</v>
      </c>
      <c r="X670" s="976"/>
      <c r="Y670" s="976"/>
      <c r="Z670" s="976"/>
      <c r="AA670" s="977"/>
      <c r="AB670" s="937"/>
      <c r="AC670" s="938"/>
      <c r="AD670" s="939"/>
      <c r="AE670" s="978">
        <f t="shared" ref="AE670" si="661">IF(AB672=0,0,ROUNDUP(AB672/AB670,3))</f>
        <v>0</v>
      </c>
      <c r="AF670" s="979"/>
      <c r="AG670" s="980"/>
      <c r="AH670" s="981">
        <f t="shared" ref="AH670" si="662">ROUNDUP(L670*T670+W670*AE670,1)</f>
        <v>0</v>
      </c>
      <c r="AI670" s="982"/>
      <c r="AJ670" s="982"/>
      <c r="AK670" s="982"/>
      <c r="AL670" s="983"/>
      <c r="AN670" s="928">
        <f t="shared" ref="AN670" si="663">IF(I670="△",ROUNDUP(W670*AE670,1),0)</f>
        <v>0</v>
      </c>
      <c r="AO670" s="929"/>
      <c r="AP670" s="929"/>
      <c r="AQ670" s="929"/>
      <c r="AR670" s="930"/>
      <c r="AU670" s="837" t="str">
        <f t="shared" ref="AU670" si="664">IF(OR(I670="×",AU674="×"),"×","●")</f>
        <v>●</v>
      </c>
      <c r="AV670" s="837">
        <f t="shared" ref="AV670" si="665">IF(AU670="●",IF(I670="定","-",I670),"-")</f>
        <v>0</v>
      </c>
      <c r="AW670" s="820">
        <f t="shared" ref="AW670" si="666">20+ROUNDDOWN(($K$256-1000)/1000,0)*20</f>
        <v>0</v>
      </c>
    </row>
    <row r="671" spans="3:49" ht="10.9" customHeight="1">
      <c r="C671" s="868"/>
      <c r="D671" s="922"/>
      <c r="E671" s="866"/>
      <c r="F671" s="985"/>
      <c r="G671" s="868"/>
      <c r="H671" s="1025"/>
      <c r="I671" s="991"/>
      <c r="J671" s="992"/>
      <c r="K671" s="993"/>
      <c r="L671" s="958"/>
      <c r="M671" s="959"/>
      <c r="N671" s="959"/>
      <c r="O671" s="959"/>
      <c r="P671" s="960"/>
      <c r="Q671" s="777"/>
      <c r="R671" s="778"/>
      <c r="S671" s="874"/>
      <c r="T671" s="964"/>
      <c r="U671" s="965"/>
      <c r="V671" s="966"/>
      <c r="W671" s="958"/>
      <c r="X671" s="959"/>
      <c r="Y671" s="959"/>
      <c r="Z671" s="959"/>
      <c r="AA671" s="960"/>
      <c r="AB671" s="940"/>
      <c r="AC671" s="941"/>
      <c r="AD671" s="942"/>
      <c r="AE671" s="964"/>
      <c r="AF671" s="965"/>
      <c r="AG671" s="966"/>
      <c r="AH671" s="970"/>
      <c r="AI671" s="971"/>
      <c r="AJ671" s="971"/>
      <c r="AK671" s="971"/>
      <c r="AL671" s="972"/>
      <c r="AN671" s="911"/>
      <c r="AO671" s="912"/>
      <c r="AP671" s="912"/>
      <c r="AQ671" s="912"/>
      <c r="AR671" s="913"/>
      <c r="AU671" s="837"/>
      <c r="AV671" s="837"/>
      <c r="AW671" s="820"/>
    </row>
    <row r="672" spans="3:49" ht="10.9" customHeight="1">
      <c r="C672" s="868"/>
      <c r="D672" s="922"/>
      <c r="E672" s="866"/>
      <c r="F672" s="985"/>
      <c r="G672" s="868"/>
      <c r="H672" s="1025"/>
      <c r="I672" s="991"/>
      <c r="J672" s="992"/>
      <c r="K672" s="993"/>
      <c r="L672" s="958"/>
      <c r="M672" s="959"/>
      <c r="N672" s="959"/>
      <c r="O672" s="959"/>
      <c r="P672" s="960"/>
      <c r="Q672" s="777"/>
      <c r="R672" s="778"/>
      <c r="S672" s="874"/>
      <c r="T672" s="964"/>
      <c r="U672" s="965"/>
      <c r="V672" s="966"/>
      <c r="W672" s="958"/>
      <c r="X672" s="959"/>
      <c r="Y672" s="959"/>
      <c r="Z672" s="959"/>
      <c r="AA672" s="960"/>
      <c r="AB672" s="931"/>
      <c r="AC672" s="932"/>
      <c r="AD672" s="933"/>
      <c r="AE672" s="964"/>
      <c r="AF672" s="965"/>
      <c r="AG672" s="966"/>
      <c r="AH672" s="970"/>
      <c r="AI672" s="971"/>
      <c r="AJ672" s="971"/>
      <c r="AK672" s="971"/>
      <c r="AL672" s="972"/>
      <c r="AN672" s="911"/>
      <c r="AO672" s="912"/>
      <c r="AP672" s="912"/>
      <c r="AQ672" s="912"/>
      <c r="AR672" s="913"/>
      <c r="AU672" s="837"/>
      <c r="AV672" s="837"/>
      <c r="AW672" s="820"/>
    </row>
    <row r="673" spans="3:49" ht="10.9" customHeight="1">
      <c r="C673" s="869"/>
      <c r="D673" s="923"/>
      <c r="E673" s="867"/>
      <c r="F673" s="986"/>
      <c r="G673" s="869"/>
      <c r="H673" s="1026"/>
      <c r="I673" s="994"/>
      <c r="J673" s="995"/>
      <c r="K673" s="996"/>
      <c r="L673" s="961"/>
      <c r="M673" s="962"/>
      <c r="N673" s="962"/>
      <c r="O673" s="962"/>
      <c r="P673" s="963"/>
      <c r="Q673" s="780"/>
      <c r="R673" s="781"/>
      <c r="S673" s="875"/>
      <c r="T673" s="967"/>
      <c r="U673" s="968"/>
      <c r="V673" s="969"/>
      <c r="W673" s="961"/>
      <c r="X673" s="962"/>
      <c r="Y673" s="962"/>
      <c r="Z673" s="962"/>
      <c r="AA673" s="963"/>
      <c r="AB673" s="934"/>
      <c r="AC673" s="935"/>
      <c r="AD673" s="936"/>
      <c r="AE673" s="967"/>
      <c r="AF673" s="968"/>
      <c r="AG673" s="969"/>
      <c r="AH673" s="973"/>
      <c r="AI673" s="929"/>
      <c r="AJ673" s="929"/>
      <c r="AK673" s="929"/>
      <c r="AL673" s="930"/>
      <c r="AN673" s="911"/>
      <c r="AO673" s="912"/>
      <c r="AP673" s="912"/>
      <c r="AQ673" s="912"/>
      <c r="AR673" s="913"/>
      <c r="AU673" s="837"/>
      <c r="AV673" s="837"/>
      <c r="AW673" s="820"/>
    </row>
    <row r="674" spans="3:49" ht="10.9" customHeight="1">
      <c r="C674" s="920">
        <v>7</v>
      </c>
      <c r="D674" s="921" t="s">
        <v>9</v>
      </c>
      <c r="E674" s="924">
        <v>27</v>
      </c>
      <c r="F674" s="984" t="s">
        <v>10</v>
      </c>
      <c r="G674" s="920" t="s">
        <v>24</v>
      </c>
      <c r="H674" s="1024"/>
      <c r="I674" s="988"/>
      <c r="J674" s="989"/>
      <c r="K674" s="990"/>
      <c r="L674" s="975">
        <f t="shared" ref="L674" si="667">IF(AND(I674="△",AU674="●"),AW674,0)</f>
        <v>0</v>
      </c>
      <c r="M674" s="976"/>
      <c r="N674" s="976"/>
      <c r="O674" s="976"/>
      <c r="P674" s="977"/>
      <c r="Q674" s="774"/>
      <c r="R674" s="775"/>
      <c r="S674" s="873"/>
      <c r="T674" s="978">
        <f t="shared" ref="T674" si="668">IF(Q674="①",$AL$168,IF(Q674="②",$AL$190,IF(Q674="③",$AL$212,IF(Q674="④",$AL$234,0))))</f>
        <v>0</v>
      </c>
      <c r="U674" s="979"/>
      <c r="V674" s="980"/>
      <c r="W674" s="975">
        <f t="shared" ref="W674" si="669">IF(AND(I674="△",AU674="●"),$K$258*2,0)</f>
        <v>0</v>
      </c>
      <c r="X674" s="976"/>
      <c r="Y674" s="976"/>
      <c r="Z674" s="976"/>
      <c r="AA674" s="977"/>
      <c r="AB674" s="937"/>
      <c r="AC674" s="938"/>
      <c r="AD674" s="939"/>
      <c r="AE674" s="978">
        <f t="shared" ref="AE674" si="670">IF(AB676=0,0,ROUNDUP(AB676/AB674,3))</f>
        <v>0</v>
      </c>
      <c r="AF674" s="979"/>
      <c r="AG674" s="980"/>
      <c r="AH674" s="981">
        <f t="shared" ref="AH674" si="671">ROUNDUP(L674*T674+W674*AE674,1)</f>
        <v>0</v>
      </c>
      <c r="AI674" s="982"/>
      <c r="AJ674" s="982"/>
      <c r="AK674" s="982"/>
      <c r="AL674" s="983"/>
      <c r="AN674" s="928">
        <f t="shared" ref="AN674" si="672">IF(I674="△",ROUNDUP(W674*AE674,1),0)</f>
        <v>0</v>
      </c>
      <c r="AO674" s="929"/>
      <c r="AP674" s="929"/>
      <c r="AQ674" s="929"/>
      <c r="AR674" s="930"/>
      <c r="AU674" s="837" t="str">
        <f t="shared" ref="AU674" si="673">IF(OR(I674="×",AU678="×"),"×","●")</f>
        <v>●</v>
      </c>
      <c r="AV674" s="837">
        <f t="shared" ref="AV674" si="674">IF(AU674="●",IF(I674="定","-",I674),"-")</f>
        <v>0</v>
      </c>
      <c r="AW674" s="820">
        <f t="shared" ref="AW674" si="675">20+ROUNDDOWN(($K$256-1000)/1000,0)*20</f>
        <v>0</v>
      </c>
    </row>
    <row r="675" spans="3:49" ht="10.9" customHeight="1">
      <c r="C675" s="868"/>
      <c r="D675" s="922"/>
      <c r="E675" s="866"/>
      <c r="F675" s="985"/>
      <c r="G675" s="868"/>
      <c r="H675" s="1025"/>
      <c r="I675" s="991"/>
      <c r="J675" s="992"/>
      <c r="K675" s="993"/>
      <c r="L675" s="958"/>
      <c r="M675" s="959"/>
      <c r="N675" s="959"/>
      <c r="O675" s="959"/>
      <c r="P675" s="960"/>
      <c r="Q675" s="777"/>
      <c r="R675" s="778"/>
      <c r="S675" s="874"/>
      <c r="T675" s="964"/>
      <c r="U675" s="965"/>
      <c r="V675" s="966"/>
      <c r="W675" s="958"/>
      <c r="X675" s="959"/>
      <c r="Y675" s="959"/>
      <c r="Z675" s="959"/>
      <c r="AA675" s="960"/>
      <c r="AB675" s="940"/>
      <c r="AC675" s="941"/>
      <c r="AD675" s="942"/>
      <c r="AE675" s="964"/>
      <c r="AF675" s="965"/>
      <c r="AG675" s="966"/>
      <c r="AH675" s="970"/>
      <c r="AI675" s="971"/>
      <c r="AJ675" s="971"/>
      <c r="AK675" s="971"/>
      <c r="AL675" s="972"/>
      <c r="AN675" s="911"/>
      <c r="AO675" s="912"/>
      <c r="AP675" s="912"/>
      <c r="AQ675" s="912"/>
      <c r="AR675" s="913"/>
      <c r="AU675" s="837"/>
      <c r="AV675" s="837"/>
      <c r="AW675" s="820"/>
    </row>
    <row r="676" spans="3:49" ht="10.9" customHeight="1">
      <c r="C676" s="868"/>
      <c r="D676" s="922"/>
      <c r="E676" s="866"/>
      <c r="F676" s="985"/>
      <c r="G676" s="868"/>
      <c r="H676" s="1025"/>
      <c r="I676" s="991"/>
      <c r="J676" s="992"/>
      <c r="K676" s="993"/>
      <c r="L676" s="958"/>
      <c r="M676" s="959"/>
      <c r="N676" s="959"/>
      <c r="O676" s="959"/>
      <c r="P676" s="960"/>
      <c r="Q676" s="777"/>
      <c r="R676" s="778"/>
      <c r="S676" s="874"/>
      <c r="T676" s="964"/>
      <c r="U676" s="965"/>
      <c r="V676" s="966"/>
      <c r="W676" s="958"/>
      <c r="X676" s="959"/>
      <c r="Y676" s="959"/>
      <c r="Z676" s="959"/>
      <c r="AA676" s="960"/>
      <c r="AB676" s="931"/>
      <c r="AC676" s="932"/>
      <c r="AD676" s="933"/>
      <c r="AE676" s="964"/>
      <c r="AF676" s="965"/>
      <c r="AG676" s="966"/>
      <c r="AH676" s="970"/>
      <c r="AI676" s="971"/>
      <c r="AJ676" s="971"/>
      <c r="AK676" s="971"/>
      <c r="AL676" s="972"/>
      <c r="AN676" s="911"/>
      <c r="AO676" s="912"/>
      <c r="AP676" s="912"/>
      <c r="AQ676" s="912"/>
      <c r="AR676" s="913"/>
      <c r="AU676" s="837"/>
      <c r="AV676" s="837"/>
      <c r="AW676" s="820"/>
    </row>
    <row r="677" spans="3:49" ht="10.9" customHeight="1">
      <c r="C677" s="869"/>
      <c r="D677" s="923"/>
      <c r="E677" s="867"/>
      <c r="F677" s="986"/>
      <c r="G677" s="869"/>
      <c r="H677" s="1026"/>
      <c r="I677" s="994"/>
      <c r="J677" s="995"/>
      <c r="K677" s="996"/>
      <c r="L677" s="961"/>
      <c r="M677" s="962"/>
      <c r="N677" s="962"/>
      <c r="O677" s="962"/>
      <c r="P677" s="963"/>
      <c r="Q677" s="780"/>
      <c r="R677" s="781"/>
      <c r="S677" s="875"/>
      <c r="T677" s="967"/>
      <c r="U677" s="968"/>
      <c r="V677" s="969"/>
      <c r="W677" s="961"/>
      <c r="X677" s="962"/>
      <c r="Y677" s="962"/>
      <c r="Z677" s="962"/>
      <c r="AA677" s="963"/>
      <c r="AB677" s="934"/>
      <c r="AC677" s="935"/>
      <c r="AD677" s="936"/>
      <c r="AE677" s="967"/>
      <c r="AF677" s="968"/>
      <c r="AG677" s="969"/>
      <c r="AH677" s="973"/>
      <c r="AI677" s="929"/>
      <c r="AJ677" s="929"/>
      <c r="AK677" s="929"/>
      <c r="AL677" s="930"/>
      <c r="AN677" s="911"/>
      <c r="AO677" s="912"/>
      <c r="AP677" s="912"/>
      <c r="AQ677" s="912"/>
      <c r="AR677" s="913"/>
      <c r="AU677" s="837"/>
      <c r="AV677" s="837"/>
      <c r="AW677" s="820"/>
    </row>
    <row r="678" spans="3:49" ht="10.9" customHeight="1">
      <c r="C678" s="920">
        <v>7</v>
      </c>
      <c r="D678" s="921" t="s">
        <v>9</v>
      </c>
      <c r="E678" s="924">
        <v>28</v>
      </c>
      <c r="F678" s="984" t="s">
        <v>10</v>
      </c>
      <c r="G678" s="920" t="s">
        <v>25</v>
      </c>
      <c r="H678" s="1024"/>
      <c r="I678" s="988"/>
      <c r="J678" s="989"/>
      <c r="K678" s="990"/>
      <c r="L678" s="975">
        <f t="shared" ref="L678" si="676">IF(AND(I678="△",AU678="●"),AW678,0)</f>
        <v>0</v>
      </c>
      <c r="M678" s="976"/>
      <c r="N678" s="976"/>
      <c r="O678" s="976"/>
      <c r="P678" s="977"/>
      <c r="Q678" s="774"/>
      <c r="R678" s="775"/>
      <c r="S678" s="873"/>
      <c r="T678" s="978">
        <f t="shared" ref="T678" si="677">IF(Q678="①",$AL$168,IF(Q678="②",$AL$190,IF(Q678="③",$AL$212,IF(Q678="④",$AL$234,0))))</f>
        <v>0</v>
      </c>
      <c r="U678" s="979"/>
      <c r="V678" s="980"/>
      <c r="W678" s="975">
        <f t="shared" ref="W678" si="678">IF(AND(I678="△",AU678="●"),$K$258*2,0)</f>
        <v>0</v>
      </c>
      <c r="X678" s="976"/>
      <c r="Y678" s="976"/>
      <c r="Z678" s="976"/>
      <c r="AA678" s="977"/>
      <c r="AB678" s="937"/>
      <c r="AC678" s="938"/>
      <c r="AD678" s="939"/>
      <c r="AE678" s="978">
        <f t="shared" ref="AE678" si="679">IF(AB680=0,0,ROUNDUP(AB680/AB678,3))</f>
        <v>0</v>
      </c>
      <c r="AF678" s="979"/>
      <c r="AG678" s="980"/>
      <c r="AH678" s="981">
        <f t="shared" ref="AH678" si="680">ROUNDUP(L678*T678+W678*AE678,1)</f>
        <v>0</v>
      </c>
      <c r="AI678" s="982"/>
      <c r="AJ678" s="982"/>
      <c r="AK678" s="982"/>
      <c r="AL678" s="983"/>
      <c r="AN678" s="928">
        <f t="shared" ref="AN678" si="681">IF(I678="△",ROUNDUP(W678*AE678,1),0)</f>
        <v>0</v>
      </c>
      <c r="AO678" s="929"/>
      <c r="AP678" s="929"/>
      <c r="AQ678" s="929"/>
      <c r="AR678" s="930"/>
      <c r="AU678" s="837" t="str">
        <f t="shared" ref="AU678" si="682">IF(OR(I678="×",AU682="×"),"×","●")</f>
        <v>●</v>
      </c>
      <c r="AV678" s="837">
        <f t="shared" ref="AV678" si="683">IF(AU678="●",IF(I678="定","-",I678),"-")</f>
        <v>0</v>
      </c>
      <c r="AW678" s="820">
        <f t="shared" ref="AW678" si="684">20+ROUNDDOWN(($K$256-1000)/1000,0)*20</f>
        <v>0</v>
      </c>
    </row>
    <row r="679" spans="3:49" ht="10.9" customHeight="1">
      <c r="C679" s="868"/>
      <c r="D679" s="922"/>
      <c r="E679" s="866"/>
      <c r="F679" s="985"/>
      <c r="G679" s="868"/>
      <c r="H679" s="1025"/>
      <c r="I679" s="991"/>
      <c r="J679" s="992"/>
      <c r="K679" s="993"/>
      <c r="L679" s="958"/>
      <c r="M679" s="959"/>
      <c r="N679" s="959"/>
      <c r="O679" s="959"/>
      <c r="P679" s="960"/>
      <c r="Q679" s="777"/>
      <c r="R679" s="778"/>
      <c r="S679" s="874"/>
      <c r="T679" s="964"/>
      <c r="U679" s="965"/>
      <c r="V679" s="966"/>
      <c r="W679" s="958"/>
      <c r="X679" s="959"/>
      <c r="Y679" s="959"/>
      <c r="Z679" s="959"/>
      <c r="AA679" s="960"/>
      <c r="AB679" s="940"/>
      <c r="AC679" s="941"/>
      <c r="AD679" s="942"/>
      <c r="AE679" s="964"/>
      <c r="AF679" s="965"/>
      <c r="AG679" s="966"/>
      <c r="AH679" s="970"/>
      <c r="AI679" s="971"/>
      <c r="AJ679" s="971"/>
      <c r="AK679" s="971"/>
      <c r="AL679" s="972"/>
      <c r="AN679" s="911"/>
      <c r="AO679" s="912"/>
      <c r="AP679" s="912"/>
      <c r="AQ679" s="912"/>
      <c r="AR679" s="913"/>
      <c r="AU679" s="837"/>
      <c r="AV679" s="837"/>
      <c r="AW679" s="820"/>
    </row>
    <row r="680" spans="3:49" ht="10.9" customHeight="1">
      <c r="C680" s="868"/>
      <c r="D680" s="922"/>
      <c r="E680" s="866"/>
      <c r="F680" s="985"/>
      <c r="G680" s="868"/>
      <c r="H680" s="1025"/>
      <c r="I680" s="991"/>
      <c r="J680" s="992"/>
      <c r="K680" s="993"/>
      <c r="L680" s="958"/>
      <c r="M680" s="959"/>
      <c r="N680" s="959"/>
      <c r="O680" s="959"/>
      <c r="P680" s="960"/>
      <c r="Q680" s="777"/>
      <c r="R680" s="778"/>
      <c r="S680" s="874"/>
      <c r="T680" s="964"/>
      <c r="U680" s="965"/>
      <c r="V680" s="966"/>
      <c r="W680" s="958"/>
      <c r="X680" s="959"/>
      <c r="Y680" s="959"/>
      <c r="Z680" s="959"/>
      <c r="AA680" s="960"/>
      <c r="AB680" s="931"/>
      <c r="AC680" s="932"/>
      <c r="AD680" s="933"/>
      <c r="AE680" s="964"/>
      <c r="AF680" s="965"/>
      <c r="AG680" s="966"/>
      <c r="AH680" s="970"/>
      <c r="AI680" s="971"/>
      <c r="AJ680" s="971"/>
      <c r="AK680" s="971"/>
      <c r="AL680" s="972"/>
      <c r="AN680" s="911"/>
      <c r="AO680" s="912"/>
      <c r="AP680" s="912"/>
      <c r="AQ680" s="912"/>
      <c r="AR680" s="913"/>
      <c r="AU680" s="837"/>
      <c r="AV680" s="837"/>
      <c r="AW680" s="820"/>
    </row>
    <row r="681" spans="3:49" ht="10.9" customHeight="1">
      <c r="C681" s="869"/>
      <c r="D681" s="923"/>
      <c r="E681" s="867"/>
      <c r="F681" s="986"/>
      <c r="G681" s="869"/>
      <c r="H681" s="1026"/>
      <c r="I681" s="994"/>
      <c r="J681" s="995"/>
      <c r="K681" s="996"/>
      <c r="L681" s="961"/>
      <c r="M681" s="962"/>
      <c r="N681" s="962"/>
      <c r="O681" s="962"/>
      <c r="P681" s="963"/>
      <c r="Q681" s="780"/>
      <c r="R681" s="781"/>
      <c r="S681" s="875"/>
      <c r="T681" s="967"/>
      <c r="U681" s="968"/>
      <c r="V681" s="969"/>
      <c r="W681" s="961"/>
      <c r="X681" s="962"/>
      <c r="Y681" s="962"/>
      <c r="Z681" s="962"/>
      <c r="AA681" s="963"/>
      <c r="AB681" s="934"/>
      <c r="AC681" s="935"/>
      <c r="AD681" s="936"/>
      <c r="AE681" s="967"/>
      <c r="AF681" s="968"/>
      <c r="AG681" s="969"/>
      <c r="AH681" s="973"/>
      <c r="AI681" s="929"/>
      <c r="AJ681" s="929"/>
      <c r="AK681" s="929"/>
      <c r="AL681" s="930"/>
      <c r="AN681" s="911"/>
      <c r="AO681" s="912"/>
      <c r="AP681" s="912"/>
      <c r="AQ681" s="912"/>
      <c r="AR681" s="913"/>
      <c r="AU681" s="837"/>
      <c r="AV681" s="837"/>
      <c r="AW681" s="820"/>
    </row>
    <row r="682" spans="3:49" ht="10.9" customHeight="1">
      <c r="C682" s="920">
        <v>7</v>
      </c>
      <c r="D682" s="921" t="s">
        <v>9</v>
      </c>
      <c r="E682" s="924">
        <v>29</v>
      </c>
      <c r="F682" s="984" t="s">
        <v>10</v>
      </c>
      <c r="G682" s="920" t="s">
        <v>19</v>
      </c>
      <c r="H682" s="1024"/>
      <c r="I682" s="988"/>
      <c r="J682" s="989"/>
      <c r="K682" s="990"/>
      <c r="L682" s="975">
        <f t="shared" ref="L682" si="685">IF(AND(I682="△",AU682="●"),AW682,0)</f>
        <v>0</v>
      </c>
      <c r="M682" s="976"/>
      <c r="N682" s="976"/>
      <c r="O682" s="976"/>
      <c r="P682" s="977"/>
      <c r="Q682" s="774"/>
      <c r="R682" s="775"/>
      <c r="S682" s="873"/>
      <c r="T682" s="978">
        <f t="shared" ref="T682" si="686">IF(Q682="①",$AL$168,IF(Q682="②",$AL$190,IF(Q682="③",$AL$212,IF(Q682="④",$AL$234,0))))</f>
        <v>0</v>
      </c>
      <c r="U682" s="979"/>
      <c r="V682" s="980"/>
      <c r="W682" s="975">
        <f t="shared" ref="W682" si="687">IF(AND(I682="△",AU682="●"),$K$258*2,0)</f>
        <v>0</v>
      </c>
      <c r="X682" s="976"/>
      <c r="Y682" s="976"/>
      <c r="Z682" s="976"/>
      <c r="AA682" s="977"/>
      <c r="AB682" s="937"/>
      <c r="AC682" s="938"/>
      <c r="AD682" s="939"/>
      <c r="AE682" s="978">
        <f t="shared" ref="AE682" si="688">IF(AB684=0,0,ROUNDUP(AB684/AB682,3))</f>
        <v>0</v>
      </c>
      <c r="AF682" s="979"/>
      <c r="AG682" s="980"/>
      <c r="AH682" s="981">
        <f t="shared" ref="AH682" si="689">ROUNDUP(L682*T682+W682*AE682,1)</f>
        <v>0</v>
      </c>
      <c r="AI682" s="982"/>
      <c r="AJ682" s="982"/>
      <c r="AK682" s="982"/>
      <c r="AL682" s="983"/>
      <c r="AN682" s="928">
        <f t="shared" ref="AN682" si="690">IF(I682="△",ROUNDUP(W682*AE682,1),0)</f>
        <v>0</v>
      </c>
      <c r="AO682" s="929"/>
      <c r="AP682" s="929"/>
      <c r="AQ682" s="929"/>
      <c r="AR682" s="930"/>
      <c r="AU682" s="837" t="str">
        <f t="shared" ref="AU682" si="691">IF(OR(I682="×",AU686="×"),"×","●")</f>
        <v>●</v>
      </c>
      <c r="AV682" s="837">
        <f t="shared" ref="AV682" si="692">IF(AU682="●",IF(I682="定","-",I682),"-")</f>
        <v>0</v>
      </c>
      <c r="AW682" s="820">
        <f t="shared" ref="AW682" si="693">20+ROUNDDOWN(($K$256-1000)/1000,0)*20</f>
        <v>0</v>
      </c>
    </row>
    <row r="683" spans="3:49" ht="10.9" customHeight="1">
      <c r="C683" s="868"/>
      <c r="D683" s="922"/>
      <c r="E683" s="866"/>
      <c r="F683" s="985"/>
      <c r="G683" s="868"/>
      <c r="H683" s="1025"/>
      <c r="I683" s="991"/>
      <c r="J683" s="992"/>
      <c r="K683" s="993"/>
      <c r="L683" s="958"/>
      <c r="M683" s="959"/>
      <c r="N683" s="959"/>
      <c r="O683" s="959"/>
      <c r="P683" s="960"/>
      <c r="Q683" s="777"/>
      <c r="R683" s="778"/>
      <c r="S683" s="874"/>
      <c r="T683" s="964"/>
      <c r="U683" s="965"/>
      <c r="V683" s="966"/>
      <c r="W683" s="958"/>
      <c r="X683" s="959"/>
      <c r="Y683" s="959"/>
      <c r="Z683" s="959"/>
      <c r="AA683" s="960"/>
      <c r="AB683" s="940"/>
      <c r="AC683" s="941"/>
      <c r="AD683" s="942"/>
      <c r="AE683" s="964"/>
      <c r="AF683" s="965"/>
      <c r="AG683" s="966"/>
      <c r="AH683" s="970"/>
      <c r="AI683" s="971"/>
      <c r="AJ683" s="971"/>
      <c r="AK683" s="971"/>
      <c r="AL683" s="972"/>
      <c r="AN683" s="911"/>
      <c r="AO683" s="912"/>
      <c r="AP683" s="912"/>
      <c r="AQ683" s="912"/>
      <c r="AR683" s="913"/>
      <c r="AU683" s="837"/>
      <c r="AV683" s="837"/>
      <c r="AW683" s="820"/>
    </row>
    <row r="684" spans="3:49" ht="10.9" customHeight="1">
      <c r="C684" s="868"/>
      <c r="D684" s="922"/>
      <c r="E684" s="866"/>
      <c r="F684" s="985"/>
      <c r="G684" s="868"/>
      <c r="H684" s="1025"/>
      <c r="I684" s="991"/>
      <c r="J684" s="992"/>
      <c r="K684" s="993"/>
      <c r="L684" s="958"/>
      <c r="M684" s="959"/>
      <c r="N684" s="959"/>
      <c r="O684" s="959"/>
      <c r="P684" s="960"/>
      <c r="Q684" s="777"/>
      <c r="R684" s="778"/>
      <c r="S684" s="874"/>
      <c r="T684" s="964"/>
      <c r="U684" s="965"/>
      <c r="V684" s="966"/>
      <c r="W684" s="958"/>
      <c r="X684" s="959"/>
      <c r="Y684" s="959"/>
      <c r="Z684" s="959"/>
      <c r="AA684" s="960"/>
      <c r="AB684" s="931"/>
      <c r="AC684" s="932"/>
      <c r="AD684" s="933"/>
      <c r="AE684" s="964"/>
      <c r="AF684" s="965"/>
      <c r="AG684" s="966"/>
      <c r="AH684" s="970"/>
      <c r="AI684" s="971"/>
      <c r="AJ684" s="971"/>
      <c r="AK684" s="971"/>
      <c r="AL684" s="972"/>
      <c r="AN684" s="911"/>
      <c r="AO684" s="912"/>
      <c r="AP684" s="912"/>
      <c r="AQ684" s="912"/>
      <c r="AR684" s="913"/>
      <c r="AU684" s="837"/>
      <c r="AV684" s="837"/>
      <c r="AW684" s="820"/>
    </row>
    <row r="685" spans="3:49" ht="10.9" customHeight="1">
      <c r="C685" s="869"/>
      <c r="D685" s="923"/>
      <c r="E685" s="867"/>
      <c r="F685" s="986"/>
      <c r="G685" s="869"/>
      <c r="H685" s="1026"/>
      <c r="I685" s="994"/>
      <c r="J685" s="995"/>
      <c r="K685" s="996"/>
      <c r="L685" s="961"/>
      <c r="M685" s="962"/>
      <c r="N685" s="962"/>
      <c r="O685" s="962"/>
      <c r="P685" s="963"/>
      <c r="Q685" s="780"/>
      <c r="R685" s="781"/>
      <c r="S685" s="875"/>
      <c r="T685" s="967"/>
      <c r="U685" s="968"/>
      <c r="V685" s="969"/>
      <c r="W685" s="961"/>
      <c r="X685" s="962"/>
      <c r="Y685" s="962"/>
      <c r="Z685" s="962"/>
      <c r="AA685" s="963"/>
      <c r="AB685" s="934"/>
      <c r="AC685" s="935"/>
      <c r="AD685" s="936"/>
      <c r="AE685" s="967"/>
      <c r="AF685" s="968"/>
      <c r="AG685" s="969"/>
      <c r="AH685" s="973"/>
      <c r="AI685" s="929"/>
      <c r="AJ685" s="929"/>
      <c r="AK685" s="929"/>
      <c r="AL685" s="930"/>
      <c r="AN685" s="911"/>
      <c r="AO685" s="912"/>
      <c r="AP685" s="912"/>
      <c r="AQ685" s="912"/>
      <c r="AR685" s="913"/>
      <c r="AU685" s="837"/>
      <c r="AV685" s="837"/>
      <c r="AW685" s="820"/>
    </row>
    <row r="686" spans="3:49" ht="10.9" customHeight="1">
      <c r="C686" s="920">
        <v>7</v>
      </c>
      <c r="D686" s="921" t="s">
        <v>9</v>
      </c>
      <c r="E686" s="924">
        <v>30</v>
      </c>
      <c r="F686" s="984" t="s">
        <v>10</v>
      </c>
      <c r="G686" s="920" t="s">
        <v>20</v>
      </c>
      <c r="H686" s="1024"/>
      <c r="I686" s="988"/>
      <c r="J686" s="989"/>
      <c r="K686" s="990"/>
      <c r="L686" s="975">
        <f t="shared" ref="L686" si="694">IF(AND(I686="△",AU686="●"),AW686,0)</f>
        <v>0</v>
      </c>
      <c r="M686" s="976"/>
      <c r="N686" s="976"/>
      <c r="O686" s="976"/>
      <c r="P686" s="977"/>
      <c r="Q686" s="774"/>
      <c r="R686" s="775"/>
      <c r="S686" s="873"/>
      <c r="T686" s="978">
        <f t="shared" ref="T686" si="695">IF(Q686="①",$AL$168,IF(Q686="②",$AL$190,IF(Q686="③",$AL$212,IF(Q686="④",$AL$234,0))))</f>
        <v>0</v>
      </c>
      <c r="U686" s="979"/>
      <c r="V686" s="980"/>
      <c r="W686" s="975">
        <f t="shared" ref="W686" si="696">IF(AND(I686="△",AU686="●"),$K$258*2,0)</f>
        <v>0</v>
      </c>
      <c r="X686" s="976"/>
      <c r="Y686" s="976"/>
      <c r="Z686" s="976"/>
      <c r="AA686" s="977"/>
      <c r="AB686" s="937"/>
      <c r="AC686" s="938"/>
      <c r="AD686" s="939"/>
      <c r="AE686" s="978">
        <f t="shared" ref="AE686" si="697">IF(AB688=0,0,ROUNDUP(AB688/AB686,3))</f>
        <v>0</v>
      </c>
      <c r="AF686" s="979"/>
      <c r="AG686" s="980"/>
      <c r="AH686" s="981">
        <f t="shared" ref="AH686" si="698">ROUNDUP(L686*T686+W686*AE686,1)</f>
        <v>0</v>
      </c>
      <c r="AI686" s="982"/>
      <c r="AJ686" s="982"/>
      <c r="AK686" s="982"/>
      <c r="AL686" s="983"/>
      <c r="AN686" s="928">
        <f t="shared" ref="AN686" si="699">IF(I686="△",ROUNDUP(W686*AE686,1),0)</f>
        <v>0</v>
      </c>
      <c r="AO686" s="929"/>
      <c r="AP686" s="929"/>
      <c r="AQ686" s="929"/>
      <c r="AR686" s="930"/>
      <c r="AU686" s="837" t="str">
        <f t="shared" ref="AU686" si="700">IF(OR(I686="×",AU690="×"),"×","●")</f>
        <v>●</v>
      </c>
      <c r="AV686" s="837">
        <f t="shared" ref="AV686" si="701">IF(AU686="●",IF(I686="定","-",I686),"-")</f>
        <v>0</v>
      </c>
      <c r="AW686" s="820">
        <f t="shared" ref="AW686" si="702">20+ROUNDDOWN(($K$256-1000)/1000,0)*20</f>
        <v>0</v>
      </c>
    </row>
    <row r="687" spans="3:49" ht="10.9" customHeight="1">
      <c r="C687" s="868"/>
      <c r="D687" s="922"/>
      <c r="E687" s="866"/>
      <c r="F687" s="985"/>
      <c r="G687" s="868"/>
      <c r="H687" s="1025"/>
      <c r="I687" s="991"/>
      <c r="J687" s="992"/>
      <c r="K687" s="993"/>
      <c r="L687" s="958"/>
      <c r="M687" s="959"/>
      <c r="N687" s="959"/>
      <c r="O687" s="959"/>
      <c r="P687" s="960"/>
      <c r="Q687" s="777"/>
      <c r="R687" s="778"/>
      <c r="S687" s="874"/>
      <c r="T687" s="964"/>
      <c r="U687" s="965"/>
      <c r="V687" s="966"/>
      <c r="W687" s="958"/>
      <c r="X687" s="959"/>
      <c r="Y687" s="959"/>
      <c r="Z687" s="959"/>
      <c r="AA687" s="960"/>
      <c r="AB687" s="940"/>
      <c r="AC687" s="941"/>
      <c r="AD687" s="942"/>
      <c r="AE687" s="964"/>
      <c r="AF687" s="965"/>
      <c r="AG687" s="966"/>
      <c r="AH687" s="970"/>
      <c r="AI687" s="971"/>
      <c r="AJ687" s="971"/>
      <c r="AK687" s="971"/>
      <c r="AL687" s="972"/>
      <c r="AN687" s="911"/>
      <c r="AO687" s="912"/>
      <c r="AP687" s="912"/>
      <c r="AQ687" s="912"/>
      <c r="AR687" s="913"/>
      <c r="AU687" s="837"/>
      <c r="AV687" s="837"/>
      <c r="AW687" s="820"/>
    </row>
    <row r="688" spans="3:49" ht="10.9" customHeight="1">
      <c r="C688" s="868"/>
      <c r="D688" s="922"/>
      <c r="E688" s="866"/>
      <c r="F688" s="985"/>
      <c r="G688" s="868"/>
      <c r="H688" s="1025"/>
      <c r="I688" s="991"/>
      <c r="J688" s="992"/>
      <c r="K688" s="993"/>
      <c r="L688" s="958"/>
      <c r="M688" s="959"/>
      <c r="N688" s="959"/>
      <c r="O688" s="959"/>
      <c r="P688" s="960"/>
      <c r="Q688" s="777"/>
      <c r="R688" s="778"/>
      <c r="S688" s="874"/>
      <c r="T688" s="964"/>
      <c r="U688" s="965"/>
      <c r="V688" s="966"/>
      <c r="W688" s="958"/>
      <c r="X688" s="959"/>
      <c r="Y688" s="959"/>
      <c r="Z688" s="959"/>
      <c r="AA688" s="960"/>
      <c r="AB688" s="931"/>
      <c r="AC688" s="932"/>
      <c r="AD688" s="933"/>
      <c r="AE688" s="964"/>
      <c r="AF688" s="965"/>
      <c r="AG688" s="966"/>
      <c r="AH688" s="970"/>
      <c r="AI688" s="971"/>
      <c r="AJ688" s="971"/>
      <c r="AK688" s="971"/>
      <c r="AL688" s="972"/>
      <c r="AN688" s="911"/>
      <c r="AO688" s="912"/>
      <c r="AP688" s="912"/>
      <c r="AQ688" s="912"/>
      <c r="AR688" s="913"/>
      <c r="AU688" s="837"/>
      <c r="AV688" s="837"/>
      <c r="AW688" s="820"/>
    </row>
    <row r="689" spans="3:49" ht="10.9" customHeight="1">
      <c r="C689" s="869"/>
      <c r="D689" s="923"/>
      <c r="E689" s="867"/>
      <c r="F689" s="986"/>
      <c r="G689" s="869"/>
      <c r="H689" s="1026"/>
      <c r="I689" s="994"/>
      <c r="J689" s="995"/>
      <c r="K689" s="996"/>
      <c r="L689" s="961"/>
      <c r="M689" s="962"/>
      <c r="N689" s="962"/>
      <c r="O689" s="962"/>
      <c r="P689" s="963"/>
      <c r="Q689" s="780"/>
      <c r="R689" s="781"/>
      <c r="S689" s="875"/>
      <c r="T689" s="967"/>
      <c r="U689" s="968"/>
      <c r="V689" s="969"/>
      <c r="W689" s="961"/>
      <c r="X689" s="962"/>
      <c r="Y689" s="962"/>
      <c r="Z689" s="962"/>
      <c r="AA689" s="963"/>
      <c r="AB689" s="934"/>
      <c r="AC689" s="935"/>
      <c r="AD689" s="936"/>
      <c r="AE689" s="967"/>
      <c r="AF689" s="968"/>
      <c r="AG689" s="969"/>
      <c r="AH689" s="973"/>
      <c r="AI689" s="929"/>
      <c r="AJ689" s="929"/>
      <c r="AK689" s="929"/>
      <c r="AL689" s="930"/>
      <c r="AN689" s="911"/>
      <c r="AO689" s="912"/>
      <c r="AP689" s="912"/>
      <c r="AQ689" s="912"/>
      <c r="AR689" s="913"/>
      <c r="AU689" s="837"/>
      <c r="AV689" s="837"/>
      <c r="AW689" s="820"/>
    </row>
    <row r="690" spans="3:49" ht="10.9" customHeight="1">
      <c r="C690" s="920">
        <v>7</v>
      </c>
      <c r="D690" s="921" t="s">
        <v>9</v>
      </c>
      <c r="E690" s="924">
        <v>31</v>
      </c>
      <c r="F690" s="984" t="s">
        <v>10</v>
      </c>
      <c r="G690" s="920" t="s">
        <v>21</v>
      </c>
      <c r="H690" s="1024"/>
      <c r="I690" s="988"/>
      <c r="J690" s="989"/>
      <c r="K690" s="990"/>
      <c r="L690" s="975">
        <f t="shared" ref="L690" si="703">IF(AND(I690="△",AU690="●"),AW690,0)</f>
        <v>0</v>
      </c>
      <c r="M690" s="976"/>
      <c r="N690" s="976"/>
      <c r="O690" s="976"/>
      <c r="P690" s="977"/>
      <c r="Q690" s="774"/>
      <c r="R690" s="775"/>
      <c r="S690" s="873"/>
      <c r="T690" s="978">
        <f t="shared" ref="T690" si="704">IF(Q690="①",$AL$168,IF(Q690="②",$AL$190,IF(Q690="③",$AL$212,IF(Q690="④",$AL$234,0))))</f>
        <v>0</v>
      </c>
      <c r="U690" s="979"/>
      <c r="V690" s="980"/>
      <c r="W690" s="1004">
        <f t="shared" ref="W690" si="705">IF(AND(I690="△",AU690="●"),$K$258*2,0)</f>
        <v>0</v>
      </c>
      <c r="X690" s="906"/>
      <c r="Y690" s="906"/>
      <c r="Z690" s="906"/>
      <c r="AA690" s="907"/>
      <c r="AB690" s="937"/>
      <c r="AC690" s="938"/>
      <c r="AD690" s="939"/>
      <c r="AE690" s="978">
        <f t="shared" ref="AE690" si="706">IF(AB692=0,0,ROUNDUP(AB692/AB690,3))</f>
        <v>0</v>
      </c>
      <c r="AF690" s="979"/>
      <c r="AG690" s="980"/>
      <c r="AH690" s="981">
        <f t="shared" ref="AH690" si="707">ROUNDUP(L690*T690+W690*AE690,1)</f>
        <v>0</v>
      </c>
      <c r="AI690" s="982"/>
      <c r="AJ690" s="982"/>
      <c r="AK690" s="982"/>
      <c r="AL690" s="983"/>
      <c r="AN690" s="928">
        <f t="shared" ref="AN690" si="708">IF(I690="△",ROUNDUP(W690*AE690,1),0)</f>
        <v>0</v>
      </c>
      <c r="AO690" s="929"/>
      <c r="AP690" s="929"/>
      <c r="AQ690" s="929"/>
      <c r="AR690" s="930"/>
      <c r="AU690" s="837" t="str">
        <f>IF(I690="×","×","●")</f>
        <v>●</v>
      </c>
      <c r="AV690" s="837">
        <f t="shared" ref="AV690" si="709">IF(AU690="●",IF(I690="定","-",I690),"-")</f>
        <v>0</v>
      </c>
      <c r="AW690" s="820">
        <f t="shared" ref="AW690" si="710">20+ROUNDDOWN(($K$256-1000)/1000,0)*20</f>
        <v>0</v>
      </c>
    </row>
    <row r="691" spans="3:49" ht="10.9" customHeight="1">
      <c r="C691" s="868"/>
      <c r="D691" s="922"/>
      <c r="E691" s="866"/>
      <c r="F691" s="985"/>
      <c r="G691" s="868"/>
      <c r="H691" s="1025"/>
      <c r="I691" s="991"/>
      <c r="J691" s="992"/>
      <c r="K691" s="993"/>
      <c r="L691" s="958"/>
      <c r="M691" s="959"/>
      <c r="N691" s="959"/>
      <c r="O691" s="959"/>
      <c r="P691" s="960"/>
      <c r="Q691" s="777"/>
      <c r="R691" s="778"/>
      <c r="S691" s="874"/>
      <c r="T691" s="964"/>
      <c r="U691" s="965"/>
      <c r="V691" s="966"/>
      <c r="W691" s="1004"/>
      <c r="X691" s="906"/>
      <c r="Y691" s="906"/>
      <c r="Z691" s="906"/>
      <c r="AA691" s="907"/>
      <c r="AB691" s="940"/>
      <c r="AC691" s="941"/>
      <c r="AD691" s="942"/>
      <c r="AE691" s="964"/>
      <c r="AF691" s="965"/>
      <c r="AG691" s="966"/>
      <c r="AH691" s="970"/>
      <c r="AI691" s="971"/>
      <c r="AJ691" s="971"/>
      <c r="AK691" s="971"/>
      <c r="AL691" s="972"/>
      <c r="AN691" s="911"/>
      <c r="AO691" s="912"/>
      <c r="AP691" s="912"/>
      <c r="AQ691" s="912"/>
      <c r="AR691" s="913"/>
      <c r="AU691" s="837"/>
      <c r="AV691" s="837"/>
      <c r="AW691" s="820"/>
    </row>
    <row r="692" spans="3:49" ht="10.9" customHeight="1">
      <c r="C692" s="868"/>
      <c r="D692" s="922"/>
      <c r="E692" s="866"/>
      <c r="F692" s="985"/>
      <c r="G692" s="868"/>
      <c r="H692" s="1025"/>
      <c r="I692" s="991"/>
      <c r="J692" s="992"/>
      <c r="K692" s="993"/>
      <c r="L692" s="958"/>
      <c r="M692" s="959"/>
      <c r="N692" s="959"/>
      <c r="O692" s="959"/>
      <c r="P692" s="960"/>
      <c r="Q692" s="777"/>
      <c r="R692" s="778"/>
      <c r="S692" s="874"/>
      <c r="T692" s="964"/>
      <c r="U692" s="965"/>
      <c r="V692" s="966"/>
      <c r="W692" s="1004"/>
      <c r="X692" s="906"/>
      <c r="Y692" s="906"/>
      <c r="Z692" s="906"/>
      <c r="AA692" s="907"/>
      <c r="AB692" s="943"/>
      <c r="AC692" s="944"/>
      <c r="AD692" s="945"/>
      <c r="AE692" s="964"/>
      <c r="AF692" s="965"/>
      <c r="AG692" s="966"/>
      <c r="AH692" s="970"/>
      <c r="AI692" s="971"/>
      <c r="AJ692" s="971"/>
      <c r="AK692" s="971"/>
      <c r="AL692" s="972"/>
      <c r="AN692" s="911"/>
      <c r="AO692" s="912"/>
      <c r="AP692" s="912"/>
      <c r="AQ692" s="912"/>
      <c r="AR692" s="913"/>
      <c r="AU692" s="837"/>
      <c r="AV692" s="837"/>
      <c r="AW692" s="820"/>
    </row>
    <row r="693" spans="3:49" ht="10.9" customHeight="1" thickBot="1">
      <c r="C693" s="946"/>
      <c r="D693" s="947"/>
      <c r="E693" s="948"/>
      <c r="F693" s="1014"/>
      <c r="G693" s="946"/>
      <c r="H693" s="1027"/>
      <c r="I693" s="1015"/>
      <c r="J693" s="1016"/>
      <c r="K693" s="1017"/>
      <c r="L693" s="1018"/>
      <c r="M693" s="1019"/>
      <c r="N693" s="1019"/>
      <c r="O693" s="1019"/>
      <c r="P693" s="1020"/>
      <c r="Q693" s="885"/>
      <c r="R693" s="886"/>
      <c r="S693" s="949"/>
      <c r="T693" s="1008"/>
      <c r="U693" s="1009"/>
      <c r="V693" s="1010"/>
      <c r="W693" s="1005"/>
      <c r="X693" s="1006"/>
      <c r="Y693" s="1006"/>
      <c r="Z693" s="1006"/>
      <c r="AA693" s="1007"/>
      <c r="AB693" s="1021"/>
      <c r="AC693" s="1022"/>
      <c r="AD693" s="1023"/>
      <c r="AE693" s="1008"/>
      <c r="AF693" s="1009"/>
      <c r="AG693" s="1010"/>
      <c r="AH693" s="1011"/>
      <c r="AI693" s="1012"/>
      <c r="AJ693" s="1012"/>
      <c r="AK693" s="1012"/>
      <c r="AL693" s="1013"/>
      <c r="AN693" s="955"/>
      <c r="AO693" s="956"/>
      <c r="AP693" s="956"/>
      <c r="AQ693" s="956"/>
      <c r="AR693" s="957"/>
      <c r="AU693" s="904"/>
      <c r="AV693" s="904"/>
      <c r="AW693" s="905"/>
    </row>
    <row r="694" spans="3:49" ht="10.9" customHeight="1" thickTop="1">
      <c r="C694" s="868">
        <v>8</v>
      </c>
      <c r="D694" s="922" t="s">
        <v>9</v>
      </c>
      <c r="E694" s="866">
        <v>1</v>
      </c>
      <c r="F694" s="985" t="s">
        <v>10</v>
      </c>
      <c r="G694" s="868" t="s">
        <v>22</v>
      </c>
      <c r="H694" s="1025"/>
      <c r="I694" s="991"/>
      <c r="J694" s="992"/>
      <c r="K694" s="993"/>
      <c r="L694" s="958">
        <f t="shared" ref="L694" si="711">IF(AND(I694="△",AU694="●"),AW694,0)</f>
        <v>0</v>
      </c>
      <c r="M694" s="959"/>
      <c r="N694" s="959"/>
      <c r="O694" s="959"/>
      <c r="P694" s="960"/>
      <c r="Q694" s="777"/>
      <c r="R694" s="778"/>
      <c r="S694" s="874"/>
      <c r="T694" s="964">
        <f t="shared" ref="T694" si="712">IF(Q694="①",$AL$168,IF(Q694="②",$AL$190,IF(Q694="③",$AL$212,IF(Q694="④",$AL$234,0))))</f>
        <v>0</v>
      </c>
      <c r="U694" s="965"/>
      <c r="V694" s="966"/>
      <c r="W694" s="1028">
        <f t="shared" ref="W694" si="713">IF(AND(I694="△",AU694="●"),$K$258*2,0)</f>
        <v>0</v>
      </c>
      <c r="X694" s="1029"/>
      <c r="Y694" s="1029"/>
      <c r="Z694" s="1029"/>
      <c r="AA694" s="1030"/>
      <c r="AB694" s="931"/>
      <c r="AC694" s="932"/>
      <c r="AD694" s="933"/>
      <c r="AE694" s="964">
        <f t="shared" ref="AE694" si="714">IF(AB696=0,0,ROUNDUP(AB696/AB694,3))</f>
        <v>0</v>
      </c>
      <c r="AF694" s="965"/>
      <c r="AG694" s="966"/>
      <c r="AH694" s="970">
        <f t="shared" ref="AH694" si="715">ROUNDUP(L694*T694+W694*AE694,1)</f>
        <v>0</v>
      </c>
      <c r="AI694" s="971"/>
      <c r="AJ694" s="971"/>
      <c r="AK694" s="971"/>
      <c r="AL694" s="972"/>
      <c r="AM694" s="12"/>
      <c r="AN694" s="928">
        <f t="shared" ref="AN694" si="716">IF(I694="△",ROUNDUP(W694*AE694,1),0)</f>
        <v>0</v>
      </c>
      <c r="AO694" s="929"/>
      <c r="AP694" s="929"/>
      <c r="AQ694" s="929"/>
      <c r="AR694" s="930"/>
      <c r="AU694" s="837" t="str">
        <f>IF(I694="×","×","●")</f>
        <v>●</v>
      </c>
      <c r="AV694" s="837">
        <f t="shared" ref="AV694" si="717">IF(AU694="●",IF(I694="定","-",I694),"-")</f>
        <v>0</v>
      </c>
      <c r="AW694" s="820">
        <f t="shared" ref="AW694" si="718">20+ROUNDDOWN(($K$256-1000)/1000,0)*20</f>
        <v>0</v>
      </c>
    </row>
    <row r="695" spans="3:49" ht="10.9" customHeight="1">
      <c r="C695" s="868"/>
      <c r="D695" s="922"/>
      <c r="E695" s="866"/>
      <c r="F695" s="985"/>
      <c r="G695" s="868"/>
      <c r="H695" s="1025"/>
      <c r="I695" s="991"/>
      <c r="J695" s="992"/>
      <c r="K695" s="993"/>
      <c r="L695" s="958"/>
      <c r="M695" s="959"/>
      <c r="N695" s="959"/>
      <c r="O695" s="959"/>
      <c r="P695" s="960"/>
      <c r="Q695" s="777"/>
      <c r="R695" s="778"/>
      <c r="S695" s="874"/>
      <c r="T695" s="964"/>
      <c r="U695" s="965"/>
      <c r="V695" s="966"/>
      <c r="W695" s="1004"/>
      <c r="X695" s="906"/>
      <c r="Y695" s="906"/>
      <c r="Z695" s="906"/>
      <c r="AA695" s="907"/>
      <c r="AB695" s="940"/>
      <c r="AC695" s="941"/>
      <c r="AD695" s="942"/>
      <c r="AE695" s="964"/>
      <c r="AF695" s="965"/>
      <c r="AG695" s="966"/>
      <c r="AH695" s="970"/>
      <c r="AI695" s="971"/>
      <c r="AJ695" s="971"/>
      <c r="AK695" s="971"/>
      <c r="AL695" s="972"/>
      <c r="AM695" s="12"/>
      <c r="AN695" s="911"/>
      <c r="AO695" s="912"/>
      <c r="AP695" s="912"/>
      <c r="AQ695" s="912"/>
      <c r="AR695" s="913"/>
      <c r="AU695" s="837"/>
      <c r="AV695" s="837"/>
      <c r="AW695" s="820"/>
    </row>
    <row r="696" spans="3:49" ht="10.9" customHeight="1">
      <c r="C696" s="868"/>
      <c r="D696" s="922"/>
      <c r="E696" s="866"/>
      <c r="F696" s="985"/>
      <c r="G696" s="868"/>
      <c r="H696" s="1025"/>
      <c r="I696" s="991"/>
      <c r="J696" s="992"/>
      <c r="K696" s="993"/>
      <c r="L696" s="958"/>
      <c r="M696" s="959"/>
      <c r="N696" s="959"/>
      <c r="O696" s="959"/>
      <c r="P696" s="960"/>
      <c r="Q696" s="777"/>
      <c r="R696" s="778"/>
      <c r="S696" s="874"/>
      <c r="T696" s="964"/>
      <c r="U696" s="965"/>
      <c r="V696" s="966"/>
      <c r="W696" s="1004"/>
      <c r="X696" s="906"/>
      <c r="Y696" s="906"/>
      <c r="Z696" s="906"/>
      <c r="AA696" s="907"/>
      <c r="AB696" s="943"/>
      <c r="AC696" s="944"/>
      <c r="AD696" s="945"/>
      <c r="AE696" s="964"/>
      <c r="AF696" s="965"/>
      <c r="AG696" s="966"/>
      <c r="AH696" s="970"/>
      <c r="AI696" s="971"/>
      <c r="AJ696" s="971"/>
      <c r="AK696" s="971"/>
      <c r="AL696" s="972"/>
      <c r="AM696" s="12"/>
      <c r="AN696" s="911"/>
      <c r="AO696" s="912"/>
      <c r="AP696" s="912"/>
      <c r="AQ696" s="912"/>
      <c r="AR696" s="913"/>
      <c r="AU696" s="837"/>
      <c r="AV696" s="837"/>
      <c r="AW696" s="820"/>
    </row>
    <row r="697" spans="3:49" ht="10.9" customHeight="1" thickBot="1">
      <c r="C697" s="946"/>
      <c r="D697" s="947"/>
      <c r="E697" s="948"/>
      <c r="F697" s="1014"/>
      <c r="G697" s="946"/>
      <c r="H697" s="1027"/>
      <c r="I697" s="1015"/>
      <c r="J697" s="1016"/>
      <c r="K697" s="1017"/>
      <c r="L697" s="1018"/>
      <c r="M697" s="1019"/>
      <c r="N697" s="1019"/>
      <c r="O697" s="1019"/>
      <c r="P697" s="1020"/>
      <c r="Q697" s="885"/>
      <c r="R697" s="886"/>
      <c r="S697" s="949"/>
      <c r="T697" s="1008"/>
      <c r="U697" s="1009"/>
      <c r="V697" s="1010"/>
      <c r="W697" s="1005"/>
      <c r="X697" s="1006"/>
      <c r="Y697" s="1006"/>
      <c r="Z697" s="1006"/>
      <c r="AA697" s="1007"/>
      <c r="AB697" s="1021"/>
      <c r="AC697" s="1022"/>
      <c r="AD697" s="1023"/>
      <c r="AE697" s="1008"/>
      <c r="AF697" s="1009"/>
      <c r="AG697" s="1010"/>
      <c r="AH697" s="1011"/>
      <c r="AI697" s="1012"/>
      <c r="AJ697" s="1012"/>
      <c r="AK697" s="1012"/>
      <c r="AL697" s="1013"/>
      <c r="AM697" s="11"/>
      <c r="AN697" s="955"/>
      <c r="AO697" s="956"/>
      <c r="AP697" s="956"/>
      <c r="AQ697" s="956"/>
      <c r="AR697" s="957"/>
      <c r="AU697" s="904"/>
      <c r="AV697" s="904"/>
      <c r="AW697" s="905"/>
    </row>
    <row r="698" spans="3:49" ht="10.9" customHeight="1" thickTop="1">
      <c r="C698" s="868">
        <v>8</v>
      </c>
      <c r="D698" s="922" t="s">
        <v>9</v>
      </c>
      <c r="E698" s="866">
        <v>2</v>
      </c>
      <c r="F698" s="985" t="s">
        <v>10</v>
      </c>
      <c r="G698" s="868" t="s">
        <v>23</v>
      </c>
      <c r="H698" s="1025"/>
      <c r="I698" s="991"/>
      <c r="J698" s="992"/>
      <c r="K698" s="993"/>
      <c r="L698" s="958">
        <f t="shared" ref="L698" si="719">IF(AND(I698="△",AU698="●"),AW698,0)</f>
        <v>0</v>
      </c>
      <c r="M698" s="959"/>
      <c r="N698" s="959"/>
      <c r="O698" s="959"/>
      <c r="P698" s="960"/>
      <c r="Q698" s="777"/>
      <c r="R698" s="778"/>
      <c r="S698" s="874"/>
      <c r="T698" s="964">
        <f t="shared" ref="T698" si="720">IF(Q698="①",$AL$168,IF(Q698="②",$AL$190,IF(Q698="③",$AL$212,IF(Q698="④",$AL$234,0))))</f>
        <v>0</v>
      </c>
      <c r="U698" s="965"/>
      <c r="V698" s="966"/>
      <c r="W698" s="958">
        <f t="shared" ref="W698" si="721">IF(AND(I698="△",AU698="●"),$K$258*2,0)</f>
        <v>0</v>
      </c>
      <c r="X698" s="959"/>
      <c r="Y698" s="959"/>
      <c r="Z698" s="959"/>
      <c r="AA698" s="960"/>
      <c r="AB698" s="931"/>
      <c r="AC698" s="932"/>
      <c r="AD698" s="933"/>
      <c r="AE698" s="964">
        <f t="shared" ref="AE698" si="722">IF(AB700=0,0,ROUNDUP(AB700/AB698,3))</f>
        <v>0</v>
      </c>
      <c r="AF698" s="965"/>
      <c r="AG698" s="966"/>
      <c r="AH698" s="970">
        <f t="shared" ref="AH698" si="723">ROUNDUP(L698*T698+W698*AE698,1)</f>
        <v>0</v>
      </c>
      <c r="AI698" s="971"/>
      <c r="AJ698" s="971"/>
      <c r="AK698" s="971"/>
      <c r="AL698" s="972"/>
      <c r="AN698" s="928">
        <f t="shared" ref="AN698" si="724">IF(I698="△",ROUNDUP(W698*AE698,1),0)</f>
        <v>0</v>
      </c>
      <c r="AO698" s="929"/>
      <c r="AP698" s="929"/>
      <c r="AQ698" s="929"/>
      <c r="AR698" s="930"/>
      <c r="AU698" s="837" t="str">
        <f t="shared" ref="AU698" si="725">IF(OR(I698="×",AU702="×"),"×","●")</f>
        <v>●</v>
      </c>
      <c r="AV698" s="837">
        <f t="shared" ref="AV698" si="726">IF(AU698="●",IF(I698="定","-",I698),"-")</f>
        <v>0</v>
      </c>
      <c r="AW698" s="820">
        <f t="shared" ref="AW698" si="727">20+ROUNDDOWN(($K$256-1000)/1000,0)*20</f>
        <v>0</v>
      </c>
    </row>
    <row r="699" spans="3:49" ht="10.9" customHeight="1">
      <c r="C699" s="868"/>
      <c r="D699" s="922"/>
      <c r="E699" s="866"/>
      <c r="F699" s="985"/>
      <c r="G699" s="868"/>
      <c r="H699" s="1025"/>
      <c r="I699" s="991"/>
      <c r="J699" s="992"/>
      <c r="K699" s="993"/>
      <c r="L699" s="958"/>
      <c r="M699" s="959"/>
      <c r="N699" s="959"/>
      <c r="O699" s="959"/>
      <c r="P699" s="960"/>
      <c r="Q699" s="777"/>
      <c r="R699" s="778"/>
      <c r="S699" s="874"/>
      <c r="T699" s="964"/>
      <c r="U699" s="965"/>
      <c r="V699" s="966"/>
      <c r="W699" s="958"/>
      <c r="X699" s="959"/>
      <c r="Y699" s="959"/>
      <c r="Z699" s="959"/>
      <c r="AA699" s="960"/>
      <c r="AB699" s="940"/>
      <c r="AC699" s="941"/>
      <c r="AD699" s="942"/>
      <c r="AE699" s="964"/>
      <c r="AF699" s="965"/>
      <c r="AG699" s="966"/>
      <c r="AH699" s="970"/>
      <c r="AI699" s="971"/>
      <c r="AJ699" s="971"/>
      <c r="AK699" s="971"/>
      <c r="AL699" s="972"/>
      <c r="AN699" s="911"/>
      <c r="AO699" s="912"/>
      <c r="AP699" s="912"/>
      <c r="AQ699" s="912"/>
      <c r="AR699" s="913"/>
      <c r="AU699" s="837"/>
      <c r="AV699" s="837"/>
      <c r="AW699" s="820"/>
    </row>
    <row r="700" spans="3:49" ht="10.9" customHeight="1">
      <c r="C700" s="868"/>
      <c r="D700" s="922"/>
      <c r="E700" s="866"/>
      <c r="F700" s="985"/>
      <c r="G700" s="868"/>
      <c r="H700" s="1025"/>
      <c r="I700" s="991"/>
      <c r="J700" s="992"/>
      <c r="K700" s="993"/>
      <c r="L700" s="958"/>
      <c r="M700" s="959"/>
      <c r="N700" s="959"/>
      <c r="O700" s="959"/>
      <c r="P700" s="960"/>
      <c r="Q700" s="777"/>
      <c r="R700" s="778"/>
      <c r="S700" s="874"/>
      <c r="T700" s="964"/>
      <c r="U700" s="965"/>
      <c r="V700" s="966"/>
      <c r="W700" s="958"/>
      <c r="X700" s="959"/>
      <c r="Y700" s="959"/>
      <c r="Z700" s="959"/>
      <c r="AA700" s="960"/>
      <c r="AB700" s="931"/>
      <c r="AC700" s="932"/>
      <c r="AD700" s="933"/>
      <c r="AE700" s="964"/>
      <c r="AF700" s="965"/>
      <c r="AG700" s="966"/>
      <c r="AH700" s="970"/>
      <c r="AI700" s="971"/>
      <c r="AJ700" s="971"/>
      <c r="AK700" s="971"/>
      <c r="AL700" s="972"/>
      <c r="AN700" s="911"/>
      <c r="AO700" s="912"/>
      <c r="AP700" s="912"/>
      <c r="AQ700" s="912"/>
      <c r="AR700" s="913"/>
      <c r="AU700" s="837"/>
      <c r="AV700" s="837"/>
      <c r="AW700" s="820"/>
    </row>
    <row r="701" spans="3:49" ht="10.9" customHeight="1">
      <c r="C701" s="869"/>
      <c r="D701" s="923"/>
      <c r="E701" s="867"/>
      <c r="F701" s="986"/>
      <c r="G701" s="869"/>
      <c r="H701" s="1026"/>
      <c r="I701" s="994"/>
      <c r="J701" s="995"/>
      <c r="K701" s="996"/>
      <c r="L701" s="961"/>
      <c r="M701" s="962"/>
      <c r="N701" s="962"/>
      <c r="O701" s="962"/>
      <c r="P701" s="963"/>
      <c r="Q701" s="780"/>
      <c r="R701" s="781"/>
      <c r="S701" s="875"/>
      <c r="T701" s="967"/>
      <c r="U701" s="968"/>
      <c r="V701" s="969"/>
      <c r="W701" s="961"/>
      <c r="X701" s="962"/>
      <c r="Y701" s="962"/>
      <c r="Z701" s="962"/>
      <c r="AA701" s="963"/>
      <c r="AB701" s="934"/>
      <c r="AC701" s="935"/>
      <c r="AD701" s="936"/>
      <c r="AE701" s="967"/>
      <c r="AF701" s="968"/>
      <c r="AG701" s="969"/>
      <c r="AH701" s="973"/>
      <c r="AI701" s="929"/>
      <c r="AJ701" s="929"/>
      <c r="AK701" s="929"/>
      <c r="AL701" s="930"/>
      <c r="AN701" s="911"/>
      <c r="AO701" s="912"/>
      <c r="AP701" s="912"/>
      <c r="AQ701" s="912"/>
      <c r="AR701" s="913"/>
      <c r="AU701" s="837"/>
      <c r="AV701" s="837"/>
      <c r="AW701" s="820"/>
    </row>
    <row r="702" spans="3:49" ht="10.9" customHeight="1">
      <c r="C702" s="920">
        <v>8</v>
      </c>
      <c r="D702" s="921" t="s">
        <v>9</v>
      </c>
      <c r="E702" s="924">
        <v>3</v>
      </c>
      <c r="F702" s="984" t="s">
        <v>10</v>
      </c>
      <c r="G702" s="920" t="s">
        <v>24</v>
      </c>
      <c r="H702" s="1024"/>
      <c r="I702" s="988"/>
      <c r="J702" s="989"/>
      <c r="K702" s="990"/>
      <c r="L702" s="975">
        <f t="shared" ref="L702" si="728">IF(AND(I702="△",AU702="●"),AW702,0)</f>
        <v>0</v>
      </c>
      <c r="M702" s="976"/>
      <c r="N702" s="976"/>
      <c r="O702" s="976"/>
      <c r="P702" s="977"/>
      <c r="Q702" s="774"/>
      <c r="R702" s="775"/>
      <c r="S702" s="873"/>
      <c r="T702" s="978">
        <f t="shared" ref="T702" si="729">IF(Q702="①",$AL$168,IF(Q702="②",$AL$190,IF(Q702="③",$AL$212,IF(Q702="④",$AL$234,0))))</f>
        <v>0</v>
      </c>
      <c r="U702" s="979"/>
      <c r="V702" s="980"/>
      <c r="W702" s="975">
        <f t="shared" ref="W702" si="730">IF(AND(I702="△",AU702="●"),$K$258*2,0)</f>
        <v>0</v>
      </c>
      <c r="X702" s="976"/>
      <c r="Y702" s="976"/>
      <c r="Z702" s="976"/>
      <c r="AA702" s="977"/>
      <c r="AB702" s="937"/>
      <c r="AC702" s="938"/>
      <c r="AD702" s="939"/>
      <c r="AE702" s="978">
        <f t="shared" ref="AE702" si="731">IF(AB704=0,0,ROUNDUP(AB704/AB702,3))</f>
        <v>0</v>
      </c>
      <c r="AF702" s="979"/>
      <c r="AG702" s="980"/>
      <c r="AH702" s="981">
        <f t="shared" ref="AH702" si="732">ROUNDUP(L702*T702+W702*AE702,1)</f>
        <v>0</v>
      </c>
      <c r="AI702" s="982"/>
      <c r="AJ702" s="982"/>
      <c r="AK702" s="982"/>
      <c r="AL702" s="983"/>
      <c r="AN702" s="928">
        <f t="shared" ref="AN702" si="733">IF(I702="△",ROUNDUP(W702*AE702,1),0)</f>
        <v>0</v>
      </c>
      <c r="AO702" s="929"/>
      <c r="AP702" s="929"/>
      <c r="AQ702" s="929"/>
      <c r="AR702" s="930"/>
      <c r="AU702" s="837" t="str">
        <f t="shared" ref="AU702" si="734">IF(OR(I702="×",AU706="×"),"×","●")</f>
        <v>●</v>
      </c>
      <c r="AV702" s="837">
        <f t="shared" ref="AV702" si="735">IF(AU702="●",IF(I702="定","-",I702),"-")</f>
        <v>0</v>
      </c>
      <c r="AW702" s="820">
        <f t="shared" ref="AW702" si="736">20+ROUNDDOWN(($K$256-1000)/1000,0)*20</f>
        <v>0</v>
      </c>
    </row>
    <row r="703" spans="3:49" ht="10.9" customHeight="1">
      <c r="C703" s="868"/>
      <c r="D703" s="922"/>
      <c r="E703" s="866"/>
      <c r="F703" s="985"/>
      <c r="G703" s="868"/>
      <c r="H703" s="1025"/>
      <c r="I703" s="991"/>
      <c r="J703" s="992"/>
      <c r="K703" s="993"/>
      <c r="L703" s="958"/>
      <c r="M703" s="959"/>
      <c r="N703" s="959"/>
      <c r="O703" s="959"/>
      <c r="P703" s="960"/>
      <c r="Q703" s="777"/>
      <c r="R703" s="778"/>
      <c r="S703" s="874"/>
      <c r="T703" s="964"/>
      <c r="U703" s="965"/>
      <c r="V703" s="966"/>
      <c r="W703" s="958"/>
      <c r="X703" s="959"/>
      <c r="Y703" s="959"/>
      <c r="Z703" s="959"/>
      <c r="AA703" s="960"/>
      <c r="AB703" s="940"/>
      <c r="AC703" s="941"/>
      <c r="AD703" s="942"/>
      <c r="AE703" s="964"/>
      <c r="AF703" s="965"/>
      <c r="AG703" s="966"/>
      <c r="AH703" s="970"/>
      <c r="AI703" s="971"/>
      <c r="AJ703" s="971"/>
      <c r="AK703" s="971"/>
      <c r="AL703" s="972"/>
      <c r="AN703" s="911"/>
      <c r="AO703" s="912"/>
      <c r="AP703" s="912"/>
      <c r="AQ703" s="912"/>
      <c r="AR703" s="913"/>
      <c r="AU703" s="837"/>
      <c r="AV703" s="837"/>
      <c r="AW703" s="820"/>
    </row>
    <row r="704" spans="3:49" ht="10.9" customHeight="1">
      <c r="C704" s="868"/>
      <c r="D704" s="922"/>
      <c r="E704" s="866"/>
      <c r="F704" s="985"/>
      <c r="G704" s="868"/>
      <c r="H704" s="1025"/>
      <c r="I704" s="991"/>
      <c r="J704" s="992"/>
      <c r="K704" s="993"/>
      <c r="L704" s="958"/>
      <c r="M704" s="959"/>
      <c r="N704" s="959"/>
      <c r="O704" s="959"/>
      <c r="P704" s="960"/>
      <c r="Q704" s="777"/>
      <c r="R704" s="778"/>
      <c r="S704" s="874"/>
      <c r="T704" s="964"/>
      <c r="U704" s="965"/>
      <c r="V704" s="966"/>
      <c r="W704" s="958"/>
      <c r="X704" s="959"/>
      <c r="Y704" s="959"/>
      <c r="Z704" s="959"/>
      <c r="AA704" s="960"/>
      <c r="AB704" s="931"/>
      <c r="AC704" s="932"/>
      <c r="AD704" s="933"/>
      <c r="AE704" s="964"/>
      <c r="AF704" s="965"/>
      <c r="AG704" s="966"/>
      <c r="AH704" s="970"/>
      <c r="AI704" s="971"/>
      <c r="AJ704" s="971"/>
      <c r="AK704" s="971"/>
      <c r="AL704" s="972"/>
      <c r="AN704" s="911"/>
      <c r="AO704" s="912"/>
      <c r="AP704" s="912"/>
      <c r="AQ704" s="912"/>
      <c r="AR704" s="913"/>
      <c r="AU704" s="837"/>
      <c r="AV704" s="837"/>
      <c r="AW704" s="820"/>
    </row>
    <row r="705" spans="3:49" ht="10.9" customHeight="1">
      <c r="C705" s="869"/>
      <c r="D705" s="923"/>
      <c r="E705" s="867"/>
      <c r="F705" s="986"/>
      <c r="G705" s="869"/>
      <c r="H705" s="1026"/>
      <c r="I705" s="994"/>
      <c r="J705" s="995"/>
      <c r="K705" s="996"/>
      <c r="L705" s="961"/>
      <c r="M705" s="962"/>
      <c r="N705" s="962"/>
      <c r="O705" s="962"/>
      <c r="P705" s="963"/>
      <c r="Q705" s="780"/>
      <c r="R705" s="781"/>
      <c r="S705" s="875"/>
      <c r="T705" s="967"/>
      <c r="U705" s="968"/>
      <c r="V705" s="969"/>
      <c r="W705" s="961"/>
      <c r="X705" s="962"/>
      <c r="Y705" s="962"/>
      <c r="Z705" s="962"/>
      <c r="AA705" s="963"/>
      <c r="AB705" s="934"/>
      <c r="AC705" s="935"/>
      <c r="AD705" s="936"/>
      <c r="AE705" s="967"/>
      <c r="AF705" s="968"/>
      <c r="AG705" s="969"/>
      <c r="AH705" s="973"/>
      <c r="AI705" s="929"/>
      <c r="AJ705" s="929"/>
      <c r="AK705" s="929"/>
      <c r="AL705" s="930"/>
      <c r="AN705" s="911"/>
      <c r="AO705" s="912"/>
      <c r="AP705" s="912"/>
      <c r="AQ705" s="912"/>
      <c r="AR705" s="913"/>
      <c r="AU705" s="837"/>
      <c r="AV705" s="837"/>
      <c r="AW705" s="820"/>
    </row>
    <row r="706" spans="3:49" ht="10.9" customHeight="1">
      <c r="C706" s="920">
        <v>8</v>
      </c>
      <c r="D706" s="921" t="s">
        <v>9</v>
      </c>
      <c r="E706" s="924">
        <v>4</v>
      </c>
      <c r="F706" s="984" t="s">
        <v>10</v>
      </c>
      <c r="G706" s="920" t="s">
        <v>25</v>
      </c>
      <c r="H706" s="1024"/>
      <c r="I706" s="988"/>
      <c r="J706" s="989"/>
      <c r="K706" s="990"/>
      <c r="L706" s="975">
        <f t="shared" ref="L706" si="737">IF(AND(I706="△",AU706="●"),AW706,0)</f>
        <v>0</v>
      </c>
      <c r="M706" s="976"/>
      <c r="N706" s="976"/>
      <c r="O706" s="976"/>
      <c r="P706" s="977"/>
      <c r="Q706" s="774"/>
      <c r="R706" s="775"/>
      <c r="S706" s="873"/>
      <c r="T706" s="978">
        <f t="shared" ref="T706" si="738">IF(Q706="①",$AL$168,IF(Q706="②",$AL$190,IF(Q706="③",$AL$212,IF(Q706="④",$AL$234,0))))</f>
        <v>0</v>
      </c>
      <c r="U706" s="979"/>
      <c r="V706" s="980"/>
      <c r="W706" s="975">
        <f t="shared" ref="W706" si="739">IF(AND(I706="△",AU706="●"),$K$258*2,0)</f>
        <v>0</v>
      </c>
      <c r="X706" s="976"/>
      <c r="Y706" s="976"/>
      <c r="Z706" s="976"/>
      <c r="AA706" s="977"/>
      <c r="AB706" s="937"/>
      <c r="AC706" s="938"/>
      <c r="AD706" s="939"/>
      <c r="AE706" s="978">
        <f t="shared" ref="AE706" si="740">IF(AB708=0,0,ROUNDUP(AB708/AB706,3))</f>
        <v>0</v>
      </c>
      <c r="AF706" s="979"/>
      <c r="AG706" s="980"/>
      <c r="AH706" s="981">
        <f t="shared" ref="AH706" si="741">ROUNDUP(L706*T706+W706*AE706,1)</f>
        <v>0</v>
      </c>
      <c r="AI706" s="982"/>
      <c r="AJ706" s="982"/>
      <c r="AK706" s="982"/>
      <c r="AL706" s="983"/>
      <c r="AN706" s="928">
        <f t="shared" ref="AN706" si="742">IF(I706="△",ROUNDUP(W706*AE706,1),0)</f>
        <v>0</v>
      </c>
      <c r="AO706" s="929"/>
      <c r="AP706" s="929"/>
      <c r="AQ706" s="929"/>
      <c r="AR706" s="930"/>
      <c r="AU706" s="837" t="str">
        <f t="shared" ref="AU706" si="743">IF(OR(I706="×",AU710="×"),"×","●")</f>
        <v>●</v>
      </c>
      <c r="AV706" s="837">
        <f t="shared" ref="AV706" si="744">IF(AU706="●",IF(I706="定","-",I706),"-")</f>
        <v>0</v>
      </c>
      <c r="AW706" s="820">
        <f t="shared" ref="AW706" si="745">20+ROUNDDOWN(($K$256-1000)/1000,0)*20</f>
        <v>0</v>
      </c>
    </row>
    <row r="707" spans="3:49" ht="10.9" customHeight="1">
      <c r="C707" s="868"/>
      <c r="D707" s="922"/>
      <c r="E707" s="866"/>
      <c r="F707" s="985"/>
      <c r="G707" s="868"/>
      <c r="H707" s="1025"/>
      <c r="I707" s="991"/>
      <c r="J707" s="992"/>
      <c r="K707" s="993"/>
      <c r="L707" s="958"/>
      <c r="M707" s="959"/>
      <c r="N707" s="959"/>
      <c r="O707" s="959"/>
      <c r="P707" s="960"/>
      <c r="Q707" s="777"/>
      <c r="R707" s="778"/>
      <c r="S707" s="874"/>
      <c r="T707" s="964"/>
      <c r="U707" s="965"/>
      <c r="V707" s="966"/>
      <c r="W707" s="958"/>
      <c r="X707" s="959"/>
      <c r="Y707" s="959"/>
      <c r="Z707" s="959"/>
      <c r="AA707" s="960"/>
      <c r="AB707" s="940"/>
      <c r="AC707" s="941"/>
      <c r="AD707" s="942"/>
      <c r="AE707" s="964"/>
      <c r="AF707" s="965"/>
      <c r="AG707" s="966"/>
      <c r="AH707" s="970"/>
      <c r="AI707" s="971"/>
      <c r="AJ707" s="971"/>
      <c r="AK707" s="971"/>
      <c r="AL707" s="972"/>
      <c r="AN707" s="911"/>
      <c r="AO707" s="912"/>
      <c r="AP707" s="912"/>
      <c r="AQ707" s="912"/>
      <c r="AR707" s="913"/>
      <c r="AU707" s="837"/>
      <c r="AV707" s="837"/>
      <c r="AW707" s="820"/>
    </row>
    <row r="708" spans="3:49" ht="10.9" customHeight="1">
      <c r="C708" s="868"/>
      <c r="D708" s="922"/>
      <c r="E708" s="866"/>
      <c r="F708" s="985"/>
      <c r="G708" s="868"/>
      <c r="H708" s="1025"/>
      <c r="I708" s="991"/>
      <c r="J708" s="992"/>
      <c r="K708" s="993"/>
      <c r="L708" s="958"/>
      <c r="M708" s="959"/>
      <c r="N708" s="959"/>
      <c r="O708" s="959"/>
      <c r="P708" s="960"/>
      <c r="Q708" s="777"/>
      <c r="R708" s="778"/>
      <c r="S708" s="874"/>
      <c r="T708" s="964"/>
      <c r="U708" s="965"/>
      <c r="V708" s="966"/>
      <c r="W708" s="958"/>
      <c r="X708" s="959"/>
      <c r="Y708" s="959"/>
      <c r="Z708" s="959"/>
      <c r="AA708" s="960"/>
      <c r="AB708" s="931"/>
      <c r="AC708" s="932"/>
      <c r="AD708" s="933"/>
      <c r="AE708" s="964"/>
      <c r="AF708" s="965"/>
      <c r="AG708" s="966"/>
      <c r="AH708" s="970"/>
      <c r="AI708" s="971"/>
      <c r="AJ708" s="971"/>
      <c r="AK708" s="971"/>
      <c r="AL708" s="972"/>
      <c r="AN708" s="911"/>
      <c r="AO708" s="912"/>
      <c r="AP708" s="912"/>
      <c r="AQ708" s="912"/>
      <c r="AR708" s="913"/>
      <c r="AU708" s="837"/>
      <c r="AV708" s="837"/>
      <c r="AW708" s="820"/>
    </row>
    <row r="709" spans="3:49" ht="10.9" customHeight="1">
      <c r="C709" s="869"/>
      <c r="D709" s="923"/>
      <c r="E709" s="867"/>
      <c r="F709" s="986"/>
      <c r="G709" s="869"/>
      <c r="H709" s="1026"/>
      <c r="I709" s="994"/>
      <c r="J709" s="995"/>
      <c r="K709" s="996"/>
      <c r="L709" s="961"/>
      <c r="M709" s="962"/>
      <c r="N709" s="962"/>
      <c r="O709" s="962"/>
      <c r="P709" s="963"/>
      <c r="Q709" s="780"/>
      <c r="R709" s="781"/>
      <c r="S709" s="875"/>
      <c r="T709" s="967"/>
      <c r="U709" s="968"/>
      <c r="V709" s="969"/>
      <c r="W709" s="961"/>
      <c r="X709" s="962"/>
      <c r="Y709" s="962"/>
      <c r="Z709" s="962"/>
      <c r="AA709" s="963"/>
      <c r="AB709" s="934"/>
      <c r="AC709" s="935"/>
      <c r="AD709" s="936"/>
      <c r="AE709" s="967"/>
      <c r="AF709" s="968"/>
      <c r="AG709" s="969"/>
      <c r="AH709" s="973"/>
      <c r="AI709" s="929"/>
      <c r="AJ709" s="929"/>
      <c r="AK709" s="929"/>
      <c r="AL709" s="930"/>
      <c r="AN709" s="911"/>
      <c r="AO709" s="912"/>
      <c r="AP709" s="912"/>
      <c r="AQ709" s="912"/>
      <c r="AR709" s="913"/>
      <c r="AU709" s="837"/>
      <c r="AV709" s="837"/>
      <c r="AW709" s="820"/>
    </row>
    <row r="710" spans="3:49" ht="10.9" customHeight="1">
      <c r="C710" s="920">
        <v>8</v>
      </c>
      <c r="D710" s="921" t="s">
        <v>9</v>
      </c>
      <c r="E710" s="924">
        <v>5</v>
      </c>
      <c r="F710" s="984" t="s">
        <v>10</v>
      </c>
      <c r="G710" s="920" t="s">
        <v>19</v>
      </c>
      <c r="H710" s="1024"/>
      <c r="I710" s="988"/>
      <c r="J710" s="989"/>
      <c r="K710" s="990"/>
      <c r="L710" s="975">
        <f t="shared" ref="L710" si="746">IF(AND(I710="△",AU710="●"),AW710,0)</f>
        <v>0</v>
      </c>
      <c r="M710" s="976"/>
      <c r="N710" s="976"/>
      <c r="O710" s="976"/>
      <c r="P710" s="977"/>
      <c r="Q710" s="774"/>
      <c r="R710" s="775"/>
      <c r="S710" s="873"/>
      <c r="T710" s="978">
        <f t="shared" ref="T710" si="747">IF(Q710="①",$AL$168,IF(Q710="②",$AL$190,IF(Q710="③",$AL$212,IF(Q710="④",$AL$234,0))))</f>
        <v>0</v>
      </c>
      <c r="U710" s="979"/>
      <c r="V710" s="980"/>
      <c r="W710" s="975">
        <f t="shared" ref="W710" si="748">IF(AND(I710="△",AU710="●"),$K$258*2,0)</f>
        <v>0</v>
      </c>
      <c r="X710" s="976"/>
      <c r="Y710" s="976"/>
      <c r="Z710" s="976"/>
      <c r="AA710" s="977"/>
      <c r="AB710" s="937"/>
      <c r="AC710" s="938"/>
      <c r="AD710" s="939"/>
      <c r="AE710" s="978">
        <f t="shared" ref="AE710" si="749">IF(AB712=0,0,ROUNDUP(AB712/AB710,3))</f>
        <v>0</v>
      </c>
      <c r="AF710" s="979"/>
      <c r="AG710" s="980"/>
      <c r="AH710" s="981">
        <f t="shared" ref="AH710" si="750">ROUNDUP(L710*T710+W710*AE710,1)</f>
        <v>0</v>
      </c>
      <c r="AI710" s="982"/>
      <c r="AJ710" s="982"/>
      <c r="AK710" s="982"/>
      <c r="AL710" s="983"/>
      <c r="AN710" s="928">
        <f t="shared" ref="AN710" si="751">IF(I710="△",ROUNDUP(W710*AE710,1),0)</f>
        <v>0</v>
      </c>
      <c r="AO710" s="929"/>
      <c r="AP710" s="929"/>
      <c r="AQ710" s="929"/>
      <c r="AR710" s="930"/>
      <c r="AU710" s="837" t="str">
        <f t="shared" ref="AU710" si="752">IF(OR(I710="×",AU714="×"),"×","●")</f>
        <v>●</v>
      </c>
      <c r="AV710" s="837">
        <f t="shared" ref="AV710" si="753">IF(AU710="●",IF(I710="定","-",I710),"-")</f>
        <v>0</v>
      </c>
      <c r="AW710" s="820">
        <f t="shared" ref="AW710" si="754">20+ROUNDDOWN(($K$256-1000)/1000,0)*20</f>
        <v>0</v>
      </c>
    </row>
    <row r="711" spans="3:49" ht="10.9" customHeight="1">
      <c r="C711" s="868"/>
      <c r="D711" s="922"/>
      <c r="E711" s="866"/>
      <c r="F711" s="985"/>
      <c r="G711" s="868"/>
      <c r="H711" s="1025"/>
      <c r="I711" s="991"/>
      <c r="J711" s="992"/>
      <c r="K711" s="993"/>
      <c r="L711" s="958"/>
      <c r="M711" s="959"/>
      <c r="N711" s="959"/>
      <c r="O711" s="959"/>
      <c r="P711" s="960"/>
      <c r="Q711" s="777"/>
      <c r="R711" s="778"/>
      <c r="S711" s="874"/>
      <c r="T711" s="964"/>
      <c r="U711" s="965"/>
      <c r="V711" s="966"/>
      <c r="W711" s="958"/>
      <c r="X711" s="959"/>
      <c r="Y711" s="959"/>
      <c r="Z711" s="959"/>
      <c r="AA711" s="960"/>
      <c r="AB711" s="940"/>
      <c r="AC711" s="941"/>
      <c r="AD711" s="942"/>
      <c r="AE711" s="964"/>
      <c r="AF711" s="965"/>
      <c r="AG711" s="966"/>
      <c r="AH711" s="970"/>
      <c r="AI711" s="971"/>
      <c r="AJ711" s="971"/>
      <c r="AK711" s="971"/>
      <c r="AL711" s="972"/>
      <c r="AN711" s="911"/>
      <c r="AO711" s="912"/>
      <c r="AP711" s="912"/>
      <c r="AQ711" s="912"/>
      <c r="AR711" s="913"/>
      <c r="AU711" s="837"/>
      <c r="AV711" s="837"/>
      <c r="AW711" s="820"/>
    </row>
    <row r="712" spans="3:49" ht="10.9" customHeight="1">
      <c r="C712" s="868"/>
      <c r="D712" s="922"/>
      <c r="E712" s="866"/>
      <c r="F712" s="985"/>
      <c r="G712" s="868"/>
      <c r="H712" s="1025"/>
      <c r="I712" s="991"/>
      <c r="J712" s="992"/>
      <c r="K712" s="993"/>
      <c r="L712" s="958"/>
      <c r="M712" s="959"/>
      <c r="N712" s="959"/>
      <c r="O712" s="959"/>
      <c r="P712" s="960"/>
      <c r="Q712" s="777"/>
      <c r="R712" s="778"/>
      <c r="S712" s="874"/>
      <c r="T712" s="964"/>
      <c r="U712" s="965"/>
      <c r="V712" s="966"/>
      <c r="W712" s="958"/>
      <c r="X712" s="959"/>
      <c r="Y712" s="959"/>
      <c r="Z712" s="959"/>
      <c r="AA712" s="960"/>
      <c r="AB712" s="931"/>
      <c r="AC712" s="932"/>
      <c r="AD712" s="933"/>
      <c r="AE712" s="964"/>
      <c r="AF712" s="965"/>
      <c r="AG712" s="966"/>
      <c r="AH712" s="970"/>
      <c r="AI712" s="971"/>
      <c r="AJ712" s="971"/>
      <c r="AK712" s="971"/>
      <c r="AL712" s="972"/>
      <c r="AN712" s="911"/>
      <c r="AO712" s="912"/>
      <c r="AP712" s="912"/>
      <c r="AQ712" s="912"/>
      <c r="AR712" s="913"/>
      <c r="AU712" s="837"/>
      <c r="AV712" s="837"/>
      <c r="AW712" s="820"/>
    </row>
    <row r="713" spans="3:49" ht="10.9" customHeight="1">
      <c r="C713" s="869"/>
      <c r="D713" s="923"/>
      <c r="E713" s="867"/>
      <c r="F713" s="986"/>
      <c r="G713" s="869"/>
      <c r="H713" s="1026"/>
      <c r="I713" s="994"/>
      <c r="J713" s="995"/>
      <c r="K713" s="996"/>
      <c r="L713" s="961"/>
      <c r="M713" s="962"/>
      <c r="N713" s="962"/>
      <c r="O713" s="962"/>
      <c r="P713" s="963"/>
      <c r="Q713" s="780"/>
      <c r="R713" s="781"/>
      <c r="S713" s="875"/>
      <c r="T713" s="967"/>
      <c r="U713" s="968"/>
      <c r="V713" s="969"/>
      <c r="W713" s="961"/>
      <c r="X713" s="962"/>
      <c r="Y713" s="962"/>
      <c r="Z713" s="962"/>
      <c r="AA713" s="963"/>
      <c r="AB713" s="934"/>
      <c r="AC713" s="935"/>
      <c r="AD713" s="936"/>
      <c r="AE713" s="967"/>
      <c r="AF713" s="968"/>
      <c r="AG713" s="969"/>
      <c r="AH713" s="973"/>
      <c r="AI713" s="929"/>
      <c r="AJ713" s="929"/>
      <c r="AK713" s="929"/>
      <c r="AL713" s="930"/>
      <c r="AN713" s="911"/>
      <c r="AO713" s="912"/>
      <c r="AP713" s="912"/>
      <c r="AQ713" s="912"/>
      <c r="AR713" s="913"/>
      <c r="AU713" s="837"/>
      <c r="AV713" s="837"/>
      <c r="AW713" s="820"/>
    </row>
    <row r="714" spans="3:49" ht="10.9" customHeight="1">
      <c r="C714" s="920">
        <v>8</v>
      </c>
      <c r="D714" s="921" t="s">
        <v>9</v>
      </c>
      <c r="E714" s="924">
        <v>6</v>
      </c>
      <c r="F714" s="984" t="s">
        <v>10</v>
      </c>
      <c r="G714" s="920" t="s">
        <v>20</v>
      </c>
      <c r="H714" s="1024"/>
      <c r="I714" s="988"/>
      <c r="J714" s="989"/>
      <c r="K714" s="990"/>
      <c r="L714" s="975">
        <f t="shared" ref="L714" si="755">IF(AND(I714="△",AU714="●"),AW714,0)</f>
        <v>0</v>
      </c>
      <c r="M714" s="976"/>
      <c r="N714" s="976"/>
      <c r="O714" s="976"/>
      <c r="P714" s="977"/>
      <c r="Q714" s="774"/>
      <c r="R714" s="775"/>
      <c r="S714" s="873"/>
      <c r="T714" s="978">
        <f t="shared" ref="T714" si="756">IF(Q714="①",$AL$168,IF(Q714="②",$AL$190,IF(Q714="③",$AL$212,IF(Q714="④",$AL$234,0))))</f>
        <v>0</v>
      </c>
      <c r="U714" s="979"/>
      <c r="V714" s="980"/>
      <c r="W714" s="975">
        <f t="shared" ref="W714" si="757">IF(AND(I714="△",AU714="●"),$K$258*2,0)</f>
        <v>0</v>
      </c>
      <c r="X714" s="976"/>
      <c r="Y714" s="976"/>
      <c r="Z714" s="976"/>
      <c r="AA714" s="977"/>
      <c r="AB714" s="937"/>
      <c r="AC714" s="938"/>
      <c r="AD714" s="939"/>
      <c r="AE714" s="978">
        <f t="shared" ref="AE714" si="758">IF(AB716=0,0,ROUNDUP(AB716/AB714,3))</f>
        <v>0</v>
      </c>
      <c r="AF714" s="979"/>
      <c r="AG714" s="980"/>
      <c r="AH714" s="981">
        <f t="shared" ref="AH714" si="759">ROUNDUP(L714*T714+W714*AE714,1)</f>
        <v>0</v>
      </c>
      <c r="AI714" s="982"/>
      <c r="AJ714" s="982"/>
      <c r="AK714" s="982"/>
      <c r="AL714" s="983"/>
      <c r="AN714" s="928">
        <f t="shared" ref="AN714" si="760">IF(I714="△",ROUNDUP(W714*AE714,1),0)</f>
        <v>0</v>
      </c>
      <c r="AO714" s="929"/>
      <c r="AP714" s="929"/>
      <c r="AQ714" s="929"/>
      <c r="AR714" s="930"/>
      <c r="AU714" s="837" t="str">
        <f t="shared" ref="AU714" si="761">IF(OR(I714="×",AU718="×"),"×","●")</f>
        <v>●</v>
      </c>
      <c r="AV714" s="837">
        <f t="shared" ref="AV714" si="762">IF(AU714="●",IF(I714="定","-",I714),"-")</f>
        <v>0</v>
      </c>
      <c r="AW714" s="820">
        <f t="shared" ref="AW714" si="763">20+ROUNDDOWN(($K$256-1000)/1000,0)*20</f>
        <v>0</v>
      </c>
    </row>
    <row r="715" spans="3:49" ht="10.9" customHeight="1">
      <c r="C715" s="868"/>
      <c r="D715" s="922"/>
      <c r="E715" s="866"/>
      <c r="F715" s="985"/>
      <c r="G715" s="868"/>
      <c r="H715" s="1025"/>
      <c r="I715" s="991"/>
      <c r="J715" s="992"/>
      <c r="K715" s="993"/>
      <c r="L715" s="958"/>
      <c r="M715" s="959"/>
      <c r="N715" s="959"/>
      <c r="O715" s="959"/>
      <c r="P715" s="960"/>
      <c r="Q715" s="777"/>
      <c r="R715" s="778"/>
      <c r="S715" s="874"/>
      <c r="T715" s="964"/>
      <c r="U715" s="965"/>
      <c r="V715" s="966"/>
      <c r="W715" s="958"/>
      <c r="X715" s="959"/>
      <c r="Y715" s="959"/>
      <c r="Z715" s="959"/>
      <c r="AA715" s="960"/>
      <c r="AB715" s="940"/>
      <c r="AC715" s="941"/>
      <c r="AD715" s="942"/>
      <c r="AE715" s="964"/>
      <c r="AF715" s="965"/>
      <c r="AG715" s="966"/>
      <c r="AH715" s="970"/>
      <c r="AI715" s="971"/>
      <c r="AJ715" s="971"/>
      <c r="AK715" s="971"/>
      <c r="AL715" s="972"/>
      <c r="AN715" s="911"/>
      <c r="AO715" s="912"/>
      <c r="AP715" s="912"/>
      <c r="AQ715" s="912"/>
      <c r="AR715" s="913"/>
      <c r="AU715" s="837"/>
      <c r="AV715" s="837"/>
      <c r="AW715" s="820"/>
    </row>
    <row r="716" spans="3:49" ht="10.9" customHeight="1">
      <c r="C716" s="868"/>
      <c r="D716" s="922"/>
      <c r="E716" s="866"/>
      <c r="F716" s="985"/>
      <c r="G716" s="868"/>
      <c r="H716" s="1025"/>
      <c r="I716" s="991"/>
      <c r="J716" s="992"/>
      <c r="K716" s="993"/>
      <c r="L716" s="958"/>
      <c r="M716" s="959"/>
      <c r="N716" s="959"/>
      <c r="O716" s="959"/>
      <c r="P716" s="960"/>
      <c r="Q716" s="777"/>
      <c r="R716" s="778"/>
      <c r="S716" s="874"/>
      <c r="T716" s="964"/>
      <c r="U716" s="965"/>
      <c r="V716" s="966"/>
      <c r="W716" s="958"/>
      <c r="X716" s="959"/>
      <c r="Y716" s="959"/>
      <c r="Z716" s="959"/>
      <c r="AA716" s="960"/>
      <c r="AB716" s="931"/>
      <c r="AC716" s="932"/>
      <c r="AD716" s="933"/>
      <c r="AE716" s="964"/>
      <c r="AF716" s="965"/>
      <c r="AG716" s="966"/>
      <c r="AH716" s="970"/>
      <c r="AI716" s="971"/>
      <c r="AJ716" s="971"/>
      <c r="AK716" s="971"/>
      <c r="AL716" s="972"/>
      <c r="AN716" s="911"/>
      <c r="AO716" s="912"/>
      <c r="AP716" s="912"/>
      <c r="AQ716" s="912"/>
      <c r="AR716" s="913"/>
      <c r="AU716" s="837"/>
      <c r="AV716" s="837"/>
      <c r="AW716" s="820"/>
    </row>
    <row r="717" spans="3:49" ht="10.9" customHeight="1">
      <c r="C717" s="869"/>
      <c r="D717" s="923"/>
      <c r="E717" s="867"/>
      <c r="F717" s="986"/>
      <c r="G717" s="869"/>
      <c r="H717" s="1026"/>
      <c r="I717" s="994"/>
      <c r="J717" s="995"/>
      <c r="K717" s="996"/>
      <c r="L717" s="961"/>
      <c r="M717" s="962"/>
      <c r="N717" s="962"/>
      <c r="O717" s="962"/>
      <c r="P717" s="963"/>
      <c r="Q717" s="780"/>
      <c r="R717" s="781"/>
      <c r="S717" s="875"/>
      <c r="T717" s="967"/>
      <c r="U717" s="968"/>
      <c r="V717" s="969"/>
      <c r="W717" s="961"/>
      <c r="X717" s="962"/>
      <c r="Y717" s="962"/>
      <c r="Z717" s="962"/>
      <c r="AA717" s="963"/>
      <c r="AB717" s="934"/>
      <c r="AC717" s="935"/>
      <c r="AD717" s="936"/>
      <c r="AE717" s="967"/>
      <c r="AF717" s="968"/>
      <c r="AG717" s="969"/>
      <c r="AH717" s="973"/>
      <c r="AI717" s="929"/>
      <c r="AJ717" s="929"/>
      <c r="AK717" s="929"/>
      <c r="AL717" s="930"/>
      <c r="AN717" s="911"/>
      <c r="AO717" s="912"/>
      <c r="AP717" s="912"/>
      <c r="AQ717" s="912"/>
      <c r="AR717" s="913"/>
      <c r="AU717" s="837"/>
      <c r="AV717" s="837"/>
      <c r="AW717" s="820"/>
    </row>
    <row r="718" spans="3:49" ht="10.9" customHeight="1">
      <c r="C718" s="920">
        <v>8</v>
      </c>
      <c r="D718" s="921" t="s">
        <v>9</v>
      </c>
      <c r="E718" s="924">
        <v>7</v>
      </c>
      <c r="F718" s="984" t="s">
        <v>10</v>
      </c>
      <c r="G718" s="920" t="s">
        <v>21</v>
      </c>
      <c r="H718" s="1024"/>
      <c r="I718" s="988"/>
      <c r="J718" s="989"/>
      <c r="K718" s="990"/>
      <c r="L718" s="975">
        <f t="shared" ref="L718" si="764">IF(AND(I718="△",AU718="●"),AW718,0)</f>
        <v>0</v>
      </c>
      <c r="M718" s="976"/>
      <c r="N718" s="976"/>
      <c r="O718" s="976"/>
      <c r="P718" s="977"/>
      <c r="Q718" s="774"/>
      <c r="R718" s="775"/>
      <c r="S718" s="873"/>
      <c r="T718" s="978">
        <f t="shared" ref="T718" si="765">IF(Q718="①",$AL$168,IF(Q718="②",$AL$190,IF(Q718="③",$AL$212,IF(Q718="④",$AL$234,0))))</f>
        <v>0</v>
      </c>
      <c r="U718" s="979"/>
      <c r="V718" s="980"/>
      <c r="W718" s="1004">
        <f t="shared" ref="W718" si="766">IF(AND(I718="△",AU718="●"),$K$258*2,0)</f>
        <v>0</v>
      </c>
      <c r="X718" s="906"/>
      <c r="Y718" s="906"/>
      <c r="Z718" s="906"/>
      <c r="AA718" s="907"/>
      <c r="AB718" s="937"/>
      <c r="AC718" s="938"/>
      <c r="AD718" s="939"/>
      <c r="AE718" s="978">
        <f t="shared" ref="AE718" si="767">IF(AB720=0,0,ROUNDUP(AB720/AB718,3))</f>
        <v>0</v>
      </c>
      <c r="AF718" s="979"/>
      <c r="AG718" s="980"/>
      <c r="AH718" s="981">
        <f t="shared" ref="AH718" si="768">ROUNDUP(L718*T718+W718*AE718,1)</f>
        <v>0</v>
      </c>
      <c r="AI718" s="982"/>
      <c r="AJ718" s="982"/>
      <c r="AK718" s="982"/>
      <c r="AL718" s="983"/>
      <c r="AN718" s="928">
        <f t="shared" ref="AN718" si="769">IF(I718="△",ROUNDUP(W718*AE718,1),0)</f>
        <v>0</v>
      </c>
      <c r="AO718" s="929"/>
      <c r="AP718" s="929"/>
      <c r="AQ718" s="929"/>
      <c r="AR718" s="930"/>
      <c r="AU718" s="837" t="str">
        <f>IF(OR(I718="×",AU722="×"),"×","●")</f>
        <v>●</v>
      </c>
      <c r="AV718" s="837">
        <f t="shared" ref="AV718" si="770">IF(AU718="●",IF(I718="定","-",I718),"-")</f>
        <v>0</v>
      </c>
      <c r="AW718" s="820">
        <f t="shared" ref="AW718" si="771">20+ROUNDDOWN(($K$256-1000)/1000,0)*20</f>
        <v>0</v>
      </c>
    </row>
    <row r="719" spans="3:49" ht="10.9" customHeight="1">
      <c r="C719" s="868"/>
      <c r="D719" s="922"/>
      <c r="E719" s="866"/>
      <c r="F719" s="985"/>
      <c r="G719" s="868"/>
      <c r="H719" s="1025"/>
      <c r="I719" s="991"/>
      <c r="J719" s="992"/>
      <c r="K719" s="993"/>
      <c r="L719" s="958"/>
      <c r="M719" s="959"/>
      <c r="N719" s="959"/>
      <c r="O719" s="959"/>
      <c r="P719" s="960"/>
      <c r="Q719" s="777"/>
      <c r="R719" s="778"/>
      <c r="S719" s="874"/>
      <c r="T719" s="964"/>
      <c r="U719" s="965"/>
      <c r="V719" s="966"/>
      <c r="W719" s="1004"/>
      <c r="X719" s="906"/>
      <c r="Y719" s="906"/>
      <c r="Z719" s="906"/>
      <c r="AA719" s="907"/>
      <c r="AB719" s="940"/>
      <c r="AC719" s="941"/>
      <c r="AD719" s="942"/>
      <c r="AE719" s="964"/>
      <c r="AF719" s="965"/>
      <c r="AG719" s="966"/>
      <c r="AH719" s="970"/>
      <c r="AI719" s="971"/>
      <c r="AJ719" s="971"/>
      <c r="AK719" s="971"/>
      <c r="AL719" s="972"/>
      <c r="AN719" s="911"/>
      <c r="AO719" s="912"/>
      <c r="AP719" s="912"/>
      <c r="AQ719" s="912"/>
      <c r="AR719" s="913"/>
      <c r="AU719" s="837"/>
      <c r="AV719" s="837"/>
      <c r="AW719" s="820"/>
    </row>
    <row r="720" spans="3:49" ht="10.9" customHeight="1">
      <c r="C720" s="868"/>
      <c r="D720" s="922"/>
      <c r="E720" s="866"/>
      <c r="F720" s="985"/>
      <c r="G720" s="868"/>
      <c r="H720" s="1025"/>
      <c r="I720" s="991"/>
      <c r="J720" s="992"/>
      <c r="K720" s="993"/>
      <c r="L720" s="958"/>
      <c r="M720" s="959"/>
      <c r="N720" s="959"/>
      <c r="O720" s="959"/>
      <c r="P720" s="960"/>
      <c r="Q720" s="777"/>
      <c r="R720" s="778"/>
      <c r="S720" s="874"/>
      <c r="T720" s="964"/>
      <c r="U720" s="965"/>
      <c r="V720" s="966"/>
      <c r="W720" s="1004"/>
      <c r="X720" s="906"/>
      <c r="Y720" s="906"/>
      <c r="Z720" s="906"/>
      <c r="AA720" s="907"/>
      <c r="AB720" s="931"/>
      <c r="AC720" s="932"/>
      <c r="AD720" s="933"/>
      <c r="AE720" s="964"/>
      <c r="AF720" s="965"/>
      <c r="AG720" s="966"/>
      <c r="AH720" s="970"/>
      <c r="AI720" s="971"/>
      <c r="AJ720" s="971"/>
      <c r="AK720" s="971"/>
      <c r="AL720" s="972"/>
      <c r="AN720" s="911"/>
      <c r="AO720" s="912"/>
      <c r="AP720" s="912"/>
      <c r="AQ720" s="912"/>
      <c r="AR720" s="913"/>
      <c r="AU720" s="837"/>
      <c r="AV720" s="837"/>
      <c r="AW720" s="820"/>
    </row>
    <row r="721" spans="3:49" ht="10.9" customHeight="1">
      <c r="C721" s="869"/>
      <c r="D721" s="923"/>
      <c r="E721" s="867"/>
      <c r="F721" s="986"/>
      <c r="G721" s="869"/>
      <c r="H721" s="1026"/>
      <c r="I721" s="994"/>
      <c r="J721" s="995"/>
      <c r="K721" s="996"/>
      <c r="L721" s="961"/>
      <c r="M721" s="962"/>
      <c r="N721" s="962"/>
      <c r="O721" s="962"/>
      <c r="P721" s="963"/>
      <c r="Q721" s="780"/>
      <c r="R721" s="781"/>
      <c r="S721" s="875"/>
      <c r="T721" s="967"/>
      <c r="U721" s="968"/>
      <c r="V721" s="969"/>
      <c r="W721" s="1004"/>
      <c r="X721" s="906"/>
      <c r="Y721" s="906"/>
      <c r="Z721" s="906"/>
      <c r="AA721" s="907"/>
      <c r="AB721" s="934"/>
      <c r="AC721" s="935"/>
      <c r="AD721" s="936"/>
      <c r="AE721" s="967"/>
      <c r="AF721" s="968"/>
      <c r="AG721" s="969"/>
      <c r="AH721" s="973"/>
      <c r="AI721" s="929"/>
      <c r="AJ721" s="929"/>
      <c r="AK721" s="929"/>
      <c r="AL721" s="930"/>
      <c r="AN721" s="911"/>
      <c r="AO721" s="912"/>
      <c r="AP721" s="912"/>
      <c r="AQ721" s="912"/>
      <c r="AR721" s="913"/>
      <c r="AU721" s="837"/>
      <c r="AV721" s="837"/>
      <c r="AW721" s="820"/>
    </row>
    <row r="722" spans="3:49" ht="10.9" customHeight="1">
      <c r="C722" s="920">
        <v>8</v>
      </c>
      <c r="D722" s="921" t="s">
        <v>9</v>
      </c>
      <c r="E722" s="924">
        <v>8</v>
      </c>
      <c r="F722" s="984" t="s">
        <v>10</v>
      </c>
      <c r="G722" s="920" t="s">
        <v>22</v>
      </c>
      <c r="H722" s="1024"/>
      <c r="I722" s="988"/>
      <c r="J722" s="989"/>
      <c r="K722" s="990"/>
      <c r="L722" s="975">
        <f t="shared" ref="L722" si="772">IF(AND(I722="△",AU722="●"),AW722,0)</f>
        <v>0</v>
      </c>
      <c r="M722" s="976"/>
      <c r="N722" s="976"/>
      <c r="O722" s="976"/>
      <c r="P722" s="977"/>
      <c r="Q722" s="774"/>
      <c r="R722" s="775"/>
      <c r="S722" s="873"/>
      <c r="T722" s="978">
        <f t="shared" ref="T722" si="773">IF(Q722="①",$AL$168,IF(Q722="②",$AL$190,IF(Q722="③",$AL$212,IF(Q722="④",$AL$234,0))))</f>
        <v>0</v>
      </c>
      <c r="U722" s="979"/>
      <c r="V722" s="980"/>
      <c r="W722" s="1004">
        <f t="shared" ref="W722" si="774">IF(AND(I722="△",AU722="●"),$K$258*2,0)</f>
        <v>0</v>
      </c>
      <c r="X722" s="906"/>
      <c r="Y722" s="906"/>
      <c r="Z722" s="906"/>
      <c r="AA722" s="907"/>
      <c r="AB722" s="937"/>
      <c r="AC722" s="938"/>
      <c r="AD722" s="939"/>
      <c r="AE722" s="978">
        <f t="shared" ref="AE722" si="775">IF(AB724=0,0,ROUNDUP(AB724/AB722,3))</f>
        <v>0</v>
      </c>
      <c r="AF722" s="979"/>
      <c r="AG722" s="980"/>
      <c r="AH722" s="981">
        <f t="shared" ref="AH722" si="776">ROUNDUP(L722*T722+W722*AE722,1)</f>
        <v>0</v>
      </c>
      <c r="AI722" s="982"/>
      <c r="AJ722" s="982"/>
      <c r="AK722" s="982"/>
      <c r="AL722" s="983"/>
      <c r="AM722" s="12"/>
      <c r="AN722" s="928">
        <f t="shared" ref="AN722" si="777">IF(I722="△",ROUNDUP(W722*AE722,1),0)</f>
        <v>0</v>
      </c>
      <c r="AO722" s="929"/>
      <c r="AP722" s="929"/>
      <c r="AQ722" s="929"/>
      <c r="AR722" s="930"/>
      <c r="AU722" s="837" t="str">
        <f t="shared" ref="AU722" si="778">IF(OR(I722="×",AU726="×"),"×","●")</f>
        <v>●</v>
      </c>
      <c r="AV722" s="837">
        <f t="shared" ref="AV722" si="779">IF(AU722="●",IF(I722="定","-",I722),"-")</f>
        <v>0</v>
      </c>
      <c r="AW722" s="820">
        <f t="shared" ref="AW722" si="780">20+ROUNDDOWN(($K$256-1000)/1000,0)*20</f>
        <v>0</v>
      </c>
    </row>
    <row r="723" spans="3:49" ht="10.9" customHeight="1">
      <c r="C723" s="868"/>
      <c r="D723" s="922"/>
      <c r="E723" s="866"/>
      <c r="F723" s="985"/>
      <c r="G723" s="868"/>
      <c r="H723" s="1025"/>
      <c r="I723" s="991"/>
      <c r="J723" s="992"/>
      <c r="K723" s="993"/>
      <c r="L723" s="958"/>
      <c r="M723" s="959"/>
      <c r="N723" s="959"/>
      <c r="O723" s="959"/>
      <c r="P723" s="960"/>
      <c r="Q723" s="777"/>
      <c r="R723" s="778"/>
      <c r="S723" s="874"/>
      <c r="T723" s="964"/>
      <c r="U723" s="965"/>
      <c r="V723" s="966"/>
      <c r="W723" s="1004"/>
      <c r="X723" s="906"/>
      <c r="Y723" s="906"/>
      <c r="Z723" s="906"/>
      <c r="AA723" s="907"/>
      <c r="AB723" s="940"/>
      <c r="AC723" s="941"/>
      <c r="AD723" s="942"/>
      <c r="AE723" s="964"/>
      <c r="AF723" s="965"/>
      <c r="AG723" s="966"/>
      <c r="AH723" s="970"/>
      <c r="AI723" s="971"/>
      <c r="AJ723" s="971"/>
      <c r="AK723" s="971"/>
      <c r="AL723" s="972"/>
      <c r="AM723" s="12"/>
      <c r="AN723" s="911"/>
      <c r="AO723" s="912"/>
      <c r="AP723" s="912"/>
      <c r="AQ723" s="912"/>
      <c r="AR723" s="913"/>
      <c r="AU723" s="837"/>
      <c r="AV723" s="837"/>
      <c r="AW723" s="820"/>
    </row>
    <row r="724" spans="3:49" ht="10.9" customHeight="1">
      <c r="C724" s="868"/>
      <c r="D724" s="922"/>
      <c r="E724" s="866"/>
      <c r="F724" s="985"/>
      <c r="G724" s="868"/>
      <c r="H724" s="1025"/>
      <c r="I724" s="991"/>
      <c r="J724" s="992"/>
      <c r="K724" s="993"/>
      <c r="L724" s="958"/>
      <c r="M724" s="959"/>
      <c r="N724" s="959"/>
      <c r="O724" s="959"/>
      <c r="P724" s="960"/>
      <c r="Q724" s="777"/>
      <c r="R724" s="778"/>
      <c r="S724" s="874"/>
      <c r="T724" s="964"/>
      <c r="U724" s="965"/>
      <c r="V724" s="966"/>
      <c r="W724" s="1004"/>
      <c r="X724" s="906"/>
      <c r="Y724" s="906"/>
      <c r="Z724" s="906"/>
      <c r="AA724" s="907"/>
      <c r="AB724" s="931"/>
      <c r="AC724" s="932"/>
      <c r="AD724" s="933"/>
      <c r="AE724" s="964"/>
      <c r="AF724" s="965"/>
      <c r="AG724" s="966"/>
      <c r="AH724" s="970"/>
      <c r="AI724" s="971"/>
      <c r="AJ724" s="971"/>
      <c r="AK724" s="971"/>
      <c r="AL724" s="972"/>
      <c r="AM724" s="12"/>
      <c r="AN724" s="911"/>
      <c r="AO724" s="912"/>
      <c r="AP724" s="912"/>
      <c r="AQ724" s="912"/>
      <c r="AR724" s="913"/>
      <c r="AU724" s="837"/>
      <c r="AV724" s="837"/>
      <c r="AW724" s="820"/>
    </row>
    <row r="725" spans="3:49" ht="10.9" customHeight="1">
      <c r="C725" s="869"/>
      <c r="D725" s="923"/>
      <c r="E725" s="867"/>
      <c r="F725" s="986"/>
      <c r="G725" s="869"/>
      <c r="H725" s="1026"/>
      <c r="I725" s="994"/>
      <c r="J725" s="995"/>
      <c r="K725" s="996"/>
      <c r="L725" s="961"/>
      <c r="M725" s="962"/>
      <c r="N725" s="962"/>
      <c r="O725" s="962"/>
      <c r="P725" s="963"/>
      <c r="Q725" s="780"/>
      <c r="R725" s="781"/>
      <c r="S725" s="875"/>
      <c r="T725" s="967"/>
      <c r="U725" s="968"/>
      <c r="V725" s="969"/>
      <c r="W725" s="1004"/>
      <c r="X725" s="906"/>
      <c r="Y725" s="906"/>
      <c r="Z725" s="906"/>
      <c r="AA725" s="907"/>
      <c r="AB725" s="934"/>
      <c r="AC725" s="935"/>
      <c r="AD725" s="936"/>
      <c r="AE725" s="967"/>
      <c r="AF725" s="968"/>
      <c r="AG725" s="969"/>
      <c r="AH725" s="973"/>
      <c r="AI725" s="929"/>
      <c r="AJ725" s="929"/>
      <c r="AK725" s="929"/>
      <c r="AL725" s="930"/>
      <c r="AM725" s="11"/>
      <c r="AN725" s="911"/>
      <c r="AO725" s="912"/>
      <c r="AP725" s="912"/>
      <c r="AQ725" s="912"/>
      <c r="AR725" s="913"/>
      <c r="AU725" s="837"/>
      <c r="AV725" s="837"/>
      <c r="AW725" s="820"/>
    </row>
    <row r="726" spans="3:49" ht="10.9" customHeight="1">
      <c r="C726" s="868">
        <v>8</v>
      </c>
      <c r="D726" s="922" t="s">
        <v>9</v>
      </c>
      <c r="E726" s="866">
        <v>9</v>
      </c>
      <c r="F726" s="985" t="s">
        <v>10</v>
      </c>
      <c r="G726" s="868" t="s">
        <v>23</v>
      </c>
      <c r="H726" s="1025"/>
      <c r="I726" s="991"/>
      <c r="J726" s="992"/>
      <c r="K726" s="993"/>
      <c r="L726" s="958">
        <f t="shared" ref="L726" si="781">IF(AND(I726="△",AU726="●"),AW726,0)</f>
        <v>0</v>
      </c>
      <c r="M726" s="959"/>
      <c r="N726" s="959"/>
      <c r="O726" s="959"/>
      <c r="P726" s="960"/>
      <c r="Q726" s="774"/>
      <c r="R726" s="775"/>
      <c r="S726" s="873"/>
      <c r="T726" s="964">
        <f t="shared" ref="T726" si="782">IF(Q726="①",$AL$168,IF(Q726="②",$AL$190,IF(Q726="③",$AL$212,IF(Q726="④",$AL$234,0))))</f>
        <v>0</v>
      </c>
      <c r="U726" s="965"/>
      <c r="V726" s="966"/>
      <c r="W726" s="958">
        <f t="shared" ref="W726" si="783">IF(AND(I726="△",AU726="●"),$K$258*2,0)</f>
        <v>0</v>
      </c>
      <c r="X726" s="959"/>
      <c r="Y726" s="959"/>
      <c r="Z726" s="959"/>
      <c r="AA726" s="960"/>
      <c r="AB726" s="937"/>
      <c r="AC726" s="938"/>
      <c r="AD726" s="939"/>
      <c r="AE726" s="964">
        <f t="shared" ref="AE726" si="784">IF(AB728=0,0,ROUNDUP(AB728/AB726,3))</f>
        <v>0</v>
      </c>
      <c r="AF726" s="965"/>
      <c r="AG726" s="966"/>
      <c r="AH726" s="970">
        <f t="shared" ref="AH726" si="785">ROUNDUP(L726*T726+W726*AE726,1)</f>
        <v>0</v>
      </c>
      <c r="AI726" s="971"/>
      <c r="AJ726" s="971"/>
      <c r="AK726" s="971"/>
      <c r="AL726" s="972"/>
      <c r="AN726" s="928">
        <f t="shared" ref="AN726" si="786">IF(I726="△",ROUNDUP(W726*AE726,1),0)</f>
        <v>0</v>
      </c>
      <c r="AO726" s="929"/>
      <c r="AP726" s="929"/>
      <c r="AQ726" s="929"/>
      <c r="AR726" s="930"/>
      <c r="AU726" s="837" t="str">
        <f t="shared" ref="AU726" si="787">IF(OR(I726="×",AU730="×"),"×","●")</f>
        <v>●</v>
      </c>
      <c r="AV726" s="837">
        <f t="shared" ref="AV726" si="788">IF(AU726="●",IF(I726="定","-",I726),"-")</f>
        <v>0</v>
      </c>
      <c r="AW726" s="820">
        <f t="shared" ref="AW726" si="789">20+ROUNDDOWN(($K$256-1000)/1000,0)*20</f>
        <v>0</v>
      </c>
    </row>
    <row r="727" spans="3:49" ht="10.9" customHeight="1">
      <c r="C727" s="868"/>
      <c r="D727" s="922"/>
      <c r="E727" s="866"/>
      <c r="F727" s="985"/>
      <c r="G727" s="868"/>
      <c r="H727" s="1025"/>
      <c r="I727" s="991"/>
      <c r="J727" s="992"/>
      <c r="K727" s="993"/>
      <c r="L727" s="958"/>
      <c r="M727" s="959"/>
      <c r="N727" s="959"/>
      <c r="O727" s="959"/>
      <c r="P727" s="960"/>
      <c r="Q727" s="777"/>
      <c r="R727" s="778"/>
      <c r="S727" s="874"/>
      <c r="T727" s="964"/>
      <c r="U727" s="965"/>
      <c r="V727" s="966"/>
      <c r="W727" s="958"/>
      <c r="X727" s="959"/>
      <c r="Y727" s="959"/>
      <c r="Z727" s="959"/>
      <c r="AA727" s="960"/>
      <c r="AB727" s="940"/>
      <c r="AC727" s="941"/>
      <c r="AD727" s="942"/>
      <c r="AE727" s="964"/>
      <c r="AF727" s="965"/>
      <c r="AG727" s="966"/>
      <c r="AH727" s="970"/>
      <c r="AI727" s="971"/>
      <c r="AJ727" s="971"/>
      <c r="AK727" s="971"/>
      <c r="AL727" s="972"/>
      <c r="AN727" s="911"/>
      <c r="AO727" s="912"/>
      <c r="AP727" s="912"/>
      <c r="AQ727" s="912"/>
      <c r="AR727" s="913"/>
      <c r="AU727" s="837"/>
      <c r="AV727" s="837"/>
      <c r="AW727" s="820"/>
    </row>
    <row r="728" spans="3:49" ht="10.9" customHeight="1">
      <c r="C728" s="868"/>
      <c r="D728" s="922"/>
      <c r="E728" s="866"/>
      <c r="F728" s="985"/>
      <c r="G728" s="868"/>
      <c r="H728" s="1025"/>
      <c r="I728" s="991"/>
      <c r="J728" s="992"/>
      <c r="K728" s="993"/>
      <c r="L728" s="958"/>
      <c r="M728" s="959"/>
      <c r="N728" s="959"/>
      <c r="O728" s="959"/>
      <c r="P728" s="960"/>
      <c r="Q728" s="777"/>
      <c r="R728" s="778"/>
      <c r="S728" s="874"/>
      <c r="T728" s="964"/>
      <c r="U728" s="965"/>
      <c r="V728" s="966"/>
      <c r="W728" s="958"/>
      <c r="X728" s="959"/>
      <c r="Y728" s="959"/>
      <c r="Z728" s="959"/>
      <c r="AA728" s="960"/>
      <c r="AB728" s="931"/>
      <c r="AC728" s="932"/>
      <c r="AD728" s="933"/>
      <c r="AE728" s="964"/>
      <c r="AF728" s="965"/>
      <c r="AG728" s="966"/>
      <c r="AH728" s="970"/>
      <c r="AI728" s="971"/>
      <c r="AJ728" s="971"/>
      <c r="AK728" s="971"/>
      <c r="AL728" s="972"/>
      <c r="AN728" s="911"/>
      <c r="AO728" s="912"/>
      <c r="AP728" s="912"/>
      <c r="AQ728" s="912"/>
      <c r="AR728" s="913"/>
      <c r="AU728" s="837"/>
      <c r="AV728" s="837"/>
      <c r="AW728" s="820"/>
    </row>
    <row r="729" spans="3:49" ht="10.9" customHeight="1">
      <c r="C729" s="869"/>
      <c r="D729" s="923"/>
      <c r="E729" s="867"/>
      <c r="F729" s="986"/>
      <c r="G729" s="869"/>
      <c r="H729" s="1026"/>
      <c r="I729" s="994"/>
      <c r="J729" s="995"/>
      <c r="K729" s="996"/>
      <c r="L729" s="961"/>
      <c r="M729" s="962"/>
      <c r="N729" s="962"/>
      <c r="O729" s="962"/>
      <c r="P729" s="963"/>
      <c r="Q729" s="780"/>
      <c r="R729" s="781"/>
      <c r="S729" s="875"/>
      <c r="T729" s="967"/>
      <c r="U729" s="968"/>
      <c r="V729" s="969"/>
      <c r="W729" s="961"/>
      <c r="X729" s="962"/>
      <c r="Y729" s="962"/>
      <c r="Z729" s="962"/>
      <c r="AA729" s="963"/>
      <c r="AB729" s="934"/>
      <c r="AC729" s="935"/>
      <c r="AD729" s="936"/>
      <c r="AE729" s="967"/>
      <c r="AF729" s="968"/>
      <c r="AG729" s="969"/>
      <c r="AH729" s="973"/>
      <c r="AI729" s="929"/>
      <c r="AJ729" s="929"/>
      <c r="AK729" s="929"/>
      <c r="AL729" s="930"/>
      <c r="AN729" s="911"/>
      <c r="AO729" s="912"/>
      <c r="AP729" s="912"/>
      <c r="AQ729" s="912"/>
      <c r="AR729" s="913"/>
      <c r="AU729" s="837"/>
      <c r="AV729" s="837"/>
      <c r="AW729" s="820"/>
    </row>
    <row r="730" spans="3:49" ht="10.9" customHeight="1">
      <c r="C730" s="920">
        <v>8</v>
      </c>
      <c r="D730" s="921" t="s">
        <v>9</v>
      </c>
      <c r="E730" s="924">
        <v>10</v>
      </c>
      <c r="F730" s="984" t="s">
        <v>10</v>
      </c>
      <c r="G730" s="920" t="s">
        <v>24</v>
      </c>
      <c r="H730" s="1024"/>
      <c r="I730" s="988"/>
      <c r="J730" s="989"/>
      <c r="K730" s="990"/>
      <c r="L730" s="975">
        <f t="shared" ref="L730" si="790">IF(AND(I730="△",AU730="●"),AW730,0)</f>
        <v>0</v>
      </c>
      <c r="M730" s="976"/>
      <c r="N730" s="976"/>
      <c r="O730" s="976"/>
      <c r="P730" s="977"/>
      <c r="Q730" s="774"/>
      <c r="R730" s="775"/>
      <c r="S730" s="873"/>
      <c r="T730" s="978">
        <f t="shared" ref="T730" si="791">IF(Q730="①",$AL$168,IF(Q730="②",$AL$190,IF(Q730="③",$AL$212,IF(Q730="④",$AL$234,0))))</f>
        <v>0</v>
      </c>
      <c r="U730" s="979"/>
      <c r="V730" s="980"/>
      <c r="W730" s="975">
        <f t="shared" ref="W730" si="792">IF(AND(I730="△",AU730="●"),$K$258*2,0)</f>
        <v>0</v>
      </c>
      <c r="X730" s="976"/>
      <c r="Y730" s="976"/>
      <c r="Z730" s="976"/>
      <c r="AA730" s="977"/>
      <c r="AB730" s="937"/>
      <c r="AC730" s="938"/>
      <c r="AD730" s="939"/>
      <c r="AE730" s="978">
        <f t="shared" ref="AE730" si="793">IF(AB732=0,0,ROUNDUP(AB732/AB730,3))</f>
        <v>0</v>
      </c>
      <c r="AF730" s="979"/>
      <c r="AG730" s="980"/>
      <c r="AH730" s="981">
        <f t="shared" ref="AH730" si="794">ROUNDUP(L730*T730+W730*AE730,1)</f>
        <v>0</v>
      </c>
      <c r="AI730" s="982"/>
      <c r="AJ730" s="982"/>
      <c r="AK730" s="982"/>
      <c r="AL730" s="983"/>
      <c r="AN730" s="928">
        <f t="shared" ref="AN730" si="795">IF(I730="△",ROUNDUP(W730*AE730,1),0)</f>
        <v>0</v>
      </c>
      <c r="AO730" s="929"/>
      <c r="AP730" s="929"/>
      <c r="AQ730" s="929"/>
      <c r="AR730" s="930"/>
      <c r="AU730" s="837" t="str">
        <f t="shared" ref="AU730" si="796">IF(OR(I730="×",AU734="×"),"×","●")</f>
        <v>●</v>
      </c>
      <c r="AV730" s="837">
        <f t="shared" ref="AV730" si="797">IF(AU730="●",IF(I730="定","-",I730),"-")</f>
        <v>0</v>
      </c>
      <c r="AW730" s="820">
        <f t="shared" ref="AW730" si="798">20+ROUNDDOWN(($K$256-1000)/1000,0)*20</f>
        <v>0</v>
      </c>
    </row>
    <row r="731" spans="3:49" ht="10.9" customHeight="1">
      <c r="C731" s="868"/>
      <c r="D731" s="922"/>
      <c r="E731" s="866"/>
      <c r="F731" s="985"/>
      <c r="G731" s="868"/>
      <c r="H731" s="1025"/>
      <c r="I731" s="991"/>
      <c r="J731" s="992"/>
      <c r="K731" s="993"/>
      <c r="L731" s="958"/>
      <c r="M731" s="959"/>
      <c r="N731" s="959"/>
      <c r="O731" s="959"/>
      <c r="P731" s="960"/>
      <c r="Q731" s="777"/>
      <c r="R731" s="778"/>
      <c r="S731" s="874"/>
      <c r="T731" s="964"/>
      <c r="U731" s="965"/>
      <c r="V731" s="966"/>
      <c r="W731" s="958"/>
      <c r="X731" s="959"/>
      <c r="Y731" s="959"/>
      <c r="Z731" s="959"/>
      <c r="AA731" s="960"/>
      <c r="AB731" s="940"/>
      <c r="AC731" s="941"/>
      <c r="AD731" s="942"/>
      <c r="AE731" s="964"/>
      <c r="AF731" s="965"/>
      <c r="AG731" s="966"/>
      <c r="AH731" s="970"/>
      <c r="AI731" s="971"/>
      <c r="AJ731" s="971"/>
      <c r="AK731" s="971"/>
      <c r="AL731" s="972"/>
      <c r="AN731" s="911"/>
      <c r="AO731" s="912"/>
      <c r="AP731" s="912"/>
      <c r="AQ731" s="912"/>
      <c r="AR731" s="913"/>
      <c r="AU731" s="837"/>
      <c r="AV731" s="837"/>
      <c r="AW731" s="820"/>
    </row>
    <row r="732" spans="3:49" ht="10.9" customHeight="1">
      <c r="C732" s="868"/>
      <c r="D732" s="922"/>
      <c r="E732" s="866"/>
      <c r="F732" s="985"/>
      <c r="G732" s="868"/>
      <c r="H732" s="1025"/>
      <c r="I732" s="991"/>
      <c r="J732" s="992"/>
      <c r="K732" s="993"/>
      <c r="L732" s="958"/>
      <c r="M732" s="959"/>
      <c r="N732" s="959"/>
      <c r="O732" s="959"/>
      <c r="P732" s="960"/>
      <c r="Q732" s="777"/>
      <c r="R732" s="778"/>
      <c r="S732" s="874"/>
      <c r="T732" s="964"/>
      <c r="U732" s="965"/>
      <c r="V732" s="966"/>
      <c r="W732" s="958"/>
      <c r="X732" s="959"/>
      <c r="Y732" s="959"/>
      <c r="Z732" s="959"/>
      <c r="AA732" s="960"/>
      <c r="AB732" s="931"/>
      <c r="AC732" s="932"/>
      <c r="AD732" s="933"/>
      <c r="AE732" s="964"/>
      <c r="AF732" s="965"/>
      <c r="AG732" s="966"/>
      <c r="AH732" s="970"/>
      <c r="AI732" s="971"/>
      <c r="AJ732" s="971"/>
      <c r="AK732" s="971"/>
      <c r="AL732" s="972"/>
      <c r="AN732" s="911"/>
      <c r="AO732" s="912"/>
      <c r="AP732" s="912"/>
      <c r="AQ732" s="912"/>
      <c r="AR732" s="913"/>
      <c r="AU732" s="837"/>
      <c r="AV732" s="837"/>
      <c r="AW732" s="820"/>
    </row>
    <row r="733" spans="3:49" ht="10.9" customHeight="1">
      <c r="C733" s="869"/>
      <c r="D733" s="923"/>
      <c r="E733" s="867"/>
      <c r="F733" s="986"/>
      <c r="G733" s="869"/>
      <c r="H733" s="1026"/>
      <c r="I733" s="994"/>
      <c r="J733" s="995"/>
      <c r="K733" s="996"/>
      <c r="L733" s="961"/>
      <c r="M733" s="962"/>
      <c r="N733" s="962"/>
      <c r="O733" s="962"/>
      <c r="P733" s="963"/>
      <c r="Q733" s="780"/>
      <c r="R733" s="781"/>
      <c r="S733" s="875"/>
      <c r="T733" s="967"/>
      <c r="U733" s="968"/>
      <c r="V733" s="969"/>
      <c r="W733" s="961"/>
      <c r="X733" s="962"/>
      <c r="Y733" s="962"/>
      <c r="Z733" s="962"/>
      <c r="AA733" s="963"/>
      <c r="AB733" s="934"/>
      <c r="AC733" s="935"/>
      <c r="AD733" s="936"/>
      <c r="AE733" s="967"/>
      <c r="AF733" s="968"/>
      <c r="AG733" s="969"/>
      <c r="AH733" s="973"/>
      <c r="AI733" s="929"/>
      <c r="AJ733" s="929"/>
      <c r="AK733" s="929"/>
      <c r="AL733" s="930"/>
      <c r="AN733" s="911"/>
      <c r="AO733" s="912"/>
      <c r="AP733" s="912"/>
      <c r="AQ733" s="912"/>
      <c r="AR733" s="913"/>
      <c r="AU733" s="837"/>
      <c r="AV733" s="837"/>
      <c r="AW733" s="820"/>
    </row>
    <row r="734" spans="3:49" ht="10.9" customHeight="1">
      <c r="C734" s="920">
        <v>8</v>
      </c>
      <c r="D734" s="921" t="s">
        <v>9</v>
      </c>
      <c r="E734" s="924">
        <v>11</v>
      </c>
      <c r="F734" s="984" t="s">
        <v>10</v>
      </c>
      <c r="G734" s="920" t="s">
        <v>25</v>
      </c>
      <c r="H734" s="1024"/>
      <c r="I734" s="988"/>
      <c r="J734" s="989"/>
      <c r="K734" s="990"/>
      <c r="L734" s="975">
        <f t="shared" ref="L734" si="799">IF(AND(I734="△",AU734="●"),AW734,0)</f>
        <v>0</v>
      </c>
      <c r="M734" s="976"/>
      <c r="N734" s="976"/>
      <c r="O734" s="976"/>
      <c r="P734" s="977"/>
      <c r="Q734" s="774"/>
      <c r="R734" s="775"/>
      <c r="S734" s="873"/>
      <c r="T734" s="978">
        <f t="shared" ref="T734" si="800">IF(Q734="①",$AL$168,IF(Q734="②",$AL$190,IF(Q734="③",$AL$212,IF(Q734="④",$AL$234,0))))</f>
        <v>0</v>
      </c>
      <c r="U734" s="979"/>
      <c r="V734" s="980"/>
      <c r="W734" s="975">
        <f t="shared" ref="W734" si="801">IF(AND(I734="△",AU734="●"),$K$258*2,0)</f>
        <v>0</v>
      </c>
      <c r="X734" s="976"/>
      <c r="Y734" s="976"/>
      <c r="Z734" s="976"/>
      <c r="AA734" s="977"/>
      <c r="AB734" s="937"/>
      <c r="AC734" s="938"/>
      <c r="AD734" s="939"/>
      <c r="AE734" s="978">
        <f t="shared" ref="AE734" si="802">IF(AB736=0,0,ROUNDUP(AB736/AB734,3))</f>
        <v>0</v>
      </c>
      <c r="AF734" s="979"/>
      <c r="AG734" s="980"/>
      <c r="AH734" s="981">
        <f t="shared" ref="AH734" si="803">ROUNDUP(L734*T734+W734*AE734,1)</f>
        <v>0</v>
      </c>
      <c r="AI734" s="982"/>
      <c r="AJ734" s="982"/>
      <c r="AK734" s="982"/>
      <c r="AL734" s="983"/>
      <c r="AN734" s="928">
        <f t="shared" ref="AN734" si="804">IF(I734="△",ROUNDUP(W734*AE734,1),0)</f>
        <v>0</v>
      </c>
      <c r="AO734" s="929"/>
      <c r="AP734" s="929"/>
      <c r="AQ734" s="929"/>
      <c r="AR734" s="930"/>
      <c r="AU734" s="837" t="str">
        <f t="shared" ref="AU734" si="805">IF(OR(I734="×",AU738="×"),"×","●")</f>
        <v>●</v>
      </c>
      <c r="AV734" s="837">
        <f t="shared" ref="AV734" si="806">IF(AU734="●",IF(I734="定","-",I734),"-")</f>
        <v>0</v>
      </c>
      <c r="AW734" s="820">
        <f t="shared" ref="AW734" si="807">20+ROUNDDOWN(($K$256-1000)/1000,0)*20</f>
        <v>0</v>
      </c>
    </row>
    <row r="735" spans="3:49" ht="10.9" customHeight="1">
      <c r="C735" s="868"/>
      <c r="D735" s="922"/>
      <c r="E735" s="866"/>
      <c r="F735" s="985"/>
      <c r="G735" s="868"/>
      <c r="H735" s="1025"/>
      <c r="I735" s="991"/>
      <c r="J735" s="992"/>
      <c r="K735" s="993"/>
      <c r="L735" s="958"/>
      <c r="M735" s="959"/>
      <c r="N735" s="959"/>
      <c r="O735" s="959"/>
      <c r="P735" s="960"/>
      <c r="Q735" s="777"/>
      <c r="R735" s="778"/>
      <c r="S735" s="874"/>
      <c r="T735" s="964"/>
      <c r="U735" s="965"/>
      <c r="V735" s="966"/>
      <c r="W735" s="958"/>
      <c r="X735" s="959"/>
      <c r="Y735" s="959"/>
      <c r="Z735" s="959"/>
      <c r="AA735" s="960"/>
      <c r="AB735" s="940"/>
      <c r="AC735" s="941"/>
      <c r="AD735" s="942"/>
      <c r="AE735" s="964"/>
      <c r="AF735" s="965"/>
      <c r="AG735" s="966"/>
      <c r="AH735" s="970"/>
      <c r="AI735" s="971"/>
      <c r="AJ735" s="971"/>
      <c r="AK735" s="971"/>
      <c r="AL735" s="972"/>
      <c r="AN735" s="911"/>
      <c r="AO735" s="912"/>
      <c r="AP735" s="912"/>
      <c r="AQ735" s="912"/>
      <c r="AR735" s="913"/>
      <c r="AU735" s="837"/>
      <c r="AV735" s="837"/>
      <c r="AW735" s="820"/>
    </row>
    <row r="736" spans="3:49" ht="10.9" customHeight="1">
      <c r="C736" s="868"/>
      <c r="D736" s="922"/>
      <c r="E736" s="866"/>
      <c r="F736" s="985"/>
      <c r="G736" s="868"/>
      <c r="H736" s="1025"/>
      <c r="I736" s="991"/>
      <c r="J736" s="992"/>
      <c r="K736" s="993"/>
      <c r="L736" s="958"/>
      <c r="M736" s="959"/>
      <c r="N736" s="959"/>
      <c r="O736" s="959"/>
      <c r="P736" s="960"/>
      <c r="Q736" s="777"/>
      <c r="R736" s="778"/>
      <c r="S736" s="874"/>
      <c r="T736" s="964"/>
      <c r="U736" s="965"/>
      <c r="V736" s="966"/>
      <c r="W736" s="958"/>
      <c r="X736" s="959"/>
      <c r="Y736" s="959"/>
      <c r="Z736" s="959"/>
      <c r="AA736" s="960"/>
      <c r="AB736" s="931"/>
      <c r="AC736" s="932"/>
      <c r="AD736" s="933"/>
      <c r="AE736" s="964"/>
      <c r="AF736" s="965"/>
      <c r="AG736" s="966"/>
      <c r="AH736" s="970"/>
      <c r="AI736" s="971"/>
      <c r="AJ736" s="971"/>
      <c r="AK736" s="971"/>
      <c r="AL736" s="972"/>
      <c r="AN736" s="911"/>
      <c r="AO736" s="912"/>
      <c r="AP736" s="912"/>
      <c r="AQ736" s="912"/>
      <c r="AR736" s="913"/>
      <c r="AU736" s="837"/>
      <c r="AV736" s="837"/>
      <c r="AW736" s="820"/>
    </row>
    <row r="737" spans="3:49" ht="10.9" customHeight="1">
      <c r="C737" s="869"/>
      <c r="D737" s="923"/>
      <c r="E737" s="867"/>
      <c r="F737" s="986"/>
      <c r="G737" s="869"/>
      <c r="H737" s="1026"/>
      <c r="I737" s="994"/>
      <c r="J737" s="995"/>
      <c r="K737" s="996"/>
      <c r="L737" s="961"/>
      <c r="M737" s="962"/>
      <c r="N737" s="962"/>
      <c r="O737" s="962"/>
      <c r="P737" s="963"/>
      <c r="Q737" s="780"/>
      <c r="R737" s="781"/>
      <c r="S737" s="875"/>
      <c r="T737" s="967"/>
      <c r="U737" s="968"/>
      <c r="V737" s="969"/>
      <c r="W737" s="961"/>
      <c r="X737" s="962"/>
      <c r="Y737" s="962"/>
      <c r="Z737" s="962"/>
      <c r="AA737" s="963"/>
      <c r="AB737" s="934"/>
      <c r="AC737" s="935"/>
      <c r="AD737" s="936"/>
      <c r="AE737" s="967"/>
      <c r="AF737" s="968"/>
      <c r="AG737" s="969"/>
      <c r="AH737" s="973"/>
      <c r="AI737" s="929"/>
      <c r="AJ737" s="929"/>
      <c r="AK737" s="929"/>
      <c r="AL737" s="930"/>
      <c r="AN737" s="911"/>
      <c r="AO737" s="912"/>
      <c r="AP737" s="912"/>
      <c r="AQ737" s="912"/>
      <c r="AR737" s="913"/>
      <c r="AU737" s="837"/>
      <c r="AV737" s="837"/>
      <c r="AW737" s="820"/>
    </row>
    <row r="738" spans="3:49" ht="10.9" customHeight="1">
      <c r="C738" s="920">
        <v>8</v>
      </c>
      <c r="D738" s="921" t="s">
        <v>9</v>
      </c>
      <c r="E738" s="924">
        <v>12</v>
      </c>
      <c r="F738" s="984" t="s">
        <v>10</v>
      </c>
      <c r="G738" s="920" t="s">
        <v>19</v>
      </c>
      <c r="H738" s="1024"/>
      <c r="I738" s="988"/>
      <c r="J738" s="989"/>
      <c r="K738" s="990"/>
      <c r="L738" s="975">
        <f t="shared" ref="L738" si="808">IF(AND(I738="△",AU738="●"),AW738,0)</f>
        <v>0</v>
      </c>
      <c r="M738" s="976"/>
      <c r="N738" s="976"/>
      <c r="O738" s="976"/>
      <c r="P738" s="977"/>
      <c r="Q738" s="774"/>
      <c r="R738" s="775"/>
      <c r="S738" s="873"/>
      <c r="T738" s="978">
        <f t="shared" ref="T738" si="809">IF(Q738="①",$AL$168,IF(Q738="②",$AL$190,IF(Q738="③",$AL$212,IF(Q738="④",$AL$234,0))))</f>
        <v>0</v>
      </c>
      <c r="U738" s="979"/>
      <c r="V738" s="980"/>
      <c r="W738" s="906">
        <f t="shared" ref="W738" si="810">IF(AND(I738="△",AU738="●"),$K$258*2,0)</f>
        <v>0</v>
      </c>
      <c r="X738" s="906"/>
      <c r="Y738" s="906"/>
      <c r="Z738" s="906"/>
      <c r="AA738" s="907"/>
      <c r="AB738" s="937"/>
      <c r="AC738" s="938"/>
      <c r="AD738" s="939"/>
      <c r="AE738" s="978">
        <f t="shared" ref="AE738" si="811">IF(AB740=0,0,ROUNDUP(AB740/AB738,3))</f>
        <v>0</v>
      </c>
      <c r="AF738" s="979"/>
      <c r="AG738" s="980"/>
      <c r="AH738" s="981">
        <f t="shared" ref="AH738" si="812">ROUNDUP(L738*T738+W738*AE738,1)</f>
        <v>0</v>
      </c>
      <c r="AI738" s="982"/>
      <c r="AJ738" s="982"/>
      <c r="AK738" s="982"/>
      <c r="AL738" s="983"/>
      <c r="AN738" s="928">
        <f t="shared" ref="AN738" si="813">IF(I738="△",ROUNDUP(W738*AE738,1),0)</f>
        <v>0</v>
      </c>
      <c r="AO738" s="929"/>
      <c r="AP738" s="929"/>
      <c r="AQ738" s="929"/>
      <c r="AR738" s="930"/>
      <c r="AU738" s="837" t="str">
        <f t="shared" ref="AU738" si="814">IF(OR(I738="×",AU742="×"),"×","●")</f>
        <v>●</v>
      </c>
      <c r="AV738" s="837">
        <f t="shared" ref="AV738" si="815">IF(AU738="●",IF(I738="定","-",I738),"-")</f>
        <v>0</v>
      </c>
      <c r="AW738" s="820">
        <f t="shared" ref="AW738" si="816">20+ROUNDDOWN(($K$256-1000)/1000,0)*20</f>
        <v>0</v>
      </c>
    </row>
    <row r="739" spans="3:49" ht="10.9" customHeight="1">
      <c r="C739" s="868"/>
      <c r="D739" s="922"/>
      <c r="E739" s="866"/>
      <c r="F739" s="985"/>
      <c r="G739" s="868"/>
      <c r="H739" s="1025"/>
      <c r="I739" s="991"/>
      <c r="J739" s="992"/>
      <c r="K739" s="993"/>
      <c r="L739" s="958"/>
      <c r="M739" s="959"/>
      <c r="N739" s="959"/>
      <c r="O739" s="959"/>
      <c r="P739" s="960"/>
      <c r="Q739" s="777"/>
      <c r="R739" s="778"/>
      <c r="S739" s="874"/>
      <c r="T739" s="964"/>
      <c r="U739" s="965"/>
      <c r="V739" s="966"/>
      <c r="W739" s="906"/>
      <c r="X739" s="906"/>
      <c r="Y739" s="906"/>
      <c r="Z739" s="906"/>
      <c r="AA739" s="907"/>
      <c r="AB739" s="940"/>
      <c r="AC739" s="941"/>
      <c r="AD739" s="942"/>
      <c r="AE739" s="964"/>
      <c r="AF739" s="965"/>
      <c r="AG739" s="966"/>
      <c r="AH739" s="970"/>
      <c r="AI739" s="971"/>
      <c r="AJ739" s="971"/>
      <c r="AK739" s="971"/>
      <c r="AL739" s="972"/>
      <c r="AN739" s="911"/>
      <c r="AO739" s="912"/>
      <c r="AP739" s="912"/>
      <c r="AQ739" s="912"/>
      <c r="AR739" s="913"/>
      <c r="AU739" s="837"/>
      <c r="AV739" s="837"/>
      <c r="AW739" s="820"/>
    </row>
    <row r="740" spans="3:49" ht="10.9" customHeight="1">
      <c r="C740" s="868"/>
      <c r="D740" s="922"/>
      <c r="E740" s="866"/>
      <c r="F740" s="985"/>
      <c r="G740" s="868"/>
      <c r="H740" s="1025"/>
      <c r="I740" s="991"/>
      <c r="J740" s="992"/>
      <c r="K740" s="993"/>
      <c r="L740" s="958"/>
      <c r="M740" s="959"/>
      <c r="N740" s="959"/>
      <c r="O740" s="959"/>
      <c r="P740" s="960"/>
      <c r="Q740" s="777"/>
      <c r="R740" s="778"/>
      <c r="S740" s="874"/>
      <c r="T740" s="964"/>
      <c r="U740" s="965"/>
      <c r="V740" s="966"/>
      <c r="W740" s="906"/>
      <c r="X740" s="906"/>
      <c r="Y740" s="906"/>
      <c r="Z740" s="906"/>
      <c r="AA740" s="907"/>
      <c r="AB740" s="931"/>
      <c r="AC740" s="932"/>
      <c r="AD740" s="933"/>
      <c r="AE740" s="964"/>
      <c r="AF740" s="965"/>
      <c r="AG740" s="966"/>
      <c r="AH740" s="970"/>
      <c r="AI740" s="971"/>
      <c r="AJ740" s="971"/>
      <c r="AK740" s="971"/>
      <c r="AL740" s="972"/>
      <c r="AN740" s="911"/>
      <c r="AO740" s="912"/>
      <c r="AP740" s="912"/>
      <c r="AQ740" s="912"/>
      <c r="AR740" s="913"/>
      <c r="AU740" s="837"/>
      <c r="AV740" s="837"/>
      <c r="AW740" s="820"/>
    </row>
    <row r="741" spans="3:49" ht="10.9" customHeight="1">
      <c r="C741" s="869"/>
      <c r="D741" s="923"/>
      <c r="E741" s="867"/>
      <c r="F741" s="986"/>
      <c r="G741" s="869"/>
      <c r="H741" s="1026"/>
      <c r="I741" s="994"/>
      <c r="J741" s="995"/>
      <c r="K741" s="996"/>
      <c r="L741" s="961"/>
      <c r="M741" s="962"/>
      <c r="N741" s="962"/>
      <c r="O741" s="962"/>
      <c r="P741" s="963"/>
      <c r="Q741" s="780"/>
      <c r="R741" s="781"/>
      <c r="S741" s="875"/>
      <c r="T741" s="967"/>
      <c r="U741" s="968"/>
      <c r="V741" s="969"/>
      <c r="W741" s="906"/>
      <c r="X741" s="906"/>
      <c r="Y741" s="906"/>
      <c r="Z741" s="906"/>
      <c r="AA741" s="907"/>
      <c r="AB741" s="934"/>
      <c r="AC741" s="935"/>
      <c r="AD741" s="936"/>
      <c r="AE741" s="967"/>
      <c r="AF741" s="968"/>
      <c r="AG741" s="969"/>
      <c r="AH741" s="973"/>
      <c r="AI741" s="929"/>
      <c r="AJ741" s="929"/>
      <c r="AK741" s="929"/>
      <c r="AL741" s="930"/>
      <c r="AN741" s="911"/>
      <c r="AO741" s="912"/>
      <c r="AP741" s="912"/>
      <c r="AQ741" s="912"/>
      <c r="AR741" s="913"/>
      <c r="AU741" s="837"/>
      <c r="AV741" s="837"/>
      <c r="AW741" s="820"/>
    </row>
    <row r="742" spans="3:49" ht="10.9" customHeight="1">
      <c r="C742" s="920">
        <v>8</v>
      </c>
      <c r="D742" s="921" t="s">
        <v>9</v>
      </c>
      <c r="E742" s="924">
        <v>13</v>
      </c>
      <c r="F742" s="984" t="s">
        <v>10</v>
      </c>
      <c r="G742" s="920" t="s">
        <v>20</v>
      </c>
      <c r="H742" s="1024"/>
      <c r="I742" s="988"/>
      <c r="J742" s="989"/>
      <c r="K742" s="990"/>
      <c r="L742" s="975">
        <f t="shared" ref="L742" si="817">IF(AND(I742="△",AU742="●"),AW742,0)</f>
        <v>0</v>
      </c>
      <c r="M742" s="976"/>
      <c r="N742" s="976"/>
      <c r="O742" s="976"/>
      <c r="P742" s="977"/>
      <c r="Q742" s="774"/>
      <c r="R742" s="775"/>
      <c r="S742" s="873"/>
      <c r="T742" s="978">
        <f t="shared" ref="T742" si="818">IF(Q742="①",$AL$168,IF(Q742="②",$AL$190,IF(Q742="③",$AL$212,IF(Q742="④",$AL$234,0))))</f>
        <v>0</v>
      </c>
      <c r="U742" s="979"/>
      <c r="V742" s="980"/>
      <c r="W742" s="906">
        <f t="shared" ref="W742" si="819">IF(AND(I742="△",AU742="●"),$K$258*2,0)</f>
        <v>0</v>
      </c>
      <c r="X742" s="906"/>
      <c r="Y742" s="906"/>
      <c r="Z742" s="906"/>
      <c r="AA742" s="907"/>
      <c r="AB742" s="937"/>
      <c r="AC742" s="938"/>
      <c r="AD742" s="939"/>
      <c r="AE742" s="978">
        <f t="shared" ref="AE742" si="820">IF(AB744=0,0,ROUNDUP(AB744/AB742,3))</f>
        <v>0</v>
      </c>
      <c r="AF742" s="979"/>
      <c r="AG742" s="980"/>
      <c r="AH742" s="981">
        <f t="shared" ref="AH742" si="821">ROUNDUP(L742*T742+W742*AE742,1)</f>
        <v>0</v>
      </c>
      <c r="AI742" s="982"/>
      <c r="AJ742" s="982"/>
      <c r="AK742" s="982"/>
      <c r="AL742" s="983"/>
      <c r="AN742" s="928">
        <f t="shared" ref="AN742" si="822">IF(I742="△",ROUNDUP(W742*AE742,1),0)</f>
        <v>0</v>
      </c>
      <c r="AO742" s="929"/>
      <c r="AP742" s="929"/>
      <c r="AQ742" s="929"/>
      <c r="AR742" s="930"/>
      <c r="AU742" s="837" t="str">
        <f t="shared" ref="AU742" si="823">IF(OR(I742="×",AU746="×"),"×","●")</f>
        <v>●</v>
      </c>
      <c r="AV742" s="837">
        <f t="shared" ref="AV742" si="824">IF(AU742="●",IF(I742="定","-",I742),"-")</f>
        <v>0</v>
      </c>
      <c r="AW742" s="820">
        <f t="shared" ref="AW742" si="825">20+ROUNDDOWN(($K$256-1000)/1000,0)*20</f>
        <v>0</v>
      </c>
    </row>
    <row r="743" spans="3:49" ht="10.9" customHeight="1">
      <c r="C743" s="868"/>
      <c r="D743" s="922"/>
      <c r="E743" s="866"/>
      <c r="F743" s="985"/>
      <c r="G743" s="868"/>
      <c r="H743" s="1025"/>
      <c r="I743" s="991"/>
      <c r="J743" s="992"/>
      <c r="K743" s="993"/>
      <c r="L743" s="958"/>
      <c r="M743" s="959"/>
      <c r="N743" s="959"/>
      <c r="O743" s="959"/>
      <c r="P743" s="960"/>
      <c r="Q743" s="777"/>
      <c r="R743" s="778"/>
      <c r="S743" s="874"/>
      <c r="T743" s="964"/>
      <c r="U743" s="965"/>
      <c r="V743" s="966"/>
      <c r="W743" s="906"/>
      <c r="X743" s="906"/>
      <c r="Y743" s="906"/>
      <c r="Z743" s="906"/>
      <c r="AA743" s="907"/>
      <c r="AB743" s="940"/>
      <c r="AC743" s="941"/>
      <c r="AD743" s="942"/>
      <c r="AE743" s="964"/>
      <c r="AF743" s="965"/>
      <c r="AG743" s="966"/>
      <c r="AH743" s="970"/>
      <c r="AI743" s="971"/>
      <c r="AJ743" s="971"/>
      <c r="AK743" s="971"/>
      <c r="AL743" s="972"/>
      <c r="AN743" s="911"/>
      <c r="AO743" s="912"/>
      <c r="AP743" s="912"/>
      <c r="AQ743" s="912"/>
      <c r="AR743" s="913"/>
      <c r="AU743" s="837"/>
      <c r="AV743" s="837"/>
      <c r="AW743" s="820"/>
    </row>
    <row r="744" spans="3:49" ht="10.9" customHeight="1">
      <c r="C744" s="868"/>
      <c r="D744" s="922"/>
      <c r="E744" s="866"/>
      <c r="F744" s="985"/>
      <c r="G744" s="868"/>
      <c r="H744" s="1025"/>
      <c r="I744" s="991"/>
      <c r="J744" s="992"/>
      <c r="K744" s="993"/>
      <c r="L744" s="958"/>
      <c r="M744" s="959"/>
      <c r="N744" s="959"/>
      <c r="O744" s="959"/>
      <c r="P744" s="960"/>
      <c r="Q744" s="777"/>
      <c r="R744" s="778"/>
      <c r="S744" s="874"/>
      <c r="T744" s="964"/>
      <c r="U744" s="965"/>
      <c r="V744" s="966"/>
      <c r="W744" s="906"/>
      <c r="X744" s="906"/>
      <c r="Y744" s="906"/>
      <c r="Z744" s="906"/>
      <c r="AA744" s="907"/>
      <c r="AB744" s="931"/>
      <c r="AC744" s="932"/>
      <c r="AD744" s="933"/>
      <c r="AE744" s="964"/>
      <c r="AF744" s="965"/>
      <c r="AG744" s="966"/>
      <c r="AH744" s="970"/>
      <c r="AI744" s="971"/>
      <c r="AJ744" s="971"/>
      <c r="AK744" s="971"/>
      <c r="AL744" s="972"/>
      <c r="AN744" s="911"/>
      <c r="AO744" s="912"/>
      <c r="AP744" s="912"/>
      <c r="AQ744" s="912"/>
      <c r="AR744" s="913"/>
      <c r="AU744" s="837"/>
      <c r="AV744" s="837"/>
      <c r="AW744" s="820"/>
    </row>
    <row r="745" spans="3:49" ht="10.9" customHeight="1">
      <c r="C745" s="869"/>
      <c r="D745" s="923"/>
      <c r="E745" s="867"/>
      <c r="F745" s="986"/>
      <c r="G745" s="869"/>
      <c r="H745" s="1026"/>
      <c r="I745" s="994"/>
      <c r="J745" s="995"/>
      <c r="K745" s="996"/>
      <c r="L745" s="961"/>
      <c r="M745" s="962"/>
      <c r="N745" s="962"/>
      <c r="O745" s="962"/>
      <c r="P745" s="963"/>
      <c r="Q745" s="780"/>
      <c r="R745" s="781"/>
      <c r="S745" s="875"/>
      <c r="T745" s="967"/>
      <c r="U745" s="968"/>
      <c r="V745" s="969"/>
      <c r="W745" s="906"/>
      <c r="X745" s="906"/>
      <c r="Y745" s="906"/>
      <c r="Z745" s="906"/>
      <c r="AA745" s="907"/>
      <c r="AB745" s="934"/>
      <c r="AC745" s="935"/>
      <c r="AD745" s="936"/>
      <c r="AE745" s="967"/>
      <c r="AF745" s="968"/>
      <c r="AG745" s="969"/>
      <c r="AH745" s="973"/>
      <c r="AI745" s="929"/>
      <c r="AJ745" s="929"/>
      <c r="AK745" s="929"/>
      <c r="AL745" s="930"/>
      <c r="AN745" s="911"/>
      <c r="AO745" s="912"/>
      <c r="AP745" s="912"/>
      <c r="AQ745" s="912"/>
      <c r="AR745" s="913"/>
      <c r="AU745" s="837"/>
      <c r="AV745" s="837"/>
      <c r="AW745" s="820"/>
    </row>
    <row r="746" spans="3:49" ht="10.9" customHeight="1">
      <c r="C746" s="920">
        <v>8</v>
      </c>
      <c r="D746" s="921" t="s">
        <v>9</v>
      </c>
      <c r="E746" s="924">
        <v>14</v>
      </c>
      <c r="F746" s="984" t="s">
        <v>10</v>
      </c>
      <c r="G746" s="920" t="s">
        <v>21</v>
      </c>
      <c r="H746" s="1024"/>
      <c r="I746" s="988"/>
      <c r="J746" s="989"/>
      <c r="K746" s="990"/>
      <c r="L746" s="975">
        <f t="shared" ref="L746" si="826">IF(AND(I746="△",AU746="●"),AW746,0)</f>
        <v>0</v>
      </c>
      <c r="M746" s="976"/>
      <c r="N746" s="976"/>
      <c r="O746" s="976"/>
      <c r="P746" s="977"/>
      <c r="Q746" s="774"/>
      <c r="R746" s="775"/>
      <c r="S746" s="873"/>
      <c r="T746" s="978">
        <f t="shared" ref="T746" si="827">IF(Q746="①",$AL$168,IF(Q746="②",$AL$190,IF(Q746="③",$AL$212,IF(Q746="④",$AL$234,0))))</f>
        <v>0</v>
      </c>
      <c r="U746" s="979"/>
      <c r="V746" s="980"/>
      <c r="W746" s="975">
        <f t="shared" ref="W746" si="828">IF(AND(I746="△",AU746="●"),$K$258*2,0)</f>
        <v>0</v>
      </c>
      <c r="X746" s="976"/>
      <c r="Y746" s="976"/>
      <c r="Z746" s="976"/>
      <c r="AA746" s="977"/>
      <c r="AB746" s="937"/>
      <c r="AC746" s="938"/>
      <c r="AD746" s="939"/>
      <c r="AE746" s="978">
        <f t="shared" ref="AE746" si="829">IF(AB748=0,0,ROUNDUP(AB748/AB746,3))</f>
        <v>0</v>
      </c>
      <c r="AF746" s="979"/>
      <c r="AG746" s="980"/>
      <c r="AH746" s="981">
        <f t="shared" ref="AH746" si="830">ROUNDUP(L746*T746+W746*AE746,1)</f>
        <v>0</v>
      </c>
      <c r="AI746" s="982"/>
      <c r="AJ746" s="982"/>
      <c r="AK746" s="982"/>
      <c r="AL746" s="983"/>
      <c r="AN746" s="928">
        <f t="shared" ref="AN746" si="831">IF(I746="△",ROUNDUP(W746*AE746,1),0)</f>
        <v>0</v>
      </c>
      <c r="AO746" s="929"/>
      <c r="AP746" s="929"/>
      <c r="AQ746" s="929"/>
      <c r="AR746" s="930"/>
      <c r="AU746" s="837" t="str">
        <f t="shared" ref="AU746" si="832">IF(OR(I746="×",AU750="×"),"×","●")</f>
        <v>●</v>
      </c>
      <c r="AV746" s="837">
        <f t="shared" ref="AV746" si="833">IF(AU746="●",IF(I746="定","-",I746),"-")</f>
        <v>0</v>
      </c>
      <c r="AW746" s="820">
        <f t="shared" ref="AW746" si="834">20+ROUNDDOWN(($K$256-1000)/1000,0)*20</f>
        <v>0</v>
      </c>
    </row>
    <row r="747" spans="3:49" ht="10.9" customHeight="1">
      <c r="C747" s="868"/>
      <c r="D747" s="922"/>
      <c r="E747" s="866"/>
      <c r="F747" s="985"/>
      <c r="G747" s="868"/>
      <c r="H747" s="1025"/>
      <c r="I747" s="991"/>
      <c r="J747" s="992"/>
      <c r="K747" s="993"/>
      <c r="L747" s="958"/>
      <c r="M747" s="959"/>
      <c r="N747" s="959"/>
      <c r="O747" s="959"/>
      <c r="P747" s="960"/>
      <c r="Q747" s="777"/>
      <c r="R747" s="778"/>
      <c r="S747" s="874"/>
      <c r="T747" s="964"/>
      <c r="U747" s="965"/>
      <c r="V747" s="966"/>
      <c r="W747" s="958"/>
      <c r="X747" s="959"/>
      <c r="Y747" s="959"/>
      <c r="Z747" s="959"/>
      <c r="AA747" s="960"/>
      <c r="AB747" s="940"/>
      <c r="AC747" s="941"/>
      <c r="AD747" s="942"/>
      <c r="AE747" s="964"/>
      <c r="AF747" s="965"/>
      <c r="AG747" s="966"/>
      <c r="AH747" s="970"/>
      <c r="AI747" s="971"/>
      <c r="AJ747" s="971"/>
      <c r="AK747" s="971"/>
      <c r="AL747" s="972"/>
      <c r="AN747" s="911"/>
      <c r="AO747" s="912"/>
      <c r="AP747" s="912"/>
      <c r="AQ747" s="912"/>
      <c r="AR747" s="913"/>
      <c r="AU747" s="837"/>
      <c r="AV747" s="837"/>
      <c r="AW747" s="820"/>
    </row>
    <row r="748" spans="3:49" ht="10.9" customHeight="1">
      <c r="C748" s="868"/>
      <c r="D748" s="922"/>
      <c r="E748" s="866"/>
      <c r="F748" s="985"/>
      <c r="G748" s="868"/>
      <c r="H748" s="1025"/>
      <c r="I748" s="991"/>
      <c r="J748" s="992"/>
      <c r="K748" s="993"/>
      <c r="L748" s="958"/>
      <c r="M748" s="959"/>
      <c r="N748" s="959"/>
      <c r="O748" s="959"/>
      <c r="P748" s="960"/>
      <c r="Q748" s="777"/>
      <c r="R748" s="778"/>
      <c r="S748" s="874"/>
      <c r="T748" s="964"/>
      <c r="U748" s="965"/>
      <c r="V748" s="966"/>
      <c r="W748" s="958"/>
      <c r="X748" s="959"/>
      <c r="Y748" s="959"/>
      <c r="Z748" s="959"/>
      <c r="AA748" s="960"/>
      <c r="AB748" s="931"/>
      <c r="AC748" s="932"/>
      <c r="AD748" s="933"/>
      <c r="AE748" s="964"/>
      <c r="AF748" s="965"/>
      <c r="AG748" s="966"/>
      <c r="AH748" s="970"/>
      <c r="AI748" s="971"/>
      <c r="AJ748" s="971"/>
      <c r="AK748" s="971"/>
      <c r="AL748" s="972"/>
      <c r="AN748" s="911"/>
      <c r="AO748" s="912"/>
      <c r="AP748" s="912"/>
      <c r="AQ748" s="912"/>
      <c r="AR748" s="913"/>
      <c r="AU748" s="837"/>
      <c r="AV748" s="837"/>
      <c r="AW748" s="820"/>
    </row>
    <row r="749" spans="3:49" ht="10.9" customHeight="1">
      <c r="C749" s="869"/>
      <c r="D749" s="923"/>
      <c r="E749" s="867"/>
      <c r="F749" s="986"/>
      <c r="G749" s="869"/>
      <c r="H749" s="1026"/>
      <c r="I749" s="994"/>
      <c r="J749" s="995"/>
      <c r="K749" s="996"/>
      <c r="L749" s="961"/>
      <c r="M749" s="962"/>
      <c r="N749" s="962"/>
      <c r="O749" s="962"/>
      <c r="P749" s="963"/>
      <c r="Q749" s="780"/>
      <c r="R749" s="781"/>
      <c r="S749" s="875"/>
      <c r="T749" s="967"/>
      <c r="U749" s="968"/>
      <c r="V749" s="969"/>
      <c r="W749" s="961"/>
      <c r="X749" s="962"/>
      <c r="Y749" s="962"/>
      <c r="Z749" s="962"/>
      <c r="AA749" s="963"/>
      <c r="AB749" s="934"/>
      <c r="AC749" s="935"/>
      <c r="AD749" s="936"/>
      <c r="AE749" s="967"/>
      <c r="AF749" s="968"/>
      <c r="AG749" s="969"/>
      <c r="AH749" s="973"/>
      <c r="AI749" s="929"/>
      <c r="AJ749" s="929"/>
      <c r="AK749" s="929"/>
      <c r="AL749" s="930"/>
      <c r="AN749" s="911"/>
      <c r="AO749" s="912"/>
      <c r="AP749" s="912"/>
      <c r="AQ749" s="912"/>
      <c r="AR749" s="913"/>
      <c r="AU749" s="837"/>
      <c r="AV749" s="837"/>
      <c r="AW749" s="820"/>
    </row>
    <row r="750" spans="3:49" ht="10.9" customHeight="1">
      <c r="C750" s="920">
        <v>8</v>
      </c>
      <c r="D750" s="921" t="s">
        <v>9</v>
      </c>
      <c r="E750" s="924">
        <v>15</v>
      </c>
      <c r="F750" s="984" t="s">
        <v>10</v>
      </c>
      <c r="G750" s="920" t="s">
        <v>22</v>
      </c>
      <c r="H750" s="1024"/>
      <c r="I750" s="988"/>
      <c r="J750" s="989"/>
      <c r="K750" s="990"/>
      <c r="L750" s="975">
        <f t="shared" ref="L750" si="835">IF(AND(I750="△",AU750="●"),AW750,0)</f>
        <v>0</v>
      </c>
      <c r="M750" s="976"/>
      <c r="N750" s="976"/>
      <c r="O750" s="976"/>
      <c r="P750" s="977"/>
      <c r="Q750" s="774"/>
      <c r="R750" s="775"/>
      <c r="S750" s="873"/>
      <c r="T750" s="978">
        <f t="shared" ref="T750" si="836">IF(Q750="①",$AL$168,IF(Q750="②",$AL$190,IF(Q750="③",$AL$212,IF(Q750="④",$AL$234,0))))</f>
        <v>0</v>
      </c>
      <c r="U750" s="979"/>
      <c r="V750" s="980"/>
      <c r="W750" s="975">
        <f t="shared" ref="W750" si="837">IF(AND(I750="△",AU750="●"),$K$258*2,0)</f>
        <v>0</v>
      </c>
      <c r="X750" s="976"/>
      <c r="Y750" s="976"/>
      <c r="Z750" s="976"/>
      <c r="AA750" s="977"/>
      <c r="AB750" s="937"/>
      <c r="AC750" s="938"/>
      <c r="AD750" s="939"/>
      <c r="AE750" s="978">
        <f t="shared" ref="AE750" si="838">IF(AB752=0,0,ROUNDUP(AB752/AB750,3))</f>
        <v>0</v>
      </c>
      <c r="AF750" s="979"/>
      <c r="AG750" s="980"/>
      <c r="AH750" s="981">
        <f t="shared" ref="AH750" si="839">ROUNDUP(L750*T750+W750*AE750,1)</f>
        <v>0</v>
      </c>
      <c r="AI750" s="982"/>
      <c r="AJ750" s="982"/>
      <c r="AK750" s="982"/>
      <c r="AL750" s="983"/>
      <c r="AN750" s="928">
        <f t="shared" ref="AN750" si="840">IF(I750="△",ROUNDUP(W750*AE750,1),0)</f>
        <v>0</v>
      </c>
      <c r="AO750" s="929"/>
      <c r="AP750" s="929"/>
      <c r="AQ750" s="929"/>
      <c r="AR750" s="930"/>
      <c r="AU750" s="837" t="str">
        <f t="shared" ref="AU750" si="841">IF(OR(I750="×",AU754="×"),"×","●")</f>
        <v>●</v>
      </c>
      <c r="AV750" s="837">
        <f t="shared" ref="AV750" si="842">IF(AU750="●",IF(I750="定","-",I750),"-")</f>
        <v>0</v>
      </c>
      <c r="AW750" s="820">
        <f t="shared" ref="AW750" si="843">20+ROUNDDOWN(($K$256-1000)/1000,0)*20</f>
        <v>0</v>
      </c>
    </row>
    <row r="751" spans="3:49" ht="10.9" customHeight="1">
      <c r="C751" s="868"/>
      <c r="D751" s="922"/>
      <c r="E751" s="866"/>
      <c r="F751" s="985"/>
      <c r="G751" s="868"/>
      <c r="H751" s="1025"/>
      <c r="I751" s="991"/>
      <c r="J751" s="992"/>
      <c r="K751" s="993"/>
      <c r="L751" s="958"/>
      <c r="M751" s="959"/>
      <c r="N751" s="959"/>
      <c r="O751" s="959"/>
      <c r="P751" s="960"/>
      <c r="Q751" s="777"/>
      <c r="R751" s="778"/>
      <c r="S751" s="874"/>
      <c r="T751" s="964"/>
      <c r="U751" s="965"/>
      <c r="V751" s="966"/>
      <c r="W751" s="958"/>
      <c r="X751" s="959"/>
      <c r="Y751" s="959"/>
      <c r="Z751" s="959"/>
      <c r="AA751" s="960"/>
      <c r="AB751" s="940"/>
      <c r="AC751" s="941"/>
      <c r="AD751" s="942"/>
      <c r="AE751" s="964"/>
      <c r="AF751" s="965"/>
      <c r="AG751" s="966"/>
      <c r="AH751" s="970"/>
      <c r="AI751" s="971"/>
      <c r="AJ751" s="971"/>
      <c r="AK751" s="971"/>
      <c r="AL751" s="972"/>
      <c r="AN751" s="911"/>
      <c r="AO751" s="912"/>
      <c r="AP751" s="912"/>
      <c r="AQ751" s="912"/>
      <c r="AR751" s="913"/>
      <c r="AU751" s="837"/>
      <c r="AV751" s="837"/>
      <c r="AW751" s="820"/>
    </row>
    <row r="752" spans="3:49" ht="10.9" customHeight="1">
      <c r="C752" s="868"/>
      <c r="D752" s="922"/>
      <c r="E752" s="866"/>
      <c r="F752" s="985"/>
      <c r="G752" s="868"/>
      <c r="H752" s="1025"/>
      <c r="I752" s="991"/>
      <c r="J752" s="992"/>
      <c r="K752" s="993"/>
      <c r="L752" s="958"/>
      <c r="M752" s="959"/>
      <c r="N752" s="959"/>
      <c r="O752" s="959"/>
      <c r="P752" s="960"/>
      <c r="Q752" s="777"/>
      <c r="R752" s="778"/>
      <c r="S752" s="874"/>
      <c r="T752" s="964"/>
      <c r="U752" s="965"/>
      <c r="V752" s="966"/>
      <c r="W752" s="958"/>
      <c r="X752" s="959"/>
      <c r="Y752" s="959"/>
      <c r="Z752" s="959"/>
      <c r="AA752" s="960"/>
      <c r="AB752" s="931"/>
      <c r="AC752" s="932"/>
      <c r="AD752" s="933"/>
      <c r="AE752" s="964"/>
      <c r="AF752" s="965"/>
      <c r="AG752" s="966"/>
      <c r="AH752" s="970"/>
      <c r="AI752" s="971"/>
      <c r="AJ752" s="971"/>
      <c r="AK752" s="971"/>
      <c r="AL752" s="972"/>
      <c r="AN752" s="911"/>
      <c r="AO752" s="912"/>
      <c r="AP752" s="912"/>
      <c r="AQ752" s="912"/>
      <c r="AR752" s="913"/>
      <c r="AU752" s="837"/>
      <c r="AV752" s="837"/>
      <c r="AW752" s="820"/>
    </row>
    <row r="753" spans="3:49" ht="10.9" customHeight="1">
      <c r="C753" s="869"/>
      <c r="D753" s="923"/>
      <c r="E753" s="867"/>
      <c r="F753" s="986"/>
      <c r="G753" s="869"/>
      <c r="H753" s="1026"/>
      <c r="I753" s="994"/>
      <c r="J753" s="995"/>
      <c r="K753" s="996"/>
      <c r="L753" s="961"/>
      <c r="M753" s="962"/>
      <c r="N753" s="962"/>
      <c r="O753" s="962"/>
      <c r="P753" s="963"/>
      <c r="Q753" s="780"/>
      <c r="R753" s="781"/>
      <c r="S753" s="875"/>
      <c r="T753" s="967"/>
      <c r="U753" s="968"/>
      <c r="V753" s="969"/>
      <c r="W753" s="961"/>
      <c r="X753" s="962"/>
      <c r="Y753" s="962"/>
      <c r="Z753" s="962"/>
      <c r="AA753" s="963"/>
      <c r="AB753" s="934"/>
      <c r="AC753" s="935"/>
      <c r="AD753" s="936"/>
      <c r="AE753" s="967"/>
      <c r="AF753" s="968"/>
      <c r="AG753" s="969"/>
      <c r="AH753" s="973"/>
      <c r="AI753" s="929"/>
      <c r="AJ753" s="929"/>
      <c r="AK753" s="929"/>
      <c r="AL753" s="930"/>
      <c r="AN753" s="911"/>
      <c r="AO753" s="912"/>
      <c r="AP753" s="912"/>
      <c r="AQ753" s="912"/>
      <c r="AR753" s="913"/>
      <c r="AU753" s="837"/>
      <c r="AV753" s="837"/>
      <c r="AW753" s="820"/>
    </row>
    <row r="754" spans="3:49" ht="10.9" customHeight="1">
      <c r="C754" s="920">
        <v>8</v>
      </c>
      <c r="D754" s="921" t="s">
        <v>9</v>
      </c>
      <c r="E754" s="924">
        <v>16</v>
      </c>
      <c r="F754" s="984" t="s">
        <v>10</v>
      </c>
      <c r="G754" s="868" t="s">
        <v>23</v>
      </c>
      <c r="H754" s="1025"/>
      <c r="I754" s="988"/>
      <c r="J754" s="989"/>
      <c r="K754" s="990"/>
      <c r="L754" s="975">
        <f t="shared" ref="L754" si="844">IF(AND(I754="△",AU754="●"),AW754,0)</f>
        <v>0</v>
      </c>
      <c r="M754" s="976"/>
      <c r="N754" s="976"/>
      <c r="O754" s="976"/>
      <c r="P754" s="977"/>
      <c r="Q754" s="774"/>
      <c r="R754" s="775"/>
      <c r="S754" s="873"/>
      <c r="T754" s="978">
        <f t="shared" ref="T754" si="845">IF(Q754="①",$AL$168,IF(Q754="②",$AL$190,IF(Q754="③",$AL$212,IF(Q754="④",$AL$234,0))))</f>
        <v>0</v>
      </c>
      <c r="U754" s="979"/>
      <c r="V754" s="980"/>
      <c r="W754" s="975">
        <f t="shared" ref="W754" si="846">IF(AND(I754="△",AU754="●"),$K$258*2,0)</f>
        <v>0</v>
      </c>
      <c r="X754" s="976"/>
      <c r="Y754" s="976"/>
      <c r="Z754" s="976"/>
      <c r="AA754" s="977"/>
      <c r="AB754" s="937"/>
      <c r="AC754" s="938"/>
      <c r="AD754" s="939"/>
      <c r="AE754" s="978">
        <f t="shared" ref="AE754" si="847">IF(AB756=0,0,ROUNDUP(AB756/AB754,3))</f>
        <v>0</v>
      </c>
      <c r="AF754" s="979"/>
      <c r="AG754" s="980"/>
      <c r="AH754" s="981">
        <f t="shared" ref="AH754" si="848">ROUNDUP(L754*T754+W754*AE754,1)</f>
        <v>0</v>
      </c>
      <c r="AI754" s="982"/>
      <c r="AJ754" s="982"/>
      <c r="AK754" s="982"/>
      <c r="AL754" s="983"/>
      <c r="AN754" s="928">
        <f t="shared" ref="AN754" si="849">IF(I754="△",ROUNDUP(W754*AE754,1),0)</f>
        <v>0</v>
      </c>
      <c r="AO754" s="929"/>
      <c r="AP754" s="929"/>
      <c r="AQ754" s="929"/>
      <c r="AR754" s="930"/>
      <c r="AU754" s="837" t="str">
        <f t="shared" ref="AU754" si="850">IF(OR(I754="×",AU758="×"),"×","●")</f>
        <v>●</v>
      </c>
      <c r="AV754" s="837">
        <f t="shared" ref="AV754" si="851">IF(AU754="●",IF(I754="定","-",I754),"-")</f>
        <v>0</v>
      </c>
      <c r="AW754" s="820">
        <f t="shared" ref="AW754" si="852">20+ROUNDDOWN(($K$256-1000)/1000,0)*20</f>
        <v>0</v>
      </c>
    </row>
    <row r="755" spans="3:49" ht="10.9" customHeight="1">
      <c r="C755" s="868"/>
      <c r="D755" s="922"/>
      <c r="E755" s="866"/>
      <c r="F755" s="985"/>
      <c r="G755" s="868"/>
      <c r="H755" s="1025"/>
      <c r="I755" s="991"/>
      <c r="J755" s="992"/>
      <c r="K755" s="993"/>
      <c r="L755" s="958"/>
      <c r="M755" s="959"/>
      <c r="N755" s="959"/>
      <c r="O755" s="959"/>
      <c r="P755" s="960"/>
      <c r="Q755" s="777"/>
      <c r="R755" s="778"/>
      <c r="S755" s="874"/>
      <c r="T755" s="964"/>
      <c r="U755" s="965"/>
      <c r="V755" s="966"/>
      <c r="W755" s="958"/>
      <c r="X755" s="959"/>
      <c r="Y755" s="959"/>
      <c r="Z755" s="959"/>
      <c r="AA755" s="960"/>
      <c r="AB755" s="940"/>
      <c r="AC755" s="941"/>
      <c r="AD755" s="942"/>
      <c r="AE755" s="964"/>
      <c r="AF755" s="965"/>
      <c r="AG755" s="966"/>
      <c r="AH755" s="970"/>
      <c r="AI755" s="971"/>
      <c r="AJ755" s="971"/>
      <c r="AK755" s="971"/>
      <c r="AL755" s="972"/>
      <c r="AN755" s="911"/>
      <c r="AO755" s="912"/>
      <c r="AP755" s="912"/>
      <c r="AQ755" s="912"/>
      <c r="AR755" s="913"/>
      <c r="AU755" s="837"/>
      <c r="AV755" s="837"/>
      <c r="AW755" s="820"/>
    </row>
    <row r="756" spans="3:49" ht="10.9" customHeight="1">
      <c r="C756" s="868"/>
      <c r="D756" s="922"/>
      <c r="E756" s="866"/>
      <c r="F756" s="985"/>
      <c r="G756" s="868"/>
      <c r="H756" s="1025"/>
      <c r="I756" s="991"/>
      <c r="J756" s="992"/>
      <c r="K756" s="993"/>
      <c r="L756" s="958"/>
      <c r="M756" s="959"/>
      <c r="N756" s="959"/>
      <c r="O756" s="959"/>
      <c r="P756" s="960"/>
      <c r="Q756" s="777"/>
      <c r="R756" s="778"/>
      <c r="S756" s="874"/>
      <c r="T756" s="964"/>
      <c r="U756" s="965"/>
      <c r="V756" s="966"/>
      <c r="W756" s="958"/>
      <c r="X756" s="959"/>
      <c r="Y756" s="959"/>
      <c r="Z756" s="959"/>
      <c r="AA756" s="960"/>
      <c r="AB756" s="931"/>
      <c r="AC756" s="932"/>
      <c r="AD756" s="933"/>
      <c r="AE756" s="964"/>
      <c r="AF756" s="965"/>
      <c r="AG756" s="966"/>
      <c r="AH756" s="970"/>
      <c r="AI756" s="971"/>
      <c r="AJ756" s="971"/>
      <c r="AK756" s="971"/>
      <c r="AL756" s="972"/>
      <c r="AN756" s="911"/>
      <c r="AO756" s="912"/>
      <c r="AP756" s="912"/>
      <c r="AQ756" s="912"/>
      <c r="AR756" s="913"/>
      <c r="AU756" s="837"/>
      <c r="AV756" s="837"/>
      <c r="AW756" s="820"/>
    </row>
    <row r="757" spans="3:49" ht="10.9" customHeight="1">
      <c r="C757" s="869"/>
      <c r="D757" s="923"/>
      <c r="E757" s="867"/>
      <c r="F757" s="986"/>
      <c r="G757" s="869"/>
      <c r="H757" s="1026"/>
      <c r="I757" s="994"/>
      <c r="J757" s="995"/>
      <c r="K757" s="996"/>
      <c r="L757" s="961"/>
      <c r="M757" s="962"/>
      <c r="N757" s="962"/>
      <c r="O757" s="962"/>
      <c r="P757" s="963"/>
      <c r="Q757" s="780"/>
      <c r="R757" s="781"/>
      <c r="S757" s="875"/>
      <c r="T757" s="967"/>
      <c r="U757" s="968"/>
      <c r="V757" s="969"/>
      <c r="W757" s="961"/>
      <c r="X757" s="962"/>
      <c r="Y757" s="962"/>
      <c r="Z757" s="962"/>
      <c r="AA757" s="963"/>
      <c r="AB757" s="934"/>
      <c r="AC757" s="935"/>
      <c r="AD757" s="936"/>
      <c r="AE757" s="967"/>
      <c r="AF757" s="968"/>
      <c r="AG757" s="969"/>
      <c r="AH757" s="973"/>
      <c r="AI757" s="929"/>
      <c r="AJ757" s="929"/>
      <c r="AK757" s="929"/>
      <c r="AL757" s="930"/>
      <c r="AN757" s="911"/>
      <c r="AO757" s="912"/>
      <c r="AP757" s="912"/>
      <c r="AQ757" s="912"/>
      <c r="AR757" s="913"/>
      <c r="AU757" s="837"/>
      <c r="AV757" s="837"/>
      <c r="AW757" s="820"/>
    </row>
    <row r="758" spans="3:49" ht="10.9" customHeight="1">
      <c r="C758" s="920">
        <v>8</v>
      </c>
      <c r="D758" s="921" t="s">
        <v>9</v>
      </c>
      <c r="E758" s="924">
        <v>17</v>
      </c>
      <c r="F758" s="984" t="s">
        <v>10</v>
      </c>
      <c r="G758" s="920" t="s">
        <v>24</v>
      </c>
      <c r="H758" s="1024"/>
      <c r="I758" s="988"/>
      <c r="J758" s="989"/>
      <c r="K758" s="990"/>
      <c r="L758" s="975">
        <f t="shared" ref="L758" si="853">IF(AND(I758="△",AU758="●"),AW758,0)</f>
        <v>0</v>
      </c>
      <c r="M758" s="976"/>
      <c r="N758" s="976"/>
      <c r="O758" s="976"/>
      <c r="P758" s="977"/>
      <c r="Q758" s="774"/>
      <c r="R758" s="775"/>
      <c r="S758" s="873"/>
      <c r="T758" s="978">
        <f t="shared" ref="T758" si="854">IF(Q758="①",$AL$168,IF(Q758="②",$AL$190,IF(Q758="③",$AL$212,IF(Q758="④",$AL$234,0))))</f>
        <v>0</v>
      </c>
      <c r="U758" s="979"/>
      <c r="V758" s="980"/>
      <c r="W758" s="975">
        <f t="shared" ref="W758" si="855">IF(AND(I758="△",AU758="●"),$K$258*2,0)</f>
        <v>0</v>
      </c>
      <c r="X758" s="976"/>
      <c r="Y758" s="976"/>
      <c r="Z758" s="976"/>
      <c r="AA758" s="977"/>
      <c r="AB758" s="937"/>
      <c r="AC758" s="938"/>
      <c r="AD758" s="939"/>
      <c r="AE758" s="978">
        <f t="shared" ref="AE758" si="856">IF(AB760=0,0,ROUNDUP(AB760/AB758,3))</f>
        <v>0</v>
      </c>
      <c r="AF758" s="979"/>
      <c r="AG758" s="980"/>
      <c r="AH758" s="981">
        <f t="shared" ref="AH758" si="857">ROUNDUP(L758*T758+W758*AE758,1)</f>
        <v>0</v>
      </c>
      <c r="AI758" s="982"/>
      <c r="AJ758" s="982"/>
      <c r="AK758" s="982"/>
      <c r="AL758" s="983"/>
      <c r="AN758" s="928">
        <f t="shared" ref="AN758" si="858">IF(I758="△",ROUNDUP(W758*AE758,1),0)</f>
        <v>0</v>
      </c>
      <c r="AO758" s="929"/>
      <c r="AP758" s="929"/>
      <c r="AQ758" s="929"/>
      <c r="AR758" s="930"/>
      <c r="AU758" s="837" t="str">
        <f t="shared" ref="AU758" si="859">IF(OR(I758="×",AU762="×"),"×","●")</f>
        <v>●</v>
      </c>
      <c r="AV758" s="837">
        <f t="shared" ref="AV758" si="860">IF(AU758="●",IF(I758="定","-",I758),"-")</f>
        <v>0</v>
      </c>
      <c r="AW758" s="820">
        <f t="shared" ref="AW758" si="861">20+ROUNDDOWN(($K$256-1000)/1000,0)*20</f>
        <v>0</v>
      </c>
    </row>
    <row r="759" spans="3:49" ht="10.9" customHeight="1">
      <c r="C759" s="868"/>
      <c r="D759" s="922"/>
      <c r="E759" s="866"/>
      <c r="F759" s="985"/>
      <c r="G759" s="868"/>
      <c r="H759" s="1025"/>
      <c r="I759" s="991"/>
      <c r="J759" s="992"/>
      <c r="K759" s="993"/>
      <c r="L759" s="958"/>
      <c r="M759" s="959"/>
      <c r="N759" s="959"/>
      <c r="O759" s="959"/>
      <c r="P759" s="960"/>
      <c r="Q759" s="777"/>
      <c r="R759" s="778"/>
      <c r="S759" s="874"/>
      <c r="T759" s="964"/>
      <c r="U759" s="965"/>
      <c r="V759" s="966"/>
      <c r="W759" s="958"/>
      <c r="X759" s="959"/>
      <c r="Y759" s="959"/>
      <c r="Z759" s="959"/>
      <c r="AA759" s="960"/>
      <c r="AB759" s="940"/>
      <c r="AC759" s="941"/>
      <c r="AD759" s="942"/>
      <c r="AE759" s="964"/>
      <c r="AF759" s="965"/>
      <c r="AG759" s="966"/>
      <c r="AH759" s="970"/>
      <c r="AI759" s="971"/>
      <c r="AJ759" s="971"/>
      <c r="AK759" s="971"/>
      <c r="AL759" s="972"/>
      <c r="AN759" s="911"/>
      <c r="AO759" s="912"/>
      <c r="AP759" s="912"/>
      <c r="AQ759" s="912"/>
      <c r="AR759" s="913"/>
      <c r="AU759" s="837"/>
      <c r="AV759" s="837"/>
      <c r="AW759" s="820"/>
    </row>
    <row r="760" spans="3:49" ht="10.9" customHeight="1">
      <c r="C760" s="868"/>
      <c r="D760" s="922"/>
      <c r="E760" s="866"/>
      <c r="F760" s="985"/>
      <c r="G760" s="868"/>
      <c r="H760" s="1025"/>
      <c r="I760" s="991"/>
      <c r="J760" s="992"/>
      <c r="K760" s="993"/>
      <c r="L760" s="958"/>
      <c r="M760" s="959"/>
      <c r="N760" s="959"/>
      <c r="O760" s="959"/>
      <c r="P760" s="960"/>
      <c r="Q760" s="777"/>
      <c r="R760" s="778"/>
      <c r="S760" s="874"/>
      <c r="T760" s="964"/>
      <c r="U760" s="965"/>
      <c r="V760" s="966"/>
      <c r="W760" s="958"/>
      <c r="X760" s="959"/>
      <c r="Y760" s="959"/>
      <c r="Z760" s="959"/>
      <c r="AA760" s="960"/>
      <c r="AB760" s="931"/>
      <c r="AC760" s="932"/>
      <c r="AD760" s="933"/>
      <c r="AE760" s="964"/>
      <c r="AF760" s="965"/>
      <c r="AG760" s="966"/>
      <c r="AH760" s="970"/>
      <c r="AI760" s="971"/>
      <c r="AJ760" s="971"/>
      <c r="AK760" s="971"/>
      <c r="AL760" s="972"/>
      <c r="AN760" s="911"/>
      <c r="AO760" s="912"/>
      <c r="AP760" s="912"/>
      <c r="AQ760" s="912"/>
      <c r="AR760" s="913"/>
      <c r="AU760" s="837"/>
      <c r="AV760" s="837"/>
      <c r="AW760" s="820"/>
    </row>
    <row r="761" spans="3:49" ht="10.9" customHeight="1">
      <c r="C761" s="869"/>
      <c r="D761" s="923"/>
      <c r="E761" s="867"/>
      <c r="F761" s="986"/>
      <c r="G761" s="869"/>
      <c r="H761" s="1026"/>
      <c r="I761" s="994"/>
      <c r="J761" s="995"/>
      <c r="K761" s="996"/>
      <c r="L761" s="961"/>
      <c r="M761" s="962"/>
      <c r="N761" s="962"/>
      <c r="O761" s="962"/>
      <c r="P761" s="963"/>
      <c r="Q761" s="780"/>
      <c r="R761" s="781"/>
      <c r="S761" s="875"/>
      <c r="T761" s="967"/>
      <c r="U761" s="968"/>
      <c r="V761" s="969"/>
      <c r="W761" s="961"/>
      <c r="X761" s="962"/>
      <c r="Y761" s="962"/>
      <c r="Z761" s="962"/>
      <c r="AA761" s="963"/>
      <c r="AB761" s="934"/>
      <c r="AC761" s="935"/>
      <c r="AD761" s="936"/>
      <c r="AE761" s="967"/>
      <c r="AF761" s="968"/>
      <c r="AG761" s="969"/>
      <c r="AH761" s="973"/>
      <c r="AI761" s="929"/>
      <c r="AJ761" s="929"/>
      <c r="AK761" s="929"/>
      <c r="AL761" s="930"/>
      <c r="AN761" s="911"/>
      <c r="AO761" s="912"/>
      <c r="AP761" s="912"/>
      <c r="AQ761" s="912"/>
      <c r="AR761" s="913"/>
      <c r="AU761" s="837"/>
      <c r="AV761" s="837"/>
      <c r="AW761" s="820"/>
    </row>
    <row r="762" spans="3:49" ht="10.9" customHeight="1">
      <c r="C762" s="920">
        <v>8</v>
      </c>
      <c r="D762" s="921" t="s">
        <v>9</v>
      </c>
      <c r="E762" s="924">
        <v>18</v>
      </c>
      <c r="F762" s="984" t="s">
        <v>10</v>
      </c>
      <c r="G762" s="920" t="s">
        <v>25</v>
      </c>
      <c r="H762" s="1024"/>
      <c r="I762" s="988"/>
      <c r="J762" s="989"/>
      <c r="K762" s="990"/>
      <c r="L762" s="975">
        <f t="shared" ref="L762" si="862">IF(AND(I762="△",AU762="●"),AW762,0)</f>
        <v>0</v>
      </c>
      <c r="M762" s="976"/>
      <c r="N762" s="976"/>
      <c r="O762" s="976"/>
      <c r="P762" s="977"/>
      <c r="Q762" s="774"/>
      <c r="R762" s="775"/>
      <c r="S762" s="873"/>
      <c r="T762" s="978">
        <f t="shared" ref="T762" si="863">IF(Q762="①",$AL$168,IF(Q762="②",$AL$190,IF(Q762="③",$AL$212,IF(Q762="④",$AL$234,0))))</f>
        <v>0</v>
      </c>
      <c r="U762" s="979"/>
      <c r="V762" s="980"/>
      <c r="W762" s="975">
        <f t="shared" ref="W762" si="864">IF(AND(I762="△",AU762="●"),$K$258*2,0)</f>
        <v>0</v>
      </c>
      <c r="X762" s="976"/>
      <c r="Y762" s="976"/>
      <c r="Z762" s="976"/>
      <c r="AA762" s="977"/>
      <c r="AB762" s="937"/>
      <c r="AC762" s="938"/>
      <c r="AD762" s="939"/>
      <c r="AE762" s="978">
        <f t="shared" ref="AE762" si="865">IF(AB764=0,0,ROUNDUP(AB764/AB762,3))</f>
        <v>0</v>
      </c>
      <c r="AF762" s="979"/>
      <c r="AG762" s="980"/>
      <c r="AH762" s="981">
        <f t="shared" ref="AH762" si="866">ROUNDUP(L762*T762+W762*AE762,1)</f>
        <v>0</v>
      </c>
      <c r="AI762" s="982"/>
      <c r="AJ762" s="982"/>
      <c r="AK762" s="982"/>
      <c r="AL762" s="983"/>
      <c r="AN762" s="928">
        <f t="shared" ref="AN762" si="867">IF(I762="△",ROUNDUP(W762*AE762,1),0)</f>
        <v>0</v>
      </c>
      <c r="AO762" s="929"/>
      <c r="AP762" s="929"/>
      <c r="AQ762" s="929"/>
      <c r="AR762" s="930"/>
      <c r="AU762" s="837" t="str">
        <f t="shared" ref="AU762" si="868">IF(OR(I762="×",AU766="×"),"×","●")</f>
        <v>●</v>
      </c>
      <c r="AV762" s="837">
        <f t="shared" ref="AV762" si="869">IF(AU762="●",IF(I762="定","-",I762),"-")</f>
        <v>0</v>
      </c>
      <c r="AW762" s="820">
        <f t="shared" ref="AW762" si="870">20+ROUNDDOWN(($K$256-1000)/1000,0)*20</f>
        <v>0</v>
      </c>
    </row>
    <row r="763" spans="3:49" ht="10.9" customHeight="1">
      <c r="C763" s="868"/>
      <c r="D763" s="922"/>
      <c r="E763" s="866"/>
      <c r="F763" s="985"/>
      <c r="G763" s="868"/>
      <c r="H763" s="1025"/>
      <c r="I763" s="991"/>
      <c r="J763" s="992"/>
      <c r="K763" s="993"/>
      <c r="L763" s="958"/>
      <c r="M763" s="959"/>
      <c r="N763" s="959"/>
      <c r="O763" s="959"/>
      <c r="P763" s="960"/>
      <c r="Q763" s="777"/>
      <c r="R763" s="778"/>
      <c r="S763" s="874"/>
      <c r="T763" s="964"/>
      <c r="U763" s="965"/>
      <c r="V763" s="966"/>
      <c r="W763" s="958"/>
      <c r="X763" s="959"/>
      <c r="Y763" s="959"/>
      <c r="Z763" s="959"/>
      <c r="AA763" s="960"/>
      <c r="AB763" s="940"/>
      <c r="AC763" s="941"/>
      <c r="AD763" s="942"/>
      <c r="AE763" s="964"/>
      <c r="AF763" s="965"/>
      <c r="AG763" s="966"/>
      <c r="AH763" s="970"/>
      <c r="AI763" s="971"/>
      <c r="AJ763" s="971"/>
      <c r="AK763" s="971"/>
      <c r="AL763" s="972"/>
      <c r="AN763" s="911"/>
      <c r="AO763" s="912"/>
      <c r="AP763" s="912"/>
      <c r="AQ763" s="912"/>
      <c r="AR763" s="913"/>
      <c r="AU763" s="837"/>
      <c r="AV763" s="837"/>
      <c r="AW763" s="820"/>
    </row>
    <row r="764" spans="3:49" ht="10.9" customHeight="1">
      <c r="C764" s="868"/>
      <c r="D764" s="922"/>
      <c r="E764" s="866"/>
      <c r="F764" s="985"/>
      <c r="G764" s="868"/>
      <c r="H764" s="1025"/>
      <c r="I764" s="991"/>
      <c r="J764" s="992"/>
      <c r="K764" s="993"/>
      <c r="L764" s="958"/>
      <c r="M764" s="959"/>
      <c r="N764" s="959"/>
      <c r="O764" s="959"/>
      <c r="P764" s="960"/>
      <c r="Q764" s="777"/>
      <c r="R764" s="778"/>
      <c r="S764" s="874"/>
      <c r="T764" s="964"/>
      <c r="U764" s="965"/>
      <c r="V764" s="966"/>
      <c r="W764" s="958"/>
      <c r="X764" s="959"/>
      <c r="Y764" s="959"/>
      <c r="Z764" s="959"/>
      <c r="AA764" s="960"/>
      <c r="AB764" s="931"/>
      <c r="AC764" s="932"/>
      <c r="AD764" s="933"/>
      <c r="AE764" s="964"/>
      <c r="AF764" s="965"/>
      <c r="AG764" s="966"/>
      <c r="AH764" s="970"/>
      <c r="AI764" s="971"/>
      <c r="AJ764" s="971"/>
      <c r="AK764" s="971"/>
      <c r="AL764" s="972"/>
      <c r="AN764" s="911"/>
      <c r="AO764" s="912"/>
      <c r="AP764" s="912"/>
      <c r="AQ764" s="912"/>
      <c r="AR764" s="913"/>
      <c r="AU764" s="837"/>
      <c r="AV764" s="837"/>
      <c r="AW764" s="820"/>
    </row>
    <row r="765" spans="3:49" ht="10.9" customHeight="1">
      <c r="C765" s="869"/>
      <c r="D765" s="923"/>
      <c r="E765" s="867"/>
      <c r="F765" s="986"/>
      <c r="G765" s="869"/>
      <c r="H765" s="1026"/>
      <c r="I765" s="994"/>
      <c r="J765" s="995"/>
      <c r="K765" s="996"/>
      <c r="L765" s="961"/>
      <c r="M765" s="962"/>
      <c r="N765" s="962"/>
      <c r="O765" s="962"/>
      <c r="P765" s="963"/>
      <c r="Q765" s="780"/>
      <c r="R765" s="781"/>
      <c r="S765" s="875"/>
      <c r="T765" s="967"/>
      <c r="U765" s="968"/>
      <c r="V765" s="969"/>
      <c r="W765" s="961"/>
      <c r="X765" s="962"/>
      <c r="Y765" s="962"/>
      <c r="Z765" s="962"/>
      <c r="AA765" s="963"/>
      <c r="AB765" s="934"/>
      <c r="AC765" s="935"/>
      <c r="AD765" s="936"/>
      <c r="AE765" s="967"/>
      <c r="AF765" s="968"/>
      <c r="AG765" s="969"/>
      <c r="AH765" s="973"/>
      <c r="AI765" s="929"/>
      <c r="AJ765" s="929"/>
      <c r="AK765" s="929"/>
      <c r="AL765" s="930"/>
      <c r="AN765" s="911"/>
      <c r="AO765" s="912"/>
      <c r="AP765" s="912"/>
      <c r="AQ765" s="912"/>
      <c r="AR765" s="913"/>
      <c r="AU765" s="837"/>
      <c r="AV765" s="837"/>
      <c r="AW765" s="820"/>
    </row>
    <row r="766" spans="3:49" ht="10.9" customHeight="1">
      <c r="C766" s="920">
        <v>8</v>
      </c>
      <c r="D766" s="921" t="s">
        <v>9</v>
      </c>
      <c r="E766" s="924">
        <v>19</v>
      </c>
      <c r="F766" s="984" t="s">
        <v>10</v>
      </c>
      <c r="G766" s="920" t="s">
        <v>19</v>
      </c>
      <c r="H766" s="1024"/>
      <c r="I766" s="988"/>
      <c r="J766" s="989"/>
      <c r="K766" s="990"/>
      <c r="L766" s="975">
        <f t="shared" ref="L766" si="871">IF(AND(I766="△",AU766="●"),AW766,0)</f>
        <v>0</v>
      </c>
      <c r="M766" s="976"/>
      <c r="N766" s="976"/>
      <c r="O766" s="976"/>
      <c r="P766" s="977"/>
      <c r="Q766" s="774"/>
      <c r="R766" s="775"/>
      <c r="S766" s="873"/>
      <c r="T766" s="978">
        <f t="shared" ref="T766" si="872">IF(Q766="①",$AL$168,IF(Q766="②",$AL$190,IF(Q766="③",$AL$212,IF(Q766="④",$AL$234,0))))</f>
        <v>0</v>
      </c>
      <c r="U766" s="979"/>
      <c r="V766" s="980"/>
      <c r="W766" s="906">
        <f t="shared" ref="W766" si="873">IF(AND(I766="△",AU766="●"),$K$258*2,0)</f>
        <v>0</v>
      </c>
      <c r="X766" s="906"/>
      <c r="Y766" s="906"/>
      <c r="Z766" s="906"/>
      <c r="AA766" s="907"/>
      <c r="AB766" s="937"/>
      <c r="AC766" s="938"/>
      <c r="AD766" s="939"/>
      <c r="AE766" s="978">
        <f t="shared" ref="AE766" si="874">IF(AB768=0,0,ROUNDUP(AB768/AB766,3))</f>
        <v>0</v>
      </c>
      <c r="AF766" s="979"/>
      <c r="AG766" s="980"/>
      <c r="AH766" s="981">
        <f t="shared" ref="AH766" si="875">ROUNDUP(L766*T766+W766*AE766,1)</f>
        <v>0</v>
      </c>
      <c r="AI766" s="982"/>
      <c r="AJ766" s="982"/>
      <c r="AK766" s="982"/>
      <c r="AL766" s="983"/>
      <c r="AN766" s="928">
        <f t="shared" ref="AN766" si="876">IF(I766="△",ROUNDUP(W766*AE766,1),0)</f>
        <v>0</v>
      </c>
      <c r="AO766" s="929"/>
      <c r="AP766" s="929"/>
      <c r="AQ766" s="929"/>
      <c r="AR766" s="930"/>
      <c r="AU766" s="837" t="str">
        <f>IF(I766="×","×","●")</f>
        <v>●</v>
      </c>
      <c r="AV766" s="837">
        <f t="shared" ref="AV766" si="877">IF(AU766="●",IF(I766="定","-",I766),"-")</f>
        <v>0</v>
      </c>
      <c r="AW766" s="820">
        <f t="shared" ref="AW766" si="878">20+ROUNDDOWN(($K$256-1000)/1000,0)*20</f>
        <v>0</v>
      </c>
    </row>
    <row r="767" spans="3:49" ht="10.9" customHeight="1">
      <c r="C767" s="868"/>
      <c r="D767" s="922"/>
      <c r="E767" s="866"/>
      <c r="F767" s="985"/>
      <c r="G767" s="868"/>
      <c r="H767" s="1025"/>
      <c r="I767" s="991"/>
      <c r="J767" s="992"/>
      <c r="K767" s="993"/>
      <c r="L767" s="958"/>
      <c r="M767" s="959"/>
      <c r="N767" s="959"/>
      <c r="O767" s="959"/>
      <c r="P767" s="960"/>
      <c r="Q767" s="777"/>
      <c r="R767" s="778"/>
      <c r="S767" s="874"/>
      <c r="T767" s="964"/>
      <c r="U767" s="965"/>
      <c r="V767" s="966"/>
      <c r="W767" s="906"/>
      <c r="X767" s="906"/>
      <c r="Y767" s="906"/>
      <c r="Z767" s="906"/>
      <c r="AA767" s="907"/>
      <c r="AB767" s="940"/>
      <c r="AC767" s="941"/>
      <c r="AD767" s="942"/>
      <c r="AE767" s="964"/>
      <c r="AF767" s="965"/>
      <c r="AG767" s="966"/>
      <c r="AH767" s="970"/>
      <c r="AI767" s="971"/>
      <c r="AJ767" s="971"/>
      <c r="AK767" s="971"/>
      <c r="AL767" s="972"/>
      <c r="AN767" s="911"/>
      <c r="AO767" s="912"/>
      <c r="AP767" s="912"/>
      <c r="AQ767" s="912"/>
      <c r="AR767" s="913"/>
      <c r="AU767" s="837"/>
      <c r="AV767" s="837"/>
      <c r="AW767" s="820"/>
    </row>
    <row r="768" spans="3:49" ht="10.9" customHeight="1">
      <c r="C768" s="868"/>
      <c r="D768" s="922"/>
      <c r="E768" s="866"/>
      <c r="F768" s="985"/>
      <c r="G768" s="868"/>
      <c r="H768" s="1025"/>
      <c r="I768" s="991"/>
      <c r="J768" s="992"/>
      <c r="K768" s="993"/>
      <c r="L768" s="958"/>
      <c r="M768" s="959"/>
      <c r="N768" s="959"/>
      <c r="O768" s="959"/>
      <c r="P768" s="960"/>
      <c r="Q768" s="777"/>
      <c r="R768" s="778"/>
      <c r="S768" s="874"/>
      <c r="T768" s="964"/>
      <c r="U768" s="965"/>
      <c r="V768" s="966"/>
      <c r="W768" s="906"/>
      <c r="X768" s="906"/>
      <c r="Y768" s="906"/>
      <c r="Z768" s="906"/>
      <c r="AA768" s="907"/>
      <c r="AB768" s="943"/>
      <c r="AC768" s="944"/>
      <c r="AD768" s="945"/>
      <c r="AE768" s="964"/>
      <c r="AF768" s="965"/>
      <c r="AG768" s="966"/>
      <c r="AH768" s="970"/>
      <c r="AI768" s="971"/>
      <c r="AJ768" s="971"/>
      <c r="AK768" s="971"/>
      <c r="AL768" s="972"/>
      <c r="AN768" s="911"/>
      <c r="AO768" s="912"/>
      <c r="AP768" s="912"/>
      <c r="AQ768" s="912"/>
      <c r="AR768" s="913"/>
      <c r="AU768" s="837"/>
      <c r="AV768" s="837"/>
      <c r="AW768" s="820"/>
    </row>
    <row r="769" spans="3:50" ht="10.9" customHeight="1" thickBot="1">
      <c r="C769" s="869"/>
      <c r="D769" s="923"/>
      <c r="E769" s="867"/>
      <c r="F769" s="986"/>
      <c r="G769" s="869"/>
      <c r="H769" s="1026"/>
      <c r="I769" s="994"/>
      <c r="J769" s="995"/>
      <c r="K769" s="996"/>
      <c r="L769" s="961"/>
      <c r="M769" s="962"/>
      <c r="N769" s="962"/>
      <c r="O769" s="962"/>
      <c r="P769" s="963"/>
      <c r="Q769" s="885"/>
      <c r="R769" s="886"/>
      <c r="S769" s="949"/>
      <c r="T769" s="1008"/>
      <c r="U769" s="1009"/>
      <c r="V769" s="1010"/>
      <c r="W769" s="1006"/>
      <c r="X769" s="1006"/>
      <c r="Y769" s="1006"/>
      <c r="Z769" s="1006"/>
      <c r="AA769" s="1007"/>
      <c r="AB769" s="1021"/>
      <c r="AC769" s="1022"/>
      <c r="AD769" s="1023"/>
      <c r="AE769" s="1008"/>
      <c r="AF769" s="1009"/>
      <c r="AG769" s="1010"/>
      <c r="AH769" s="1011"/>
      <c r="AI769" s="1012"/>
      <c r="AJ769" s="1012"/>
      <c r="AK769" s="1012"/>
      <c r="AL769" s="1013"/>
      <c r="AN769" s="955"/>
      <c r="AO769" s="956"/>
      <c r="AP769" s="956"/>
      <c r="AQ769" s="956"/>
      <c r="AR769" s="957"/>
      <c r="AU769" s="904"/>
      <c r="AV769" s="904"/>
      <c r="AW769" s="905"/>
    </row>
    <row r="770" spans="3:50" ht="14.1" customHeight="1" thickTop="1">
      <c r="C770" s="1074" t="s">
        <v>122</v>
      </c>
      <c r="D770" s="1075"/>
      <c r="E770" s="1075"/>
      <c r="F770" s="1075"/>
      <c r="G770" s="1075"/>
      <c r="H770" s="1075"/>
      <c r="I770" s="1075"/>
      <c r="J770" s="1075"/>
      <c r="K770" s="1075"/>
      <c r="L770" s="1075"/>
      <c r="M770" s="1075"/>
      <c r="N770" s="1075"/>
      <c r="O770" s="1075"/>
      <c r="P770" s="1075"/>
      <c r="Q770" s="611"/>
      <c r="R770" s="1076"/>
      <c r="S770" s="610" t="s">
        <v>143</v>
      </c>
      <c r="T770" s="372"/>
      <c r="U770" s="372"/>
      <c r="V770" s="373"/>
      <c r="W770" s="491" t="s">
        <v>252</v>
      </c>
      <c r="X770" s="491"/>
      <c r="Y770" s="1087">
        <f>COUNTIF(AV302:AV769,"○")</f>
        <v>0</v>
      </c>
      <c r="Z770" s="1087"/>
      <c r="AA770" s="501" t="s">
        <v>141</v>
      </c>
      <c r="AB770" s="491"/>
      <c r="AC770" s="1087">
        <f>COUNTIF(AV302:AV769,"△")</f>
        <v>0</v>
      </c>
      <c r="AD770" s="1087"/>
      <c r="AE770" s="1082">
        <f>SUM(AH302:AL769)</f>
        <v>0</v>
      </c>
      <c r="AF770" s="1083"/>
      <c r="AG770" s="1083"/>
      <c r="AH770" s="1083"/>
      <c r="AI770" s="1083"/>
      <c r="AJ770" s="1090" t="s">
        <v>39</v>
      </c>
      <c r="AK770" s="1090"/>
      <c r="AL770" s="1091"/>
      <c r="AN770" s="1031">
        <f>SUM(AN302:AR769)</f>
        <v>0</v>
      </c>
      <c r="AO770" s="1032"/>
      <c r="AP770" s="1032"/>
      <c r="AQ770" s="1037" t="s">
        <v>39</v>
      </c>
      <c r="AR770" s="1038"/>
      <c r="AU770" s="837">
        <f>COUNTIF(AU302:AU769,"●")</f>
        <v>117</v>
      </c>
      <c r="AV770" s="837">
        <f>COUNTIF(AV302:AV769,"○")+COUNTIF(AV302:AV769,"△")</f>
        <v>0</v>
      </c>
      <c r="AW770" s="262"/>
    </row>
    <row r="771" spans="3:50" ht="14.1" customHeight="1">
      <c r="C771" s="610"/>
      <c r="D771" s="611"/>
      <c r="E771" s="611"/>
      <c r="F771" s="611"/>
      <c r="G771" s="611"/>
      <c r="H771" s="611"/>
      <c r="I771" s="611"/>
      <c r="J771" s="611"/>
      <c r="K771" s="611"/>
      <c r="L771" s="611"/>
      <c r="M771" s="611"/>
      <c r="N771" s="611"/>
      <c r="O771" s="611"/>
      <c r="P771" s="611"/>
      <c r="Q771" s="611"/>
      <c r="R771" s="1076"/>
      <c r="S771" s="371"/>
      <c r="T771" s="372"/>
      <c r="U771" s="372"/>
      <c r="V771" s="373"/>
      <c r="W771" s="491"/>
      <c r="X771" s="491"/>
      <c r="Y771" s="1087"/>
      <c r="Z771" s="1087"/>
      <c r="AA771" s="490"/>
      <c r="AB771" s="491"/>
      <c r="AC771" s="1087"/>
      <c r="AD771" s="1087"/>
      <c r="AE771" s="1082"/>
      <c r="AF771" s="1083"/>
      <c r="AG771" s="1083"/>
      <c r="AH771" s="1083"/>
      <c r="AI771" s="1083"/>
      <c r="AJ771" s="1090"/>
      <c r="AK771" s="1090"/>
      <c r="AL771" s="1091"/>
      <c r="AN771" s="1033"/>
      <c r="AO771" s="1034"/>
      <c r="AP771" s="1034"/>
      <c r="AQ771" s="1039"/>
      <c r="AR771" s="1040"/>
      <c r="AU771" s="837"/>
      <c r="AV771" s="837"/>
      <c r="AW771" s="262"/>
    </row>
    <row r="772" spans="3:50" ht="14.1" customHeight="1">
      <c r="C772" s="610"/>
      <c r="D772" s="611"/>
      <c r="E772" s="611"/>
      <c r="F772" s="611"/>
      <c r="G772" s="611"/>
      <c r="H772" s="611"/>
      <c r="I772" s="611"/>
      <c r="J772" s="611"/>
      <c r="K772" s="611"/>
      <c r="L772" s="611"/>
      <c r="M772" s="611"/>
      <c r="N772" s="611"/>
      <c r="O772" s="611"/>
      <c r="P772" s="611"/>
      <c r="Q772" s="611"/>
      <c r="R772" s="1076"/>
      <c r="S772" s="371"/>
      <c r="T772" s="372"/>
      <c r="U772" s="372"/>
      <c r="V772" s="373"/>
      <c r="W772" s="491"/>
      <c r="X772" s="491"/>
      <c r="Y772" s="1087"/>
      <c r="Z772" s="1087"/>
      <c r="AA772" s="490"/>
      <c r="AB772" s="491"/>
      <c r="AC772" s="1087"/>
      <c r="AD772" s="1087"/>
      <c r="AE772" s="1082"/>
      <c r="AF772" s="1083"/>
      <c r="AG772" s="1083"/>
      <c r="AH772" s="1083"/>
      <c r="AI772" s="1083"/>
      <c r="AJ772" s="1090"/>
      <c r="AK772" s="1090"/>
      <c r="AL772" s="1091"/>
      <c r="AN772" s="1033"/>
      <c r="AO772" s="1034"/>
      <c r="AP772" s="1034"/>
      <c r="AQ772" s="1039"/>
      <c r="AR772" s="1040"/>
      <c r="AU772" s="837"/>
      <c r="AV772" s="837"/>
      <c r="AW772" s="262"/>
      <c r="AX772" s="98"/>
    </row>
    <row r="773" spans="3:50" ht="14.1" customHeight="1" thickBot="1">
      <c r="C773" s="421"/>
      <c r="D773" s="422"/>
      <c r="E773" s="422"/>
      <c r="F773" s="422"/>
      <c r="G773" s="422"/>
      <c r="H773" s="422"/>
      <c r="I773" s="422"/>
      <c r="J773" s="422"/>
      <c r="K773" s="422"/>
      <c r="L773" s="422"/>
      <c r="M773" s="422"/>
      <c r="N773" s="422"/>
      <c r="O773" s="422"/>
      <c r="P773" s="422"/>
      <c r="Q773" s="422"/>
      <c r="R773" s="423"/>
      <c r="S773" s="374"/>
      <c r="T773" s="375"/>
      <c r="U773" s="375"/>
      <c r="V773" s="376"/>
      <c r="W773" s="1086"/>
      <c r="X773" s="1086"/>
      <c r="Y773" s="1088"/>
      <c r="Z773" s="1088"/>
      <c r="AA773" s="1089"/>
      <c r="AB773" s="1086"/>
      <c r="AC773" s="1088"/>
      <c r="AD773" s="1088"/>
      <c r="AE773" s="1084"/>
      <c r="AF773" s="1085"/>
      <c r="AG773" s="1085"/>
      <c r="AH773" s="1085"/>
      <c r="AI773" s="1085"/>
      <c r="AJ773" s="1092"/>
      <c r="AK773" s="1092"/>
      <c r="AL773" s="1093"/>
      <c r="AN773" s="1035"/>
      <c r="AO773" s="1036"/>
      <c r="AP773" s="1036"/>
      <c r="AQ773" s="1041"/>
      <c r="AR773" s="1042"/>
      <c r="AU773" s="1043"/>
      <c r="AV773" s="1043"/>
      <c r="AW773" s="262"/>
      <c r="AX773" s="98"/>
    </row>
    <row r="774" spans="3:50" ht="19.5" thickTop="1">
      <c r="AL774" s="172" t="s">
        <v>153</v>
      </c>
      <c r="AN774" s="310"/>
      <c r="AO774" s="75"/>
      <c r="AP774" s="75"/>
      <c r="AQ774" s="75"/>
      <c r="AR774" s="310" t="s">
        <v>153</v>
      </c>
    </row>
    <row r="775" spans="3:50" ht="19.5" thickBot="1"/>
    <row r="776" spans="3:50" ht="14.1" customHeight="1" thickTop="1">
      <c r="C776" s="418" t="s">
        <v>259</v>
      </c>
      <c r="D776" s="465"/>
      <c r="E776" s="465"/>
      <c r="F776" s="465"/>
      <c r="G776" s="465"/>
      <c r="H776" s="465"/>
      <c r="I776" s="465"/>
      <c r="J776" s="465"/>
      <c r="K776" s="465"/>
      <c r="L776" s="465"/>
      <c r="M776" s="465"/>
      <c r="N776" s="465"/>
      <c r="O776" s="465"/>
      <c r="P776" s="465"/>
      <c r="Q776" s="465"/>
      <c r="R776" s="465"/>
      <c r="S776" s="465"/>
      <c r="T776" s="465"/>
      <c r="U776" s="465"/>
      <c r="V776" s="465"/>
      <c r="W776" s="465"/>
      <c r="X776" s="465"/>
      <c r="Y776" s="465"/>
      <c r="Z776" s="465"/>
      <c r="AA776" s="465"/>
      <c r="AB776" s="465"/>
      <c r="AC776" s="465"/>
      <c r="AD776" s="1077"/>
      <c r="AE776" s="1080">
        <f>AE770+AN770</f>
        <v>0</v>
      </c>
      <c r="AF776" s="1081"/>
      <c r="AG776" s="1081"/>
      <c r="AH776" s="1081"/>
      <c r="AI776" s="1081"/>
      <c r="AJ776" s="1081"/>
      <c r="AK776" s="1081"/>
      <c r="AL776" s="1081"/>
      <c r="AM776" s="1081"/>
      <c r="AN776" s="1044" t="s">
        <v>39</v>
      </c>
      <c r="AO776" s="1044"/>
      <c r="AP776" s="1044"/>
      <c r="AQ776" s="1044"/>
      <c r="AR776" s="1045"/>
    </row>
    <row r="777" spans="3:50" ht="14.1" customHeight="1">
      <c r="C777" s="371"/>
      <c r="D777" s="372"/>
      <c r="E777" s="372"/>
      <c r="F777" s="372"/>
      <c r="G777" s="372"/>
      <c r="H777" s="372"/>
      <c r="I777" s="372"/>
      <c r="J777" s="372"/>
      <c r="K777" s="372"/>
      <c r="L777" s="372"/>
      <c r="M777" s="372"/>
      <c r="N777" s="372"/>
      <c r="O777" s="372"/>
      <c r="P777" s="372"/>
      <c r="Q777" s="372"/>
      <c r="R777" s="372"/>
      <c r="S777" s="372"/>
      <c r="T777" s="372"/>
      <c r="U777" s="372"/>
      <c r="V777" s="372"/>
      <c r="W777" s="372"/>
      <c r="X777" s="372"/>
      <c r="Y777" s="372"/>
      <c r="Z777" s="372"/>
      <c r="AA777" s="372"/>
      <c r="AB777" s="372"/>
      <c r="AC777" s="372"/>
      <c r="AD777" s="1078"/>
      <c r="AE777" s="1082"/>
      <c r="AF777" s="1083"/>
      <c r="AG777" s="1083"/>
      <c r="AH777" s="1083"/>
      <c r="AI777" s="1083"/>
      <c r="AJ777" s="1083"/>
      <c r="AK777" s="1083"/>
      <c r="AL777" s="1083"/>
      <c r="AM777" s="1083"/>
      <c r="AN777" s="1046"/>
      <c r="AO777" s="1046"/>
      <c r="AP777" s="1046"/>
      <c r="AQ777" s="1046"/>
      <c r="AR777" s="1047"/>
    </row>
    <row r="778" spans="3:50" ht="14.1" customHeight="1">
      <c r="C778" s="371"/>
      <c r="D778" s="372"/>
      <c r="E778" s="372"/>
      <c r="F778" s="372"/>
      <c r="G778" s="372"/>
      <c r="H778" s="372"/>
      <c r="I778" s="372"/>
      <c r="J778" s="372"/>
      <c r="K778" s="372"/>
      <c r="L778" s="372"/>
      <c r="M778" s="372"/>
      <c r="N778" s="372"/>
      <c r="O778" s="372"/>
      <c r="P778" s="372"/>
      <c r="Q778" s="372"/>
      <c r="R778" s="372"/>
      <c r="S778" s="372"/>
      <c r="T778" s="372"/>
      <c r="U778" s="372"/>
      <c r="V778" s="372"/>
      <c r="W778" s="372"/>
      <c r="X778" s="372"/>
      <c r="Y778" s="372"/>
      <c r="Z778" s="372"/>
      <c r="AA778" s="372"/>
      <c r="AB778" s="372"/>
      <c r="AC778" s="372"/>
      <c r="AD778" s="1078"/>
      <c r="AE778" s="1082"/>
      <c r="AF778" s="1083"/>
      <c r="AG778" s="1083"/>
      <c r="AH778" s="1083"/>
      <c r="AI778" s="1083"/>
      <c r="AJ778" s="1083"/>
      <c r="AK778" s="1083"/>
      <c r="AL778" s="1083"/>
      <c r="AM778" s="1083"/>
      <c r="AN778" s="1046"/>
      <c r="AO778" s="1046"/>
      <c r="AP778" s="1046"/>
      <c r="AQ778" s="1046"/>
      <c r="AR778" s="1047"/>
    </row>
    <row r="779" spans="3:50" ht="14.1" customHeight="1" thickBot="1">
      <c r="C779" s="374"/>
      <c r="D779" s="375"/>
      <c r="E779" s="375"/>
      <c r="F779" s="375"/>
      <c r="G779" s="375"/>
      <c r="H779" s="375"/>
      <c r="I779" s="375"/>
      <c r="J779" s="375"/>
      <c r="K779" s="375"/>
      <c r="L779" s="375"/>
      <c r="M779" s="375"/>
      <c r="N779" s="375"/>
      <c r="O779" s="375"/>
      <c r="P779" s="375"/>
      <c r="Q779" s="375"/>
      <c r="R779" s="375"/>
      <c r="S779" s="375"/>
      <c r="T779" s="375"/>
      <c r="U779" s="375"/>
      <c r="V779" s="375"/>
      <c r="W779" s="375"/>
      <c r="X779" s="375"/>
      <c r="Y779" s="375"/>
      <c r="Z779" s="375"/>
      <c r="AA779" s="375"/>
      <c r="AB779" s="375"/>
      <c r="AC779" s="375"/>
      <c r="AD779" s="1079"/>
      <c r="AE779" s="1084"/>
      <c r="AF779" s="1085"/>
      <c r="AG779" s="1085"/>
      <c r="AH779" s="1085"/>
      <c r="AI779" s="1085"/>
      <c r="AJ779" s="1085"/>
      <c r="AK779" s="1085"/>
      <c r="AL779" s="1085"/>
      <c r="AM779" s="1085"/>
      <c r="AN779" s="1048"/>
      <c r="AO779" s="1048"/>
      <c r="AP779" s="1048"/>
      <c r="AQ779" s="1048"/>
      <c r="AR779" s="1049"/>
    </row>
    <row r="780" spans="3:50" ht="19.5" thickTop="1">
      <c r="AF780" s="245"/>
    </row>
  </sheetData>
  <sheetProtection algorithmName="SHA-512" hashValue="9ZY/NclZ8+5EC3Ft76aYAIivADn6PhVIY/qzzbNK31plIAy7FLmW3r+fUJEcKBWDtUSulbV9H9ug50D81QMvSw==" saltValue="cE+sH6c+svKozCX61BLTTw==" spinCount="100000" sheet="1" formatCells="0"/>
  <mergeCells count="2533">
    <mergeCell ref="AN291:AS292"/>
    <mergeCell ref="C294:AS294"/>
    <mergeCell ref="C776:AD779"/>
    <mergeCell ref="AE776:AM779"/>
    <mergeCell ref="AN776:AR779"/>
    <mergeCell ref="AE770:AI773"/>
    <mergeCell ref="AJ770:AL773"/>
    <mergeCell ref="AN770:AP773"/>
    <mergeCell ref="AQ770:AR773"/>
    <mergeCell ref="AU770:AU773"/>
    <mergeCell ref="AV770:AV773"/>
    <mergeCell ref="C770:R773"/>
    <mergeCell ref="S770:V773"/>
    <mergeCell ref="W770:X773"/>
    <mergeCell ref="Y770:Z773"/>
    <mergeCell ref="AA770:AB773"/>
    <mergeCell ref="AC770:AD773"/>
    <mergeCell ref="AH766:AL769"/>
    <mergeCell ref="AN766:AR769"/>
    <mergeCell ref="AU766:AU769"/>
    <mergeCell ref="AV766:AV769"/>
    <mergeCell ref="AH758:AL761"/>
    <mergeCell ref="AN758:AR761"/>
    <mergeCell ref="AU758:AU761"/>
    <mergeCell ref="AV758:AV761"/>
    <mergeCell ref="AH750:AL753"/>
    <mergeCell ref="AN750:AR753"/>
    <mergeCell ref="AU750:AU753"/>
    <mergeCell ref="AV750:AV753"/>
    <mergeCell ref="AH742:AL745"/>
    <mergeCell ref="AN742:AR745"/>
    <mergeCell ref="AU742:AU745"/>
    <mergeCell ref="AW766:AW769"/>
    <mergeCell ref="AB768:AD769"/>
    <mergeCell ref="L766:P769"/>
    <mergeCell ref="Q766:S769"/>
    <mergeCell ref="T766:V769"/>
    <mergeCell ref="W766:AA769"/>
    <mergeCell ref="AB766:AD767"/>
    <mergeCell ref="AE766:AG769"/>
    <mergeCell ref="C766:C769"/>
    <mergeCell ref="D766:D769"/>
    <mergeCell ref="E766:E769"/>
    <mergeCell ref="F766:F769"/>
    <mergeCell ref="G766:H769"/>
    <mergeCell ref="I766:K769"/>
    <mergeCell ref="AH762:AL765"/>
    <mergeCell ref="AN762:AR765"/>
    <mergeCell ref="AU762:AU765"/>
    <mergeCell ref="AV762:AV765"/>
    <mergeCell ref="AW762:AW765"/>
    <mergeCell ref="AB764:AD765"/>
    <mergeCell ref="L762:P765"/>
    <mergeCell ref="Q762:S765"/>
    <mergeCell ref="T762:V765"/>
    <mergeCell ref="W762:AA765"/>
    <mergeCell ref="AB762:AD763"/>
    <mergeCell ref="AE762:AG765"/>
    <mergeCell ref="C762:C765"/>
    <mergeCell ref="D762:D765"/>
    <mergeCell ref="E762:E765"/>
    <mergeCell ref="F762:F765"/>
    <mergeCell ref="G762:H765"/>
    <mergeCell ref="I762:K765"/>
    <mergeCell ref="AW758:AW761"/>
    <mergeCell ref="AB760:AD761"/>
    <mergeCell ref="L758:P761"/>
    <mergeCell ref="Q758:S761"/>
    <mergeCell ref="T758:V761"/>
    <mergeCell ref="W758:AA761"/>
    <mergeCell ref="AB758:AD759"/>
    <mergeCell ref="AE758:AG761"/>
    <mergeCell ref="C758:C761"/>
    <mergeCell ref="D758:D761"/>
    <mergeCell ref="E758:E761"/>
    <mergeCell ref="F758:F761"/>
    <mergeCell ref="G758:H761"/>
    <mergeCell ref="I758:K761"/>
    <mergeCell ref="AH754:AL757"/>
    <mergeCell ref="AN754:AR757"/>
    <mergeCell ref="AU754:AU757"/>
    <mergeCell ref="AV754:AV757"/>
    <mergeCell ref="AW754:AW757"/>
    <mergeCell ref="AB756:AD757"/>
    <mergeCell ref="L754:P757"/>
    <mergeCell ref="Q754:S757"/>
    <mergeCell ref="T754:V757"/>
    <mergeCell ref="W754:AA757"/>
    <mergeCell ref="AB754:AD755"/>
    <mergeCell ref="AE754:AG757"/>
    <mergeCell ref="C754:C757"/>
    <mergeCell ref="D754:D757"/>
    <mergeCell ref="E754:E757"/>
    <mergeCell ref="F754:F757"/>
    <mergeCell ref="G754:H757"/>
    <mergeCell ref="I754:K757"/>
    <mergeCell ref="AW750:AW753"/>
    <mergeCell ref="AB752:AD753"/>
    <mergeCell ref="L750:P753"/>
    <mergeCell ref="Q750:S753"/>
    <mergeCell ref="T750:V753"/>
    <mergeCell ref="W750:AA753"/>
    <mergeCell ref="AB750:AD751"/>
    <mergeCell ref="AE750:AG753"/>
    <mergeCell ref="C750:C753"/>
    <mergeCell ref="D750:D753"/>
    <mergeCell ref="E750:E753"/>
    <mergeCell ref="F750:F753"/>
    <mergeCell ref="G750:H753"/>
    <mergeCell ref="I750:K753"/>
    <mergeCell ref="AH746:AL749"/>
    <mergeCell ref="AN746:AR749"/>
    <mergeCell ref="AU746:AU749"/>
    <mergeCell ref="AV746:AV749"/>
    <mergeCell ref="AW746:AW749"/>
    <mergeCell ref="AB748:AD749"/>
    <mergeCell ref="L746:P749"/>
    <mergeCell ref="Q746:S749"/>
    <mergeCell ref="T746:V749"/>
    <mergeCell ref="W746:AA749"/>
    <mergeCell ref="AB746:AD747"/>
    <mergeCell ref="AE746:AG749"/>
    <mergeCell ref="C746:C749"/>
    <mergeCell ref="D746:D749"/>
    <mergeCell ref="E746:E749"/>
    <mergeCell ref="F746:F749"/>
    <mergeCell ref="G746:H749"/>
    <mergeCell ref="I746:K749"/>
    <mergeCell ref="AV742:AV745"/>
    <mergeCell ref="AW742:AW745"/>
    <mergeCell ref="AB744:AD745"/>
    <mergeCell ref="L742:P745"/>
    <mergeCell ref="Q742:S745"/>
    <mergeCell ref="T742:V745"/>
    <mergeCell ref="W742:AA745"/>
    <mergeCell ref="AB742:AD743"/>
    <mergeCell ref="AE742:AG745"/>
    <mergeCell ref="C742:C745"/>
    <mergeCell ref="D742:D745"/>
    <mergeCell ref="E742:E745"/>
    <mergeCell ref="F742:F745"/>
    <mergeCell ref="G742:H745"/>
    <mergeCell ref="I742:K745"/>
    <mergeCell ref="AH738:AL741"/>
    <mergeCell ref="AN738:AR741"/>
    <mergeCell ref="AU738:AU741"/>
    <mergeCell ref="AV738:AV741"/>
    <mergeCell ref="AW738:AW741"/>
    <mergeCell ref="AB740:AD741"/>
    <mergeCell ref="L738:P741"/>
    <mergeCell ref="Q738:S741"/>
    <mergeCell ref="T738:V741"/>
    <mergeCell ref="W738:AA741"/>
    <mergeCell ref="AB738:AD739"/>
    <mergeCell ref="AE738:AG741"/>
    <mergeCell ref="C738:C741"/>
    <mergeCell ref="D738:D741"/>
    <mergeCell ref="E738:E741"/>
    <mergeCell ref="F738:F741"/>
    <mergeCell ref="G738:H741"/>
    <mergeCell ref="I738:K741"/>
    <mergeCell ref="AH734:AL737"/>
    <mergeCell ref="AN734:AR737"/>
    <mergeCell ref="AU734:AU737"/>
    <mergeCell ref="AV734:AV737"/>
    <mergeCell ref="AW734:AW737"/>
    <mergeCell ref="AB736:AD737"/>
    <mergeCell ref="L734:P737"/>
    <mergeCell ref="Q734:S737"/>
    <mergeCell ref="T734:V737"/>
    <mergeCell ref="W734:AA737"/>
    <mergeCell ref="AB734:AD735"/>
    <mergeCell ref="AE734:AG737"/>
    <mergeCell ref="C734:C737"/>
    <mergeCell ref="D734:D737"/>
    <mergeCell ref="E734:E737"/>
    <mergeCell ref="F734:F737"/>
    <mergeCell ref="G734:H737"/>
    <mergeCell ref="I734:K737"/>
    <mergeCell ref="AH730:AL733"/>
    <mergeCell ref="AN730:AR733"/>
    <mergeCell ref="AU730:AU733"/>
    <mergeCell ref="AV730:AV733"/>
    <mergeCell ref="AW730:AW733"/>
    <mergeCell ref="AB732:AD733"/>
    <mergeCell ref="L730:P733"/>
    <mergeCell ref="Q730:S733"/>
    <mergeCell ref="T730:V733"/>
    <mergeCell ref="W730:AA733"/>
    <mergeCell ref="AB730:AD731"/>
    <mergeCell ref="AE730:AG733"/>
    <mergeCell ref="C730:C733"/>
    <mergeCell ref="D730:D733"/>
    <mergeCell ref="E730:E733"/>
    <mergeCell ref="F730:F733"/>
    <mergeCell ref="G730:H733"/>
    <mergeCell ref="I730:K733"/>
    <mergeCell ref="AH726:AL729"/>
    <mergeCell ref="AN726:AR729"/>
    <mergeCell ref="AU726:AU729"/>
    <mergeCell ref="AV726:AV729"/>
    <mergeCell ref="AW726:AW729"/>
    <mergeCell ref="AB728:AD729"/>
    <mergeCell ref="L726:P729"/>
    <mergeCell ref="Q726:S729"/>
    <mergeCell ref="T726:V729"/>
    <mergeCell ref="W726:AA729"/>
    <mergeCell ref="AB726:AD727"/>
    <mergeCell ref="AE726:AG729"/>
    <mergeCell ref="C726:C729"/>
    <mergeCell ref="D726:D729"/>
    <mergeCell ref="E726:E729"/>
    <mergeCell ref="F726:F729"/>
    <mergeCell ref="G726:H729"/>
    <mergeCell ref="I726:K729"/>
    <mergeCell ref="AH722:AL725"/>
    <mergeCell ref="AN722:AR725"/>
    <mergeCell ref="AU722:AU725"/>
    <mergeCell ref="AV722:AV725"/>
    <mergeCell ref="AW722:AW725"/>
    <mergeCell ref="AB724:AD725"/>
    <mergeCell ref="L722:P725"/>
    <mergeCell ref="Q722:S725"/>
    <mergeCell ref="T722:V725"/>
    <mergeCell ref="W722:AA725"/>
    <mergeCell ref="AB722:AD723"/>
    <mergeCell ref="AE722:AG725"/>
    <mergeCell ref="C722:C725"/>
    <mergeCell ref="D722:D725"/>
    <mergeCell ref="E722:E725"/>
    <mergeCell ref="F722:F725"/>
    <mergeCell ref="G722:H725"/>
    <mergeCell ref="I722:K725"/>
    <mergeCell ref="AH718:AL721"/>
    <mergeCell ref="AN718:AR721"/>
    <mergeCell ref="AU718:AU721"/>
    <mergeCell ref="AV718:AV721"/>
    <mergeCell ref="AW718:AW721"/>
    <mergeCell ref="AB720:AD721"/>
    <mergeCell ref="L718:P721"/>
    <mergeCell ref="Q718:S721"/>
    <mergeCell ref="T718:V721"/>
    <mergeCell ref="W718:AA721"/>
    <mergeCell ref="AB718:AD719"/>
    <mergeCell ref="AE718:AG721"/>
    <mergeCell ref="C718:C721"/>
    <mergeCell ref="D718:D721"/>
    <mergeCell ref="E718:E721"/>
    <mergeCell ref="F718:F721"/>
    <mergeCell ref="G718:H721"/>
    <mergeCell ref="I718:K721"/>
    <mergeCell ref="AH714:AL717"/>
    <mergeCell ref="AN714:AR717"/>
    <mergeCell ref="AU714:AU717"/>
    <mergeCell ref="AV714:AV717"/>
    <mergeCell ref="AW714:AW717"/>
    <mergeCell ref="AB716:AD717"/>
    <mergeCell ref="L714:P717"/>
    <mergeCell ref="Q714:S717"/>
    <mergeCell ref="T714:V717"/>
    <mergeCell ref="W714:AA717"/>
    <mergeCell ref="AB714:AD715"/>
    <mergeCell ref="AE714:AG717"/>
    <mergeCell ref="C714:C717"/>
    <mergeCell ref="D714:D717"/>
    <mergeCell ref="E714:E717"/>
    <mergeCell ref="F714:F717"/>
    <mergeCell ref="G714:H717"/>
    <mergeCell ref="I714:K717"/>
    <mergeCell ref="AH710:AL713"/>
    <mergeCell ref="AN710:AR713"/>
    <mergeCell ref="AU710:AU713"/>
    <mergeCell ref="AV710:AV713"/>
    <mergeCell ref="AW710:AW713"/>
    <mergeCell ref="AB712:AD713"/>
    <mergeCell ref="L710:P713"/>
    <mergeCell ref="Q710:S713"/>
    <mergeCell ref="T710:V713"/>
    <mergeCell ref="W710:AA713"/>
    <mergeCell ref="AB710:AD711"/>
    <mergeCell ref="AE710:AG713"/>
    <mergeCell ref="C710:C713"/>
    <mergeCell ref="D710:D713"/>
    <mergeCell ref="E710:E713"/>
    <mergeCell ref="F710:F713"/>
    <mergeCell ref="G710:H713"/>
    <mergeCell ref="I710:K713"/>
    <mergeCell ref="AH706:AL709"/>
    <mergeCell ref="AN706:AR709"/>
    <mergeCell ref="AU706:AU709"/>
    <mergeCell ref="AV706:AV709"/>
    <mergeCell ref="AW706:AW709"/>
    <mergeCell ref="AB708:AD709"/>
    <mergeCell ref="L706:P709"/>
    <mergeCell ref="Q706:S709"/>
    <mergeCell ref="T706:V709"/>
    <mergeCell ref="W706:AA709"/>
    <mergeCell ref="AB706:AD707"/>
    <mergeCell ref="AE706:AG709"/>
    <mergeCell ref="C706:C709"/>
    <mergeCell ref="D706:D709"/>
    <mergeCell ref="E706:E709"/>
    <mergeCell ref="F706:F709"/>
    <mergeCell ref="G706:H709"/>
    <mergeCell ref="I706:K709"/>
    <mergeCell ref="AH702:AL705"/>
    <mergeCell ref="AN702:AR705"/>
    <mergeCell ref="AU702:AU705"/>
    <mergeCell ref="AV702:AV705"/>
    <mergeCell ref="AW702:AW705"/>
    <mergeCell ref="AB704:AD705"/>
    <mergeCell ref="L702:P705"/>
    <mergeCell ref="Q702:S705"/>
    <mergeCell ref="T702:V705"/>
    <mergeCell ref="W702:AA705"/>
    <mergeCell ref="AB702:AD703"/>
    <mergeCell ref="AE702:AG705"/>
    <mergeCell ref="C702:C705"/>
    <mergeCell ref="D702:D705"/>
    <mergeCell ref="E702:E705"/>
    <mergeCell ref="F702:F705"/>
    <mergeCell ref="G702:H705"/>
    <mergeCell ref="I702:K705"/>
    <mergeCell ref="AH698:AL701"/>
    <mergeCell ref="AN698:AR701"/>
    <mergeCell ref="AU698:AU701"/>
    <mergeCell ref="AV698:AV701"/>
    <mergeCell ref="AW698:AW701"/>
    <mergeCell ref="AB700:AD701"/>
    <mergeCell ref="L698:P701"/>
    <mergeCell ref="Q698:S701"/>
    <mergeCell ref="T698:V701"/>
    <mergeCell ref="W698:AA701"/>
    <mergeCell ref="AB698:AD699"/>
    <mergeCell ref="AE698:AG701"/>
    <mergeCell ref="C698:C701"/>
    <mergeCell ref="D698:D701"/>
    <mergeCell ref="E698:E701"/>
    <mergeCell ref="F698:F701"/>
    <mergeCell ref="G698:H701"/>
    <mergeCell ref="I698:K701"/>
    <mergeCell ref="AH694:AL697"/>
    <mergeCell ref="AN694:AR697"/>
    <mergeCell ref="AU694:AU697"/>
    <mergeCell ref="AV694:AV697"/>
    <mergeCell ref="AW694:AW697"/>
    <mergeCell ref="AB696:AD697"/>
    <mergeCell ref="L694:P697"/>
    <mergeCell ref="Q694:S697"/>
    <mergeCell ref="T694:V697"/>
    <mergeCell ref="W694:AA697"/>
    <mergeCell ref="AB694:AD695"/>
    <mergeCell ref="AE694:AG697"/>
    <mergeCell ref="C694:C697"/>
    <mergeCell ref="D694:D697"/>
    <mergeCell ref="E694:E697"/>
    <mergeCell ref="F694:F697"/>
    <mergeCell ref="G694:H697"/>
    <mergeCell ref="I694:K697"/>
    <mergeCell ref="AH690:AL693"/>
    <mergeCell ref="AN690:AR693"/>
    <mergeCell ref="AU690:AU693"/>
    <mergeCell ref="AV690:AV693"/>
    <mergeCell ref="AW690:AW693"/>
    <mergeCell ref="AB692:AD693"/>
    <mergeCell ref="L690:P693"/>
    <mergeCell ref="Q690:S693"/>
    <mergeCell ref="T690:V693"/>
    <mergeCell ref="W690:AA693"/>
    <mergeCell ref="AB690:AD691"/>
    <mergeCell ref="AE690:AG693"/>
    <mergeCell ref="C690:C693"/>
    <mergeCell ref="D690:D693"/>
    <mergeCell ref="E690:E693"/>
    <mergeCell ref="F690:F693"/>
    <mergeCell ref="G690:H693"/>
    <mergeCell ref="I690:K693"/>
    <mergeCell ref="AH686:AL689"/>
    <mergeCell ref="AN686:AR689"/>
    <mergeCell ref="AU686:AU689"/>
    <mergeCell ref="AV686:AV689"/>
    <mergeCell ref="AW686:AW689"/>
    <mergeCell ref="AB688:AD689"/>
    <mergeCell ref="L686:P689"/>
    <mergeCell ref="Q686:S689"/>
    <mergeCell ref="T686:V689"/>
    <mergeCell ref="W686:AA689"/>
    <mergeCell ref="AB686:AD687"/>
    <mergeCell ref="AE686:AG689"/>
    <mergeCell ref="C686:C689"/>
    <mergeCell ref="D686:D689"/>
    <mergeCell ref="E686:E689"/>
    <mergeCell ref="F686:F689"/>
    <mergeCell ref="G686:H689"/>
    <mergeCell ref="I686:K689"/>
    <mergeCell ref="AH682:AL685"/>
    <mergeCell ref="AN682:AR685"/>
    <mergeCell ref="AU682:AU685"/>
    <mergeCell ref="AV682:AV685"/>
    <mergeCell ref="AW682:AW685"/>
    <mergeCell ref="AB684:AD685"/>
    <mergeCell ref="L682:P685"/>
    <mergeCell ref="Q682:S685"/>
    <mergeCell ref="T682:V685"/>
    <mergeCell ref="W682:AA685"/>
    <mergeCell ref="AB682:AD683"/>
    <mergeCell ref="AE682:AG685"/>
    <mergeCell ref="C682:C685"/>
    <mergeCell ref="D682:D685"/>
    <mergeCell ref="E682:E685"/>
    <mergeCell ref="F682:F685"/>
    <mergeCell ref="G682:H685"/>
    <mergeCell ref="I682:K685"/>
    <mergeCell ref="AH678:AL681"/>
    <mergeCell ref="AN678:AR681"/>
    <mergeCell ref="AU678:AU681"/>
    <mergeCell ref="AV678:AV681"/>
    <mergeCell ref="AW678:AW681"/>
    <mergeCell ref="AB680:AD681"/>
    <mergeCell ref="L678:P681"/>
    <mergeCell ref="Q678:S681"/>
    <mergeCell ref="T678:V681"/>
    <mergeCell ref="W678:AA681"/>
    <mergeCell ref="AB678:AD679"/>
    <mergeCell ref="AE678:AG681"/>
    <mergeCell ref="C678:C681"/>
    <mergeCell ref="D678:D681"/>
    <mergeCell ref="E678:E681"/>
    <mergeCell ref="F678:F681"/>
    <mergeCell ref="G678:H681"/>
    <mergeCell ref="I678:K681"/>
    <mergeCell ref="AH674:AL677"/>
    <mergeCell ref="AN674:AR677"/>
    <mergeCell ref="AU674:AU677"/>
    <mergeCell ref="AV674:AV677"/>
    <mergeCell ref="AW674:AW677"/>
    <mergeCell ref="AB676:AD677"/>
    <mergeCell ref="L674:P677"/>
    <mergeCell ref="Q674:S677"/>
    <mergeCell ref="T674:V677"/>
    <mergeCell ref="W674:AA677"/>
    <mergeCell ref="AB674:AD675"/>
    <mergeCell ref="AE674:AG677"/>
    <mergeCell ref="C674:C677"/>
    <mergeCell ref="D674:D677"/>
    <mergeCell ref="E674:E677"/>
    <mergeCell ref="F674:F677"/>
    <mergeCell ref="G674:H677"/>
    <mergeCell ref="I674:K677"/>
    <mergeCell ref="AH670:AL673"/>
    <mergeCell ref="AN670:AR673"/>
    <mergeCell ref="AU670:AU673"/>
    <mergeCell ref="AV670:AV673"/>
    <mergeCell ref="AW670:AW673"/>
    <mergeCell ref="AB672:AD673"/>
    <mergeCell ref="L670:P673"/>
    <mergeCell ref="Q670:S673"/>
    <mergeCell ref="T670:V673"/>
    <mergeCell ref="W670:AA673"/>
    <mergeCell ref="AB670:AD671"/>
    <mergeCell ref="AE670:AG673"/>
    <mergeCell ref="C670:C673"/>
    <mergeCell ref="D670:D673"/>
    <mergeCell ref="E670:E673"/>
    <mergeCell ref="F670:F673"/>
    <mergeCell ref="G670:H673"/>
    <mergeCell ref="I670:K673"/>
    <mergeCell ref="AH666:AL669"/>
    <mergeCell ref="AN666:AR669"/>
    <mergeCell ref="AU666:AU669"/>
    <mergeCell ref="AV666:AV669"/>
    <mergeCell ref="AW666:AW669"/>
    <mergeCell ref="AB668:AD669"/>
    <mergeCell ref="L666:P669"/>
    <mergeCell ref="Q666:S669"/>
    <mergeCell ref="T666:V669"/>
    <mergeCell ref="W666:AA669"/>
    <mergeCell ref="AB666:AD667"/>
    <mergeCell ref="AE666:AG669"/>
    <mergeCell ref="C666:C669"/>
    <mergeCell ref="D666:D669"/>
    <mergeCell ref="E666:E669"/>
    <mergeCell ref="F666:F669"/>
    <mergeCell ref="G666:H669"/>
    <mergeCell ref="I666:K669"/>
    <mergeCell ref="AH662:AL665"/>
    <mergeCell ref="AN662:AR665"/>
    <mergeCell ref="AU662:AU665"/>
    <mergeCell ref="AV662:AV665"/>
    <mergeCell ref="AW662:AW665"/>
    <mergeCell ref="AB664:AD665"/>
    <mergeCell ref="L662:P665"/>
    <mergeCell ref="Q662:S665"/>
    <mergeCell ref="T662:V665"/>
    <mergeCell ref="W662:AA665"/>
    <mergeCell ref="AB662:AD663"/>
    <mergeCell ref="AE662:AG665"/>
    <mergeCell ref="C662:C665"/>
    <mergeCell ref="D662:D665"/>
    <mergeCell ref="E662:E665"/>
    <mergeCell ref="F662:F665"/>
    <mergeCell ref="G662:H665"/>
    <mergeCell ref="I662:K665"/>
    <mergeCell ref="AH658:AL661"/>
    <mergeCell ref="AN658:AR661"/>
    <mergeCell ref="AU658:AU661"/>
    <mergeCell ref="AV658:AV661"/>
    <mergeCell ref="AW658:AW661"/>
    <mergeCell ref="AB660:AD661"/>
    <mergeCell ref="L658:P661"/>
    <mergeCell ref="Q658:S661"/>
    <mergeCell ref="T658:V661"/>
    <mergeCell ref="W658:AA661"/>
    <mergeCell ref="AB658:AD659"/>
    <mergeCell ref="AE658:AG661"/>
    <mergeCell ref="C658:C661"/>
    <mergeCell ref="D658:D661"/>
    <mergeCell ref="E658:E661"/>
    <mergeCell ref="F658:F661"/>
    <mergeCell ref="G658:H661"/>
    <mergeCell ref="I658:K661"/>
    <mergeCell ref="AH654:AL657"/>
    <mergeCell ref="AN654:AR657"/>
    <mergeCell ref="AU654:AU657"/>
    <mergeCell ref="AV654:AV657"/>
    <mergeCell ref="AW654:AW657"/>
    <mergeCell ref="AB656:AD657"/>
    <mergeCell ref="L654:P657"/>
    <mergeCell ref="Q654:S657"/>
    <mergeCell ref="T654:V657"/>
    <mergeCell ref="W654:AA657"/>
    <mergeCell ref="AB654:AD655"/>
    <mergeCell ref="AE654:AG657"/>
    <mergeCell ref="C654:C657"/>
    <mergeCell ref="D654:D657"/>
    <mergeCell ref="E654:E657"/>
    <mergeCell ref="F654:F657"/>
    <mergeCell ref="G654:H657"/>
    <mergeCell ref="I654:K657"/>
    <mergeCell ref="AH650:AL653"/>
    <mergeCell ref="AN650:AR653"/>
    <mergeCell ref="AU650:AU653"/>
    <mergeCell ref="AV650:AV653"/>
    <mergeCell ref="AW650:AW653"/>
    <mergeCell ref="AB652:AD653"/>
    <mergeCell ref="L650:P653"/>
    <mergeCell ref="Q650:S653"/>
    <mergeCell ref="T650:V653"/>
    <mergeCell ref="W650:AA653"/>
    <mergeCell ref="AB650:AD651"/>
    <mergeCell ref="AE650:AG653"/>
    <mergeCell ref="C650:C653"/>
    <mergeCell ref="D650:D653"/>
    <mergeCell ref="E650:E653"/>
    <mergeCell ref="F650:F653"/>
    <mergeCell ref="G650:H653"/>
    <mergeCell ref="I650:K653"/>
    <mergeCell ref="AH646:AL649"/>
    <mergeCell ref="AN646:AR649"/>
    <mergeCell ref="AU646:AU649"/>
    <mergeCell ref="AV646:AV649"/>
    <mergeCell ref="AW646:AW649"/>
    <mergeCell ref="AB648:AD649"/>
    <mergeCell ref="L646:P649"/>
    <mergeCell ref="Q646:S649"/>
    <mergeCell ref="T646:V649"/>
    <mergeCell ref="W646:AA649"/>
    <mergeCell ref="AB646:AD647"/>
    <mergeCell ref="AE646:AG649"/>
    <mergeCell ref="C646:C649"/>
    <mergeCell ref="D646:D649"/>
    <mergeCell ref="E646:E649"/>
    <mergeCell ref="F646:F649"/>
    <mergeCell ref="G646:H649"/>
    <mergeCell ref="I646:K649"/>
    <mergeCell ref="AH642:AL645"/>
    <mergeCell ref="AN642:AR645"/>
    <mergeCell ref="AU642:AU645"/>
    <mergeCell ref="AV642:AV645"/>
    <mergeCell ref="AW642:AW645"/>
    <mergeCell ref="AB644:AD645"/>
    <mergeCell ref="L642:P645"/>
    <mergeCell ref="Q642:S645"/>
    <mergeCell ref="T642:V645"/>
    <mergeCell ref="W642:AA645"/>
    <mergeCell ref="AB642:AD643"/>
    <mergeCell ref="AE642:AG645"/>
    <mergeCell ref="C642:C645"/>
    <mergeCell ref="D642:D645"/>
    <mergeCell ref="E642:E645"/>
    <mergeCell ref="F642:F645"/>
    <mergeCell ref="G642:H645"/>
    <mergeCell ref="I642:K645"/>
    <mergeCell ref="AH638:AL641"/>
    <mergeCell ref="AN638:AR641"/>
    <mergeCell ref="AU638:AU641"/>
    <mergeCell ref="AV638:AV641"/>
    <mergeCell ref="AW638:AW641"/>
    <mergeCell ref="AB640:AD641"/>
    <mergeCell ref="L638:P641"/>
    <mergeCell ref="Q638:S641"/>
    <mergeCell ref="T638:V641"/>
    <mergeCell ref="W638:AA641"/>
    <mergeCell ref="AB638:AD639"/>
    <mergeCell ref="AE638:AG641"/>
    <mergeCell ref="C638:C641"/>
    <mergeCell ref="D638:D641"/>
    <mergeCell ref="E638:E641"/>
    <mergeCell ref="F638:F641"/>
    <mergeCell ref="G638:H641"/>
    <mergeCell ref="I638:K641"/>
    <mergeCell ref="AH634:AL637"/>
    <mergeCell ref="AN634:AR637"/>
    <mergeCell ref="AU634:AU637"/>
    <mergeCell ref="AV634:AV637"/>
    <mergeCell ref="AW634:AW637"/>
    <mergeCell ref="AB636:AD637"/>
    <mergeCell ref="L634:P637"/>
    <mergeCell ref="Q634:S637"/>
    <mergeCell ref="T634:V637"/>
    <mergeCell ref="W634:AA637"/>
    <mergeCell ref="AB634:AD635"/>
    <mergeCell ref="AE634:AG637"/>
    <mergeCell ref="C634:C637"/>
    <mergeCell ref="D634:D637"/>
    <mergeCell ref="E634:E637"/>
    <mergeCell ref="F634:F637"/>
    <mergeCell ref="G634:H637"/>
    <mergeCell ref="I634:K637"/>
    <mergeCell ref="AH630:AL633"/>
    <mergeCell ref="AN630:AR633"/>
    <mergeCell ref="AU630:AU633"/>
    <mergeCell ref="AV630:AV633"/>
    <mergeCell ref="AW630:AW633"/>
    <mergeCell ref="AB632:AD633"/>
    <mergeCell ref="L630:P633"/>
    <mergeCell ref="Q630:S633"/>
    <mergeCell ref="T630:V633"/>
    <mergeCell ref="W630:AA633"/>
    <mergeCell ref="AB630:AD631"/>
    <mergeCell ref="AE630:AG633"/>
    <mergeCell ref="C630:C633"/>
    <mergeCell ref="D630:D633"/>
    <mergeCell ref="E630:E633"/>
    <mergeCell ref="F630:F633"/>
    <mergeCell ref="G630:H633"/>
    <mergeCell ref="I630:K633"/>
    <mergeCell ref="AH626:AL629"/>
    <mergeCell ref="AN626:AR629"/>
    <mergeCell ref="AU626:AU629"/>
    <mergeCell ref="AV626:AV629"/>
    <mergeCell ref="AW626:AW629"/>
    <mergeCell ref="AB628:AD629"/>
    <mergeCell ref="L626:P629"/>
    <mergeCell ref="Q626:S629"/>
    <mergeCell ref="T626:V629"/>
    <mergeCell ref="W626:AA629"/>
    <mergeCell ref="AB626:AD627"/>
    <mergeCell ref="AE626:AG629"/>
    <mergeCell ref="C626:C629"/>
    <mergeCell ref="D626:D629"/>
    <mergeCell ref="E626:E629"/>
    <mergeCell ref="F626:F629"/>
    <mergeCell ref="G626:H629"/>
    <mergeCell ref="I626:K629"/>
    <mergeCell ref="AH622:AL625"/>
    <mergeCell ref="AN622:AR625"/>
    <mergeCell ref="AU622:AU625"/>
    <mergeCell ref="AV622:AV625"/>
    <mergeCell ref="AW622:AW625"/>
    <mergeCell ref="AB624:AD625"/>
    <mergeCell ref="L622:P625"/>
    <mergeCell ref="Q622:S625"/>
    <mergeCell ref="T622:V625"/>
    <mergeCell ref="W622:AA625"/>
    <mergeCell ref="AB622:AD623"/>
    <mergeCell ref="AE622:AG625"/>
    <mergeCell ref="C622:C625"/>
    <mergeCell ref="D622:D625"/>
    <mergeCell ref="E622:E625"/>
    <mergeCell ref="F622:F625"/>
    <mergeCell ref="G622:H625"/>
    <mergeCell ref="I622:K625"/>
    <mergeCell ref="AH618:AL621"/>
    <mergeCell ref="AN618:AR621"/>
    <mergeCell ref="AU618:AU621"/>
    <mergeCell ref="AV618:AV621"/>
    <mergeCell ref="AW618:AW621"/>
    <mergeCell ref="AB620:AD621"/>
    <mergeCell ref="L618:P621"/>
    <mergeCell ref="Q618:S621"/>
    <mergeCell ref="T618:V621"/>
    <mergeCell ref="W618:AA621"/>
    <mergeCell ref="AB618:AD619"/>
    <mergeCell ref="AE618:AG621"/>
    <mergeCell ref="C618:C621"/>
    <mergeCell ref="D618:D621"/>
    <mergeCell ref="E618:E621"/>
    <mergeCell ref="F618:F621"/>
    <mergeCell ref="G618:H621"/>
    <mergeCell ref="I618:K621"/>
    <mergeCell ref="AH614:AL617"/>
    <mergeCell ref="AN614:AR617"/>
    <mergeCell ref="AU614:AU617"/>
    <mergeCell ref="AV614:AV617"/>
    <mergeCell ref="AW614:AW617"/>
    <mergeCell ref="AB616:AD617"/>
    <mergeCell ref="L614:P617"/>
    <mergeCell ref="Q614:S617"/>
    <mergeCell ref="T614:V617"/>
    <mergeCell ref="W614:AA617"/>
    <mergeCell ref="AB614:AD615"/>
    <mergeCell ref="AE614:AG617"/>
    <mergeCell ref="C614:C617"/>
    <mergeCell ref="D614:D617"/>
    <mergeCell ref="E614:E617"/>
    <mergeCell ref="F614:F617"/>
    <mergeCell ref="G614:H617"/>
    <mergeCell ref="I614:K617"/>
    <mergeCell ref="AH610:AL613"/>
    <mergeCell ref="AN610:AR613"/>
    <mergeCell ref="AU610:AU613"/>
    <mergeCell ref="AV610:AV613"/>
    <mergeCell ref="AW610:AW613"/>
    <mergeCell ref="AB612:AD613"/>
    <mergeCell ref="L610:P613"/>
    <mergeCell ref="Q610:S613"/>
    <mergeCell ref="T610:V613"/>
    <mergeCell ref="W610:AA613"/>
    <mergeCell ref="AB610:AD611"/>
    <mergeCell ref="AE610:AG613"/>
    <mergeCell ref="C610:C613"/>
    <mergeCell ref="D610:D613"/>
    <mergeCell ref="E610:E613"/>
    <mergeCell ref="F610:F613"/>
    <mergeCell ref="G610:H613"/>
    <mergeCell ref="I610:K613"/>
    <mergeCell ref="AH606:AL609"/>
    <mergeCell ref="AN606:AR609"/>
    <mergeCell ref="AU606:AU609"/>
    <mergeCell ref="AV606:AV609"/>
    <mergeCell ref="AW606:AW609"/>
    <mergeCell ref="AB608:AD609"/>
    <mergeCell ref="L606:P609"/>
    <mergeCell ref="Q606:S609"/>
    <mergeCell ref="T606:V609"/>
    <mergeCell ref="W606:AA609"/>
    <mergeCell ref="AB606:AD607"/>
    <mergeCell ref="AE606:AG609"/>
    <mergeCell ref="C606:C609"/>
    <mergeCell ref="D606:D609"/>
    <mergeCell ref="E606:E609"/>
    <mergeCell ref="F606:F609"/>
    <mergeCell ref="G606:H609"/>
    <mergeCell ref="I606:K609"/>
    <mergeCell ref="AH602:AL605"/>
    <mergeCell ref="AN602:AR605"/>
    <mergeCell ref="AU602:AU605"/>
    <mergeCell ref="AV602:AV605"/>
    <mergeCell ref="AW602:AW605"/>
    <mergeCell ref="AB604:AD605"/>
    <mergeCell ref="L602:P605"/>
    <mergeCell ref="Q602:S605"/>
    <mergeCell ref="T602:V605"/>
    <mergeCell ref="W602:AA605"/>
    <mergeCell ref="AB602:AD603"/>
    <mergeCell ref="AE602:AG605"/>
    <mergeCell ref="C602:C605"/>
    <mergeCell ref="D602:D605"/>
    <mergeCell ref="E602:E605"/>
    <mergeCell ref="F602:F605"/>
    <mergeCell ref="G602:H605"/>
    <mergeCell ref="I602:K605"/>
    <mergeCell ref="AH598:AL601"/>
    <mergeCell ref="AN598:AR601"/>
    <mergeCell ref="AU598:AU601"/>
    <mergeCell ref="AV598:AV601"/>
    <mergeCell ref="AW598:AW601"/>
    <mergeCell ref="AB600:AD601"/>
    <mergeCell ref="L598:P601"/>
    <mergeCell ref="Q598:S601"/>
    <mergeCell ref="T598:V601"/>
    <mergeCell ref="W598:AA601"/>
    <mergeCell ref="AB598:AD599"/>
    <mergeCell ref="AE598:AG601"/>
    <mergeCell ref="C598:C601"/>
    <mergeCell ref="D598:D601"/>
    <mergeCell ref="E598:E601"/>
    <mergeCell ref="F598:F601"/>
    <mergeCell ref="G598:H601"/>
    <mergeCell ref="I598:K601"/>
    <mergeCell ref="AH594:AL597"/>
    <mergeCell ref="AN594:AR597"/>
    <mergeCell ref="AU594:AU597"/>
    <mergeCell ref="AV594:AV597"/>
    <mergeCell ref="AW594:AW597"/>
    <mergeCell ref="AB596:AD597"/>
    <mergeCell ref="L594:P597"/>
    <mergeCell ref="Q594:S597"/>
    <mergeCell ref="T594:V597"/>
    <mergeCell ref="W594:AA597"/>
    <mergeCell ref="AB594:AD595"/>
    <mergeCell ref="AE594:AG597"/>
    <mergeCell ref="C594:C597"/>
    <mergeCell ref="D594:D597"/>
    <mergeCell ref="E594:E597"/>
    <mergeCell ref="F594:F597"/>
    <mergeCell ref="G594:H597"/>
    <mergeCell ref="I594:K597"/>
    <mergeCell ref="AH590:AL593"/>
    <mergeCell ref="AN590:AR593"/>
    <mergeCell ref="AU590:AU593"/>
    <mergeCell ref="AV590:AV593"/>
    <mergeCell ref="AW590:AW593"/>
    <mergeCell ref="AB592:AD593"/>
    <mergeCell ref="L590:P593"/>
    <mergeCell ref="Q590:S593"/>
    <mergeCell ref="T590:V593"/>
    <mergeCell ref="W590:AA593"/>
    <mergeCell ref="AB590:AD591"/>
    <mergeCell ref="AE590:AG593"/>
    <mergeCell ref="C590:C593"/>
    <mergeCell ref="D590:D593"/>
    <mergeCell ref="E590:E593"/>
    <mergeCell ref="F590:F593"/>
    <mergeCell ref="G590:H593"/>
    <mergeCell ref="I590:K593"/>
    <mergeCell ref="AH586:AL589"/>
    <mergeCell ref="AN586:AR589"/>
    <mergeCell ref="AU586:AU589"/>
    <mergeCell ref="AV586:AV589"/>
    <mergeCell ref="AW586:AW589"/>
    <mergeCell ref="AB588:AD589"/>
    <mergeCell ref="L586:P589"/>
    <mergeCell ref="Q586:S589"/>
    <mergeCell ref="T586:V589"/>
    <mergeCell ref="W586:AA589"/>
    <mergeCell ref="AB586:AD587"/>
    <mergeCell ref="AE586:AG589"/>
    <mergeCell ref="C586:C589"/>
    <mergeCell ref="D586:D589"/>
    <mergeCell ref="E586:E589"/>
    <mergeCell ref="F586:F589"/>
    <mergeCell ref="G586:H589"/>
    <mergeCell ref="I586:K589"/>
    <mergeCell ref="AH582:AL585"/>
    <mergeCell ref="AN582:AR585"/>
    <mergeCell ref="AU582:AU585"/>
    <mergeCell ref="AV582:AV585"/>
    <mergeCell ref="AW582:AW585"/>
    <mergeCell ref="AB584:AD585"/>
    <mergeCell ref="L582:P585"/>
    <mergeCell ref="Q582:S585"/>
    <mergeCell ref="T582:V585"/>
    <mergeCell ref="W582:AA585"/>
    <mergeCell ref="AB582:AD583"/>
    <mergeCell ref="AE582:AG585"/>
    <mergeCell ref="C582:C585"/>
    <mergeCell ref="D582:D585"/>
    <mergeCell ref="E582:E585"/>
    <mergeCell ref="F582:F585"/>
    <mergeCell ref="G582:H585"/>
    <mergeCell ref="I582:K585"/>
    <mergeCell ref="AH578:AL581"/>
    <mergeCell ref="AN578:AR581"/>
    <mergeCell ref="AU578:AU581"/>
    <mergeCell ref="AV578:AV581"/>
    <mergeCell ref="AW578:AW581"/>
    <mergeCell ref="AB580:AD581"/>
    <mergeCell ref="L578:P581"/>
    <mergeCell ref="Q578:S581"/>
    <mergeCell ref="T578:V581"/>
    <mergeCell ref="W578:AA581"/>
    <mergeCell ref="AB578:AD579"/>
    <mergeCell ref="AE578:AG581"/>
    <mergeCell ref="C578:C581"/>
    <mergeCell ref="D578:D581"/>
    <mergeCell ref="E578:E581"/>
    <mergeCell ref="F578:F581"/>
    <mergeCell ref="G578:H581"/>
    <mergeCell ref="I578:K581"/>
    <mergeCell ref="AH574:AL577"/>
    <mergeCell ref="AN574:AR577"/>
    <mergeCell ref="AU574:AU577"/>
    <mergeCell ref="AV574:AV577"/>
    <mergeCell ref="AW574:AW577"/>
    <mergeCell ref="AB576:AD577"/>
    <mergeCell ref="L574:P577"/>
    <mergeCell ref="Q574:S577"/>
    <mergeCell ref="T574:V577"/>
    <mergeCell ref="W574:AA577"/>
    <mergeCell ref="AB574:AD575"/>
    <mergeCell ref="AE574:AG577"/>
    <mergeCell ref="C574:C577"/>
    <mergeCell ref="D574:D577"/>
    <mergeCell ref="E574:E577"/>
    <mergeCell ref="F574:F577"/>
    <mergeCell ref="G574:H577"/>
    <mergeCell ref="I574:K577"/>
    <mergeCell ref="AH570:AL573"/>
    <mergeCell ref="AN570:AR573"/>
    <mergeCell ref="AU570:AU573"/>
    <mergeCell ref="AV570:AV573"/>
    <mergeCell ref="AW570:AW573"/>
    <mergeCell ref="AB572:AD573"/>
    <mergeCell ref="L570:P573"/>
    <mergeCell ref="Q570:S573"/>
    <mergeCell ref="T570:V573"/>
    <mergeCell ref="W570:AA573"/>
    <mergeCell ref="AB570:AD571"/>
    <mergeCell ref="AE570:AG573"/>
    <mergeCell ref="C570:C573"/>
    <mergeCell ref="D570:D573"/>
    <mergeCell ref="E570:E573"/>
    <mergeCell ref="F570:F573"/>
    <mergeCell ref="G570:H573"/>
    <mergeCell ref="I570:K573"/>
    <mergeCell ref="AH566:AL569"/>
    <mergeCell ref="AN566:AR569"/>
    <mergeCell ref="AU566:AU569"/>
    <mergeCell ref="AV566:AV569"/>
    <mergeCell ref="AW566:AW569"/>
    <mergeCell ref="AB568:AD569"/>
    <mergeCell ref="L566:P569"/>
    <mergeCell ref="Q566:S569"/>
    <mergeCell ref="T566:V569"/>
    <mergeCell ref="W566:AA569"/>
    <mergeCell ref="AB566:AD567"/>
    <mergeCell ref="AE566:AG569"/>
    <mergeCell ref="C566:C569"/>
    <mergeCell ref="D566:D569"/>
    <mergeCell ref="E566:E569"/>
    <mergeCell ref="F566:F569"/>
    <mergeCell ref="G566:H569"/>
    <mergeCell ref="I566:K569"/>
    <mergeCell ref="AH562:AL565"/>
    <mergeCell ref="AN562:AR565"/>
    <mergeCell ref="AU562:AU565"/>
    <mergeCell ref="AV562:AV565"/>
    <mergeCell ref="AW562:AW565"/>
    <mergeCell ref="AB564:AD565"/>
    <mergeCell ref="L562:P565"/>
    <mergeCell ref="Q562:S565"/>
    <mergeCell ref="T562:V565"/>
    <mergeCell ref="W562:AA565"/>
    <mergeCell ref="AB562:AD563"/>
    <mergeCell ref="AE562:AG565"/>
    <mergeCell ref="C562:C565"/>
    <mergeCell ref="D562:D565"/>
    <mergeCell ref="E562:E565"/>
    <mergeCell ref="F562:F565"/>
    <mergeCell ref="G562:H565"/>
    <mergeCell ref="I562:K565"/>
    <mergeCell ref="AH558:AL561"/>
    <mergeCell ref="AN558:AR561"/>
    <mergeCell ref="AU558:AU561"/>
    <mergeCell ref="AV558:AV561"/>
    <mergeCell ref="AW558:AW561"/>
    <mergeCell ref="AB560:AD561"/>
    <mergeCell ref="L558:P561"/>
    <mergeCell ref="Q558:S561"/>
    <mergeCell ref="T558:V561"/>
    <mergeCell ref="W558:AA561"/>
    <mergeCell ref="AB558:AD559"/>
    <mergeCell ref="AE558:AG561"/>
    <mergeCell ref="C558:C561"/>
    <mergeCell ref="D558:D561"/>
    <mergeCell ref="E558:E561"/>
    <mergeCell ref="F558:F561"/>
    <mergeCell ref="G558:H561"/>
    <mergeCell ref="I558:K561"/>
    <mergeCell ref="AH554:AL557"/>
    <mergeCell ref="AN554:AR557"/>
    <mergeCell ref="AU554:AU557"/>
    <mergeCell ref="AV554:AV557"/>
    <mergeCell ref="AW554:AW557"/>
    <mergeCell ref="AB556:AD557"/>
    <mergeCell ref="L554:P557"/>
    <mergeCell ref="Q554:S557"/>
    <mergeCell ref="T554:V557"/>
    <mergeCell ref="W554:AA557"/>
    <mergeCell ref="AB554:AD555"/>
    <mergeCell ref="AE554:AG557"/>
    <mergeCell ref="C554:C557"/>
    <mergeCell ref="D554:D557"/>
    <mergeCell ref="E554:E557"/>
    <mergeCell ref="F554:F557"/>
    <mergeCell ref="G554:H557"/>
    <mergeCell ref="I554:K557"/>
    <mergeCell ref="AH550:AL553"/>
    <mergeCell ref="AN550:AR553"/>
    <mergeCell ref="AU550:AU553"/>
    <mergeCell ref="AV550:AV553"/>
    <mergeCell ref="AW550:AW553"/>
    <mergeCell ref="AB552:AD553"/>
    <mergeCell ref="L550:P553"/>
    <mergeCell ref="Q550:S553"/>
    <mergeCell ref="T550:V553"/>
    <mergeCell ref="W550:AA553"/>
    <mergeCell ref="AB550:AD551"/>
    <mergeCell ref="AE550:AG553"/>
    <mergeCell ref="C550:C553"/>
    <mergeCell ref="D550:D553"/>
    <mergeCell ref="E550:E553"/>
    <mergeCell ref="F550:F553"/>
    <mergeCell ref="G550:H553"/>
    <mergeCell ref="I550:K553"/>
    <mergeCell ref="AH546:AL549"/>
    <mergeCell ref="AN546:AR549"/>
    <mergeCell ref="AU546:AU549"/>
    <mergeCell ref="AV546:AV549"/>
    <mergeCell ref="AW546:AW549"/>
    <mergeCell ref="AB548:AD549"/>
    <mergeCell ref="L546:P549"/>
    <mergeCell ref="Q546:S549"/>
    <mergeCell ref="T546:V549"/>
    <mergeCell ref="W546:AA549"/>
    <mergeCell ref="AB546:AD547"/>
    <mergeCell ref="AE546:AG549"/>
    <mergeCell ref="C546:C549"/>
    <mergeCell ref="D546:D549"/>
    <mergeCell ref="E546:E549"/>
    <mergeCell ref="F546:F549"/>
    <mergeCell ref="G546:H549"/>
    <mergeCell ref="I546:K549"/>
    <mergeCell ref="AH542:AL545"/>
    <mergeCell ref="AN542:AR545"/>
    <mergeCell ref="AU542:AU545"/>
    <mergeCell ref="AV542:AV545"/>
    <mergeCell ref="AW542:AW545"/>
    <mergeCell ref="AB544:AD545"/>
    <mergeCell ref="L542:P545"/>
    <mergeCell ref="Q542:S545"/>
    <mergeCell ref="T542:V545"/>
    <mergeCell ref="W542:AA545"/>
    <mergeCell ref="AB542:AD543"/>
    <mergeCell ref="AE542:AG545"/>
    <mergeCell ref="C542:C545"/>
    <mergeCell ref="D542:D545"/>
    <mergeCell ref="E542:E545"/>
    <mergeCell ref="F542:F545"/>
    <mergeCell ref="G542:H545"/>
    <mergeCell ref="I542:K545"/>
    <mergeCell ref="AH538:AL541"/>
    <mergeCell ref="AN538:AR541"/>
    <mergeCell ref="AU538:AU541"/>
    <mergeCell ref="AV538:AV541"/>
    <mergeCell ref="AW538:AW541"/>
    <mergeCell ref="AB540:AD541"/>
    <mergeCell ref="L538:P541"/>
    <mergeCell ref="Q538:S541"/>
    <mergeCell ref="T538:V541"/>
    <mergeCell ref="W538:AA541"/>
    <mergeCell ref="AB538:AD539"/>
    <mergeCell ref="AE538:AG541"/>
    <mergeCell ref="C538:C541"/>
    <mergeCell ref="D538:D541"/>
    <mergeCell ref="E538:E541"/>
    <mergeCell ref="F538:F541"/>
    <mergeCell ref="G538:H541"/>
    <mergeCell ref="I538:K541"/>
    <mergeCell ref="AH534:AL537"/>
    <mergeCell ref="AN534:AR537"/>
    <mergeCell ref="AU534:AU537"/>
    <mergeCell ref="AV534:AV537"/>
    <mergeCell ref="AW534:AW537"/>
    <mergeCell ref="AB536:AD537"/>
    <mergeCell ref="L534:P537"/>
    <mergeCell ref="Q534:S537"/>
    <mergeCell ref="T534:V537"/>
    <mergeCell ref="W534:AA537"/>
    <mergeCell ref="AB534:AD535"/>
    <mergeCell ref="AE534:AG537"/>
    <mergeCell ref="C534:C537"/>
    <mergeCell ref="D534:D537"/>
    <mergeCell ref="E534:E537"/>
    <mergeCell ref="F534:F537"/>
    <mergeCell ref="G534:H537"/>
    <mergeCell ref="I534:K537"/>
    <mergeCell ref="AH530:AL533"/>
    <mergeCell ref="AN530:AR533"/>
    <mergeCell ref="AU530:AU533"/>
    <mergeCell ref="AV530:AV533"/>
    <mergeCell ref="AW530:AW533"/>
    <mergeCell ref="AB532:AD533"/>
    <mergeCell ref="L530:P533"/>
    <mergeCell ref="Q530:S533"/>
    <mergeCell ref="T530:V533"/>
    <mergeCell ref="W530:AA533"/>
    <mergeCell ref="AB530:AD531"/>
    <mergeCell ref="AE530:AG533"/>
    <mergeCell ref="C530:C533"/>
    <mergeCell ref="D530:D533"/>
    <mergeCell ref="E530:E533"/>
    <mergeCell ref="F530:F533"/>
    <mergeCell ref="G530:H533"/>
    <mergeCell ref="I530:K533"/>
    <mergeCell ref="AH526:AL529"/>
    <mergeCell ref="AN526:AR529"/>
    <mergeCell ref="AU526:AU529"/>
    <mergeCell ref="AV526:AV529"/>
    <mergeCell ref="AW526:AW529"/>
    <mergeCell ref="AB528:AD529"/>
    <mergeCell ref="L526:P529"/>
    <mergeCell ref="Q526:S529"/>
    <mergeCell ref="T526:V529"/>
    <mergeCell ref="W526:AA529"/>
    <mergeCell ref="AB526:AD527"/>
    <mergeCell ref="AE526:AG529"/>
    <mergeCell ref="C526:C529"/>
    <mergeCell ref="D526:D529"/>
    <mergeCell ref="E526:E529"/>
    <mergeCell ref="F526:F529"/>
    <mergeCell ref="G526:H529"/>
    <mergeCell ref="I526:K529"/>
    <mergeCell ref="AH522:AL525"/>
    <mergeCell ref="AN522:AR525"/>
    <mergeCell ref="AU522:AU525"/>
    <mergeCell ref="AV522:AV525"/>
    <mergeCell ref="AW522:AW525"/>
    <mergeCell ref="AB524:AD525"/>
    <mergeCell ref="L522:P525"/>
    <mergeCell ref="Q522:S525"/>
    <mergeCell ref="T522:V525"/>
    <mergeCell ref="W522:AA525"/>
    <mergeCell ref="AB522:AD523"/>
    <mergeCell ref="AE522:AG525"/>
    <mergeCell ref="C522:C525"/>
    <mergeCell ref="D522:D525"/>
    <mergeCell ref="E522:E525"/>
    <mergeCell ref="F522:F525"/>
    <mergeCell ref="G522:H525"/>
    <mergeCell ref="I522:K525"/>
    <mergeCell ref="AH518:AL521"/>
    <mergeCell ref="AN518:AR521"/>
    <mergeCell ref="AU518:AU521"/>
    <mergeCell ref="AV518:AV521"/>
    <mergeCell ref="AW518:AW521"/>
    <mergeCell ref="AB520:AD521"/>
    <mergeCell ref="L518:P521"/>
    <mergeCell ref="Q518:S521"/>
    <mergeCell ref="T518:V521"/>
    <mergeCell ref="W518:AA521"/>
    <mergeCell ref="AB518:AD519"/>
    <mergeCell ref="AE518:AG521"/>
    <mergeCell ref="C518:C521"/>
    <mergeCell ref="D518:D521"/>
    <mergeCell ref="E518:E521"/>
    <mergeCell ref="F518:F521"/>
    <mergeCell ref="G518:H521"/>
    <mergeCell ref="I518:K521"/>
    <mergeCell ref="AH514:AL517"/>
    <mergeCell ref="AN514:AR517"/>
    <mergeCell ref="AU514:AU517"/>
    <mergeCell ref="AV514:AV517"/>
    <mergeCell ref="AW514:AW517"/>
    <mergeCell ref="AB516:AD517"/>
    <mergeCell ref="L514:P517"/>
    <mergeCell ref="Q514:S517"/>
    <mergeCell ref="T514:V517"/>
    <mergeCell ref="W514:AA517"/>
    <mergeCell ref="AB514:AD515"/>
    <mergeCell ref="AE514:AG517"/>
    <mergeCell ref="C514:C517"/>
    <mergeCell ref="D514:D517"/>
    <mergeCell ref="E514:E517"/>
    <mergeCell ref="F514:F517"/>
    <mergeCell ref="G514:H517"/>
    <mergeCell ref="I514:K517"/>
    <mergeCell ref="AH510:AL513"/>
    <mergeCell ref="AN510:AR513"/>
    <mergeCell ref="AU510:AU513"/>
    <mergeCell ref="AV510:AV513"/>
    <mergeCell ref="AW510:AW513"/>
    <mergeCell ref="AB512:AD513"/>
    <mergeCell ref="L510:P513"/>
    <mergeCell ref="Q510:S513"/>
    <mergeCell ref="T510:V513"/>
    <mergeCell ref="W510:AA513"/>
    <mergeCell ref="AB510:AD511"/>
    <mergeCell ref="AE510:AG513"/>
    <mergeCell ref="C510:C513"/>
    <mergeCell ref="D510:D513"/>
    <mergeCell ref="E510:E513"/>
    <mergeCell ref="F510:F513"/>
    <mergeCell ref="G510:H513"/>
    <mergeCell ref="I510:K513"/>
    <mergeCell ref="AH506:AL509"/>
    <mergeCell ref="AN506:AR509"/>
    <mergeCell ref="AU506:AU509"/>
    <mergeCell ref="AV506:AV509"/>
    <mergeCell ref="AW506:AW509"/>
    <mergeCell ref="AB508:AD509"/>
    <mergeCell ref="L506:P509"/>
    <mergeCell ref="Q506:S509"/>
    <mergeCell ref="T506:V509"/>
    <mergeCell ref="W506:AA509"/>
    <mergeCell ref="AB506:AD507"/>
    <mergeCell ref="AE506:AG509"/>
    <mergeCell ref="C506:C509"/>
    <mergeCell ref="D506:D509"/>
    <mergeCell ref="E506:E509"/>
    <mergeCell ref="F506:F509"/>
    <mergeCell ref="G506:H509"/>
    <mergeCell ref="I506:K509"/>
    <mergeCell ref="AH502:AL505"/>
    <mergeCell ref="AN502:AR505"/>
    <mergeCell ref="AU502:AU505"/>
    <mergeCell ref="AV502:AV505"/>
    <mergeCell ref="AW502:AW505"/>
    <mergeCell ref="AB504:AD505"/>
    <mergeCell ref="L502:P505"/>
    <mergeCell ref="Q502:S505"/>
    <mergeCell ref="T502:V505"/>
    <mergeCell ref="W502:AA505"/>
    <mergeCell ref="AB502:AD503"/>
    <mergeCell ref="AE502:AG505"/>
    <mergeCell ref="C502:C505"/>
    <mergeCell ref="D502:D505"/>
    <mergeCell ref="E502:E505"/>
    <mergeCell ref="F502:F505"/>
    <mergeCell ref="G502:H505"/>
    <mergeCell ref="I502:K505"/>
    <mergeCell ref="AH498:AL501"/>
    <mergeCell ref="AN498:AR501"/>
    <mergeCell ref="AU498:AU501"/>
    <mergeCell ref="AV498:AV501"/>
    <mergeCell ref="AW498:AW501"/>
    <mergeCell ref="AB500:AD501"/>
    <mergeCell ref="L498:P501"/>
    <mergeCell ref="Q498:S501"/>
    <mergeCell ref="T498:V501"/>
    <mergeCell ref="W498:AA501"/>
    <mergeCell ref="AB498:AD499"/>
    <mergeCell ref="AE498:AG501"/>
    <mergeCell ref="C498:C501"/>
    <mergeCell ref="D498:D501"/>
    <mergeCell ref="E498:E501"/>
    <mergeCell ref="F498:F501"/>
    <mergeCell ref="G498:H501"/>
    <mergeCell ref="I498:K501"/>
    <mergeCell ref="AH494:AL497"/>
    <mergeCell ref="AN494:AR497"/>
    <mergeCell ref="AU494:AU497"/>
    <mergeCell ref="AV494:AV497"/>
    <mergeCell ref="AW494:AW497"/>
    <mergeCell ref="AB496:AD497"/>
    <mergeCell ref="L494:P497"/>
    <mergeCell ref="Q494:S497"/>
    <mergeCell ref="T494:V497"/>
    <mergeCell ref="W494:AA497"/>
    <mergeCell ref="AB494:AD495"/>
    <mergeCell ref="AE494:AG497"/>
    <mergeCell ref="C494:C497"/>
    <mergeCell ref="D494:D497"/>
    <mergeCell ref="E494:E497"/>
    <mergeCell ref="F494:F497"/>
    <mergeCell ref="G494:H497"/>
    <mergeCell ref="I494:K497"/>
    <mergeCell ref="AH490:AL493"/>
    <mergeCell ref="AN490:AR493"/>
    <mergeCell ref="AU490:AU493"/>
    <mergeCell ref="AV490:AV493"/>
    <mergeCell ref="AW490:AW493"/>
    <mergeCell ref="AB492:AD493"/>
    <mergeCell ref="L490:P493"/>
    <mergeCell ref="Q490:S493"/>
    <mergeCell ref="T490:V493"/>
    <mergeCell ref="W490:AA493"/>
    <mergeCell ref="AB490:AD491"/>
    <mergeCell ref="AE490:AG493"/>
    <mergeCell ref="C490:C493"/>
    <mergeCell ref="D490:D493"/>
    <mergeCell ref="E490:E493"/>
    <mergeCell ref="F490:F493"/>
    <mergeCell ref="G490:H493"/>
    <mergeCell ref="I490:K493"/>
    <mergeCell ref="AH486:AL489"/>
    <mergeCell ref="AN486:AR489"/>
    <mergeCell ref="AU486:AU489"/>
    <mergeCell ref="AV486:AV489"/>
    <mergeCell ref="AW486:AW489"/>
    <mergeCell ref="AB488:AD489"/>
    <mergeCell ref="L486:P489"/>
    <mergeCell ref="Q486:S489"/>
    <mergeCell ref="T486:V489"/>
    <mergeCell ref="W486:AA489"/>
    <mergeCell ref="AB486:AD487"/>
    <mergeCell ref="AE486:AG489"/>
    <mergeCell ref="C486:C489"/>
    <mergeCell ref="D486:D489"/>
    <mergeCell ref="E486:E489"/>
    <mergeCell ref="F486:F489"/>
    <mergeCell ref="G486:H489"/>
    <mergeCell ref="I486:K489"/>
    <mergeCell ref="AH482:AL485"/>
    <mergeCell ref="AN482:AR485"/>
    <mergeCell ref="AU482:AU485"/>
    <mergeCell ref="AV482:AV485"/>
    <mergeCell ref="AW482:AW485"/>
    <mergeCell ref="AB484:AD485"/>
    <mergeCell ref="L482:P485"/>
    <mergeCell ref="Q482:S485"/>
    <mergeCell ref="T482:V485"/>
    <mergeCell ref="W482:AA485"/>
    <mergeCell ref="AB482:AD483"/>
    <mergeCell ref="AE482:AG485"/>
    <mergeCell ref="C482:C485"/>
    <mergeCell ref="D482:D485"/>
    <mergeCell ref="E482:E485"/>
    <mergeCell ref="F482:F485"/>
    <mergeCell ref="G482:H485"/>
    <mergeCell ref="I482:K485"/>
    <mergeCell ref="AH478:AL481"/>
    <mergeCell ref="AN478:AR481"/>
    <mergeCell ref="AU478:AU481"/>
    <mergeCell ref="AV478:AV481"/>
    <mergeCell ref="AW478:AW481"/>
    <mergeCell ref="AB480:AD481"/>
    <mergeCell ref="L478:P481"/>
    <mergeCell ref="Q478:S481"/>
    <mergeCell ref="T478:V481"/>
    <mergeCell ref="W478:AA481"/>
    <mergeCell ref="AB478:AD479"/>
    <mergeCell ref="AE478:AG481"/>
    <mergeCell ref="C478:C481"/>
    <mergeCell ref="D478:D481"/>
    <mergeCell ref="E478:E481"/>
    <mergeCell ref="F478:F481"/>
    <mergeCell ref="G478:H481"/>
    <mergeCell ref="I478:K481"/>
    <mergeCell ref="AH474:AL477"/>
    <mergeCell ref="AN474:AR477"/>
    <mergeCell ref="AU474:AU477"/>
    <mergeCell ref="AV474:AV477"/>
    <mergeCell ref="AW474:AW477"/>
    <mergeCell ref="AB476:AD477"/>
    <mergeCell ref="L474:P477"/>
    <mergeCell ref="Q474:S477"/>
    <mergeCell ref="T474:V477"/>
    <mergeCell ref="W474:AA477"/>
    <mergeCell ref="AB474:AD475"/>
    <mergeCell ref="AE474:AG477"/>
    <mergeCell ref="C474:C477"/>
    <mergeCell ref="D474:D477"/>
    <mergeCell ref="E474:E477"/>
    <mergeCell ref="F474:F477"/>
    <mergeCell ref="G474:H477"/>
    <mergeCell ref="I474:K477"/>
    <mergeCell ref="AH470:AL473"/>
    <mergeCell ref="AN470:AR473"/>
    <mergeCell ref="AU470:AU473"/>
    <mergeCell ref="AV470:AV473"/>
    <mergeCell ref="AW470:AW473"/>
    <mergeCell ref="AB472:AD473"/>
    <mergeCell ref="L470:P473"/>
    <mergeCell ref="Q470:S473"/>
    <mergeCell ref="T470:V473"/>
    <mergeCell ref="W470:AA473"/>
    <mergeCell ref="AB470:AD471"/>
    <mergeCell ref="AE470:AG473"/>
    <mergeCell ref="C470:C473"/>
    <mergeCell ref="D470:D473"/>
    <mergeCell ref="E470:E473"/>
    <mergeCell ref="F470:F473"/>
    <mergeCell ref="G470:H473"/>
    <mergeCell ref="I470:K473"/>
    <mergeCell ref="AH466:AL469"/>
    <mergeCell ref="AN466:AR469"/>
    <mergeCell ref="AU466:AU469"/>
    <mergeCell ref="AV466:AV469"/>
    <mergeCell ref="AW466:AW469"/>
    <mergeCell ref="AB468:AD469"/>
    <mergeCell ref="L466:P469"/>
    <mergeCell ref="Q466:S469"/>
    <mergeCell ref="T466:V469"/>
    <mergeCell ref="W466:AA469"/>
    <mergeCell ref="AB466:AD467"/>
    <mergeCell ref="AE466:AG469"/>
    <mergeCell ref="C466:C469"/>
    <mergeCell ref="D466:D469"/>
    <mergeCell ref="E466:E469"/>
    <mergeCell ref="F466:F469"/>
    <mergeCell ref="G466:H469"/>
    <mergeCell ref="I466:K469"/>
    <mergeCell ref="AH462:AL465"/>
    <mergeCell ref="AN462:AR465"/>
    <mergeCell ref="AU462:AU465"/>
    <mergeCell ref="AV462:AV465"/>
    <mergeCell ref="AW462:AW465"/>
    <mergeCell ref="AB464:AD465"/>
    <mergeCell ref="L462:P465"/>
    <mergeCell ref="Q462:S465"/>
    <mergeCell ref="T462:V465"/>
    <mergeCell ref="W462:AA465"/>
    <mergeCell ref="AB462:AD463"/>
    <mergeCell ref="AE462:AG465"/>
    <mergeCell ref="C462:C465"/>
    <mergeCell ref="D462:D465"/>
    <mergeCell ref="E462:E465"/>
    <mergeCell ref="F462:F465"/>
    <mergeCell ref="G462:H465"/>
    <mergeCell ref="I462:K465"/>
    <mergeCell ref="AH458:AL461"/>
    <mergeCell ref="AN458:AR461"/>
    <mergeCell ref="AU458:AU461"/>
    <mergeCell ref="AV458:AV461"/>
    <mergeCell ref="AW458:AW461"/>
    <mergeCell ref="AB460:AD461"/>
    <mergeCell ref="L458:P461"/>
    <mergeCell ref="Q458:S461"/>
    <mergeCell ref="T458:V461"/>
    <mergeCell ref="W458:AA461"/>
    <mergeCell ref="AB458:AD459"/>
    <mergeCell ref="AE458:AG461"/>
    <mergeCell ref="C458:C461"/>
    <mergeCell ref="D458:D461"/>
    <mergeCell ref="E458:E461"/>
    <mergeCell ref="F458:F461"/>
    <mergeCell ref="G458:H461"/>
    <mergeCell ref="I458:K461"/>
    <mergeCell ref="AH454:AL457"/>
    <mergeCell ref="AN454:AR457"/>
    <mergeCell ref="AU454:AU457"/>
    <mergeCell ref="AV454:AV457"/>
    <mergeCell ref="AW454:AW457"/>
    <mergeCell ref="AB456:AD457"/>
    <mergeCell ref="L454:P457"/>
    <mergeCell ref="Q454:S457"/>
    <mergeCell ref="T454:V457"/>
    <mergeCell ref="W454:AA457"/>
    <mergeCell ref="AB454:AD455"/>
    <mergeCell ref="AE454:AG457"/>
    <mergeCell ref="C454:C457"/>
    <mergeCell ref="D454:D457"/>
    <mergeCell ref="E454:E457"/>
    <mergeCell ref="F454:F457"/>
    <mergeCell ref="G454:H457"/>
    <mergeCell ref="I454:K457"/>
    <mergeCell ref="AH450:AL453"/>
    <mergeCell ref="AN450:AR453"/>
    <mergeCell ref="AU450:AU453"/>
    <mergeCell ref="AV450:AV453"/>
    <mergeCell ref="AW450:AW453"/>
    <mergeCell ref="AB452:AD453"/>
    <mergeCell ref="L450:P453"/>
    <mergeCell ref="Q450:S453"/>
    <mergeCell ref="T450:V453"/>
    <mergeCell ref="W450:AA453"/>
    <mergeCell ref="AB450:AD451"/>
    <mergeCell ref="AE450:AG453"/>
    <mergeCell ref="C450:C453"/>
    <mergeCell ref="D450:D453"/>
    <mergeCell ref="E450:E453"/>
    <mergeCell ref="F450:F453"/>
    <mergeCell ref="G450:H453"/>
    <mergeCell ref="I450:K453"/>
    <mergeCell ref="AH446:AL449"/>
    <mergeCell ref="AN446:AR449"/>
    <mergeCell ref="AU446:AU449"/>
    <mergeCell ref="AV446:AV449"/>
    <mergeCell ref="AW446:AW449"/>
    <mergeCell ref="AB448:AD449"/>
    <mergeCell ref="L446:P449"/>
    <mergeCell ref="Q446:S449"/>
    <mergeCell ref="T446:V449"/>
    <mergeCell ref="W446:AA449"/>
    <mergeCell ref="AB446:AD447"/>
    <mergeCell ref="AE446:AG449"/>
    <mergeCell ref="C446:C449"/>
    <mergeCell ref="D446:D449"/>
    <mergeCell ref="E446:E449"/>
    <mergeCell ref="F446:F449"/>
    <mergeCell ref="G446:H449"/>
    <mergeCell ref="I446:K449"/>
    <mergeCell ref="AH442:AL445"/>
    <mergeCell ref="AN442:AR445"/>
    <mergeCell ref="AU442:AU445"/>
    <mergeCell ref="AV442:AV445"/>
    <mergeCell ref="AW442:AW445"/>
    <mergeCell ref="AB444:AD445"/>
    <mergeCell ref="L442:P445"/>
    <mergeCell ref="Q442:S445"/>
    <mergeCell ref="T442:V445"/>
    <mergeCell ref="W442:AA445"/>
    <mergeCell ref="AB442:AD443"/>
    <mergeCell ref="AE442:AG445"/>
    <mergeCell ref="C442:C445"/>
    <mergeCell ref="D442:D445"/>
    <mergeCell ref="E442:E445"/>
    <mergeCell ref="F442:F445"/>
    <mergeCell ref="G442:H445"/>
    <mergeCell ref="I442:K445"/>
    <mergeCell ref="AH438:AL441"/>
    <mergeCell ref="AN438:AR441"/>
    <mergeCell ref="AU438:AU441"/>
    <mergeCell ref="AV438:AV441"/>
    <mergeCell ref="AW438:AW441"/>
    <mergeCell ref="AB440:AD441"/>
    <mergeCell ref="L438:P441"/>
    <mergeCell ref="Q438:S441"/>
    <mergeCell ref="T438:V441"/>
    <mergeCell ref="W438:AA441"/>
    <mergeCell ref="AB438:AD439"/>
    <mergeCell ref="AE438:AG441"/>
    <mergeCell ref="C438:C441"/>
    <mergeCell ref="D438:D441"/>
    <mergeCell ref="E438:E441"/>
    <mergeCell ref="F438:F441"/>
    <mergeCell ref="G438:H441"/>
    <mergeCell ref="I438:K441"/>
    <mergeCell ref="AH434:AL437"/>
    <mergeCell ref="AN434:AR437"/>
    <mergeCell ref="AU434:AU437"/>
    <mergeCell ref="AV434:AV437"/>
    <mergeCell ref="AW434:AW437"/>
    <mergeCell ref="AB436:AD437"/>
    <mergeCell ref="L434:P437"/>
    <mergeCell ref="Q434:S437"/>
    <mergeCell ref="T434:V437"/>
    <mergeCell ref="W434:AA437"/>
    <mergeCell ref="AB434:AD435"/>
    <mergeCell ref="AE434:AG437"/>
    <mergeCell ref="C434:C437"/>
    <mergeCell ref="D434:D437"/>
    <mergeCell ref="E434:E437"/>
    <mergeCell ref="F434:F437"/>
    <mergeCell ref="G434:H437"/>
    <mergeCell ref="I434:K437"/>
    <mergeCell ref="AH430:AL433"/>
    <mergeCell ref="AN430:AR433"/>
    <mergeCell ref="AU430:AU433"/>
    <mergeCell ref="AV430:AV433"/>
    <mergeCell ref="AW430:AW433"/>
    <mergeCell ref="AB432:AD433"/>
    <mergeCell ref="L430:P433"/>
    <mergeCell ref="Q430:S433"/>
    <mergeCell ref="T430:V433"/>
    <mergeCell ref="W430:AA433"/>
    <mergeCell ref="AB430:AD431"/>
    <mergeCell ref="AE430:AG433"/>
    <mergeCell ref="C430:C433"/>
    <mergeCell ref="D430:D433"/>
    <mergeCell ref="E430:E433"/>
    <mergeCell ref="F430:F433"/>
    <mergeCell ref="G430:H433"/>
    <mergeCell ref="I430:K433"/>
    <mergeCell ref="AH426:AL429"/>
    <mergeCell ref="AN426:AR429"/>
    <mergeCell ref="AU426:AU429"/>
    <mergeCell ref="AV426:AV429"/>
    <mergeCell ref="AW426:AW429"/>
    <mergeCell ref="AB428:AD429"/>
    <mergeCell ref="L426:P429"/>
    <mergeCell ref="Q426:S429"/>
    <mergeCell ref="T426:V429"/>
    <mergeCell ref="W426:AA429"/>
    <mergeCell ref="AB426:AD427"/>
    <mergeCell ref="AE426:AG429"/>
    <mergeCell ref="C426:C429"/>
    <mergeCell ref="D426:D429"/>
    <mergeCell ref="E426:E429"/>
    <mergeCell ref="F426:F429"/>
    <mergeCell ref="G426:H429"/>
    <mergeCell ref="I426:K429"/>
    <mergeCell ref="AH422:AL425"/>
    <mergeCell ref="AN422:AR425"/>
    <mergeCell ref="AU422:AU425"/>
    <mergeCell ref="AV422:AV425"/>
    <mergeCell ref="AW422:AW425"/>
    <mergeCell ref="AB424:AD425"/>
    <mergeCell ref="L422:P425"/>
    <mergeCell ref="Q422:S425"/>
    <mergeCell ref="T422:V425"/>
    <mergeCell ref="W422:AA425"/>
    <mergeCell ref="AB422:AD423"/>
    <mergeCell ref="AE422:AG425"/>
    <mergeCell ref="C422:C425"/>
    <mergeCell ref="D422:D425"/>
    <mergeCell ref="E422:E425"/>
    <mergeCell ref="F422:F425"/>
    <mergeCell ref="G422:H425"/>
    <mergeCell ref="I422:K425"/>
    <mergeCell ref="AH418:AL421"/>
    <mergeCell ref="AN418:AR421"/>
    <mergeCell ref="AU418:AU421"/>
    <mergeCell ref="AV418:AV421"/>
    <mergeCell ref="AW418:AW421"/>
    <mergeCell ref="AB420:AD421"/>
    <mergeCell ref="L418:P421"/>
    <mergeCell ref="Q418:S421"/>
    <mergeCell ref="T418:V421"/>
    <mergeCell ref="W418:AA421"/>
    <mergeCell ref="AB418:AD419"/>
    <mergeCell ref="AE418:AG421"/>
    <mergeCell ref="C418:C421"/>
    <mergeCell ref="D418:D421"/>
    <mergeCell ref="E418:E421"/>
    <mergeCell ref="F418:F421"/>
    <mergeCell ref="G418:H421"/>
    <mergeCell ref="I418:K421"/>
    <mergeCell ref="AH414:AL417"/>
    <mergeCell ref="AN414:AR417"/>
    <mergeCell ref="AU414:AU417"/>
    <mergeCell ref="AV414:AV417"/>
    <mergeCell ref="AW414:AW417"/>
    <mergeCell ref="AB416:AD417"/>
    <mergeCell ref="L414:P417"/>
    <mergeCell ref="Q414:S417"/>
    <mergeCell ref="T414:V417"/>
    <mergeCell ref="W414:AA417"/>
    <mergeCell ref="AB414:AD415"/>
    <mergeCell ref="AE414:AG417"/>
    <mergeCell ref="C414:C417"/>
    <mergeCell ref="D414:D417"/>
    <mergeCell ref="E414:E417"/>
    <mergeCell ref="F414:F417"/>
    <mergeCell ref="G414:H417"/>
    <mergeCell ref="I414:K417"/>
    <mergeCell ref="AH410:AL413"/>
    <mergeCell ref="AN410:AR413"/>
    <mergeCell ref="AU410:AU413"/>
    <mergeCell ref="AV410:AV413"/>
    <mergeCell ref="AW410:AW413"/>
    <mergeCell ref="AB412:AD413"/>
    <mergeCell ref="L410:P413"/>
    <mergeCell ref="Q410:S413"/>
    <mergeCell ref="T410:V413"/>
    <mergeCell ref="W410:AA413"/>
    <mergeCell ref="AB410:AD411"/>
    <mergeCell ref="AE410:AG413"/>
    <mergeCell ref="C410:C413"/>
    <mergeCell ref="D410:D413"/>
    <mergeCell ref="E410:E413"/>
    <mergeCell ref="F410:F413"/>
    <mergeCell ref="G410:H413"/>
    <mergeCell ref="I410:K413"/>
    <mergeCell ref="AH406:AL409"/>
    <mergeCell ref="AN406:AR409"/>
    <mergeCell ref="AU406:AU409"/>
    <mergeCell ref="AV406:AV409"/>
    <mergeCell ref="AW406:AW409"/>
    <mergeCell ref="AB408:AD409"/>
    <mergeCell ref="L406:P409"/>
    <mergeCell ref="Q406:S409"/>
    <mergeCell ref="T406:V409"/>
    <mergeCell ref="W406:AA409"/>
    <mergeCell ref="AB406:AD407"/>
    <mergeCell ref="AE406:AG409"/>
    <mergeCell ref="C406:C409"/>
    <mergeCell ref="D406:D409"/>
    <mergeCell ref="E406:E409"/>
    <mergeCell ref="F406:F409"/>
    <mergeCell ref="G406:H409"/>
    <mergeCell ref="I406:K409"/>
    <mergeCell ref="AH402:AL405"/>
    <mergeCell ref="AN402:AR405"/>
    <mergeCell ref="AU402:AU405"/>
    <mergeCell ref="AV402:AV405"/>
    <mergeCell ref="AW402:AW405"/>
    <mergeCell ref="AB404:AD405"/>
    <mergeCell ref="L402:P405"/>
    <mergeCell ref="Q402:S405"/>
    <mergeCell ref="T402:V405"/>
    <mergeCell ref="W402:AA405"/>
    <mergeCell ref="AB402:AD403"/>
    <mergeCell ref="AE402:AG405"/>
    <mergeCell ref="C402:C405"/>
    <mergeCell ref="D402:D405"/>
    <mergeCell ref="E402:E405"/>
    <mergeCell ref="F402:F405"/>
    <mergeCell ref="G402:H405"/>
    <mergeCell ref="I402:K405"/>
    <mergeCell ref="AH398:AL401"/>
    <mergeCell ref="AN398:AR401"/>
    <mergeCell ref="AU398:AU401"/>
    <mergeCell ref="AV398:AV401"/>
    <mergeCell ref="AW398:AW401"/>
    <mergeCell ref="AB400:AD401"/>
    <mergeCell ref="L398:P401"/>
    <mergeCell ref="Q398:S401"/>
    <mergeCell ref="T398:V401"/>
    <mergeCell ref="W398:AA401"/>
    <mergeCell ref="AB398:AD399"/>
    <mergeCell ref="AE398:AG401"/>
    <mergeCell ref="C398:C401"/>
    <mergeCell ref="D398:D401"/>
    <mergeCell ref="E398:E401"/>
    <mergeCell ref="F398:F401"/>
    <mergeCell ref="G398:H401"/>
    <mergeCell ref="I398:K401"/>
    <mergeCell ref="AH394:AL397"/>
    <mergeCell ref="AN394:AR397"/>
    <mergeCell ref="AU394:AU397"/>
    <mergeCell ref="AV394:AV397"/>
    <mergeCell ref="AW394:AW397"/>
    <mergeCell ref="AB396:AD397"/>
    <mergeCell ref="L394:P397"/>
    <mergeCell ref="Q394:S397"/>
    <mergeCell ref="T394:V397"/>
    <mergeCell ref="W394:AA397"/>
    <mergeCell ref="AB394:AD395"/>
    <mergeCell ref="AE394:AG397"/>
    <mergeCell ref="C394:C397"/>
    <mergeCell ref="D394:D397"/>
    <mergeCell ref="E394:E397"/>
    <mergeCell ref="F394:F397"/>
    <mergeCell ref="G394:H397"/>
    <mergeCell ref="I394:K397"/>
    <mergeCell ref="AH390:AL393"/>
    <mergeCell ref="AN390:AR393"/>
    <mergeCell ref="AU390:AU393"/>
    <mergeCell ref="AV390:AV393"/>
    <mergeCell ref="AW390:AW393"/>
    <mergeCell ref="AB392:AD393"/>
    <mergeCell ref="L390:P393"/>
    <mergeCell ref="Q390:S393"/>
    <mergeCell ref="T390:V393"/>
    <mergeCell ref="W390:AA393"/>
    <mergeCell ref="AB390:AD391"/>
    <mergeCell ref="AE390:AG393"/>
    <mergeCell ref="C390:C393"/>
    <mergeCell ref="D390:D393"/>
    <mergeCell ref="E390:E393"/>
    <mergeCell ref="F390:F393"/>
    <mergeCell ref="G390:H393"/>
    <mergeCell ref="I390:K393"/>
    <mergeCell ref="AH386:AL389"/>
    <mergeCell ref="AN386:AR389"/>
    <mergeCell ref="AU386:AU389"/>
    <mergeCell ref="AV386:AV389"/>
    <mergeCell ref="AW386:AW389"/>
    <mergeCell ref="AB388:AD389"/>
    <mergeCell ref="L386:P389"/>
    <mergeCell ref="Q386:S389"/>
    <mergeCell ref="T386:V389"/>
    <mergeCell ref="W386:AA389"/>
    <mergeCell ref="AB386:AD387"/>
    <mergeCell ref="AE386:AG389"/>
    <mergeCell ref="C386:C389"/>
    <mergeCell ref="D386:D389"/>
    <mergeCell ref="E386:E389"/>
    <mergeCell ref="F386:F389"/>
    <mergeCell ref="G386:H389"/>
    <mergeCell ref="I386:K389"/>
    <mergeCell ref="AH382:AL385"/>
    <mergeCell ref="AN382:AR385"/>
    <mergeCell ref="AU382:AU385"/>
    <mergeCell ref="AV382:AV385"/>
    <mergeCell ref="AW382:AW385"/>
    <mergeCell ref="AB384:AD385"/>
    <mergeCell ref="L382:P385"/>
    <mergeCell ref="Q382:S385"/>
    <mergeCell ref="T382:V385"/>
    <mergeCell ref="W382:AA385"/>
    <mergeCell ref="AB382:AD383"/>
    <mergeCell ref="AE382:AG385"/>
    <mergeCell ref="C382:C385"/>
    <mergeCell ref="D382:D385"/>
    <mergeCell ref="E382:E385"/>
    <mergeCell ref="F382:F385"/>
    <mergeCell ref="G382:H385"/>
    <mergeCell ref="I382:K385"/>
    <mergeCell ref="AH378:AL381"/>
    <mergeCell ref="AN378:AR381"/>
    <mergeCell ref="AU378:AU381"/>
    <mergeCell ref="AV378:AV381"/>
    <mergeCell ref="AW378:AW381"/>
    <mergeCell ref="AB380:AD381"/>
    <mergeCell ref="L378:P381"/>
    <mergeCell ref="Q378:S381"/>
    <mergeCell ref="T378:V381"/>
    <mergeCell ref="W378:AA381"/>
    <mergeCell ref="AB378:AD379"/>
    <mergeCell ref="AE378:AG381"/>
    <mergeCell ref="C378:C381"/>
    <mergeCell ref="D378:D381"/>
    <mergeCell ref="E378:E381"/>
    <mergeCell ref="F378:F381"/>
    <mergeCell ref="G378:H381"/>
    <mergeCell ref="I378:K381"/>
    <mergeCell ref="AH374:AL377"/>
    <mergeCell ref="AN374:AR377"/>
    <mergeCell ref="AU374:AU377"/>
    <mergeCell ref="AV374:AV377"/>
    <mergeCell ref="AW374:AW377"/>
    <mergeCell ref="AB376:AD377"/>
    <mergeCell ref="L374:P377"/>
    <mergeCell ref="Q374:S377"/>
    <mergeCell ref="T374:V377"/>
    <mergeCell ref="W374:AA377"/>
    <mergeCell ref="AB374:AD375"/>
    <mergeCell ref="AE374:AG377"/>
    <mergeCell ref="C374:C377"/>
    <mergeCell ref="D374:D377"/>
    <mergeCell ref="E374:E377"/>
    <mergeCell ref="F374:F377"/>
    <mergeCell ref="G374:H377"/>
    <mergeCell ref="I374:K377"/>
    <mergeCell ref="AH370:AL373"/>
    <mergeCell ref="AN370:AR373"/>
    <mergeCell ref="AU370:AU373"/>
    <mergeCell ref="AV370:AV373"/>
    <mergeCell ref="AW370:AW373"/>
    <mergeCell ref="AB372:AD373"/>
    <mergeCell ref="L370:P373"/>
    <mergeCell ref="Q370:S373"/>
    <mergeCell ref="T370:V373"/>
    <mergeCell ref="W370:AA373"/>
    <mergeCell ref="AB370:AD371"/>
    <mergeCell ref="AE370:AG373"/>
    <mergeCell ref="C370:C373"/>
    <mergeCell ref="D370:D373"/>
    <mergeCell ref="E370:E373"/>
    <mergeCell ref="F370:F373"/>
    <mergeCell ref="G370:H373"/>
    <mergeCell ref="I370:K373"/>
    <mergeCell ref="AH366:AL369"/>
    <mergeCell ref="AN366:AR369"/>
    <mergeCell ref="AU366:AU369"/>
    <mergeCell ref="AV366:AV369"/>
    <mergeCell ref="AW366:AW369"/>
    <mergeCell ref="AB368:AD369"/>
    <mergeCell ref="L366:P369"/>
    <mergeCell ref="Q366:S369"/>
    <mergeCell ref="T366:V369"/>
    <mergeCell ref="W366:AA369"/>
    <mergeCell ref="AB366:AD367"/>
    <mergeCell ref="AE366:AG369"/>
    <mergeCell ref="C366:C369"/>
    <mergeCell ref="D366:D369"/>
    <mergeCell ref="E366:E369"/>
    <mergeCell ref="F366:F369"/>
    <mergeCell ref="G366:H369"/>
    <mergeCell ref="I366:K369"/>
    <mergeCell ref="AH362:AL365"/>
    <mergeCell ref="AN362:AR365"/>
    <mergeCell ref="AU362:AU365"/>
    <mergeCell ref="AV362:AV365"/>
    <mergeCell ref="AW362:AW365"/>
    <mergeCell ref="AB364:AD365"/>
    <mergeCell ref="L362:P365"/>
    <mergeCell ref="Q362:S365"/>
    <mergeCell ref="T362:V365"/>
    <mergeCell ref="W362:AA365"/>
    <mergeCell ref="AB362:AD363"/>
    <mergeCell ref="AE362:AG365"/>
    <mergeCell ref="C362:C365"/>
    <mergeCell ref="D362:D365"/>
    <mergeCell ref="E362:E365"/>
    <mergeCell ref="F362:F365"/>
    <mergeCell ref="G362:H365"/>
    <mergeCell ref="I362:K365"/>
    <mergeCell ref="AH358:AL361"/>
    <mergeCell ref="AN358:AR361"/>
    <mergeCell ref="AU358:AU361"/>
    <mergeCell ref="AV358:AV361"/>
    <mergeCell ref="AW358:AW361"/>
    <mergeCell ref="AB360:AD361"/>
    <mergeCell ref="L358:P361"/>
    <mergeCell ref="Q358:S361"/>
    <mergeCell ref="T358:V361"/>
    <mergeCell ref="W358:AA361"/>
    <mergeCell ref="AB358:AD359"/>
    <mergeCell ref="AE358:AG361"/>
    <mergeCell ref="C358:C361"/>
    <mergeCell ref="D358:D361"/>
    <mergeCell ref="E358:E361"/>
    <mergeCell ref="F358:F361"/>
    <mergeCell ref="G358:H361"/>
    <mergeCell ref="I358:K361"/>
    <mergeCell ref="AH354:AL357"/>
    <mergeCell ref="AN354:AR357"/>
    <mergeCell ref="AU354:AU357"/>
    <mergeCell ref="AV354:AV357"/>
    <mergeCell ref="AW354:AW357"/>
    <mergeCell ref="AB356:AD357"/>
    <mergeCell ref="L354:P357"/>
    <mergeCell ref="Q354:S357"/>
    <mergeCell ref="T354:V357"/>
    <mergeCell ref="W354:AA357"/>
    <mergeCell ref="AB354:AD355"/>
    <mergeCell ref="AE354:AG357"/>
    <mergeCell ref="C354:C357"/>
    <mergeCell ref="D354:D357"/>
    <mergeCell ref="E354:E357"/>
    <mergeCell ref="F354:F357"/>
    <mergeCell ref="G354:H357"/>
    <mergeCell ref="I354:K357"/>
    <mergeCell ref="AH350:AL353"/>
    <mergeCell ref="AN350:AR353"/>
    <mergeCell ref="AU350:AU353"/>
    <mergeCell ref="AV350:AV353"/>
    <mergeCell ref="AW350:AW353"/>
    <mergeCell ref="AB352:AD353"/>
    <mergeCell ref="L350:P353"/>
    <mergeCell ref="Q350:S353"/>
    <mergeCell ref="T350:V353"/>
    <mergeCell ref="W350:AA353"/>
    <mergeCell ref="AB350:AD351"/>
    <mergeCell ref="AE350:AG353"/>
    <mergeCell ref="C350:C353"/>
    <mergeCell ref="D350:D353"/>
    <mergeCell ref="E350:E353"/>
    <mergeCell ref="F350:F353"/>
    <mergeCell ref="G350:H353"/>
    <mergeCell ref="I350:K353"/>
    <mergeCell ref="AH346:AL349"/>
    <mergeCell ref="AN346:AR349"/>
    <mergeCell ref="AU346:AU349"/>
    <mergeCell ref="AV346:AV349"/>
    <mergeCell ref="AW346:AW349"/>
    <mergeCell ref="AB348:AD349"/>
    <mergeCell ref="L346:P349"/>
    <mergeCell ref="Q346:S349"/>
    <mergeCell ref="T346:V349"/>
    <mergeCell ref="W346:AA349"/>
    <mergeCell ref="AB346:AD347"/>
    <mergeCell ref="AE346:AG349"/>
    <mergeCell ref="C346:C349"/>
    <mergeCell ref="D346:D349"/>
    <mergeCell ref="E346:E349"/>
    <mergeCell ref="F346:F349"/>
    <mergeCell ref="G346:H349"/>
    <mergeCell ref="I346:K349"/>
    <mergeCell ref="AH342:AL345"/>
    <mergeCell ref="AN342:AR345"/>
    <mergeCell ref="AU342:AU345"/>
    <mergeCell ref="AV342:AV345"/>
    <mergeCell ref="AW342:AW345"/>
    <mergeCell ref="AB344:AD345"/>
    <mergeCell ref="L342:P345"/>
    <mergeCell ref="Q342:S345"/>
    <mergeCell ref="T342:V345"/>
    <mergeCell ref="W342:AA345"/>
    <mergeCell ref="AB342:AD343"/>
    <mergeCell ref="AE342:AG345"/>
    <mergeCell ref="C342:C345"/>
    <mergeCell ref="D342:D345"/>
    <mergeCell ref="E342:E345"/>
    <mergeCell ref="F342:F345"/>
    <mergeCell ref="G342:H345"/>
    <mergeCell ref="I342:K345"/>
    <mergeCell ref="AH338:AL341"/>
    <mergeCell ref="AN338:AR341"/>
    <mergeCell ref="AU338:AU341"/>
    <mergeCell ref="AV338:AV341"/>
    <mergeCell ref="AW338:AW341"/>
    <mergeCell ref="AB340:AD341"/>
    <mergeCell ref="L338:P341"/>
    <mergeCell ref="Q338:S341"/>
    <mergeCell ref="T338:V341"/>
    <mergeCell ref="W338:AA341"/>
    <mergeCell ref="AB338:AD339"/>
    <mergeCell ref="AE338:AG341"/>
    <mergeCell ref="C338:C341"/>
    <mergeCell ref="D338:D341"/>
    <mergeCell ref="E338:E341"/>
    <mergeCell ref="F338:F341"/>
    <mergeCell ref="G338:H341"/>
    <mergeCell ref="I338:K341"/>
    <mergeCell ref="AH334:AL337"/>
    <mergeCell ref="AN334:AR337"/>
    <mergeCell ref="AU334:AU337"/>
    <mergeCell ref="AV334:AV337"/>
    <mergeCell ref="AW334:AW337"/>
    <mergeCell ref="AB336:AD337"/>
    <mergeCell ref="L334:P337"/>
    <mergeCell ref="Q334:S337"/>
    <mergeCell ref="T334:V337"/>
    <mergeCell ref="W334:AA337"/>
    <mergeCell ref="AB334:AD335"/>
    <mergeCell ref="AE334:AG337"/>
    <mergeCell ref="C334:C337"/>
    <mergeCell ref="D334:D337"/>
    <mergeCell ref="E334:E337"/>
    <mergeCell ref="F334:F337"/>
    <mergeCell ref="G334:H337"/>
    <mergeCell ref="I334:K337"/>
    <mergeCell ref="AH330:AL333"/>
    <mergeCell ref="AN330:AR333"/>
    <mergeCell ref="AU330:AU333"/>
    <mergeCell ref="AV330:AV333"/>
    <mergeCell ref="AW330:AW333"/>
    <mergeCell ref="AB332:AD333"/>
    <mergeCell ref="L330:P333"/>
    <mergeCell ref="Q330:S333"/>
    <mergeCell ref="T330:V333"/>
    <mergeCell ref="W330:AA333"/>
    <mergeCell ref="AB330:AD331"/>
    <mergeCell ref="AE330:AG333"/>
    <mergeCell ref="C330:C333"/>
    <mergeCell ref="D330:D333"/>
    <mergeCell ref="E330:E333"/>
    <mergeCell ref="F330:F333"/>
    <mergeCell ref="G330:H333"/>
    <mergeCell ref="I330:K333"/>
    <mergeCell ref="AH326:AL329"/>
    <mergeCell ref="AN326:AR329"/>
    <mergeCell ref="AU326:AU329"/>
    <mergeCell ref="AV326:AV329"/>
    <mergeCell ref="AW326:AW329"/>
    <mergeCell ref="AB328:AD329"/>
    <mergeCell ref="L326:P329"/>
    <mergeCell ref="Q326:S329"/>
    <mergeCell ref="T326:V329"/>
    <mergeCell ref="W326:AA329"/>
    <mergeCell ref="AB326:AD327"/>
    <mergeCell ref="AE326:AG329"/>
    <mergeCell ref="C326:C329"/>
    <mergeCell ref="D326:D329"/>
    <mergeCell ref="E326:E329"/>
    <mergeCell ref="F326:F329"/>
    <mergeCell ref="G326:H329"/>
    <mergeCell ref="I326:K329"/>
    <mergeCell ref="AH322:AL325"/>
    <mergeCell ref="AN322:AR325"/>
    <mergeCell ref="AU322:AU325"/>
    <mergeCell ref="AV322:AV325"/>
    <mergeCell ref="AW322:AW325"/>
    <mergeCell ref="AB324:AD325"/>
    <mergeCell ref="L322:P325"/>
    <mergeCell ref="Q322:S325"/>
    <mergeCell ref="T322:V325"/>
    <mergeCell ref="W322:AA325"/>
    <mergeCell ref="AB322:AD323"/>
    <mergeCell ref="AE322:AG325"/>
    <mergeCell ref="C322:C325"/>
    <mergeCell ref="D322:D325"/>
    <mergeCell ref="E322:E325"/>
    <mergeCell ref="F322:F325"/>
    <mergeCell ref="G322:H325"/>
    <mergeCell ref="I322:K325"/>
    <mergeCell ref="C314:C317"/>
    <mergeCell ref="D314:D317"/>
    <mergeCell ref="E314:E317"/>
    <mergeCell ref="F314:F317"/>
    <mergeCell ref="G314:H317"/>
    <mergeCell ref="I314:K317"/>
    <mergeCell ref="AH318:AL321"/>
    <mergeCell ref="AN318:AR321"/>
    <mergeCell ref="AU318:AU321"/>
    <mergeCell ref="AV318:AV321"/>
    <mergeCell ref="AW318:AW321"/>
    <mergeCell ref="AB320:AD321"/>
    <mergeCell ref="L318:P321"/>
    <mergeCell ref="Q318:S321"/>
    <mergeCell ref="T318:V321"/>
    <mergeCell ref="W318:AA321"/>
    <mergeCell ref="AB318:AD319"/>
    <mergeCell ref="AE318:AG321"/>
    <mergeCell ref="C318:C321"/>
    <mergeCell ref="D318:D321"/>
    <mergeCell ref="E318:E321"/>
    <mergeCell ref="F318:F321"/>
    <mergeCell ref="G318:H321"/>
    <mergeCell ref="I318:K321"/>
    <mergeCell ref="AW310:AW313"/>
    <mergeCell ref="I310:K313"/>
    <mergeCell ref="L310:P313"/>
    <mergeCell ref="Q310:S313"/>
    <mergeCell ref="T310:V313"/>
    <mergeCell ref="W310:AA313"/>
    <mergeCell ref="AB310:AD311"/>
    <mergeCell ref="AB312:AD313"/>
    <mergeCell ref="AN306:AR309"/>
    <mergeCell ref="AU306:AU309"/>
    <mergeCell ref="AV306:AV309"/>
    <mergeCell ref="AW306:AW309"/>
    <mergeCell ref="AB308:AD309"/>
    <mergeCell ref="AH314:AL317"/>
    <mergeCell ref="AN314:AR317"/>
    <mergeCell ref="AU314:AU317"/>
    <mergeCell ref="AV314:AV317"/>
    <mergeCell ref="AW314:AW317"/>
    <mergeCell ref="AB316:AD317"/>
    <mergeCell ref="L314:P317"/>
    <mergeCell ref="Q314:S317"/>
    <mergeCell ref="T314:V317"/>
    <mergeCell ref="W314:AA317"/>
    <mergeCell ref="AB314:AD315"/>
    <mergeCell ref="AE314:AG317"/>
    <mergeCell ref="C310:C313"/>
    <mergeCell ref="D310:D313"/>
    <mergeCell ref="E310:E313"/>
    <mergeCell ref="F310:F313"/>
    <mergeCell ref="G310:H313"/>
    <mergeCell ref="Q306:S309"/>
    <mergeCell ref="T306:V309"/>
    <mergeCell ref="W306:AA309"/>
    <mergeCell ref="AB306:AD307"/>
    <mergeCell ref="AE306:AG309"/>
    <mergeCell ref="AH306:AL309"/>
    <mergeCell ref="AV302:AV305"/>
    <mergeCell ref="AW302:AW305"/>
    <mergeCell ref="AB304:AD305"/>
    <mergeCell ref="C306:C309"/>
    <mergeCell ref="D306:D309"/>
    <mergeCell ref="E306:E309"/>
    <mergeCell ref="F306:F309"/>
    <mergeCell ref="G306:H309"/>
    <mergeCell ref="I306:K309"/>
    <mergeCell ref="L306:P309"/>
    <mergeCell ref="W302:AA305"/>
    <mergeCell ref="AB302:AD303"/>
    <mergeCell ref="AE302:AG305"/>
    <mergeCell ref="AH302:AL305"/>
    <mergeCell ref="AN302:AR305"/>
    <mergeCell ref="AU302:AU305"/>
    <mergeCell ref="AE310:AG313"/>
    <mergeCell ref="AH310:AL313"/>
    <mergeCell ref="AN310:AR313"/>
    <mergeCell ref="AU310:AU313"/>
    <mergeCell ref="AV310:AV313"/>
    <mergeCell ref="AB300:AD301"/>
    <mergeCell ref="C302:C305"/>
    <mergeCell ref="D302:D305"/>
    <mergeCell ref="E302:E305"/>
    <mergeCell ref="F302:F305"/>
    <mergeCell ref="G302:H305"/>
    <mergeCell ref="I302:K305"/>
    <mergeCell ref="L302:P305"/>
    <mergeCell ref="Q302:S305"/>
    <mergeCell ref="T302:V305"/>
    <mergeCell ref="AN296:AR301"/>
    <mergeCell ref="AU296:AU301"/>
    <mergeCell ref="AV296:AV301"/>
    <mergeCell ref="AW296:AW301"/>
    <mergeCell ref="L298:P301"/>
    <mergeCell ref="Q298:S301"/>
    <mergeCell ref="T298:V301"/>
    <mergeCell ref="W298:AA301"/>
    <mergeCell ref="AB298:AD299"/>
    <mergeCell ref="AE298:AG301"/>
    <mergeCell ref="C296:H301"/>
    <mergeCell ref="I296:K301"/>
    <mergeCell ref="L296:P297"/>
    <mergeCell ref="Q296:V297"/>
    <mergeCell ref="W296:AA297"/>
    <mergeCell ref="AB296:AG297"/>
    <mergeCell ref="AH296:AL301"/>
    <mergeCell ref="D256:J257"/>
    <mergeCell ref="K256:R257"/>
    <mergeCell ref="S256:V257"/>
    <mergeCell ref="W256:AR257"/>
    <mergeCell ref="AU230:AU231"/>
    <mergeCell ref="C258:J259"/>
    <mergeCell ref="K258:R259"/>
    <mergeCell ref="S258:V259"/>
    <mergeCell ref="W258:AR259"/>
    <mergeCell ref="AL245:AO249"/>
    <mergeCell ref="C248:I251"/>
    <mergeCell ref="S249:T249"/>
    <mergeCell ref="X249:Z249"/>
    <mergeCell ref="C254:J255"/>
    <mergeCell ref="K254:R255"/>
    <mergeCell ref="S254:V255"/>
    <mergeCell ref="W254:AR255"/>
    <mergeCell ref="C241:I242"/>
    <mergeCell ref="J241:AF242"/>
    <mergeCell ref="AG241:AO242"/>
    <mergeCell ref="C243:I247"/>
    <mergeCell ref="P243:R243"/>
    <mergeCell ref="V243:X243"/>
    <mergeCell ref="K245:L245"/>
    <mergeCell ref="U245:V245"/>
    <mergeCell ref="Z245:AB245"/>
    <mergeCell ref="AG245:AK249"/>
    <mergeCell ref="B227:E228"/>
    <mergeCell ref="F227:G228"/>
    <mergeCell ref="H227:I228"/>
    <mergeCell ref="J227:K228"/>
    <mergeCell ref="L227:M228"/>
    <mergeCell ref="N227:O228"/>
    <mergeCell ref="BD232:BD233"/>
    <mergeCell ref="BE232:BE233"/>
    <mergeCell ref="BF232:BG233"/>
    <mergeCell ref="D233:AB233"/>
    <mergeCell ref="BA226:BA227"/>
    <mergeCell ref="BB226:BB227"/>
    <mergeCell ref="BC226:BC227"/>
    <mergeCell ref="BD226:BD227"/>
    <mergeCell ref="BE226:BE227"/>
    <mergeCell ref="BF226:BG227"/>
    <mergeCell ref="AE234:AK235"/>
    <mergeCell ref="AL234:AQ235"/>
    <mergeCell ref="AW232:AW233"/>
    <mergeCell ref="AX232:AX233"/>
    <mergeCell ref="AY232:AY233"/>
    <mergeCell ref="BA232:BA233"/>
    <mergeCell ref="BB232:BB233"/>
    <mergeCell ref="BC232:BC233"/>
    <mergeCell ref="D231:AB231"/>
    <mergeCell ref="AE231:AK232"/>
    <mergeCell ref="AL231:AQ232"/>
    <mergeCell ref="D232:AB232"/>
    <mergeCell ref="AU232:AU233"/>
    <mergeCell ref="AV232:AV233"/>
    <mergeCell ref="AU226:AU227"/>
    <mergeCell ref="AV226:AV227"/>
    <mergeCell ref="AW226:AW227"/>
    <mergeCell ref="AX226:AX227"/>
    <mergeCell ref="AY226:AY227"/>
    <mergeCell ref="Z224:AA225"/>
    <mergeCell ref="AE224:AI225"/>
    <mergeCell ref="AJ224:AK225"/>
    <mergeCell ref="AL224:AM225"/>
    <mergeCell ref="AN224:AO225"/>
    <mergeCell ref="AP224:AQ225"/>
    <mergeCell ref="AE227:AI228"/>
    <mergeCell ref="AJ227:AK228"/>
    <mergeCell ref="AL227:AM228"/>
    <mergeCell ref="AN227:AO228"/>
    <mergeCell ref="AP227:AQ228"/>
    <mergeCell ref="P227:Q228"/>
    <mergeCell ref="R227:S228"/>
    <mergeCell ref="T227:U228"/>
    <mergeCell ref="V227:W228"/>
    <mergeCell ref="X227:Y228"/>
    <mergeCell ref="Z227:AA228"/>
    <mergeCell ref="N224:O225"/>
    <mergeCell ref="P224:Q225"/>
    <mergeCell ref="R224:S225"/>
    <mergeCell ref="T224:U225"/>
    <mergeCell ref="V224:W225"/>
    <mergeCell ref="X224:Y225"/>
    <mergeCell ref="AT220:AT221"/>
    <mergeCell ref="AU221:AU222"/>
    <mergeCell ref="AV221:AV222"/>
    <mergeCell ref="AX221:AX222"/>
    <mergeCell ref="AY221:AY222"/>
    <mergeCell ref="B224:E225"/>
    <mergeCell ref="F224:G225"/>
    <mergeCell ref="H224:I225"/>
    <mergeCell ref="J224:K225"/>
    <mergeCell ref="L224:M225"/>
    <mergeCell ref="Z220:AA221"/>
    <mergeCell ref="AE220:AI221"/>
    <mergeCell ref="AJ220:AK221"/>
    <mergeCell ref="AL220:AM221"/>
    <mergeCell ref="AN220:AO221"/>
    <mergeCell ref="AP220:AQ221"/>
    <mergeCell ref="N220:O221"/>
    <mergeCell ref="P220:Q221"/>
    <mergeCell ref="R220:S221"/>
    <mergeCell ref="T220:U221"/>
    <mergeCell ref="V220:W221"/>
    <mergeCell ref="X220:Y221"/>
    <mergeCell ref="AU224:AU225"/>
    <mergeCell ref="A217:I218"/>
    <mergeCell ref="B220:E221"/>
    <mergeCell ref="F220:G221"/>
    <mergeCell ref="H220:I221"/>
    <mergeCell ref="J220:K221"/>
    <mergeCell ref="L220:M221"/>
    <mergeCell ref="BD210:BD211"/>
    <mergeCell ref="BE210:BE211"/>
    <mergeCell ref="BF210:BG211"/>
    <mergeCell ref="D211:AB211"/>
    <mergeCell ref="AE212:AK213"/>
    <mergeCell ref="AL212:AQ213"/>
    <mergeCell ref="AW210:AW211"/>
    <mergeCell ref="AX210:AX211"/>
    <mergeCell ref="AY210:AY211"/>
    <mergeCell ref="BA210:BA211"/>
    <mergeCell ref="BB210:BB211"/>
    <mergeCell ref="BC210:BC211"/>
    <mergeCell ref="D209:AB209"/>
    <mergeCell ref="AE209:AK210"/>
    <mergeCell ref="AL209:AQ210"/>
    <mergeCell ref="D210:AB210"/>
    <mergeCell ref="AU210:AU211"/>
    <mergeCell ref="AV210:AV211"/>
    <mergeCell ref="AE205:AI206"/>
    <mergeCell ref="AJ205:AK206"/>
    <mergeCell ref="AL205:AM206"/>
    <mergeCell ref="AN205:AO206"/>
    <mergeCell ref="AP205:AQ206"/>
    <mergeCell ref="AU208:AU209"/>
    <mergeCell ref="P205:Q206"/>
    <mergeCell ref="R205:S206"/>
    <mergeCell ref="T205:U206"/>
    <mergeCell ref="V205:W206"/>
    <mergeCell ref="X205:Y206"/>
    <mergeCell ref="Z205:AA206"/>
    <mergeCell ref="B205:E206"/>
    <mergeCell ref="F205:G206"/>
    <mergeCell ref="H205:I206"/>
    <mergeCell ref="J205:K206"/>
    <mergeCell ref="L205:M206"/>
    <mergeCell ref="N205:O206"/>
    <mergeCell ref="BA204:BA205"/>
    <mergeCell ref="BB204:BB205"/>
    <mergeCell ref="BC204:BC205"/>
    <mergeCell ref="BD204:BD205"/>
    <mergeCell ref="BE204:BE205"/>
    <mergeCell ref="BF204:BG205"/>
    <mergeCell ref="AU202:AU203"/>
    <mergeCell ref="AU204:AU205"/>
    <mergeCell ref="AV204:AV205"/>
    <mergeCell ref="AW204:AW205"/>
    <mergeCell ref="AX204:AX205"/>
    <mergeCell ref="AY204:AY205"/>
    <mergeCell ref="Z202:AA203"/>
    <mergeCell ref="AE202:AI203"/>
    <mergeCell ref="AJ202:AK203"/>
    <mergeCell ref="AL202:AM203"/>
    <mergeCell ref="AN202:AO203"/>
    <mergeCell ref="AP202:AQ203"/>
    <mergeCell ref="N202:O203"/>
    <mergeCell ref="P202:Q203"/>
    <mergeCell ref="R202:S203"/>
    <mergeCell ref="T202:U203"/>
    <mergeCell ref="V202:W203"/>
    <mergeCell ref="X202:Y203"/>
    <mergeCell ref="AT198:AT199"/>
    <mergeCell ref="AU199:AU200"/>
    <mergeCell ref="AV199:AV200"/>
    <mergeCell ref="AX199:AX200"/>
    <mergeCell ref="AY199:AY200"/>
    <mergeCell ref="B202:E203"/>
    <mergeCell ref="F202:G203"/>
    <mergeCell ref="H202:I203"/>
    <mergeCell ref="J202:K203"/>
    <mergeCell ref="L202:M203"/>
    <mergeCell ref="Z198:AA199"/>
    <mergeCell ref="AE198:AI199"/>
    <mergeCell ref="AJ198:AK199"/>
    <mergeCell ref="AL198:AM199"/>
    <mergeCell ref="AN198:AO199"/>
    <mergeCell ref="AP198:AQ199"/>
    <mergeCell ref="N198:O199"/>
    <mergeCell ref="P198:Q199"/>
    <mergeCell ref="R198:S199"/>
    <mergeCell ref="T198:U199"/>
    <mergeCell ref="V198:W199"/>
    <mergeCell ref="X198:Y199"/>
    <mergeCell ref="A195:I196"/>
    <mergeCell ref="B198:E199"/>
    <mergeCell ref="F198:G199"/>
    <mergeCell ref="H198:I199"/>
    <mergeCell ref="J198:K199"/>
    <mergeCell ref="L198:M199"/>
    <mergeCell ref="BD188:BD189"/>
    <mergeCell ref="BE188:BE189"/>
    <mergeCell ref="BF188:BG189"/>
    <mergeCell ref="D189:AB189"/>
    <mergeCell ref="AE190:AK191"/>
    <mergeCell ref="AL190:AQ191"/>
    <mergeCell ref="AW188:AW189"/>
    <mergeCell ref="AX188:AX189"/>
    <mergeCell ref="AY188:AY189"/>
    <mergeCell ref="BA188:BA189"/>
    <mergeCell ref="BB188:BB189"/>
    <mergeCell ref="BC188:BC189"/>
    <mergeCell ref="D187:AB187"/>
    <mergeCell ref="AE187:AK188"/>
    <mergeCell ref="AL187:AQ188"/>
    <mergeCell ref="D188:AB188"/>
    <mergeCell ref="AU188:AU189"/>
    <mergeCell ref="AV188:AV189"/>
    <mergeCell ref="AE183:AI184"/>
    <mergeCell ref="AJ183:AK184"/>
    <mergeCell ref="AL183:AM184"/>
    <mergeCell ref="AN183:AO184"/>
    <mergeCell ref="AP183:AQ184"/>
    <mergeCell ref="AU186:AU187"/>
    <mergeCell ref="P183:Q184"/>
    <mergeCell ref="R183:S184"/>
    <mergeCell ref="T183:U184"/>
    <mergeCell ref="V183:W184"/>
    <mergeCell ref="X183:Y184"/>
    <mergeCell ref="Z183:AA184"/>
    <mergeCell ref="B183:E184"/>
    <mergeCell ref="F183:G184"/>
    <mergeCell ref="H183:I184"/>
    <mergeCell ref="J183:K184"/>
    <mergeCell ref="L183:M184"/>
    <mergeCell ref="N183:O184"/>
    <mergeCell ref="BA182:BA183"/>
    <mergeCell ref="BB182:BB183"/>
    <mergeCell ref="BC182:BC183"/>
    <mergeCell ref="BD182:BD183"/>
    <mergeCell ref="BE182:BE183"/>
    <mergeCell ref="BF182:BG183"/>
    <mergeCell ref="AU180:AU181"/>
    <mergeCell ref="AU182:AU183"/>
    <mergeCell ref="AV182:AV183"/>
    <mergeCell ref="AW182:AW183"/>
    <mergeCell ref="AX182:AX183"/>
    <mergeCell ref="AY182:AY183"/>
    <mergeCell ref="Z180:AA181"/>
    <mergeCell ref="AE180:AI181"/>
    <mergeCell ref="AJ180:AK181"/>
    <mergeCell ref="AL180:AM181"/>
    <mergeCell ref="AN180:AO181"/>
    <mergeCell ref="AP180:AQ181"/>
    <mergeCell ref="N180:O181"/>
    <mergeCell ref="P180:Q181"/>
    <mergeCell ref="R180:S181"/>
    <mergeCell ref="T180:U181"/>
    <mergeCell ref="V180:W181"/>
    <mergeCell ref="X180:Y181"/>
    <mergeCell ref="AT176:AT177"/>
    <mergeCell ref="AU177:AU178"/>
    <mergeCell ref="AV177:AV178"/>
    <mergeCell ref="AX177:AX178"/>
    <mergeCell ref="AY177:AY178"/>
    <mergeCell ref="B180:E181"/>
    <mergeCell ref="F180:G181"/>
    <mergeCell ref="H180:I181"/>
    <mergeCell ref="J180:K181"/>
    <mergeCell ref="L180:M181"/>
    <mergeCell ref="Z176:AA177"/>
    <mergeCell ref="AE176:AI177"/>
    <mergeCell ref="AJ176:AK177"/>
    <mergeCell ref="AL176:AM177"/>
    <mergeCell ref="AN176:AO177"/>
    <mergeCell ref="AP176:AQ177"/>
    <mergeCell ref="N176:O177"/>
    <mergeCell ref="P176:Q177"/>
    <mergeCell ref="R176:S177"/>
    <mergeCell ref="T176:U177"/>
    <mergeCell ref="V176:W177"/>
    <mergeCell ref="X176:Y177"/>
    <mergeCell ref="A173:I174"/>
    <mergeCell ref="B176:E177"/>
    <mergeCell ref="F176:G177"/>
    <mergeCell ref="H176:I177"/>
    <mergeCell ref="J176:K177"/>
    <mergeCell ref="L176:M177"/>
    <mergeCell ref="BD166:BD167"/>
    <mergeCell ref="BE166:BE167"/>
    <mergeCell ref="BF166:BG167"/>
    <mergeCell ref="D167:AB167"/>
    <mergeCell ref="AE168:AK169"/>
    <mergeCell ref="AL168:AQ169"/>
    <mergeCell ref="AW166:AW167"/>
    <mergeCell ref="AX166:AX167"/>
    <mergeCell ref="AY166:AY167"/>
    <mergeCell ref="BA166:BA167"/>
    <mergeCell ref="BB166:BB167"/>
    <mergeCell ref="BC166:BC167"/>
    <mergeCell ref="D165:AB165"/>
    <mergeCell ref="AE165:AK166"/>
    <mergeCell ref="AL165:AQ166"/>
    <mergeCell ref="D166:AB166"/>
    <mergeCell ref="AU166:AU167"/>
    <mergeCell ref="AV166:AV167"/>
    <mergeCell ref="AE161:AI162"/>
    <mergeCell ref="AJ161:AK162"/>
    <mergeCell ref="AL161:AM162"/>
    <mergeCell ref="AN161:AO162"/>
    <mergeCell ref="AP161:AQ162"/>
    <mergeCell ref="AU164:AU165"/>
    <mergeCell ref="P161:Q162"/>
    <mergeCell ref="R161:S162"/>
    <mergeCell ref="T161:U162"/>
    <mergeCell ref="V161:W162"/>
    <mergeCell ref="X161:Y162"/>
    <mergeCell ref="Z161:AA162"/>
    <mergeCell ref="B161:E162"/>
    <mergeCell ref="F161:G162"/>
    <mergeCell ref="H161:I162"/>
    <mergeCell ref="J161:K162"/>
    <mergeCell ref="L161:M162"/>
    <mergeCell ref="N161:O162"/>
    <mergeCell ref="BA160:BA161"/>
    <mergeCell ref="BB160:BB161"/>
    <mergeCell ref="BC160:BC161"/>
    <mergeCell ref="BD160:BD161"/>
    <mergeCell ref="BE160:BE161"/>
    <mergeCell ref="BF160:BG161"/>
    <mergeCell ref="AU158:AU159"/>
    <mergeCell ref="AU160:AU161"/>
    <mergeCell ref="AV160:AV161"/>
    <mergeCell ref="AW160:AW161"/>
    <mergeCell ref="AX160:AX161"/>
    <mergeCell ref="AY160:AY161"/>
    <mergeCell ref="Z158:AA159"/>
    <mergeCell ref="AE158:AI159"/>
    <mergeCell ref="AJ158:AK159"/>
    <mergeCell ref="AL158:AM159"/>
    <mergeCell ref="AN158:AO159"/>
    <mergeCell ref="AP158:AQ159"/>
    <mergeCell ref="N158:O159"/>
    <mergeCell ref="P158:Q159"/>
    <mergeCell ref="R158:S159"/>
    <mergeCell ref="T158:U159"/>
    <mergeCell ref="V158:W159"/>
    <mergeCell ref="X158:Y159"/>
    <mergeCell ref="AT154:AT155"/>
    <mergeCell ref="AU155:AU156"/>
    <mergeCell ref="AV155:AV156"/>
    <mergeCell ref="AX155:AX156"/>
    <mergeCell ref="AY155:AY156"/>
    <mergeCell ref="B158:E159"/>
    <mergeCell ref="F158:G159"/>
    <mergeCell ref="H158:I159"/>
    <mergeCell ref="J158:K159"/>
    <mergeCell ref="L158:M159"/>
    <mergeCell ref="Z154:AA155"/>
    <mergeCell ref="AE154:AI155"/>
    <mergeCell ref="AJ154:AK155"/>
    <mergeCell ref="AL154:AM155"/>
    <mergeCell ref="AN154:AO155"/>
    <mergeCell ref="AP154:AQ155"/>
    <mergeCell ref="N154:O155"/>
    <mergeCell ref="P154:Q155"/>
    <mergeCell ref="R154:S155"/>
    <mergeCell ref="T154:U155"/>
    <mergeCell ref="V154:W155"/>
    <mergeCell ref="X154:Y155"/>
    <mergeCell ref="A151:I152"/>
    <mergeCell ref="B154:E155"/>
    <mergeCell ref="F154:G155"/>
    <mergeCell ref="H154:I155"/>
    <mergeCell ref="J154:K155"/>
    <mergeCell ref="L154:M155"/>
    <mergeCell ref="C147:G148"/>
    <mergeCell ref="H147:J147"/>
    <mergeCell ref="K147:R148"/>
    <mergeCell ref="S147:Z147"/>
    <mergeCell ref="AA147:AI148"/>
    <mergeCell ref="AJ147:AR148"/>
    <mergeCell ref="H148:J148"/>
    <mergeCell ref="S148:Z148"/>
    <mergeCell ref="A140:AS140"/>
    <mergeCell ref="C146:J146"/>
    <mergeCell ref="K146:R146"/>
    <mergeCell ref="S146:Z146"/>
    <mergeCell ref="AA146:AI146"/>
    <mergeCell ref="AJ146:AR146"/>
  </mergeCells>
  <phoneticPr fontId="1"/>
  <conditionalFormatting sqref="L302:P769 W302:AA769 AH302:AL769 AN302:AR369">
    <cfRule type="expression" dxfId="9" priority="2">
      <formula>IF(L302=0,TRUE)</formula>
    </cfRule>
  </conditionalFormatting>
  <conditionalFormatting sqref="AN370:AR769">
    <cfRule type="expression" dxfId="8" priority="1">
      <formula>IF(AN370=0,TRUE)</formula>
    </cfRule>
  </conditionalFormatting>
  <dataValidations count="6">
    <dataValidation type="list" allowBlank="1" showInputMessage="1" showErrorMessage="1" sqref="Q370:S769">
      <formula1>"①,②,③,④,⑤,⑥,⑦,⑧,⑨,⑩,⑪,⑫,⑬,⑭,⑮"</formula1>
    </dataValidation>
    <dataValidation type="list" allowBlank="1" showInputMessage="1" showErrorMessage="1" sqref="I302:K369">
      <formula1>"○,定,×"</formula1>
    </dataValidation>
    <dataValidation type="list" allowBlank="1" showInputMessage="1" showErrorMessage="1" sqref="I382:K389 I410:K417 I438:K445">
      <formula1>"○,△,定,×,※"</formula1>
    </dataValidation>
    <dataValidation type="list" allowBlank="1" showInputMessage="1" showErrorMessage="1" sqref="I370:K381 I390:K409 I418:K437 I446:K769">
      <formula1>"△,定,×,※"</formula1>
    </dataValidation>
    <dataValidation type="whole" allowBlank="1" showInputMessage="1" showErrorMessage="1" sqref="L154:M155 X154:Y155 L158:M159 X158:Y159 AN158:AO159 AN154:AO155 X161:Y162 AN161:AO162 L161:M162 L220:M221 X220:Y221 L224:M225 X224:Y225 AN224:AO225 AN220:AO221 X227:Y228 AN227:AO228 L227:M228 L198:M199 X198:Y199 L202:M203 X202:Y203 AN202:AO203 AN198:AO199 X205:Y206 AN205:AO206 L205:M206 L176:M177 X176:Y177 L180:M181 X180:Y181 AN180:AO181 AN176:AO177 X183:Y184 AN183:AO184 L183:M184">
      <formula1>0</formula1>
      <formula2>59</formula2>
    </dataValidation>
    <dataValidation type="list" allowBlank="1" showInputMessage="1" showErrorMessage="1" sqref="A2">
      <formula1>"①映画館運営事業者"</formula1>
    </dataValidation>
  </dataValidations>
  <pageMargins left="0.9055118110236221" right="0.51181102362204722" top="0.55118110236220474" bottom="0.55118110236220474" header="0.31496062992125984" footer="0.31496062992125984"/>
  <pageSetup paperSize="9" scale="50" fitToHeight="0" orientation="portrait" cellComments="asDisplayed" r:id="rId1"/>
  <headerFooter>
    <oddHeader>&amp;L&amp;16＜様式第３－１号＞</oddHeader>
    <oddFooter>&amp;C&amp;P/&amp;N ページ</oddFooter>
  </headerFooter>
  <rowBreaks count="7" manualBreakCount="7">
    <brk id="108" max="44" man="1"/>
    <brk id="172" max="44" man="1"/>
    <brk id="238" max="44" man="1"/>
    <brk id="289" max="44" man="1"/>
    <brk id="425" max="44" man="1"/>
    <brk id="573" max="44" man="1"/>
    <brk id="721" max="4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780"/>
  <sheetViews>
    <sheetView showZeros="0" view="pageBreakPreview" zoomScale="55" zoomScaleNormal="100" zoomScaleSheetLayoutView="55" zoomScalePageLayoutView="25" workbookViewId="0">
      <selection activeCell="Q370" sqref="Q370:S373"/>
    </sheetView>
  </sheetViews>
  <sheetFormatPr defaultRowHeight="18.75"/>
  <cols>
    <col min="1" max="3" width="4.125" style="1" customWidth="1"/>
    <col min="4" max="4" width="4.125" style="9" customWidth="1"/>
    <col min="5" max="5" width="4.125" style="1" customWidth="1"/>
    <col min="6" max="31" width="3.375" style="1" customWidth="1"/>
    <col min="32" max="43" width="3.625" style="1" customWidth="1"/>
    <col min="44" max="44" width="4" style="1" customWidth="1"/>
    <col min="45" max="45" width="2.375" style="1" customWidth="1"/>
    <col min="46" max="50" width="9" style="1"/>
    <col min="51" max="52" width="9" style="1" customWidth="1"/>
    <col min="53" max="16384" width="9" style="1"/>
  </cols>
  <sheetData>
    <row r="1" spans="4:4" ht="29.25" customHeight="1">
      <c r="D1" s="2"/>
    </row>
    <row r="2" spans="4:4" s="308" customFormat="1" ht="35.1" hidden="1" customHeight="1"/>
    <row r="3" spans="4:4" s="308" customFormat="1" ht="35.1" hidden="1" customHeight="1"/>
    <row r="4" spans="4:4" s="308" customFormat="1" ht="21.75" hidden="1" customHeight="1"/>
    <row r="5" spans="4:4" s="308" customFormat="1" ht="34.5" hidden="1" customHeight="1"/>
    <row r="6" spans="4:4" s="308" customFormat="1" ht="25.5" hidden="1" customHeight="1"/>
    <row r="7" spans="4:4" s="308" customFormat="1" ht="29.25" hidden="1" customHeight="1"/>
    <row r="8" spans="4:4" s="308" customFormat="1" ht="29.25" hidden="1" customHeight="1"/>
    <row r="9" spans="4:4" s="308" customFormat="1" ht="29.25" hidden="1" customHeight="1"/>
    <row r="10" spans="4:4" s="308" customFormat="1" ht="27" hidden="1" customHeight="1"/>
    <row r="11" spans="4:4" s="308" customFormat="1" ht="18.75" hidden="1" customHeight="1"/>
    <row r="12" spans="4:4" s="308" customFormat="1" ht="27" hidden="1" customHeight="1"/>
    <row r="13" spans="4:4" s="308" customFormat="1" ht="29.25" hidden="1" customHeight="1"/>
    <row r="14" spans="4:4" s="308" customFormat="1" ht="18.75" hidden="1" customHeight="1"/>
    <row r="15" spans="4:4" s="308" customFormat="1" ht="14.25" hidden="1" customHeight="1"/>
    <row r="16" spans="4:4" s="308" customFormat="1" ht="18.75" hidden="1" customHeight="1"/>
    <row r="17" s="308" customFormat="1" ht="15" hidden="1" customHeight="1"/>
    <row r="18" s="308" customFormat="1" ht="18" hidden="1" customHeight="1"/>
    <row r="19" s="308" customFormat="1" ht="17.45" hidden="1" customHeight="1"/>
    <row r="20" s="308" customFormat="1" ht="17.45" hidden="1" customHeight="1"/>
    <row r="21" s="308" customFormat="1" ht="17.45" hidden="1" customHeight="1"/>
    <row r="22" s="308" customFormat="1" ht="17.45" hidden="1" customHeight="1"/>
    <row r="23" s="308" customFormat="1" ht="17.45" hidden="1" customHeight="1"/>
    <row r="24" s="308" customFormat="1" ht="17.45" hidden="1" customHeight="1"/>
    <row r="25" s="308" customFormat="1" ht="17.45" hidden="1" customHeight="1"/>
    <row r="26" s="308" customFormat="1" ht="17.45" hidden="1" customHeight="1"/>
    <row r="27" s="308" customFormat="1" ht="17.45" hidden="1" customHeight="1"/>
    <row r="28" s="308" customFormat="1" ht="17.45" hidden="1" customHeight="1"/>
    <row r="29" s="308" customFormat="1" ht="17.45" hidden="1" customHeight="1"/>
    <row r="30" s="308" customFormat="1" ht="17.45" hidden="1" customHeight="1"/>
    <row r="31" s="308" customFormat="1" ht="17.45" hidden="1" customHeight="1"/>
    <row r="32" s="308" customFormat="1" ht="17.45" hidden="1" customHeight="1"/>
    <row r="33" s="308" customFormat="1" ht="17.45" hidden="1" customHeight="1"/>
    <row r="34" s="308" customFormat="1" ht="18.75" hidden="1" customHeight="1"/>
    <row r="35" s="308" customFormat="1" ht="27" hidden="1" customHeight="1"/>
    <row r="36" s="308" customFormat="1" ht="42" hidden="1" customHeight="1"/>
    <row r="37" s="308" customFormat="1" ht="13.5" hidden="1" customHeight="1"/>
    <row r="38" s="308" customFormat="1" ht="30" hidden="1" customHeight="1"/>
    <row r="39" s="308" customFormat="1" ht="53.25" hidden="1" customHeight="1"/>
    <row r="40" s="308" customFormat="1" ht="27" hidden="1" customHeight="1"/>
    <row r="41" s="308" customFormat="1" ht="53.25" hidden="1" customHeight="1"/>
    <row r="42" s="308" customFormat="1" ht="44.25" hidden="1" customHeight="1"/>
    <row r="43" s="308" customFormat="1" ht="27" hidden="1" customHeight="1"/>
    <row r="44" s="308" customFormat="1" ht="52.5" hidden="1" customHeight="1"/>
    <row r="45" s="308" customFormat="1" ht="27" hidden="1" customHeight="1"/>
    <row r="46" s="308" customFormat="1" ht="33.75" hidden="1" customHeight="1"/>
    <row r="47" s="308" customFormat="1" ht="39.75" hidden="1" customHeight="1"/>
    <row r="48" s="308" customFormat="1" ht="27" hidden="1" customHeight="1"/>
    <row r="49" s="308" customFormat="1" ht="63" hidden="1" customHeight="1"/>
    <row r="50" s="308" customFormat="1" ht="38.25" hidden="1" customHeight="1"/>
    <row r="51" s="308" customFormat="1" ht="27" hidden="1" customHeight="1"/>
    <row r="52" s="308" customFormat="1" ht="28.5" hidden="1" customHeight="1"/>
    <row r="53" s="308" customFormat="1" ht="30" hidden="1" customHeight="1"/>
    <row r="54" s="308" customFormat="1" ht="15.75" hidden="1" customHeight="1"/>
    <row r="55" s="308" customFormat="1" ht="27" hidden="1" customHeight="1"/>
    <row r="56" s="308" customFormat="1" ht="27" hidden="1" customHeight="1"/>
    <row r="57" s="308" customFormat="1" ht="27" hidden="1" customHeight="1"/>
    <row r="58" s="308" customFormat="1" ht="37.5" hidden="1" customHeight="1"/>
    <row r="59" s="308" customFormat="1" ht="21.75" hidden="1" customHeight="1"/>
    <row r="60" s="308" customFormat="1" ht="27" hidden="1" customHeight="1"/>
    <row r="61" s="308" customFormat="1" ht="27" hidden="1" customHeight="1"/>
    <row r="62" s="308" customFormat="1" ht="31.5" hidden="1" customHeight="1"/>
    <row r="63" s="308" customFormat="1" ht="30" hidden="1" customHeight="1"/>
    <row r="64" s="308" customFormat="1" ht="25.5" hidden="1" customHeight="1"/>
    <row r="65" s="308" customFormat="1" ht="36.75" hidden="1" customHeight="1"/>
    <row r="66" s="308" customFormat="1" ht="25.5" hidden="1" customHeight="1"/>
    <row r="67" s="308" customFormat="1" ht="36.75" hidden="1" customHeight="1"/>
    <row r="68" s="308" customFormat="1" ht="25.5" hidden="1" customHeight="1"/>
    <row r="69" s="308" customFormat="1" ht="36.75" hidden="1" customHeight="1"/>
    <row r="70" s="308" customFormat="1" ht="25.5" hidden="1" customHeight="1"/>
    <row r="71" s="308" customFormat="1" ht="32.25" hidden="1" customHeight="1"/>
    <row r="72" s="308" customFormat="1" ht="28.5" hidden="1" customHeight="1"/>
    <row r="73" s="308" customFormat="1" ht="25.5" hidden="1" customHeight="1"/>
    <row r="74" s="308" customFormat="1" ht="14.25" hidden="1" customHeight="1"/>
    <row r="75" s="308" customFormat="1" ht="33" hidden="1" customHeight="1"/>
    <row r="76" s="308" customFormat="1" ht="33" hidden="1" customHeight="1"/>
    <row r="77" s="308" customFormat="1" ht="33" hidden="1" customHeight="1"/>
    <row r="78" s="308" customFormat="1" ht="39.950000000000003" hidden="1" customHeight="1"/>
    <row r="79" s="308" customFormat="1" ht="39.950000000000003" hidden="1" customHeight="1"/>
    <row r="80" s="308" customFormat="1" ht="39.950000000000003" hidden="1" customHeight="1"/>
    <row r="81" s="308" customFormat="1" ht="39.950000000000003" hidden="1" customHeight="1"/>
    <row r="82" s="308" customFormat="1" ht="39.950000000000003" hidden="1" customHeight="1"/>
    <row r="83" s="308" customFormat="1" ht="29.1" hidden="1" customHeight="1"/>
    <row r="84" s="308" customFormat="1" ht="29.1" hidden="1" customHeight="1"/>
    <row r="85" s="308" customFormat="1" ht="29.1" hidden="1" customHeight="1"/>
    <row r="86" s="308" customFormat="1" ht="39.950000000000003" hidden="1" customHeight="1"/>
    <row r="87" s="308" customFormat="1" ht="29.1" hidden="1" customHeight="1"/>
    <row r="88" s="308" customFormat="1" ht="29.1" hidden="1" customHeight="1"/>
    <row r="89" s="308" customFormat="1" ht="29.1" hidden="1" customHeight="1"/>
    <row r="90" s="308" customFormat="1" ht="29.1" hidden="1" customHeight="1"/>
    <row r="91" s="308" customFormat="1" ht="29.1" hidden="1" customHeight="1"/>
    <row r="92" s="308" customFormat="1" ht="30" hidden="1" customHeight="1"/>
    <row r="93" s="308" customFormat="1" ht="33" hidden="1" customHeight="1"/>
    <row r="94" s="308" customFormat="1" ht="33" hidden="1" customHeight="1"/>
    <row r="95" s="308" customFormat="1" ht="33" hidden="1" customHeight="1"/>
    <row r="96" s="308" customFormat="1" ht="39.950000000000003" hidden="1" customHeight="1"/>
    <row r="97" s="308" customFormat="1" ht="39.950000000000003" hidden="1" customHeight="1"/>
    <row r="98" s="308" customFormat="1" ht="39.950000000000003" hidden="1" customHeight="1"/>
    <row r="99" s="308" customFormat="1" ht="39.950000000000003" hidden="1" customHeight="1"/>
    <row r="100" s="308" customFormat="1" ht="38.25" hidden="1" customHeight="1"/>
    <row r="101" s="308" customFormat="1" ht="38.25" hidden="1" customHeight="1"/>
    <row r="102" s="308" customFormat="1" ht="50.1" hidden="1" customHeight="1"/>
    <row r="103" s="308" customFormat="1" ht="39.950000000000003" hidden="1" customHeight="1"/>
    <row r="104" s="308" customFormat="1" ht="39.950000000000003" hidden="1" customHeight="1"/>
    <row r="105" s="308" customFormat="1" ht="39.950000000000003" hidden="1" customHeight="1"/>
    <row r="106" s="308" customFormat="1" ht="39.950000000000003" hidden="1" customHeight="1"/>
    <row r="107" s="308" customFormat="1" ht="39.950000000000003" hidden="1" customHeight="1"/>
    <row r="108" s="308" customFormat="1" ht="39.950000000000003" hidden="1" customHeight="1"/>
    <row r="109" s="308" customFormat="1" ht="30.75" hidden="1" customHeight="1"/>
    <row r="110" s="308" customFormat="1" ht="14.25" hidden="1" customHeight="1"/>
    <row r="111" s="308" customFormat="1" ht="11.25" hidden="1" customHeight="1"/>
    <row r="112" s="308" customFormat="1" ht="25.5" hidden="1" customHeight="1"/>
    <row r="113" s="308" customFormat="1" ht="9.75" hidden="1" customHeight="1"/>
    <row r="114" s="308" customFormat="1" ht="27" hidden="1" customHeight="1"/>
    <row r="115" s="308" customFormat="1" ht="11.25" hidden="1" customHeight="1"/>
    <row r="116" s="308" customFormat="1" ht="25.5" hidden="1" customHeight="1"/>
    <row r="117" s="308" customFormat="1" ht="37.5" hidden="1" customHeight="1"/>
    <row r="118" s="308" customFormat="1" ht="22.5" hidden="1" customHeight="1"/>
    <row r="119" s="308" customFormat="1" ht="37.5" hidden="1" customHeight="1"/>
    <row r="120" s="308" customFormat="1" ht="37.5" hidden="1" customHeight="1"/>
    <row r="121" s="308" customFormat="1" ht="12" hidden="1" customHeight="1"/>
    <row r="122" s="308" customFormat="1" ht="27" hidden="1" customHeight="1"/>
    <row r="123" s="308" customFormat="1" ht="18.75" hidden="1" customHeight="1"/>
    <row r="124" s="308" customFormat="1" ht="27" hidden="1" customHeight="1"/>
    <row r="125" s="308" customFormat="1" ht="18.75" hidden="1" customHeight="1"/>
    <row r="126" s="308" customFormat="1" ht="27" hidden="1" customHeight="1"/>
    <row r="127" s="308" customFormat="1" ht="27" hidden="1" customHeight="1"/>
    <row r="128" s="308" customFormat="1" ht="18.75" hidden="1" customHeight="1"/>
    <row r="129" spans="1:56" s="308" customFormat="1" ht="29.1" hidden="1" customHeight="1"/>
    <row r="130" spans="1:56" s="308" customFormat="1" ht="29.1" hidden="1" customHeight="1"/>
    <row r="131" spans="1:56" s="308" customFormat="1" ht="29.1" hidden="1" customHeight="1"/>
    <row r="132" spans="1:56" s="308" customFormat="1" ht="29.1" hidden="1" customHeight="1"/>
    <row r="133" spans="1:56" s="308" customFormat="1" ht="30" hidden="1" customHeight="1"/>
    <row r="134" spans="1:56" s="308" customFormat="1" ht="30" hidden="1" customHeight="1"/>
    <row r="135" spans="1:56" s="308" customFormat="1" ht="25.5" hidden="1" customHeight="1"/>
    <row r="136" spans="1:56" s="21" customFormat="1" ht="9" hidden="1" customHeight="1">
      <c r="D136" s="85"/>
      <c r="AC136" s="86"/>
      <c r="AO136" s="86"/>
      <c r="AT136" s="20"/>
      <c r="AU136" s="20"/>
    </row>
    <row r="137" spans="1:56" s="92" customFormat="1" ht="28.5" hidden="1" customHeight="1">
      <c r="A137" s="87" t="s">
        <v>296</v>
      </c>
      <c r="B137" s="88"/>
      <c r="C137" s="88"/>
      <c r="D137" s="89"/>
      <c r="E137" s="88"/>
      <c r="F137" s="88"/>
      <c r="G137" s="88"/>
      <c r="H137" s="88"/>
      <c r="I137" s="88"/>
      <c r="J137" s="88"/>
      <c r="K137" s="88"/>
      <c r="L137" s="88"/>
      <c r="M137" s="88"/>
      <c r="N137" s="88"/>
      <c r="O137" s="88"/>
      <c r="P137" s="88"/>
      <c r="Q137" s="88"/>
      <c r="R137" s="88"/>
      <c r="S137" s="88"/>
      <c r="T137" s="88"/>
      <c r="U137" s="88"/>
      <c r="V137" s="88"/>
      <c r="W137" s="88"/>
      <c r="X137" s="90"/>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91"/>
      <c r="AU137" s="91"/>
    </row>
    <row r="138" spans="1:56" ht="11.25" hidden="1" customHeight="1">
      <c r="A138" s="315"/>
      <c r="B138" s="315"/>
      <c r="C138" s="315"/>
      <c r="D138" s="315"/>
      <c r="E138" s="315"/>
      <c r="F138" s="269"/>
      <c r="G138" s="269"/>
      <c r="H138" s="269"/>
      <c r="I138" s="269"/>
      <c r="J138" s="269"/>
      <c r="K138" s="269"/>
      <c r="L138" s="269"/>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3"/>
      <c r="AU138" s="3"/>
    </row>
    <row r="139" spans="1:56" s="96" customFormat="1" ht="4.5" hidden="1" customHeight="1">
      <c r="A139" s="94"/>
      <c r="B139" s="94"/>
      <c r="C139" s="95"/>
      <c r="F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row>
    <row r="140" spans="1:56" ht="25.5" hidden="1" customHeight="1">
      <c r="A140" s="639" t="s">
        <v>248</v>
      </c>
      <c r="B140" s="639"/>
      <c r="C140" s="639"/>
      <c r="D140" s="639"/>
      <c r="E140" s="639"/>
      <c r="F140" s="639"/>
      <c r="G140" s="639"/>
      <c r="H140" s="639"/>
      <c r="I140" s="639"/>
      <c r="J140" s="639"/>
      <c r="K140" s="639"/>
      <c r="L140" s="639"/>
      <c r="M140" s="639"/>
      <c r="N140" s="639"/>
      <c r="O140" s="639"/>
      <c r="P140" s="639"/>
      <c r="Q140" s="639"/>
      <c r="R140" s="639"/>
      <c r="S140" s="639"/>
      <c r="T140" s="639"/>
      <c r="U140" s="639"/>
      <c r="V140" s="639"/>
      <c r="W140" s="639"/>
      <c r="X140" s="639"/>
      <c r="Y140" s="639"/>
      <c r="Z140" s="639"/>
      <c r="AA140" s="639"/>
      <c r="AB140" s="639"/>
      <c r="AC140" s="639"/>
      <c r="AD140" s="639"/>
      <c r="AE140" s="639"/>
      <c r="AF140" s="639"/>
      <c r="AG140" s="639"/>
      <c r="AH140" s="639"/>
      <c r="AI140" s="639"/>
      <c r="AJ140" s="639"/>
      <c r="AK140" s="639"/>
      <c r="AL140" s="639"/>
      <c r="AM140" s="639"/>
      <c r="AN140" s="639"/>
      <c r="AO140" s="639"/>
      <c r="AP140" s="639"/>
      <c r="AQ140" s="639"/>
      <c r="AR140" s="639"/>
      <c r="AS140" s="639"/>
      <c r="AT140" s="3"/>
    </row>
    <row r="141" spans="1:56" s="205" customFormat="1" ht="28.5" hidden="1" customHeight="1">
      <c r="A141" s="212"/>
      <c r="B141" s="98" t="s">
        <v>168</v>
      </c>
      <c r="D141" s="213"/>
      <c r="X141" s="93"/>
      <c r="AS141" s="38"/>
      <c r="AT141" s="203"/>
    </row>
    <row r="142" spans="1:56" s="205" customFormat="1" ht="28.5" hidden="1" customHeight="1">
      <c r="A142" s="212"/>
      <c r="B142" s="98" t="s">
        <v>169</v>
      </c>
      <c r="D142" s="213"/>
      <c r="X142" s="93"/>
      <c r="AS142" s="38"/>
    </row>
    <row r="143" spans="1:56" s="92" customFormat="1" ht="28.5" hidden="1" customHeight="1">
      <c r="A143" s="97"/>
      <c r="B143" s="98" t="s">
        <v>256</v>
      </c>
      <c r="D143" s="99"/>
      <c r="X143" s="93"/>
      <c r="AU143" s="3"/>
      <c r="AV143" s="3"/>
      <c r="AW143" s="3"/>
      <c r="AX143" s="3"/>
      <c r="AY143" s="3"/>
      <c r="AZ143" s="3"/>
      <c r="BA143" s="3"/>
      <c r="BB143" s="3"/>
      <c r="BC143" s="3"/>
      <c r="BD143" s="3"/>
    </row>
    <row r="144" spans="1:56" s="205" customFormat="1" ht="28.5" hidden="1" customHeight="1">
      <c r="A144" s="212"/>
      <c r="B144" s="98" t="s">
        <v>131</v>
      </c>
      <c r="D144" s="213"/>
      <c r="X144" s="93"/>
      <c r="AS144" s="38"/>
    </row>
    <row r="145" spans="1:59" s="75" customFormat="1" ht="28.5" hidden="1" customHeight="1">
      <c r="B145" s="98"/>
      <c r="C145" s="75" t="s">
        <v>165</v>
      </c>
      <c r="D145" s="9"/>
      <c r="X145" s="98"/>
      <c r="AC145" s="96"/>
      <c r="AD145" s="96"/>
      <c r="AE145" s="96"/>
      <c r="AF145" s="96"/>
      <c r="AG145" s="96"/>
      <c r="AH145" s="96"/>
      <c r="AI145" s="96"/>
      <c r="AJ145" s="96"/>
      <c r="AK145" s="96"/>
      <c r="AL145" s="96"/>
      <c r="AM145" s="96"/>
      <c r="AN145" s="96"/>
      <c r="AO145" s="96"/>
      <c r="AP145" s="96"/>
      <c r="AQ145" s="96"/>
      <c r="AR145" s="96"/>
      <c r="AT145" s="184"/>
    </row>
    <row r="146" spans="1:59" s="75" customFormat="1" ht="28.5" hidden="1" customHeight="1">
      <c r="B146" s="98"/>
      <c r="C146" s="535" t="s">
        <v>54</v>
      </c>
      <c r="D146" s="536"/>
      <c r="E146" s="536"/>
      <c r="F146" s="536"/>
      <c r="G146" s="536"/>
      <c r="H146" s="536"/>
      <c r="I146" s="536"/>
      <c r="J146" s="537"/>
      <c r="K146" s="535" t="s">
        <v>264</v>
      </c>
      <c r="L146" s="536"/>
      <c r="M146" s="536"/>
      <c r="N146" s="536"/>
      <c r="O146" s="536"/>
      <c r="P146" s="536"/>
      <c r="Q146" s="536"/>
      <c r="R146" s="537"/>
      <c r="S146" s="535" t="s">
        <v>268</v>
      </c>
      <c r="T146" s="536"/>
      <c r="U146" s="536"/>
      <c r="V146" s="536"/>
      <c r="W146" s="536"/>
      <c r="X146" s="536"/>
      <c r="Y146" s="536"/>
      <c r="Z146" s="537"/>
      <c r="AA146" s="397" t="s">
        <v>269</v>
      </c>
      <c r="AB146" s="397"/>
      <c r="AC146" s="397"/>
      <c r="AD146" s="397"/>
      <c r="AE146" s="397"/>
      <c r="AF146" s="397"/>
      <c r="AG146" s="397"/>
      <c r="AH146" s="397"/>
      <c r="AI146" s="397"/>
      <c r="AJ146" s="397" t="s">
        <v>271</v>
      </c>
      <c r="AK146" s="397"/>
      <c r="AL146" s="397"/>
      <c r="AM146" s="397"/>
      <c r="AN146" s="397"/>
      <c r="AO146" s="397"/>
      <c r="AP146" s="397"/>
      <c r="AQ146" s="397"/>
      <c r="AR146" s="397"/>
    </row>
    <row r="147" spans="1:59" s="75" customFormat="1" ht="28.5" hidden="1" customHeight="1">
      <c r="B147" s="98"/>
      <c r="C147" s="436" t="s">
        <v>270</v>
      </c>
      <c r="D147" s="465"/>
      <c r="E147" s="465"/>
      <c r="F147" s="465"/>
      <c r="G147" s="466"/>
      <c r="H147" s="535" t="s">
        <v>262</v>
      </c>
      <c r="I147" s="536"/>
      <c r="J147" s="537"/>
      <c r="K147" s="558" t="s">
        <v>265</v>
      </c>
      <c r="L147" s="465"/>
      <c r="M147" s="465"/>
      <c r="N147" s="465"/>
      <c r="O147" s="465"/>
      <c r="P147" s="465"/>
      <c r="Q147" s="465"/>
      <c r="R147" s="466"/>
      <c r="S147" s="535" t="s">
        <v>265</v>
      </c>
      <c r="T147" s="536"/>
      <c r="U147" s="536"/>
      <c r="V147" s="536"/>
      <c r="W147" s="536"/>
      <c r="X147" s="536"/>
      <c r="Y147" s="536"/>
      <c r="Z147" s="537"/>
      <c r="AA147" s="1097" t="s">
        <v>267</v>
      </c>
      <c r="AB147" s="1098"/>
      <c r="AC147" s="1098"/>
      <c r="AD147" s="1098"/>
      <c r="AE147" s="1098"/>
      <c r="AF147" s="1098"/>
      <c r="AG147" s="1098"/>
      <c r="AH147" s="1098"/>
      <c r="AI147" s="1099"/>
      <c r="AJ147" s="1097" t="s">
        <v>267</v>
      </c>
      <c r="AK147" s="1098"/>
      <c r="AL147" s="1098"/>
      <c r="AM147" s="1098"/>
      <c r="AN147" s="1098"/>
      <c r="AO147" s="1098"/>
      <c r="AP147" s="1098"/>
      <c r="AQ147" s="1098"/>
      <c r="AR147" s="1099"/>
    </row>
    <row r="148" spans="1:59" s="75" customFormat="1" ht="28.5" hidden="1" customHeight="1">
      <c r="B148" s="98"/>
      <c r="C148" s="374"/>
      <c r="D148" s="375"/>
      <c r="E148" s="375"/>
      <c r="F148" s="375"/>
      <c r="G148" s="376"/>
      <c r="H148" s="535" t="s">
        <v>263</v>
      </c>
      <c r="I148" s="536"/>
      <c r="J148" s="537"/>
      <c r="K148" s="374"/>
      <c r="L148" s="375"/>
      <c r="M148" s="375"/>
      <c r="N148" s="375"/>
      <c r="O148" s="375"/>
      <c r="P148" s="375"/>
      <c r="Q148" s="375"/>
      <c r="R148" s="376"/>
      <c r="S148" s="654" t="s">
        <v>266</v>
      </c>
      <c r="T148" s="655"/>
      <c r="U148" s="655"/>
      <c r="V148" s="655"/>
      <c r="W148" s="655"/>
      <c r="X148" s="655"/>
      <c r="Y148" s="655"/>
      <c r="Z148" s="656"/>
      <c r="AA148" s="1100"/>
      <c r="AB148" s="1101"/>
      <c r="AC148" s="1101"/>
      <c r="AD148" s="1101"/>
      <c r="AE148" s="1101"/>
      <c r="AF148" s="1101"/>
      <c r="AG148" s="1101"/>
      <c r="AH148" s="1101"/>
      <c r="AI148" s="1102"/>
      <c r="AJ148" s="1100"/>
      <c r="AK148" s="1101"/>
      <c r="AL148" s="1101"/>
      <c r="AM148" s="1101"/>
      <c r="AN148" s="1101"/>
      <c r="AO148" s="1101"/>
      <c r="AP148" s="1101"/>
      <c r="AQ148" s="1101"/>
      <c r="AR148" s="1102"/>
    </row>
    <row r="149" spans="1:59" s="38" customFormat="1" ht="28.5" hidden="1" customHeight="1">
      <c r="A149" s="270"/>
      <c r="D149" s="7"/>
      <c r="X149" s="98"/>
    </row>
    <row r="150" spans="1:59" s="96" customFormat="1" ht="4.5" hidden="1" customHeight="1">
      <c r="A150" s="94"/>
      <c r="B150" s="94"/>
      <c r="C150" s="95"/>
      <c r="F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row>
    <row r="151" spans="1:59" ht="25.5" hidden="1" customHeight="1">
      <c r="A151" s="552" t="s">
        <v>211</v>
      </c>
      <c r="B151" s="553"/>
      <c r="C151" s="553"/>
      <c r="D151" s="553"/>
      <c r="E151" s="553"/>
      <c r="F151" s="553"/>
      <c r="G151" s="553"/>
      <c r="H151" s="553"/>
      <c r="I151" s="554"/>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row>
    <row r="152" spans="1:59" ht="17.25" hidden="1" customHeight="1">
      <c r="A152" s="555"/>
      <c r="B152" s="556"/>
      <c r="C152" s="556"/>
      <c r="D152" s="556"/>
      <c r="E152" s="556"/>
      <c r="F152" s="556"/>
      <c r="G152" s="556"/>
      <c r="H152" s="556"/>
      <c r="I152" s="557"/>
      <c r="J152" s="103"/>
      <c r="K152" s="103"/>
      <c r="L152" s="103"/>
      <c r="M152" s="103"/>
      <c r="N152" s="103"/>
      <c r="O152" s="103"/>
      <c r="P152" s="103"/>
      <c r="Q152" s="103"/>
      <c r="R152" s="103"/>
      <c r="S152" s="103"/>
      <c r="T152" s="103"/>
      <c r="U152" s="103"/>
      <c r="V152" s="103"/>
      <c r="W152" s="103"/>
      <c r="X152" s="104"/>
      <c r="Y152" s="104"/>
      <c r="Z152" s="104"/>
      <c r="AA152" s="104"/>
      <c r="AB152" s="104"/>
      <c r="AC152" s="104"/>
      <c r="AD152" s="104"/>
      <c r="AE152" s="105"/>
      <c r="AF152" s="104"/>
      <c r="AG152" s="104"/>
      <c r="AH152" s="104"/>
      <c r="AI152" s="104"/>
      <c r="AJ152" s="104"/>
      <c r="AK152" s="104"/>
      <c r="AL152" s="104"/>
      <c r="AM152" s="104"/>
      <c r="AN152" s="104"/>
      <c r="AO152" s="104"/>
      <c r="AP152" s="106"/>
      <c r="AQ152" s="106"/>
      <c r="AR152" s="106"/>
      <c r="AS152" s="107"/>
      <c r="AU152" s="173" t="s">
        <v>110</v>
      </c>
      <c r="AV152" s="174"/>
      <c r="AW152" s="174"/>
      <c r="AX152" s="174"/>
      <c r="AY152" s="174"/>
      <c r="AZ152" s="175"/>
      <c r="BA152" s="174"/>
      <c r="BB152" s="174"/>
      <c r="BC152" s="175"/>
      <c r="BD152" s="174"/>
      <c r="BE152" s="174"/>
      <c r="BF152" s="175"/>
      <c r="BG152" s="176"/>
    </row>
    <row r="153" spans="1:59" ht="28.5" hidden="1" customHeight="1">
      <c r="A153" s="109"/>
      <c r="B153" s="110" t="s">
        <v>94</v>
      </c>
      <c r="C153" s="315"/>
      <c r="D153" s="315"/>
      <c r="E153" s="315"/>
      <c r="F153" s="12"/>
      <c r="G153" s="269"/>
      <c r="H153" s="12"/>
      <c r="I153" s="269"/>
      <c r="J153" s="269"/>
      <c r="K153" s="269"/>
      <c r="L153" s="269"/>
      <c r="M153" s="269"/>
      <c r="N153" s="269"/>
      <c r="O153" s="269"/>
      <c r="P153" s="269"/>
      <c r="Q153" s="269"/>
      <c r="R153" s="269"/>
      <c r="S153" s="269"/>
      <c r="T153" s="269"/>
      <c r="U153" s="269"/>
      <c r="V153" s="269"/>
      <c r="W153" s="269"/>
      <c r="X153" s="269"/>
      <c r="Y153" s="269"/>
      <c r="Z153" s="269"/>
      <c r="AA153" s="316"/>
      <c r="AB153" s="111"/>
      <c r="AC153" s="111"/>
      <c r="AD153" s="111"/>
      <c r="AE153" s="110" t="s">
        <v>100</v>
      </c>
      <c r="AF153" s="111"/>
      <c r="AG153" s="111"/>
      <c r="AH153" s="111"/>
      <c r="AI153" s="111"/>
      <c r="AJ153" s="111"/>
      <c r="AK153" s="111"/>
      <c r="AL153" s="111"/>
      <c r="AM153" s="111"/>
      <c r="AN153" s="111"/>
      <c r="AO153" s="111"/>
      <c r="AP153" s="111"/>
      <c r="AQ153" s="111"/>
      <c r="AR153" s="111"/>
      <c r="AS153" s="112"/>
      <c r="AT153" s="12"/>
      <c r="AU153" s="177"/>
      <c r="AV153" s="178"/>
      <c r="AW153" s="178"/>
      <c r="AX153" s="178"/>
      <c r="AY153" s="178"/>
      <c r="AZ153" s="178"/>
      <c r="BA153" s="178"/>
      <c r="BB153" s="178"/>
      <c r="BC153" s="178"/>
      <c r="BD153" s="178"/>
      <c r="BE153" s="178"/>
      <c r="BF153" s="178"/>
      <c r="BG153" s="179"/>
    </row>
    <row r="154" spans="1:59" ht="25.5" hidden="1" customHeight="1">
      <c r="A154" s="109"/>
      <c r="B154" s="510" t="s">
        <v>98</v>
      </c>
      <c r="C154" s="511"/>
      <c r="D154" s="511"/>
      <c r="E154" s="512"/>
      <c r="F154" s="678" t="s">
        <v>96</v>
      </c>
      <c r="G154" s="678"/>
      <c r="H154" s="680"/>
      <c r="I154" s="680"/>
      <c r="J154" s="399" t="s">
        <v>40</v>
      </c>
      <c r="K154" s="399"/>
      <c r="L154" s="680"/>
      <c r="M154" s="680"/>
      <c r="N154" s="399" t="s">
        <v>41</v>
      </c>
      <c r="O154" s="400"/>
      <c r="P154" s="398" t="s">
        <v>42</v>
      </c>
      <c r="Q154" s="400"/>
      <c r="R154" s="693" t="s">
        <v>97</v>
      </c>
      <c r="S154" s="693"/>
      <c r="T154" s="680"/>
      <c r="U154" s="680"/>
      <c r="V154" s="399" t="s">
        <v>40</v>
      </c>
      <c r="W154" s="399"/>
      <c r="X154" s="680"/>
      <c r="Y154" s="680"/>
      <c r="Z154" s="399" t="s">
        <v>41</v>
      </c>
      <c r="AA154" s="400"/>
      <c r="AB154" s="12"/>
      <c r="AC154" s="12"/>
      <c r="AD154" s="12"/>
      <c r="AE154" s="510" t="s">
        <v>158</v>
      </c>
      <c r="AF154" s="695"/>
      <c r="AG154" s="695"/>
      <c r="AH154" s="695"/>
      <c r="AI154" s="696"/>
      <c r="AJ154" s="688">
        <f>ROUNDDOWN(AY155/60,0)</f>
        <v>0</v>
      </c>
      <c r="AK154" s="688"/>
      <c r="AL154" s="690" t="s">
        <v>87</v>
      </c>
      <c r="AM154" s="690"/>
      <c r="AN154" s="688">
        <f>AY155-AJ154*60</f>
        <v>0</v>
      </c>
      <c r="AO154" s="688"/>
      <c r="AP154" s="399" t="s">
        <v>41</v>
      </c>
      <c r="AQ154" s="400"/>
      <c r="AR154" s="111"/>
      <c r="AS154" s="113"/>
      <c r="AT154" s="692"/>
      <c r="AU154" s="177"/>
      <c r="AV154" s="178" t="s">
        <v>112</v>
      </c>
      <c r="AW154" s="178"/>
      <c r="AX154" s="178"/>
      <c r="AY154" s="178" t="s">
        <v>18</v>
      </c>
      <c r="AZ154" s="178"/>
      <c r="BA154" s="178"/>
      <c r="BB154" s="178"/>
      <c r="BC154" s="178"/>
      <c r="BD154" s="178"/>
      <c r="BE154" s="178"/>
      <c r="BF154" s="178"/>
      <c r="BG154" s="179"/>
    </row>
    <row r="155" spans="1:59" ht="25.5" hidden="1" customHeight="1">
      <c r="A155" s="109"/>
      <c r="B155" s="513"/>
      <c r="C155" s="514"/>
      <c r="D155" s="514"/>
      <c r="E155" s="515"/>
      <c r="F155" s="678"/>
      <c r="G155" s="678"/>
      <c r="H155" s="682"/>
      <c r="I155" s="682"/>
      <c r="J155" s="402"/>
      <c r="K155" s="402"/>
      <c r="L155" s="682"/>
      <c r="M155" s="682"/>
      <c r="N155" s="402"/>
      <c r="O155" s="403"/>
      <c r="P155" s="401"/>
      <c r="Q155" s="403"/>
      <c r="R155" s="694"/>
      <c r="S155" s="694"/>
      <c r="T155" s="682"/>
      <c r="U155" s="682"/>
      <c r="V155" s="402"/>
      <c r="W155" s="402"/>
      <c r="X155" s="682"/>
      <c r="Y155" s="682"/>
      <c r="Z155" s="402"/>
      <c r="AA155" s="403"/>
      <c r="AB155" s="12"/>
      <c r="AC155" s="12"/>
      <c r="AD155" s="12"/>
      <c r="AE155" s="697"/>
      <c r="AF155" s="698"/>
      <c r="AG155" s="698"/>
      <c r="AH155" s="698"/>
      <c r="AI155" s="699"/>
      <c r="AJ155" s="689"/>
      <c r="AK155" s="689"/>
      <c r="AL155" s="691"/>
      <c r="AM155" s="691"/>
      <c r="AN155" s="689"/>
      <c r="AO155" s="689"/>
      <c r="AP155" s="402"/>
      <c r="AQ155" s="403"/>
      <c r="AR155" s="111"/>
      <c r="AS155" s="113"/>
      <c r="AT155" s="692"/>
      <c r="AU155" s="502" t="s">
        <v>45</v>
      </c>
      <c r="AV155" s="493">
        <f>T154*60+X154</f>
        <v>0</v>
      </c>
      <c r="AW155" s="178"/>
      <c r="AX155" s="505" t="s">
        <v>244</v>
      </c>
      <c r="AY155" s="493">
        <f>(T154*60+X154)-(H154*60+L154)</f>
        <v>0</v>
      </c>
      <c r="AZ155" s="178"/>
      <c r="BA155" s="178"/>
      <c r="BB155" s="178"/>
      <c r="BC155" s="178"/>
      <c r="BD155" s="178"/>
      <c r="BE155" s="178"/>
      <c r="BF155" s="178"/>
      <c r="BG155" s="179"/>
    </row>
    <row r="156" spans="1:59" ht="25.5" hidden="1" customHeight="1">
      <c r="A156" s="109"/>
      <c r="B156" s="114"/>
      <c r="C156" s="114"/>
      <c r="D156" s="114"/>
      <c r="E156" s="114"/>
      <c r="F156" s="115"/>
      <c r="G156" s="115"/>
      <c r="H156" s="314"/>
      <c r="I156" s="115"/>
      <c r="J156" s="115"/>
      <c r="K156" s="115"/>
      <c r="L156" s="115"/>
      <c r="M156" s="115"/>
      <c r="N156" s="115"/>
      <c r="O156" s="115"/>
      <c r="P156" s="115"/>
      <c r="Q156" s="115"/>
      <c r="R156" s="115"/>
      <c r="S156" s="115"/>
      <c r="T156" s="115"/>
      <c r="U156" s="115"/>
      <c r="V156" s="115"/>
      <c r="W156" s="115"/>
      <c r="X156" s="111"/>
      <c r="Y156" s="111"/>
      <c r="Z156" s="269"/>
      <c r="AA156" s="316"/>
      <c r="AB156" s="111"/>
      <c r="AC156" s="111"/>
      <c r="AD156" s="111"/>
      <c r="AE156" s="111"/>
      <c r="AF156" s="111"/>
      <c r="AG156" s="111"/>
      <c r="AH156" s="111"/>
      <c r="AI156" s="111"/>
      <c r="AJ156" s="233"/>
      <c r="AK156" s="111"/>
      <c r="AL156" s="111"/>
      <c r="AM156" s="111"/>
      <c r="AN156" s="111"/>
      <c r="AO156" s="111"/>
      <c r="AP156" s="111"/>
      <c r="AQ156" s="111"/>
      <c r="AR156" s="111"/>
      <c r="AS156" s="113"/>
      <c r="AU156" s="502"/>
      <c r="AV156" s="494"/>
      <c r="AW156" s="178"/>
      <c r="AX156" s="505"/>
      <c r="AY156" s="494"/>
      <c r="AZ156" s="178"/>
      <c r="BA156" s="178"/>
      <c r="BB156" s="178"/>
      <c r="BC156" s="178"/>
      <c r="BD156" s="178"/>
      <c r="BE156" s="178"/>
      <c r="BF156" s="178"/>
      <c r="BG156" s="179"/>
    </row>
    <row r="157" spans="1:59" s="12" customFormat="1" ht="25.5" hidden="1" customHeight="1" thickBot="1">
      <c r="A157" s="109"/>
      <c r="B157" s="118" t="s">
        <v>242</v>
      </c>
      <c r="C157" s="315"/>
      <c r="D157" s="315"/>
      <c r="E157" s="315"/>
      <c r="F157" s="269"/>
      <c r="G157" s="269"/>
      <c r="H157" s="269"/>
      <c r="I157" s="214"/>
      <c r="J157" s="269"/>
      <c r="K157" s="269"/>
      <c r="L157" s="269"/>
      <c r="M157" s="269"/>
      <c r="N157" s="269"/>
      <c r="O157" s="269"/>
      <c r="P157" s="269"/>
      <c r="Q157" s="269"/>
      <c r="R157" s="269"/>
      <c r="S157" s="269"/>
      <c r="T157" s="269"/>
      <c r="U157" s="269"/>
      <c r="V157" s="269"/>
      <c r="W157" s="316"/>
      <c r="X157" s="111"/>
      <c r="Y157" s="111"/>
      <c r="Z157" s="269"/>
      <c r="AA157" s="316"/>
      <c r="AB157" s="111"/>
      <c r="AC157" s="111"/>
      <c r="AD157" s="111"/>
      <c r="AE157" s="110" t="s">
        <v>99</v>
      </c>
      <c r="AF157" s="111"/>
      <c r="AG157" s="111"/>
      <c r="AH157" s="111"/>
      <c r="AI157" s="111"/>
      <c r="AJ157" s="111"/>
      <c r="AK157" s="111"/>
      <c r="AL157" s="214" t="s">
        <v>250</v>
      </c>
      <c r="AN157" s="111"/>
      <c r="AO157" s="111"/>
      <c r="AP157" s="111"/>
      <c r="AQ157" s="111"/>
      <c r="AR157" s="111"/>
      <c r="AS157" s="113"/>
      <c r="AU157" s="177"/>
      <c r="AV157" s="182"/>
      <c r="AW157" s="182"/>
      <c r="AX157" s="182"/>
      <c r="AY157" s="182"/>
      <c r="AZ157" s="182"/>
      <c r="BA157" s="182"/>
      <c r="BB157" s="182"/>
      <c r="BC157" s="182"/>
      <c r="BD157" s="182"/>
      <c r="BE157" s="182"/>
      <c r="BF157" s="182"/>
      <c r="BG157" s="183"/>
    </row>
    <row r="158" spans="1:59" ht="25.5" hidden="1" customHeight="1">
      <c r="A158" s="109"/>
      <c r="B158" s="510" t="s">
        <v>108</v>
      </c>
      <c r="C158" s="511"/>
      <c r="D158" s="511"/>
      <c r="E158" s="512"/>
      <c r="F158" s="678" t="s">
        <v>96</v>
      </c>
      <c r="G158" s="678"/>
      <c r="H158" s="679"/>
      <c r="I158" s="680"/>
      <c r="J158" s="399" t="s">
        <v>40</v>
      </c>
      <c r="K158" s="399"/>
      <c r="L158" s="680"/>
      <c r="M158" s="680"/>
      <c r="N158" s="399" t="s">
        <v>41</v>
      </c>
      <c r="O158" s="400"/>
      <c r="P158" s="398" t="s">
        <v>42</v>
      </c>
      <c r="Q158" s="400"/>
      <c r="R158" s="693" t="s">
        <v>97</v>
      </c>
      <c r="S158" s="693"/>
      <c r="T158" s="679"/>
      <c r="U158" s="680"/>
      <c r="V158" s="399" t="s">
        <v>40</v>
      </c>
      <c r="W158" s="399"/>
      <c r="X158" s="680"/>
      <c r="Y158" s="680"/>
      <c r="Z158" s="399" t="s">
        <v>41</v>
      </c>
      <c r="AA158" s="400"/>
      <c r="AB158" s="111"/>
      <c r="AC158" s="111"/>
      <c r="AD158" s="111"/>
      <c r="AE158" s="703" t="s">
        <v>159</v>
      </c>
      <c r="AF158" s="399"/>
      <c r="AG158" s="399"/>
      <c r="AH158" s="399"/>
      <c r="AI158" s="400"/>
      <c r="AJ158" s="701">
        <f>ROUNDDOWN(BE160/60,0)</f>
        <v>0</v>
      </c>
      <c r="AK158" s="688"/>
      <c r="AL158" s="399" t="s">
        <v>40</v>
      </c>
      <c r="AM158" s="399"/>
      <c r="AN158" s="688">
        <f>BE160-AJ158*60</f>
        <v>0</v>
      </c>
      <c r="AO158" s="688"/>
      <c r="AP158" s="399" t="s">
        <v>41</v>
      </c>
      <c r="AQ158" s="400"/>
      <c r="AR158" s="111"/>
      <c r="AS158" s="119"/>
      <c r="AU158" s="522" t="s">
        <v>272</v>
      </c>
      <c r="AV158" s="175" t="s">
        <v>214</v>
      </c>
      <c r="AW158" s="175"/>
      <c r="AX158" s="175"/>
      <c r="AY158" s="175" t="s">
        <v>280</v>
      </c>
      <c r="AZ158" s="175"/>
      <c r="BA158" s="173"/>
      <c r="BB158" s="240" t="s">
        <v>135</v>
      </c>
      <c r="BC158" s="175"/>
      <c r="BD158" s="175"/>
      <c r="BE158" s="175"/>
      <c r="BF158" s="175"/>
      <c r="BG158" s="181"/>
    </row>
    <row r="159" spans="1:59" ht="25.5" hidden="1" customHeight="1" thickBot="1">
      <c r="A159" s="109"/>
      <c r="B159" s="513"/>
      <c r="C159" s="514"/>
      <c r="D159" s="514"/>
      <c r="E159" s="515"/>
      <c r="F159" s="678"/>
      <c r="G159" s="678"/>
      <c r="H159" s="681"/>
      <c r="I159" s="682"/>
      <c r="J159" s="402"/>
      <c r="K159" s="402"/>
      <c r="L159" s="682"/>
      <c r="M159" s="682"/>
      <c r="N159" s="402"/>
      <c r="O159" s="403"/>
      <c r="P159" s="401"/>
      <c r="Q159" s="403"/>
      <c r="R159" s="694"/>
      <c r="S159" s="694"/>
      <c r="T159" s="681"/>
      <c r="U159" s="682"/>
      <c r="V159" s="402"/>
      <c r="W159" s="402"/>
      <c r="X159" s="682"/>
      <c r="Y159" s="682"/>
      <c r="Z159" s="402"/>
      <c r="AA159" s="403"/>
      <c r="AB159" s="12"/>
      <c r="AC159" s="12"/>
      <c r="AD159" s="12"/>
      <c r="AE159" s="401"/>
      <c r="AF159" s="402"/>
      <c r="AG159" s="402"/>
      <c r="AH159" s="402"/>
      <c r="AI159" s="403"/>
      <c r="AJ159" s="702"/>
      <c r="AK159" s="689"/>
      <c r="AL159" s="402"/>
      <c r="AM159" s="402"/>
      <c r="AN159" s="689"/>
      <c r="AO159" s="689"/>
      <c r="AP159" s="402"/>
      <c r="AQ159" s="403"/>
      <c r="AR159" s="111"/>
      <c r="AS159" s="119"/>
      <c r="AU159" s="523"/>
      <c r="AV159" s="178" t="s">
        <v>136</v>
      </c>
      <c r="AW159" s="180"/>
      <c r="AX159" s="178"/>
      <c r="AY159" s="243" t="s">
        <v>246</v>
      </c>
      <c r="AZ159" s="180"/>
      <c r="BA159" s="260"/>
      <c r="BB159" s="241" t="s">
        <v>215</v>
      </c>
      <c r="BC159" s="180"/>
      <c r="BD159" s="178"/>
      <c r="BE159" s="178" t="s">
        <v>95</v>
      </c>
      <c r="BF159" s="178"/>
      <c r="BG159" s="179"/>
    </row>
    <row r="160" spans="1:59" s="8" customFormat="1" ht="25.5" hidden="1" customHeight="1">
      <c r="A160" s="236"/>
      <c r="C160" s="214"/>
      <c r="D160" s="214"/>
      <c r="E160" s="214"/>
      <c r="F160" s="214"/>
      <c r="G160" s="214"/>
      <c r="H160" s="214"/>
      <c r="I160" s="214"/>
      <c r="J160" s="214"/>
      <c r="K160" s="214"/>
      <c r="L160" s="214"/>
      <c r="M160" s="214"/>
      <c r="N160" s="214"/>
      <c r="O160" s="216"/>
      <c r="P160" s="214"/>
      <c r="Q160" s="214"/>
      <c r="R160" s="214"/>
      <c r="S160" s="214"/>
      <c r="T160" s="214"/>
      <c r="U160" s="237"/>
      <c r="V160" s="214"/>
      <c r="W160" s="214"/>
      <c r="X160" s="238"/>
      <c r="Y160" s="238"/>
      <c r="Z160" s="269"/>
      <c r="AA160" s="316"/>
      <c r="AB160" s="238"/>
      <c r="AC160" s="238"/>
      <c r="AD160" s="238"/>
      <c r="AF160" s="216"/>
      <c r="AG160" s="215"/>
      <c r="AH160" s="215"/>
      <c r="AI160" s="215"/>
      <c r="AJ160" s="215"/>
      <c r="AK160" s="215"/>
      <c r="AL160" s="214" t="s">
        <v>282</v>
      </c>
      <c r="AM160" s="215"/>
      <c r="AN160" s="238"/>
      <c r="AO160" s="238"/>
      <c r="AP160" s="238"/>
      <c r="AQ160" s="139"/>
      <c r="AR160" s="238"/>
      <c r="AS160" s="239"/>
      <c r="AU160" s="502" t="s">
        <v>133</v>
      </c>
      <c r="AV160" s="493">
        <f>T158*60+X158</f>
        <v>0</v>
      </c>
      <c r="AW160" s="700"/>
      <c r="AX160" s="505" t="s">
        <v>134</v>
      </c>
      <c r="AY160" s="493">
        <f>20*60</f>
        <v>1200</v>
      </c>
      <c r="AZ160" s="178"/>
      <c r="BA160" s="502" t="s">
        <v>46</v>
      </c>
      <c r="BB160" s="493">
        <f>IF(AV160&lt;=AY160,AY160,AV155)</f>
        <v>1200</v>
      </c>
      <c r="BC160" s="501"/>
      <c r="BD160" s="505" t="s">
        <v>245</v>
      </c>
      <c r="BE160" s="499">
        <f>IF(AV155-BB160&gt;0,AV155-BB160,0)</f>
        <v>0</v>
      </c>
      <c r="BF160" s="485" t="s">
        <v>132</v>
      </c>
      <c r="BG160" s="486"/>
    </row>
    <row r="161" spans="1:59" ht="25.5" hidden="1" customHeight="1">
      <c r="A161" s="109"/>
      <c r="B161" s="510" t="s">
        <v>108</v>
      </c>
      <c r="C161" s="511"/>
      <c r="D161" s="511"/>
      <c r="E161" s="512"/>
      <c r="F161" s="678" t="s">
        <v>96</v>
      </c>
      <c r="G161" s="678"/>
      <c r="H161" s="679"/>
      <c r="I161" s="680"/>
      <c r="J161" s="399" t="s">
        <v>40</v>
      </c>
      <c r="K161" s="399"/>
      <c r="L161" s="680"/>
      <c r="M161" s="680"/>
      <c r="N161" s="399" t="s">
        <v>41</v>
      </c>
      <c r="O161" s="400"/>
      <c r="P161" s="398" t="s">
        <v>42</v>
      </c>
      <c r="Q161" s="400"/>
      <c r="R161" s="693" t="s">
        <v>97</v>
      </c>
      <c r="S161" s="693"/>
      <c r="T161" s="679"/>
      <c r="U161" s="680"/>
      <c r="V161" s="399" t="s">
        <v>40</v>
      </c>
      <c r="W161" s="399"/>
      <c r="X161" s="680"/>
      <c r="Y161" s="680"/>
      <c r="Z161" s="399" t="s">
        <v>41</v>
      </c>
      <c r="AA161" s="400"/>
      <c r="AB161" s="111"/>
      <c r="AC161" s="111"/>
      <c r="AD161" s="111"/>
      <c r="AE161" s="703" t="s">
        <v>159</v>
      </c>
      <c r="AF161" s="399"/>
      <c r="AG161" s="399"/>
      <c r="AH161" s="399"/>
      <c r="AI161" s="400"/>
      <c r="AJ161" s="701">
        <f>ROUNDDOWN(BE166/60,0)</f>
        <v>0</v>
      </c>
      <c r="AK161" s="688"/>
      <c r="AL161" s="399" t="s">
        <v>40</v>
      </c>
      <c r="AM161" s="399"/>
      <c r="AN161" s="688">
        <f>BE166-AJ161*60</f>
        <v>0</v>
      </c>
      <c r="AO161" s="688"/>
      <c r="AP161" s="399" t="s">
        <v>41</v>
      </c>
      <c r="AQ161" s="400"/>
      <c r="AR161" s="111"/>
      <c r="AS161" s="119"/>
      <c r="AU161" s="502"/>
      <c r="AV161" s="494"/>
      <c r="AW161" s="700"/>
      <c r="AX161" s="505"/>
      <c r="AY161" s="494"/>
      <c r="AZ161" s="178"/>
      <c r="BA161" s="502"/>
      <c r="BB161" s="494"/>
      <c r="BC161" s="501"/>
      <c r="BD161" s="505"/>
      <c r="BE161" s="500"/>
      <c r="BF161" s="485"/>
      <c r="BG161" s="486"/>
    </row>
    <row r="162" spans="1:59" ht="25.5" hidden="1" customHeight="1">
      <c r="A162" s="109"/>
      <c r="B162" s="513"/>
      <c r="C162" s="514"/>
      <c r="D162" s="514"/>
      <c r="E162" s="515"/>
      <c r="F162" s="678"/>
      <c r="G162" s="678"/>
      <c r="H162" s="681"/>
      <c r="I162" s="682"/>
      <c r="J162" s="402"/>
      <c r="K162" s="402"/>
      <c r="L162" s="682"/>
      <c r="M162" s="682"/>
      <c r="N162" s="402"/>
      <c r="O162" s="403"/>
      <c r="P162" s="401"/>
      <c r="Q162" s="403"/>
      <c r="R162" s="694"/>
      <c r="S162" s="694"/>
      <c r="T162" s="681"/>
      <c r="U162" s="682"/>
      <c r="V162" s="402"/>
      <c r="W162" s="402"/>
      <c r="X162" s="682"/>
      <c r="Y162" s="682"/>
      <c r="Z162" s="402"/>
      <c r="AA162" s="403"/>
      <c r="AB162" s="12"/>
      <c r="AC162" s="12"/>
      <c r="AD162" s="12"/>
      <c r="AE162" s="401"/>
      <c r="AF162" s="402"/>
      <c r="AG162" s="402"/>
      <c r="AH162" s="402"/>
      <c r="AI162" s="403"/>
      <c r="AJ162" s="702"/>
      <c r="AK162" s="689"/>
      <c r="AL162" s="402"/>
      <c r="AM162" s="402"/>
      <c r="AN162" s="689"/>
      <c r="AO162" s="689"/>
      <c r="AP162" s="402"/>
      <c r="AQ162" s="403"/>
      <c r="AR162" s="111"/>
      <c r="AS162" s="119"/>
      <c r="AU162" s="259"/>
      <c r="AV162" s="178"/>
      <c r="AW162" s="178"/>
      <c r="AX162" s="178"/>
      <c r="AY162" s="178"/>
      <c r="AZ162" s="178"/>
      <c r="BA162" s="234" t="s">
        <v>137</v>
      </c>
      <c r="BB162" s="178"/>
      <c r="BC162" s="178"/>
      <c r="BD162" s="178"/>
      <c r="BE162" s="178"/>
      <c r="BF162" s="178"/>
      <c r="BG162" s="179"/>
    </row>
    <row r="163" spans="1:59" ht="25.5" hidden="1" customHeight="1" thickBot="1">
      <c r="A163" s="120"/>
      <c r="B163" s="114"/>
      <c r="C163" s="114"/>
      <c r="D163" s="114"/>
      <c r="E163" s="114"/>
      <c r="F163" s="12"/>
      <c r="G163" s="114"/>
      <c r="H163" s="314"/>
      <c r="I163" s="114"/>
      <c r="J163" s="114"/>
      <c r="K163" s="114"/>
      <c r="L163" s="114"/>
      <c r="M163" s="114"/>
      <c r="N163" s="114"/>
      <c r="O163" s="114"/>
      <c r="P163" s="121"/>
      <c r="Q163" s="114"/>
      <c r="R163" s="114"/>
      <c r="S163" s="114"/>
      <c r="T163" s="114"/>
      <c r="U163" s="114"/>
      <c r="V163" s="114"/>
      <c r="W163" s="114"/>
      <c r="X163" s="111"/>
      <c r="Y163" s="111"/>
      <c r="Z163" s="269"/>
      <c r="AA163" s="12"/>
      <c r="AB163" s="12"/>
      <c r="AC163" s="12"/>
      <c r="AD163" s="12"/>
      <c r="AE163" s="12"/>
      <c r="AF163" s="12"/>
      <c r="AG163" s="12"/>
      <c r="AH163" s="12"/>
      <c r="AI163" s="12"/>
      <c r="AJ163" s="233"/>
      <c r="AK163" s="12"/>
      <c r="AL163" s="12"/>
      <c r="AM163" s="12"/>
      <c r="AN163" s="12"/>
      <c r="AO163" s="12"/>
      <c r="AP163" s="12"/>
      <c r="AQ163" s="12"/>
      <c r="AR163" s="12"/>
      <c r="AS163" s="113"/>
      <c r="AU163" s="177"/>
      <c r="AV163" s="261"/>
      <c r="AW163" s="182"/>
      <c r="AX163" s="182"/>
      <c r="AY163" s="182"/>
      <c r="AZ163" s="182"/>
      <c r="BA163" s="235" t="s">
        <v>254</v>
      </c>
      <c r="BB163" s="261"/>
      <c r="BC163" s="261"/>
      <c r="BD163" s="261"/>
      <c r="BE163" s="261"/>
      <c r="BF163" s="261"/>
      <c r="BG163" s="183"/>
    </row>
    <row r="164" spans="1:59" ht="25.5" hidden="1" customHeight="1">
      <c r="A164" s="120"/>
      <c r="B164" s="12"/>
      <c r="C164" s="123" t="s">
        <v>257</v>
      </c>
      <c r="D164" s="124"/>
      <c r="E164" s="124"/>
      <c r="F164" s="125"/>
      <c r="G164" s="124"/>
      <c r="H164" s="124"/>
      <c r="I164" s="124"/>
      <c r="J164" s="124"/>
      <c r="K164" s="124"/>
      <c r="L164" s="124"/>
      <c r="M164" s="124"/>
      <c r="N164" s="124"/>
      <c r="O164" s="124"/>
      <c r="P164" s="126"/>
      <c r="Q164" s="124"/>
      <c r="R164" s="124"/>
      <c r="S164" s="124"/>
      <c r="T164" s="124"/>
      <c r="U164" s="124"/>
      <c r="V164" s="124"/>
      <c r="W164" s="124"/>
      <c r="X164" s="127"/>
      <c r="Y164" s="127"/>
      <c r="Z164" s="127"/>
      <c r="AA164" s="125"/>
      <c r="AB164" s="128"/>
      <c r="AD164" s="12"/>
      <c r="AE164" s="110" t="s">
        <v>101</v>
      </c>
      <c r="AF164" s="12"/>
      <c r="AG164" s="12"/>
      <c r="AH164" s="12"/>
      <c r="AI164" s="12"/>
      <c r="AJ164" s="12"/>
      <c r="AK164" s="12"/>
      <c r="AL164" s="214" t="s">
        <v>250</v>
      </c>
      <c r="AM164" s="12"/>
      <c r="AN164" s="12"/>
      <c r="AO164" s="12"/>
      <c r="AP164" s="12"/>
      <c r="AQ164" s="12"/>
      <c r="AR164" s="12"/>
      <c r="AS164" s="113"/>
      <c r="AU164" s="522" t="s">
        <v>273</v>
      </c>
      <c r="AV164" s="249" t="s">
        <v>214</v>
      </c>
      <c r="AW164" s="249"/>
      <c r="AX164" s="249"/>
      <c r="AY164" s="175" t="s">
        <v>280</v>
      </c>
      <c r="AZ164" s="249"/>
      <c r="BA164" s="263"/>
      <c r="BB164" s="250" t="s">
        <v>135</v>
      </c>
      <c r="BC164" s="249"/>
      <c r="BD164" s="249"/>
      <c r="BE164" s="249"/>
      <c r="BF164" s="249"/>
      <c r="BG164" s="251"/>
    </row>
    <row r="165" spans="1:59" s="77" customFormat="1" ht="25.5" hidden="1" customHeight="1" thickBot="1">
      <c r="A165" s="120"/>
      <c r="B165" s="12"/>
      <c r="C165" s="129" t="s">
        <v>219</v>
      </c>
      <c r="D165" s="506" t="s">
        <v>146</v>
      </c>
      <c r="E165" s="506"/>
      <c r="F165" s="506"/>
      <c r="G165" s="506"/>
      <c r="H165" s="506"/>
      <c r="I165" s="506"/>
      <c r="J165" s="506"/>
      <c r="K165" s="506"/>
      <c r="L165" s="506"/>
      <c r="M165" s="506"/>
      <c r="N165" s="506"/>
      <c r="O165" s="506"/>
      <c r="P165" s="506"/>
      <c r="Q165" s="506"/>
      <c r="R165" s="506"/>
      <c r="S165" s="506"/>
      <c r="T165" s="506"/>
      <c r="U165" s="506"/>
      <c r="V165" s="506"/>
      <c r="W165" s="506"/>
      <c r="X165" s="506"/>
      <c r="Y165" s="506"/>
      <c r="Z165" s="506"/>
      <c r="AA165" s="506"/>
      <c r="AB165" s="507"/>
      <c r="AC165" s="1"/>
      <c r="AD165" s="12"/>
      <c r="AE165" s="510" t="s">
        <v>160</v>
      </c>
      <c r="AF165" s="511"/>
      <c r="AG165" s="511"/>
      <c r="AH165" s="511"/>
      <c r="AI165" s="511"/>
      <c r="AJ165" s="511"/>
      <c r="AK165" s="512"/>
      <c r="AL165" s="516">
        <f>'様式第３－１号(大規模映画館) '!AL164</f>
        <v>0</v>
      </c>
      <c r="AM165" s="517"/>
      <c r="AN165" s="517"/>
      <c r="AO165" s="517"/>
      <c r="AP165" s="517"/>
      <c r="AQ165" s="518"/>
      <c r="AR165" s="12"/>
      <c r="AS165" s="113"/>
      <c r="AU165" s="523"/>
      <c r="AV165" s="243" t="s">
        <v>136</v>
      </c>
      <c r="AW165" s="252"/>
      <c r="AX165" s="243"/>
      <c r="AY165" s="243" t="s">
        <v>274</v>
      </c>
      <c r="AZ165" s="252"/>
      <c r="BA165" s="263"/>
      <c r="BB165" s="241" t="s">
        <v>215</v>
      </c>
      <c r="BC165" s="252"/>
      <c r="BD165" s="243"/>
      <c r="BE165" s="243" t="s">
        <v>95</v>
      </c>
      <c r="BF165" s="243"/>
      <c r="BG165" s="253"/>
    </row>
    <row r="166" spans="1:59" ht="25.5" hidden="1" customHeight="1">
      <c r="A166" s="120"/>
      <c r="B166" s="12"/>
      <c r="C166" s="130" t="s">
        <v>220</v>
      </c>
      <c r="D166" s="508" t="s">
        <v>243</v>
      </c>
      <c r="E166" s="508"/>
      <c r="F166" s="508"/>
      <c r="G166" s="508"/>
      <c r="H166" s="508"/>
      <c r="I166" s="508"/>
      <c r="J166" s="508"/>
      <c r="K166" s="508"/>
      <c r="L166" s="508"/>
      <c r="M166" s="508"/>
      <c r="N166" s="508"/>
      <c r="O166" s="508"/>
      <c r="P166" s="508"/>
      <c r="Q166" s="508"/>
      <c r="R166" s="508"/>
      <c r="S166" s="508"/>
      <c r="T166" s="508"/>
      <c r="U166" s="508"/>
      <c r="V166" s="508"/>
      <c r="W166" s="508"/>
      <c r="X166" s="508"/>
      <c r="Y166" s="508"/>
      <c r="Z166" s="508"/>
      <c r="AA166" s="508"/>
      <c r="AB166" s="509"/>
      <c r="AD166" s="12"/>
      <c r="AE166" s="513"/>
      <c r="AF166" s="514"/>
      <c r="AG166" s="514"/>
      <c r="AH166" s="514"/>
      <c r="AI166" s="514"/>
      <c r="AJ166" s="514"/>
      <c r="AK166" s="515"/>
      <c r="AL166" s="519"/>
      <c r="AM166" s="520"/>
      <c r="AN166" s="520"/>
      <c r="AO166" s="520"/>
      <c r="AP166" s="520"/>
      <c r="AQ166" s="521"/>
      <c r="AR166" s="12"/>
      <c r="AS166" s="113"/>
      <c r="AT166" s="313"/>
      <c r="AU166" s="487" t="s">
        <v>133</v>
      </c>
      <c r="AV166" s="488">
        <f>T161*60+X161</f>
        <v>0</v>
      </c>
      <c r="AW166" s="491"/>
      <c r="AX166" s="492" t="s">
        <v>134</v>
      </c>
      <c r="AY166" s="493">
        <f>21*60</f>
        <v>1260</v>
      </c>
      <c r="AZ166" s="243"/>
      <c r="BA166" s="487" t="s">
        <v>46</v>
      </c>
      <c r="BB166" s="488">
        <f>IF(AV166&lt;=AY166,AY166,AV155)</f>
        <v>1260</v>
      </c>
      <c r="BC166" s="490"/>
      <c r="BD166" s="492" t="s">
        <v>245</v>
      </c>
      <c r="BE166" s="495">
        <f>IF(AV155-BB166&gt;0,AV155-BB166,0)</f>
        <v>0</v>
      </c>
      <c r="BF166" s="497" t="s">
        <v>132</v>
      </c>
      <c r="BG166" s="498"/>
    </row>
    <row r="167" spans="1:59" ht="25.5" hidden="1" customHeight="1">
      <c r="A167" s="120"/>
      <c r="B167" s="12"/>
      <c r="C167" s="131"/>
      <c r="D167" s="503" t="s">
        <v>281</v>
      </c>
      <c r="E167" s="503"/>
      <c r="F167" s="503"/>
      <c r="G167" s="503"/>
      <c r="H167" s="503"/>
      <c r="I167" s="503"/>
      <c r="J167" s="503"/>
      <c r="K167" s="503"/>
      <c r="L167" s="503"/>
      <c r="M167" s="503"/>
      <c r="N167" s="503"/>
      <c r="O167" s="503"/>
      <c r="P167" s="503"/>
      <c r="Q167" s="503"/>
      <c r="R167" s="503"/>
      <c r="S167" s="503"/>
      <c r="T167" s="503"/>
      <c r="U167" s="503"/>
      <c r="V167" s="503"/>
      <c r="W167" s="503"/>
      <c r="X167" s="503"/>
      <c r="Y167" s="503"/>
      <c r="Z167" s="503"/>
      <c r="AA167" s="503"/>
      <c r="AB167" s="504"/>
      <c r="AD167" s="12"/>
      <c r="AF167" s="12"/>
      <c r="AG167" s="12"/>
      <c r="AH167" s="12"/>
      <c r="AI167" s="12"/>
      <c r="AJ167" s="12"/>
      <c r="AK167" s="12"/>
      <c r="AL167" s="214" t="s">
        <v>282</v>
      </c>
      <c r="AM167" s="12"/>
      <c r="AN167" s="12"/>
      <c r="AO167" s="12"/>
      <c r="AP167" s="12"/>
      <c r="AQ167" s="12"/>
      <c r="AR167" s="12"/>
      <c r="AS167" s="113"/>
      <c r="AT167" s="313"/>
      <c r="AU167" s="487"/>
      <c r="AV167" s="489"/>
      <c r="AW167" s="491"/>
      <c r="AX167" s="492"/>
      <c r="AY167" s="494"/>
      <c r="AZ167" s="243"/>
      <c r="BA167" s="487"/>
      <c r="BB167" s="489"/>
      <c r="BC167" s="490"/>
      <c r="BD167" s="492"/>
      <c r="BE167" s="496"/>
      <c r="BF167" s="497"/>
      <c r="BG167" s="498"/>
    </row>
    <row r="168" spans="1:59" ht="25.5" hidden="1" customHeight="1">
      <c r="A168" s="120"/>
      <c r="B168" s="12"/>
      <c r="C168" s="131"/>
      <c r="D168" s="305"/>
      <c r="E168" s="305"/>
      <c r="F168" s="305"/>
      <c r="G168" s="305"/>
      <c r="H168" s="305"/>
      <c r="I168" s="305"/>
      <c r="J168" s="305"/>
      <c r="K168" s="305"/>
      <c r="L168" s="305"/>
      <c r="M168" s="305"/>
      <c r="N168" s="305"/>
      <c r="O168" s="305"/>
      <c r="P168" s="305"/>
      <c r="Q168" s="305"/>
      <c r="R168" s="305"/>
      <c r="S168" s="305"/>
      <c r="T168" s="305"/>
      <c r="U168" s="305"/>
      <c r="V168" s="305"/>
      <c r="W168" s="305"/>
      <c r="X168" s="305"/>
      <c r="Y168" s="305"/>
      <c r="Z168" s="305"/>
      <c r="AA168" s="305"/>
      <c r="AB168" s="306"/>
      <c r="AD168" s="12"/>
      <c r="AE168" s="510" t="s">
        <v>160</v>
      </c>
      <c r="AF168" s="511"/>
      <c r="AG168" s="511"/>
      <c r="AH168" s="511"/>
      <c r="AI168" s="511"/>
      <c r="AJ168" s="511"/>
      <c r="AK168" s="512"/>
      <c r="AL168" s="516">
        <f>'様式第３－１号(大規模映画館) '!AL167</f>
        <v>0</v>
      </c>
      <c r="AM168" s="517"/>
      <c r="AN168" s="517"/>
      <c r="AO168" s="517"/>
      <c r="AP168" s="517"/>
      <c r="AQ168" s="518"/>
      <c r="AR168" s="12"/>
      <c r="AS168" s="113"/>
      <c r="AT168" s="313"/>
      <c r="AU168" s="260"/>
      <c r="AV168" s="243"/>
      <c r="AW168" s="243"/>
      <c r="AX168" s="243"/>
      <c r="AY168" s="243"/>
      <c r="AZ168" s="243"/>
      <c r="BA168" s="254" t="s">
        <v>137</v>
      </c>
      <c r="BB168" s="243"/>
      <c r="BC168" s="243"/>
      <c r="BD168" s="243"/>
      <c r="BE168" s="243"/>
      <c r="BF168" s="243"/>
      <c r="BG168" s="253"/>
    </row>
    <row r="169" spans="1:59" ht="25.5" hidden="1" customHeight="1">
      <c r="A169" s="120"/>
      <c r="B169" s="12"/>
      <c r="C169" s="125"/>
      <c r="D169" s="307"/>
      <c r="E169" s="307"/>
      <c r="F169" s="307"/>
      <c r="G169" s="307"/>
      <c r="H169" s="307"/>
      <c r="I169" s="307"/>
      <c r="J169" s="307"/>
      <c r="K169" s="307"/>
      <c r="L169" s="307"/>
      <c r="M169" s="307"/>
      <c r="N169" s="307"/>
      <c r="O169" s="307"/>
      <c r="P169" s="307"/>
      <c r="Q169" s="307"/>
      <c r="R169" s="307"/>
      <c r="S169" s="307"/>
      <c r="T169" s="307"/>
      <c r="U169" s="307"/>
      <c r="V169" s="307"/>
      <c r="W169" s="307"/>
      <c r="X169" s="307"/>
      <c r="Y169" s="307"/>
      <c r="Z169" s="307"/>
      <c r="AA169" s="307"/>
      <c r="AB169" s="307"/>
      <c r="AD169" s="12"/>
      <c r="AE169" s="513"/>
      <c r="AF169" s="514"/>
      <c r="AG169" s="514"/>
      <c r="AH169" s="514"/>
      <c r="AI169" s="514"/>
      <c r="AJ169" s="514"/>
      <c r="AK169" s="515"/>
      <c r="AL169" s="519"/>
      <c r="AM169" s="520"/>
      <c r="AN169" s="520"/>
      <c r="AO169" s="520"/>
      <c r="AP169" s="520"/>
      <c r="AQ169" s="521"/>
      <c r="AR169" s="12"/>
      <c r="AS169" s="113"/>
      <c r="AT169" s="313"/>
      <c r="AU169" s="264"/>
      <c r="AV169" s="265"/>
      <c r="AW169" s="255"/>
      <c r="AX169" s="255"/>
      <c r="AY169" s="255"/>
      <c r="AZ169" s="255"/>
      <c r="BA169" s="256" t="s">
        <v>247</v>
      </c>
      <c r="BB169" s="265"/>
      <c r="BC169" s="265"/>
      <c r="BD169" s="265"/>
      <c r="BE169" s="265"/>
      <c r="BF169" s="265"/>
      <c r="BG169" s="257"/>
    </row>
    <row r="170" spans="1:59" ht="25.5" hidden="1" customHeight="1">
      <c r="A170" s="133"/>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5" t="s">
        <v>152</v>
      </c>
      <c r="AL170" s="134"/>
      <c r="AM170" s="136"/>
      <c r="AN170" s="136"/>
      <c r="AO170" s="136"/>
      <c r="AP170" s="134"/>
      <c r="AQ170" s="134"/>
      <c r="AR170" s="134"/>
      <c r="AS170" s="137"/>
    </row>
    <row r="171" spans="1:59" ht="17.25" hidden="1" customHeight="1">
      <c r="A171" s="115"/>
      <c r="B171" s="115"/>
      <c r="C171" s="115"/>
      <c r="D171" s="115"/>
      <c r="E171" s="115"/>
      <c r="F171" s="122"/>
      <c r="G171" s="115"/>
      <c r="H171" s="115"/>
      <c r="I171" s="115"/>
      <c r="J171" s="115"/>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32"/>
      <c r="AL171" s="12"/>
      <c r="AM171" s="111"/>
      <c r="AN171" s="111"/>
      <c r="AO171" s="111"/>
      <c r="AP171" s="12"/>
      <c r="AQ171" s="12"/>
      <c r="AR171" s="12"/>
      <c r="AS171" s="12"/>
    </row>
    <row r="172" spans="1:59" ht="17.25" hidden="1" customHeight="1">
      <c r="A172" s="115"/>
      <c r="B172" s="115"/>
      <c r="C172" s="115"/>
      <c r="D172" s="115"/>
      <c r="E172" s="115"/>
      <c r="F172" s="122"/>
      <c r="G172" s="115"/>
      <c r="H172" s="115"/>
      <c r="I172" s="115"/>
      <c r="J172" s="115"/>
      <c r="AK172" s="138"/>
      <c r="AM172" s="92"/>
      <c r="AN172" s="92"/>
      <c r="AO172" s="92"/>
      <c r="AU172" s="12"/>
    </row>
    <row r="173" spans="1:59" ht="25.5" hidden="1" customHeight="1">
      <c r="A173" s="552" t="s">
        <v>222</v>
      </c>
      <c r="B173" s="553"/>
      <c r="C173" s="553"/>
      <c r="D173" s="553"/>
      <c r="E173" s="553"/>
      <c r="F173" s="553"/>
      <c r="G173" s="553"/>
      <c r="H173" s="553"/>
      <c r="I173" s="554"/>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row>
    <row r="174" spans="1:59" ht="17.25" hidden="1" customHeight="1">
      <c r="A174" s="555"/>
      <c r="B174" s="556"/>
      <c r="C174" s="556"/>
      <c r="D174" s="556"/>
      <c r="E174" s="556"/>
      <c r="F174" s="556"/>
      <c r="G174" s="556"/>
      <c r="H174" s="556"/>
      <c r="I174" s="557"/>
      <c r="J174" s="103"/>
      <c r="K174" s="103"/>
      <c r="L174" s="103"/>
      <c r="M174" s="103"/>
      <c r="N174" s="103"/>
      <c r="O174" s="103"/>
      <c r="P174" s="103"/>
      <c r="Q174" s="103"/>
      <c r="R174" s="103"/>
      <c r="S174" s="103"/>
      <c r="T174" s="103"/>
      <c r="U174" s="103"/>
      <c r="V174" s="103"/>
      <c r="W174" s="103"/>
      <c r="X174" s="104"/>
      <c r="Y174" s="104"/>
      <c r="Z174" s="104"/>
      <c r="AA174" s="104"/>
      <c r="AB174" s="104"/>
      <c r="AC174" s="104"/>
      <c r="AD174" s="104"/>
      <c r="AE174" s="105"/>
      <c r="AF174" s="104"/>
      <c r="AG174" s="104"/>
      <c r="AH174" s="104"/>
      <c r="AI174" s="104"/>
      <c r="AJ174" s="104"/>
      <c r="AK174" s="104"/>
      <c r="AL174" s="104"/>
      <c r="AM174" s="104"/>
      <c r="AN174" s="104"/>
      <c r="AO174" s="104"/>
      <c r="AP174" s="106"/>
      <c r="AQ174" s="106"/>
      <c r="AR174" s="106"/>
      <c r="AS174" s="107"/>
      <c r="AU174" s="173" t="s">
        <v>110</v>
      </c>
      <c r="AV174" s="174"/>
      <c r="AW174" s="174"/>
      <c r="AX174" s="174"/>
      <c r="AY174" s="174"/>
      <c r="AZ174" s="175"/>
      <c r="BA174" s="174"/>
      <c r="BB174" s="174"/>
      <c r="BC174" s="175"/>
      <c r="BD174" s="174"/>
      <c r="BE174" s="174"/>
      <c r="BF174" s="175"/>
      <c r="BG174" s="176"/>
    </row>
    <row r="175" spans="1:59" ht="28.5" hidden="1" customHeight="1">
      <c r="A175" s="109"/>
      <c r="B175" s="110" t="s">
        <v>94</v>
      </c>
      <c r="C175" s="315"/>
      <c r="D175" s="315"/>
      <c r="E175" s="315"/>
      <c r="F175" s="12"/>
      <c r="G175" s="269"/>
      <c r="H175" s="12"/>
      <c r="I175" s="269"/>
      <c r="J175" s="269"/>
      <c r="K175" s="269"/>
      <c r="L175" s="269"/>
      <c r="M175" s="269"/>
      <c r="N175" s="269"/>
      <c r="O175" s="269"/>
      <c r="P175" s="269"/>
      <c r="Q175" s="269"/>
      <c r="R175" s="269"/>
      <c r="S175" s="269"/>
      <c r="T175" s="269"/>
      <c r="U175" s="269"/>
      <c r="V175" s="269"/>
      <c r="W175" s="269"/>
      <c r="X175" s="269"/>
      <c r="Y175" s="269"/>
      <c r="Z175" s="269"/>
      <c r="AA175" s="316"/>
      <c r="AB175" s="111"/>
      <c r="AC175" s="111"/>
      <c r="AD175" s="111"/>
      <c r="AE175" s="110" t="s">
        <v>100</v>
      </c>
      <c r="AF175" s="111"/>
      <c r="AG175" s="111"/>
      <c r="AH175" s="111"/>
      <c r="AI175" s="111"/>
      <c r="AJ175" s="111"/>
      <c r="AK175" s="111"/>
      <c r="AL175" s="111"/>
      <c r="AM175" s="111"/>
      <c r="AN175" s="111"/>
      <c r="AO175" s="111"/>
      <c r="AP175" s="111"/>
      <c r="AQ175" s="111"/>
      <c r="AR175" s="111"/>
      <c r="AS175" s="112"/>
      <c r="AT175" s="12"/>
      <c r="AU175" s="177"/>
      <c r="AV175" s="178"/>
      <c r="AW175" s="178"/>
      <c r="AX175" s="178"/>
      <c r="AY175" s="178"/>
      <c r="AZ175" s="178"/>
      <c r="BA175" s="178"/>
      <c r="BB175" s="178"/>
      <c r="BC175" s="178"/>
      <c r="BD175" s="178"/>
      <c r="BE175" s="178"/>
      <c r="BF175" s="178"/>
      <c r="BG175" s="179"/>
    </row>
    <row r="176" spans="1:59" ht="25.5" hidden="1" customHeight="1">
      <c r="A176" s="109"/>
      <c r="B176" s="510" t="s">
        <v>98</v>
      </c>
      <c r="C176" s="511"/>
      <c r="D176" s="511"/>
      <c r="E176" s="512"/>
      <c r="F176" s="678" t="s">
        <v>96</v>
      </c>
      <c r="G176" s="678"/>
      <c r="H176" s="680"/>
      <c r="I176" s="680"/>
      <c r="J176" s="399" t="s">
        <v>40</v>
      </c>
      <c r="K176" s="399"/>
      <c r="L176" s="680"/>
      <c r="M176" s="680"/>
      <c r="N176" s="399" t="s">
        <v>41</v>
      </c>
      <c r="O176" s="400"/>
      <c r="P176" s="398" t="s">
        <v>42</v>
      </c>
      <c r="Q176" s="400"/>
      <c r="R176" s="693" t="s">
        <v>97</v>
      </c>
      <c r="S176" s="693"/>
      <c r="T176" s="680"/>
      <c r="U176" s="680"/>
      <c r="V176" s="399" t="s">
        <v>40</v>
      </c>
      <c r="W176" s="399"/>
      <c r="X176" s="680"/>
      <c r="Y176" s="680"/>
      <c r="Z176" s="399" t="s">
        <v>41</v>
      </c>
      <c r="AA176" s="400"/>
      <c r="AB176" s="12"/>
      <c r="AC176" s="12"/>
      <c r="AD176" s="12"/>
      <c r="AE176" s="510" t="s">
        <v>158</v>
      </c>
      <c r="AF176" s="695"/>
      <c r="AG176" s="695"/>
      <c r="AH176" s="695"/>
      <c r="AI176" s="696"/>
      <c r="AJ176" s="688">
        <f>ROUNDDOWN(AY177/60,0)</f>
        <v>0</v>
      </c>
      <c r="AK176" s="688"/>
      <c r="AL176" s="690" t="s">
        <v>87</v>
      </c>
      <c r="AM176" s="690"/>
      <c r="AN176" s="688">
        <f>AY177-AJ176*60</f>
        <v>0</v>
      </c>
      <c r="AO176" s="688"/>
      <c r="AP176" s="399" t="s">
        <v>41</v>
      </c>
      <c r="AQ176" s="400"/>
      <c r="AR176" s="111"/>
      <c r="AS176" s="113"/>
      <c r="AT176" s="692"/>
      <c r="AU176" s="177"/>
      <c r="AV176" s="178" t="s">
        <v>112</v>
      </c>
      <c r="AW176" s="178"/>
      <c r="AX176" s="178"/>
      <c r="AY176" s="178" t="s">
        <v>18</v>
      </c>
      <c r="AZ176" s="178"/>
      <c r="BA176" s="178"/>
      <c r="BB176" s="178"/>
      <c r="BC176" s="178"/>
      <c r="BD176" s="178"/>
      <c r="BE176" s="178"/>
      <c r="BF176" s="178"/>
      <c r="BG176" s="179"/>
    </row>
    <row r="177" spans="1:59" ht="25.5" hidden="1" customHeight="1">
      <c r="A177" s="109"/>
      <c r="B177" s="513"/>
      <c r="C177" s="514"/>
      <c r="D177" s="514"/>
      <c r="E177" s="515"/>
      <c r="F177" s="678"/>
      <c r="G177" s="678"/>
      <c r="H177" s="682"/>
      <c r="I177" s="682"/>
      <c r="J177" s="402"/>
      <c r="K177" s="402"/>
      <c r="L177" s="682"/>
      <c r="M177" s="682"/>
      <c r="N177" s="402"/>
      <c r="O177" s="403"/>
      <c r="P177" s="401"/>
      <c r="Q177" s="403"/>
      <c r="R177" s="694"/>
      <c r="S177" s="694"/>
      <c r="T177" s="682"/>
      <c r="U177" s="682"/>
      <c r="V177" s="402"/>
      <c r="W177" s="402"/>
      <c r="X177" s="682"/>
      <c r="Y177" s="682"/>
      <c r="Z177" s="402"/>
      <c r="AA177" s="403"/>
      <c r="AB177" s="12"/>
      <c r="AC177" s="12"/>
      <c r="AD177" s="12"/>
      <c r="AE177" s="697"/>
      <c r="AF177" s="698"/>
      <c r="AG177" s="698"/>
      <c r="AH177" s="698"/>
      <c r="AI177" s="699"/>
      <c r="AJ177" s="689"/>
      <c r="AK177" s="689"/>
      <c r="AL177" s="691"/>
      <c r="AM177" s="691"/>
      <c r="AN177" s="689"/>
      <c r="AO177" s="689"/>
      <c r="AP177" s="402"/>
      <c r="AQ177" s="403"/>
      <c r="AR177" s="111"/>
      <c r="AS177" s="113"/>
      <c r="AT177" s="692"/>
      <c r="AU177" s="502" t="s">
        <v>45</v>
      </c>
      <c r="AV177" s="493">
        <f>T176*60+X176</f>
        <v>0</v>
      </c>
      <c r="AW177" s="178"/>
      <c r="AX177" s="505" t="s">
        <v>244</v>
      </c>
      <c r="AY177" s="493">
        <f>(T176*60+X176)-(H176*60+L176)</f>
        <v>0</v>
      </c>
      <c r="AZ177" s="178"/>
      <c r="BA177" s="178"/>
      <c r="BB177" s="178"/>
      <c r="BC177" s="178"/>
      <c r="BD177" s="178"/>
      <c r="BE177" s="178"/>
      <c r="BF177" s="178"/>
      <c r="BG177" s="179"/>
    </row>
    <row r="178" spans="1:59" ht="25.5" hidden="1" customHeight="1">
      <c r="A178" s="109"/>
      <c r="B178" s="114"/>
      <c r="C178" s="114"/>
      <c r="D178" s="114"/>
      <c r="E178" s="114"/>
      <c r="F178" s="115"/>
      <c r="G178" s="115"/>
      <c r="H178" s="314"/>
      <c r="I178" s="115"/>
      <c r="J178" s="115"/>
      <c r="K178" s="115"/>
      <c r="L178" s="115"/>
      <c r="M178" s="115"/>
      <c r="N178" s="115"/>
      <c r="O178" s="115"/>
      <c r="P178" s="115"/>
      <c r="Q178" s="115"/>
      <c r="R178" s="115"/>
      <c r="S178" s="115"/>
      <c r="T178" s="115"/>
      <c r="U178" s="115"/>
      <c r="V178" s="115"/>
      <c r="W178" s="115"/>
      <c r="X178" s="111"/>
      <c r="Y178" s="111"/>
      <c r="Z178" s="269"/>
      <c r="AA178" s="316"/>
      <c r="AB178" s="111"/>
      <c r="AC178" s="111"/>
      <c r="AD178" s="111"/>
      <c r="AE178" s="111"/>
      <c r="AF178" s="111"/>
      <c r="AG178" s="111"/>
      <c r="AH178" s="111"/>
      <c r="AI178" s="111"/>
      <c r="AJ178" s="233"/>
      <c r="AK178" s="111"/>
      <c r="AL178" s="111"/>
      <c r="AM178" s="111"/>
      <c r="AN178" s="111"/>
      <c r="AO178" s="111"/>
      <c r="AP178" s="111"/>
      <c r="AQ178" s="111"/>
      <c r="AR178" s="111"/>
      <c r="AS178" s="113"/>
      <c r="AU178" s="502"/>
      <c r="AV178" s="494"/>
      <c r="AW178" s="178"/>
      <c r="AX178" s="505"/>
      <c r="AY178" s="494"/>
      <c r="AZ178" s="178"/>
      <c r="BA178" s="178"/>
      <c r="BB178" s="178"/>
      <c r="BC178" s="178"/>
      <c r="BD178" s="178"/>
      <c r="BE178" s="178"/>
      <c r="BF178" s="178"/>
      <c r="BG178" s="179"/>
    </row>
    <row r="179" spans="1:59" s="12" customFormat="1" ht="25.5" hidden="1" customHeight="1" thickBot="1">
      <c r="A179" s="109"/>
      <c r="B179" s="118" t="s">
        <v>242</v>
      </c>
      <c r="C179" s="315"/>
      <c r="D179" s="315"/>
      <c r="E179" s="315"/>
      <c r="F179" s="269"/>
      <c r="G179" s="269"/>
      <c r="H179" s="269"/>
      <c r="I179" s="214"/>
      <c r="J179" s="269"/>
      <c r="K179" s="269"/>
      <c r="L179" s="269"/>
      <c r="M179" s="269"/>
      <c r="N179" s="269"/>
      <c r="O179" s="269"/>
      <c r="P179" s="269"/>
      <c r="Q179" s="269"/>
      <c r="R179" s="269"/>
      <c r="S179" s="269"/>
      <c r="T179" s="269"/>
      <c r="U179" s="269"/>
      <c r="V179" s="269"/>
      <c r="W179" s="316"/>
      <c r="X179" s="111"/>
      <c r="Y179" s="111"/>
      <c r="Z179" s="269"/>
      <c r="AA179" s="316"/>
      <c r="AB179" s="111"/>
      <c r="AC179" s="111"/>
      <c r="AD179" s="111"/>
      <c r="AE179" s="110" t="s">
        <v>99</v>
      </c>
      <c r="AF179" s="111"/>
      <c r="AG179" s="111"/>
      <c r="AH179" s="111"/>
      <c r="AI179" s="111"/>
      <c r="AJ179" s="111"/>
      <c r="AK179" s="111"/>
      <c r="AL179" s="214" t="s">
        <v>250</v>
      </c>
      <c r="AN179" s="111"/>
      <c r="AO179" s="111"/>
      <c r="AP179" s="111"/>
      <c r="AQ179" s="111"/>
      <c r="AR179" s="111"/>
      <c r="AS179" s="113"/>
      <c r="AU179" s="177"/>
      <c r="AV179" s="182"/>
      <c r="AW179" s="182"/>
      <c r="AX179" s="182"/>
      <c r="AY179" s="182"/>
      <c r="AZ179" s="182"/>
      <c r="BA179" s="182"/>
      <c r="BB179" s="182"/>
      <c r="BC179" s="182"/>
      <c r="BD179" s="182"/>
      <c r="BE179" s="182"/>
      <c r="BF179" s="182"/>
      <c r="BG179" s="183"/>
    </row>
    <row r="180" spans="1:59" ht="25.5" hidden="1" customHeight="1">
      <c r="A180" s="109"/>
      <c r="B180" s="510" t="s">
        <v>108</v>
      </c>
      <c r="C180" s="511"/>
      <c r="D180" s="511"/>
      <c r="E180" s="512"/>
      <c r="F180" s="678" t="s">
        <v>96</v>
      </c>
      <c r="G180" s="678"/>
      <c r="H180" s="679"/>
      <c r="I180" s="680"/>
      <c r="J180" s="399" t="s">
        <v>40</v>
      </c>
      <c r="K180" s="399"/>
      <c r="L180" s="680"/>
      <c r="M180" s="680"/>
      <c r="N180" s="399" t="s">
        <v>41</v>
      </c>
      <c r="O180" s="400"/>
      <c r="P180" s="398" t="s">
        <v>42</v>
      </c>
      <c r="Q180" s="400"/>
      <c r="R180" s="693" t="s">
        <v>97</v>
      </c>
      <c r="S180" s="693"/>
      <c r="T180" s="679"/>
      <c r="U180" s="680"/>
      <c r="V180" s="399" t="s">
        <v>40</v>
      </c>
      <c r="W180" s="399"/>
      <c r="X180" s="680"/>
      <c r="Y180" s="680"/>
      <c r="Z180" s="399" t="s">
        <v>41</v>
      </c>
      <c r="AA180" s="400"/>
      <c r="AB180" s="111"/>
      <c r="AC180" s="111"/>
      <c r="AD180" s="111"/>
      <c r="AE180" s="703" t="s">
        <v>159</v>
      </c>
      <c r="AF180" s="399"/>
      <c r="AG180" s="399"/>
      <c r="AH180" s="399"/>
      <c r="AI180" s="400"/>
      <c r="AJ180" s="701">
        <f>ROUNDDOWN(BE182/60,0)</f>
        <v>0</v>
      </c>
      <c r="AK180" s="688"/>
      <c r="AL180" s="399" t="s">
        <v>40</v>
      </c>
      <c r="AM180" s="399"/>
      <c r="AN180" s="688">
        <f>BE182-AJ180*60</f>
        <v>0</v>
      </c>
      <c r="AO180" s="688"/>
      <c r="AP180" s="399" t="s">
        <v>41</v>
      </c>
      <c r="AQ180" s="400"/>
      <c r="AR180" s="111"/>
      <c r="AS180" s="119"/>
      <c r="AU180" s="522" t="s">
        <v>272</v>
      </c>
      <c r="AV180" s="175" t="s">
        <v>214</v>
      </c>
      <c r="AW180" s="175"/>
      <c r="AX180" s="175"/>
      <c r="AY180" s="175" t="s">
        <v>280</v>
      </c>
      <c r="AZ180" s="175"/>
      <c r="BA180" s="173"/>
      <c r="BB180" s="240" t="s">
        <v>135</v>
      </c>
      <c r="BC180" s="175"/>
      <c r="BD180" s="175"/>
      <c r="BE180" s="175"/>
      <c r="BF180" s="175"/>
      <c r="BG180" s="181"/>
    </row>
    <row r="181" spans="1:59" ht="25.5" hidden="1" customHeight="1" thickBot="1">
      <c r="A181" s="109"/>
      <c r="B181" s="513"/>
      <c r="C181" s="514"/>
      <c r="D181" s="514"/>
      <c r="E181" s="515"/>
      <c r="F181" s="678"/>
      <c r="G181" s="678"/>
      <c r="H181" s="681"/>
      <c r="I181" s="682"/>
      <c r="J181" s="402"/>
      <c r="K181" s="402"/>
      <c r="L181" s="682"/>
      <c r="M181" s="682"/>
      <c r="N181" s="402"/>
      <c r="O181" s="403"/>
      <c r="P181" s="401"/>
      <c r="Q181" s="403"/>
      <c r="R181" s="694"/>
      <c r="S181" s="694"/>
      <c r="T181" s="681"/>
      <c r="U181" s="682"/>
      <c r="V181" s="402"/>
      <c r="W181" s="402"/>
      <c r="X181" s="682"/>
      <c r="Y181" s="682"/>
      <c r="Z181" s="402"/>
      <c r="AA181" s="403"/>
      <c r="AB181" s="12"/>
      <c r="AC181" s="12"/>
      <c r="AD181" s="12"/>
      <c r="AE181" s="401"/>
      <c r="AF181" s="402"/>
      <c r="AG181" s="402"/>
      <c r="AH181" s="402"/>
      <c r="AI181" s="403"/>
      <c r="AJ181" s="702"/>
      <c r="AK181" s="689"/>
      <c r="AL181" s="402"/>
      <c r="AM181" s="402"/>
      <c r="AN181" s="689"/>
      <c r="AO181" s="689"/>
      <c r="AP181" s="402"/>
      <c r="AQ181" s="403"/>
      <c r="AR181" s="111"/>
      <c r="AS181" s="119"/>
      <c r="AU181" s="523"/>
      <c r="AV181" s="178" t="s">
        <v>136</v>
      </c>
      <c r="AW181" s="180"/>
      <c r="AX181" s="178"/>
      <c r="AY181" s="243" t="s">
        <v>246</v>
      </c>
      <c r="AZ181" s="180"/>
      <c r="BA181" s="260"/>
      <c r="BB181" s="241" t="s">
        <v>215</v>
      </c>
      <c r="BC181" s="180"/>
      <c r="BD181" s="178"/>
      <c r="BE181" s="178" t="s">
        <v>95</v>
      </c>
      <c r="BF181" s="178"/>
      <c r="BG181" s="179"/>
    </row>
    <row r="182" spans="1:59" s="8" customFormat="1" ht="25.5" hidden="1" customHeight="1">
      <c r="A182" s="236"/>
      <c r="C182" s="214"/>
      <c r="D182" s="214"/>
      <c r="E182" s="214"/>
      <c r="F182" s="214"/>
      <c r="G182" s="214"/>
      <c r="H182" s="214"/>
      <c r="I182" s="214"/>
      <c r="J182" s="214"/>
      <c r="K182" s="214"/>
      <c r="L182" s="214"/>
      <c r="M182" s="214"/>
      <c r="N182" s="214"/>
      <c r="O182" s="216"/>
      <c r="P182" s="214"/>
      <c r="Q182" s="214"/>
      <c r="R182" s="214"/>
      <c r="S182" s="214"/>
      <c r="T182" s="214"/>
      <c r="U182" s="237"/>
      <c r="V182" s="214"/>
      <c r="W182" s="214"/>
      <c r="X182" s="238"/>
      <c r="Y182" s="238"/>
      <c r="Z182" s="269"/>
      <c r="AA182" s="316"/>
      <c r="AB182" s="238"/>
      <c r="AC182" s="238"/>
      <c r="AD182" s="238"/>
      <c r="AF182" s="216"/>
      <c r="AG182" s="215"/>
      <c r="AH182" s="215"/>
      <c r="AI182" s="215"/>
      <c r="AJ182" s="215"/>
      <c r="AK182" s="215"/>
      <c r="AL182" s="214" t="s">
        <v>282</v>
      </c>
      <c r="AM182" s="215"/>
      <c r="AN182" s="238"/>
      <c r="AO182" s="238"/>
      <c r="AP182" s="238"/>
      <c r="AQ182" s="139"/>
      <c r="AR182" s="238"/>
      <c r="AS182" s="239"/>
      <c r="AU182" s="502" t="s">
        <v>133</v>
      </c>
      <c r="AV182" s="493">
        <f>T180*60+X180</f>
        <v>0</v>
      </c>
      <c r="AW182" s="700"/>
      <c r="AX182" s="505" t="s">
        <v>134</v>
      </c>
      <c r="AY182" s="493">
        <f>20*60</f>
        <v>1200</v>
      </c>
      <c r="AZ182" s="178"/>
      <c r="BA182" s="502" t="s">
        <v>46</v>
      </c>
      <c r="BB182" s="493">
        <f>IF(AV182&lt;=AY182,AY182,AV177)</f>
        <v>1200</v>
      </c>
      <c r="BC182" s="501"/>
      <c r="BD182" s="505" t="s">
        <v>245</v>
      </c>
      <c r="BE182" s="499">
        <f>IF(AV177-BB182&gt;0,AV177-BB182,0)</f>
        <v>0</v>
      </c>
      <c r="BF182" s="485" t="s">
        <v>132</v>
      </c>
      <c r="BG182" s="486"/>
    </row>
    <row r="183" spans="1:59" ht="25.5" hidden="1" customHeight="1">
      <c r="A183" s="109"/>
      <c r="B183" s="510" t="s">
        <v>108</v>
      </c>
      <c r="C183" s="511"/>
      <c r="D183" s="511"/>
      <c r="E183" s="512"/>
      <c r="F183" s="678" t="s">
        <v>96</v>
      </c>
      <c r="G183" s="678"/>
      <c r="H183" s="679"/>
      <c r="I183" s="680"/>
      <c r="J183" s="399" t="s">
        <v>40</v>
      </c>
      <c r="K183" s="399"/>
      <c r="L183" s="680"/>
      <c r="M183" s="680"/>
      <c r="N183" s="399" t="s">
        <v>41</v>
      </c>
      <c r="O183" s="400"/>
      <c r="P183" s="398" t="s">
        <v>42</v>
      </c>
      <c r="Q183" s="400"/>
      <c r="R183" s="693" t="s">
        <v>97</v>
      </c>
      <c r="S183" s="693"/>
      <c r="T183" s="679"/>
      <c r="U183" s="680"/>
      <c r="V183" s="399" t="s">
        <v>40</v>
      </c>
      <c r="W183" s="399"/>
      <c r="X183" s="680"/>
      <c r="Y183" s="680"/>
      <c r="Z183" s="399" t="s">
        <v>41</v>
      </c>
      <c r="AA183" s="400"/>
      <c r="AB183" s="111"/>
      <c r="AC183" s="111"/>
      <c r="AD183" s="111"/>
      <c r="AE183" s="703" t="s">
        <v>159</v>
      </c>
      <c r="AF183" s="399"/>
      <c r="AG183" s="399"/>
      <c r="AH183" s="399"/>
      <c r="AI183" s="400"/>
      <c r="AJ183" s="701">
        <f>ROUNDDOWN(BE188/60,0)</f>
        <v>0</v>
      </c>
      <c r="AK183" s="688"/>
      <c r="AL183" s="399" t="s">
        <v>40</v>
      </c>
      <c r="AM183" s="399"/>
      <c r="AN183" s="688">
        <f>BE188-AJ183*60</f>
        <v>0</v>
      </c>
      <c r="AO183" s="688"/>
      <c r="AP183" s="399" t="s">
        <v>41</v>
      </c>
      <c r="AQ183" s="400"/>
      <c r="AR183" s="111"/>
      <c r="AS183" s="119"/>
      <c r="AU183" s="502"/>
      <c r="AV183" s="494"/>
      <c r="AW183" s="700"/>
      <c r="AX183" s="505"/>
      <c r="AY183" s="494"/>
      <c r="AZ183" s="178"/>
      <c r="BA183" s="502"/>
      <c r="BB183" s="494"/>
      <c r="BC183" s="501"/>
      <c r="BD183" s="505"/>
      <c r="BE183" s="500"/>
      <c r="BF183" s="485"/>
      <c r="BG183" s="486"/>
    </row>
    <row r="184" spans="1:59" ht="25.5" hidden="1" customHeight="1">
      <c r="A184" s="109"/>
      <c r="B184" s="513"/>
      <c r="C184" s="514"/>
      <c r="D184" s="514"/>
      <c r="E184" s="515"/>
      <c r="F184" s="678"/>
      <c r="G184" s="678"/>
      <c r="H184" s="681"/>
      <c r="I184" s="682"/>
      <c r="J184" s="402"/>
      <c r="K184" s="402"/>
      <c r="L184" s="682"/>
      <c r="M184" s="682"/>
      <c r="N184" s="402"/>
      <c r="O184" s="403"/>
      <c r="P184" s="401"/>
      <c r="Q184" s="403"/>
      <c r="R184" s="694"/>
      <c r="S184" s="694"/>
      <c r="T184" s="681"/>
      <c r="U184" s="682"/>
      <c r="V184" s="402"/>
      <c r="W184" s="402"/>
      <c r="X184" s="682"/>
      <c r="Y184" s="682"/>
      <c r="Z184" s="402"/>
      <c r="AA184" s="403"/>
      <c r="AB184" s="12"/>
      <c r="AC184" s="12"/>
      <c r="AD184" s="12"/>
      <c r="AE184" s="401"/>
      <c r="AF184" s="402"/>
      <c r="AG184" s="402"/>
      <c r="AH184" s="402"/>
      <c r="AI184" s="403"/>
      <c r="AJ184" s="702"/>
      <c r="AK184" s="689"/>
      <c r="AL184" s="402"/>
      <c r="AM184" s="402"/>
      <c r="AN184" s="689"/>
      <c r="AO184" s="689"/>
      <c r="AP184" s="402"/>
      <c r="AQ184" s="403"/>
      <c r="AR184" s="111"/>
      <c r="AS184" s="119"/>
      <c r="AU184" s="259"/>
      <c r="AV184" s="178"/>
      <c r="AW184" s="178"/>
      <c r="AX184" s="178"/>
      <c r="AY184" s="178"/>
      <c r="AZ184" s="178"/>
      <c r="BA184" s="234" t="s">
        <v>137</v>
      </c>
      <c r="BB184" s="178"/>
      <c r="BC184" s="178"/>
      <c r="BD184" s="178"/>
      <c r="BE184" s="178"/>
      <c r="BF184" s="178"/>
      <c r="BG184" s="179"/>
    </row>
    <row r="185" spans="1:59" ht="25.5" hidden="1" customHeight="1" thickBot="1">
      <c r="A185" s="120"/>
      <c r="B185" s="114"/>
      <c r="C185" s="114"/>
      <c r="D185" s="114"/>
      <c r="E185" s="114"/>
      <c r="F185" s="12"/>
      <c r="G185" s="114"/>
      <c r="H185" s="314"/>
      <c r="I185" s="114"/>
      <c r="J185" s="114"/>
      <c r="K185" s="114"/>
      <c r="L185" s="114"/>
      <c r="M185" s="114"/>
      <c r="N185" s="114"/>
      <c r="O185" s="114"/>
      <c r="P185" s="121"/>
      <c r="Q185" s="114"/>
      <c r="R185" s="114"/>
      <c r="S185" s="114"/>
      <c r="T185" s="114"/>
      <c r="U185" s="114"/>
      <c r="V185" s="114"/>
      <c r="W185" s="114"/>
      <c r="X185" s="111"/>
      <c r="Y185" s="111"/>
      <c r="Z185" s="269"/>
      <c r="AA185" s="12"/>
      <c r="AB185" s="12"/>
      <c r="AC185" s="12"/>
      <c r="AD185" s="12"/>
      <c r="AE185" s="12"/>
      <c r="AF185" s="12"/>
      <c r="AG185" s="12"/>
      <c r="AH185" s="12"/>
      <c r="AI185" s="12"/>
      <c r="AJ185" s="233"/>
      <c r="AK185" s="12"/>
      <c r="AL185" s="12"/>
      <c r="AM185" s="12"/>
      <c r="AN185" s="12"/>
      <c r="AO185" s="12"/>
      <c r="AP185" s="12"/>
      <c r="AQ185" s="12"/>
      <c r="AR185" s="12"/>
      <c r="AS185" s="113"/>
      <c r="AU185" s="177"/>
      <c r="AV185" s="261"/>
      <c r="AW185" s="182"/>
      <c r="AX185" s="182"/>
      <c r="AY185" s="182"/>
      <c r="AZ185" s="182"/>
      <c r="BA185" s="235" t="s">
        <v>254</v>
      </c>
      <c r="BB185" s="261"/>
      <c r="BC185" s="261"/>
      <c r="BD185" s="261"/>
      <c r="BE185" s="261"/>
      <c r="BF185" s="261"/>
      <c r="BG185" s="183"/>
    </row>
    <row r="186" spans="1:59" ht="25.5" hidden="1" customHeight="1">
      <c r="A186" s="120"/>
      <c r="B186" s="12"/>
      <c r="C186" s="123" t="s">
        <v>257</v>
      </c>
      <c r="D186" s="124"/>
      <c r="E186" s="124"/>
      <c r="F186" s="125"/>
      <c r="G186" s="124"/>
      <c r="H186" s="124"/>
      <c r="I186" s="124"/>
      <c r="J186" s="124"/>
      <c r="K186" s="124"/>
      <c r="L186" s="124"/>
      <c r="M186" s="124"/>
      <c r="N186" s="124"/>
      <c r="O186" s="124"/>
      <c r="P186" s="126"/>
      <c r="Q186" s="124"/>
      <c r="R186" s="124"/>
      <c r="S186" s="124"/>
      <c r="T186" s="124"/>
      <c r="U186" s="124"/>
      <c r="V186" s="124"/>
      <c r="W186" s="124"/>
      <c r="X186" s="127"/>
      <c r="Y186" s="127"/>
      <c r="Z186" s="127"/>
      <c r="AA186" s="125"/>
      <c r="AB186" s="128"/>
      <c r="AD186" s="12"/>
      <c r="AE186" s="110" t="s">
        <v>101</v>
      </c>
      <c r="AF186" s="12"/>
      <c r="AG186" s="12"/>
      <c r="AH186" s="12"/>
      <c r="AI186" s="12"/>
      <c r="AJ186" s="12"/>
      <c r="AK186" s="12"/>
      <c r="AL186" s="214" t="s">
        <v>250</v>
      </c>
      <c r="AM186" s="12"/>
      <c r="AN186" s="12"/>
      <c r="AO186" s="12"/>
      <c r="AP186" s="12"/>
      <c r="AQ186" s="12"/>
      <c r="AR186" s="12"/>
      <c r="AS186" s="113"/>
      <c r="AU186" s="522" t="s">
        <v>273</v>
      </c>
      <c r="AV186" s="249" t="s">
        <v>214</v>
      </c>
      <c r="AW186" s="249"/>
      <c r="AX186" s="249"/>
      <c r="AY186" s="175" t="s">
        <v>280</v>
      </c>
      <c r="AZ186" s="249"/>
      <c r="BA186" s="263"/>
      <c r="BB186" s="250" t="s">
        <v>135</v>
      </c>
      <c r="BC186" s="249"/>
      <c r="BD186" s="249"/>
      <c r="BE186" s="249"/>
      <c r="BF186" s="249"/>
      <c r="BG186" s="251"/>
    </row>
    <row r="187" spans="1:59" s="77" customFormat="1" ht="25.5" hidden="1" customHeight="1" thickBot="1">
      <c r="A187" s="120"/>
      <c r="B187" s="12"/>
      <c r="C187" s="129" t="s">
        <v>219</v>
      </c>
      <c r="D187" s="506" t="s">
        <v>146</v>
      </c>
      <c r="E187" s="506"/>
      <c r="F187" s="506"/>
      <c r="G187" s="506"/>
      <c r="H187" s="506"/>
      <c r="I187" s="506"/>
      <c r="J187" s="506"/>
      <c r="K187" s="506"/>
      <c r="L187" s="506"/>
      <c r="M187" s="506"/>
      <c r="N187" s="506"/>
      <c r="O187" s="506"/>
      <c r="P187" s="506"/>
      <c r="Q187" s="506"/>
      <c r="R187" s="506"/>
      <c r="S187" s="506"/>
      <c r="T187" s="506"/>
      <c r="U187" s="506"/>
      <c r="V187" s="506"/>
      <c r="W187" s="506"/>
      <c r="X187" s="506"/>
      <c r="Y187" s="506"/>
      <c r="Z187" s="506"/>
      <c r="AA187" s="506"/>
      <c r="AB187" s="507"/>
      <c r="AC187" s="1"/>
      <c r="AD187" s="12"/>
      <c r="AE187" s="510" t="s">
        <v>160</v>
      </c>
      <c r="AF187" s="511"/>
      <c r="AG187" s="511"/>
      <c r="AH187" s="511"/>
      <c r="AI187" s="511"/>
      <c r="AJ187" s="511"/>
      <c r="AK187" s="512"/>
      <c r="AL187" s="516">
        <f>'様式第３－１号(大規模映画館) '!AL186</f>
        <v>0</v>
      </c>
      <c r="AM187" s="517"/>
      <c r="AN187" s="517"/>
      <c r="AO187" s="517"/>
      <c r="AP187" s="517"/>
      <c r="AQ187" s="518"/>
      <c r="AR187" s="12"/>
      <c r="AS187" s="113"/>
      <c r="AU187" s="523"/>
      <c r="AV187" s="243" t="s">
        <v>136</v>
      </c>
      <c r="AW187" s="252"/>
      <c r="AX187" s="243"/>
      <c r="AY187" s="243" t="s">
        <v>274</v>
      </c>
      <c r="AZ187" s="252"/>
      <c r="BA187" s="263"/>
      <c r="BB187" s="241" t="s">
        <v>215</v>
      </c>
      <c r="BC187" s="252"/>
      <c r="BD187" s="243"/>
      <c r="BE187" s="243" t="s">
        <v>95</v>
      </c>
      <c r="BF187" s="243"/>
      <c r="BG187" s="253"/>
    </row>
    <row r="188" spans="1:59" ht="25.5" hidden="1" customHeight="1">
      <c r="A188" s="120"/>
      <c r="B188" s="12"/>
      <c r="C188" s="130" t="s">
        <v>220</v>
      </c>
      <c r="D188" s="508" t="s">
        <v>243</v>
      </c>
      <c r="E188" s="508"/>
      <c r="F188" s="508"/>
      <c r="G188" s="508"/>
      <c r="H188" s="508"/>
      <c r="I188" s="508"/>
      <c r="J188" s="508"/>
      <c r="K188" s="508"/>
      <c r="L188" s="508"/>
      <c r="M188" s="508"/>
      <c r="N188" s="508"/>
      <c r="O188" s="508"/>
      <c r="P188" s="508"/>
      <c r="Q188" s="508"/>
      <c r="R188" s="508"/>
      <c r="S188" s="508"/>
      <c r="T188" s="508"/>
      <c r="U188" s="508"/>
      <c r="V188" s="508"/>
      <c r="W188" s="508"/>
      <c r="X188" s="508"/>
      <c r="Y188" s="508"/>
      <c r="Z188" s="508"/>
      <c r="AA188" s="508"/>
      <c r="AB188" s="509"/>
      <c r="AD188" s="12"/>
      <c r="AE188" s="513"/>
      <c r="AF188" s="514"/>
      <c r="AG188" s="514"/>
      <c r="AH188" s="514"/>
      <c r="AI188" s="514"/>
      <c r="AJ188" s="514"/>
      <c r="AK188" s="515"/>
      <c r="AL188" s="519"/>
      <c r="AM188" s="520"/>
      <c r="AN188" s="520"/>
      <c r="AO188" s="520"/>
      <c r="AP188" s="520"/>
      <c r="AQ188" s="521"/>
      <c r="AR188" s="12"/>
      <c r="AS188" s="113"/>
      <c r="AT188" s="313"/>
      <c r="AU188" s="487" t="s">
        <v>133</v>
      </c>
      <c r="AV188" s="488">
        <f>T183*60+X183</f>
        <v>0</v>
      </c>
      <c r="AW188" s="491"/>
      <c r="AX188" s="492" t="s">
        <v>134</v>
      </c>
      <c r="AY188" s="493">
        <f>21*60</f>
        <v>1260</v>
      </c>
      <c r="AZ188" s="243"/>
      <c r="BA188" s="487" t="s">
        <v>46</v>
      </c>
      <c r="BB188" s="488">
        <f>IF(AV188&lt;=AY188,AY188,AV177)</f>
        <v>1260</v>
      </c>
      <c r="BC188" s="490"/>
      <c r="BD188" s="492" t="s">
        <v>245</v>
      </c>
      <c r="BE188" s="495">
        <f>IF(AV177-BB188&gt;0,AV177-BB188,0)</f>
        <v>0</v>
      </c>
      <c r="BF188" s="497" t="s">
        <v>132</v>
      </c>
      <c r="BG188" s="498"/>
    </row>
    <row r="189" spans="1:59" ht="25.5" hidden="1" customHeight="1">
      <c r="A189" s="120"/>
      <c r="B189" s="12"/>
      <c r="C189" s="131"/>
      <c r="D189" s="503" t="s">
        <v>281</v>
      </c>
      <c r="E189" s="503"/>
      <c r="F189" s="503"/>
      <c r="G189" s="503"/>
      <c r="H189" s="503"/>
      <c r="I189" s="503"/>
      <c r="J189" s="503"/>
      <c r="K189" s="503"/>
      <c r="L189" s="503"/>
      <c r="M189" s="503"/>
      <c r="N189" s="503"/>
      <c r="O189" s="503"/>
      <c r="P189" s="503"/>
      <c r="Q189" s="503"/>
      <c r="R189" s="503"/>
      <c r="S189" s="503"/>
      <c r="T189" s="503"/>
      <c r="U189" s="503"/>
      <c r="V189" s="503"/>
      <c r="W189" s="503"/>
      <c r="X189" s="503"/>
      <c r="Y189" s="503"/>
      <c r="Z189" s="503"/>
      <c r="AA189" s="503"/>
      <c r="AB189" s="504"/>
      <c r="AD189" s="12"/>
      <c r="AF189" s="12"/>
      <c r="AG189" s="12"/>
      <c r="AH189" s="12"/>
      <c r="AI189" s="12"/>
      <c r="AJ189" s="12"/>
      <c r="AK189" s="12"/>
      <c r="AL189" s="214" t="s">
        <v>282</v>
      </c>
      <c r="AM189" s="12"/>
      <c r="AN189" s="12"/>
      <c r="AO189" s="12"/>
      <c r="AP189" s="12"/>
      <c r="AQ189" s="12"/>
      <c r="AR189" s="12"/>
      <c r="AS189" s="113"/>
      <c r="AT189" s="313"/>
      <c r="AU189" s="487"/>
      <c r="AV189" s="489"/>
      <c r="AW189" s="491"/>
      <c r="AX189" s="492"/>
      <c r="AY189" s="494"/>
      <c r="AZ189" s="243"/>
      <c r="BA189" s="487"/>
      <c r="BB189" s="489"/>
      <c r="BC189" s="490"/>
      <c r="BD189" s="492"/>
      <c r="BE189" s="496"/>
      <c r="BF189" s="497"/>
      <c r="BG189" s="498"/>
    </row>
    <row r="190" spans="1:59" ht="25.5" hidden="1" customHeight="1">
      <c r="A190" s="120"/>
      <c r="B190" s="12"/>
      <c r="C190" s="131"/>
      <c r="D190" s="305"/>
      <c r="E190" s="305"/>
      <c r="F190" s="305"/>
      <c r="G190" s="305"/>
      <c r="H190" s="305"/>
      <c r="I190" s="305"/>
      <c r="J190" s="305"/>
      <c r="K190" s="305"/>
      <c r="L190" s="305"/>
      <c r="M190" s="305"/>
      <c r="N190" s="305"/>
      <c r="O190" s="305"/>
      <c r="P190" s="305"/>
      <c r="Q190" s="305"/>
      <c r="R190" s="305"/>
      <c r="S190" s="305"/>
      <c r="T190" s="305"/>
      <c r="U190" s="305"/>
      <c r="V190" s="305"/>
      <c r="W190" s="305"/>
      <c r="X190" s="305"/>
      <c r="Y190" s="305"/>
      <c r="Z190" s="305"/>
      <c r="AA190" s="305"/>
      <c r="AB190" s="306"/>
      <c r="AD190" s="12"/>
      <c r="AE190" s="510" t="s">
        <v>160</v>
      </c>
      <c r="AF190" s="511"/>
      <c r="AG190" s="511"/>
      <c r="AH190" s="511"/>
      <c r="AI190" s="511"/>
      <c r="AJ190" s="511"/>
      <c r="AK190" s="512"/>
      <c r="AL190" s="516">
        <f>'様式第３－１号(大規模映画館) '!AL189</f>
        <v>0</v>
      </c>
      <c r="AM190" s="517"/>
      <c r="AN190" s="517"/>
      <c r="AO190" s="517"/>
      <c r="AP190" s="517"/>
      <c r="AQ190" s="518"/>
      <c r="AR190" s="12"/>
      <c r="AS190" s="113"/>
      <c r="AT190" s="313"/>
      <c r="AU190" s="260"/>
      <c r="AV190" s="243"/>
      <c r="AW190" s="243"/>
      <c r="AX190" s="243"/>
      <c r="AY190" s="243"/>
      <c r="AZ190" s="243"/>
      <c r="BA190" s="254" t="s">
        <v>137</v>
      </c>
      <c r="BB190" s="243"/>
      <c r="BC190" s="243"/>
      <c r="BD190" s="243"/>
      <c r="BE190" s="243"/>
      <c r="BF190" s="243"/>
      <c r="BG190" s="253"/>
    </row>
    <row r="191" spans="1:59" ht="25.5" hidden="1" customHeight="1">
      <c r="A191" s="120"/>
      <c r="B191" s="12"/>
      <c r="C191" s="125"/>
      <c r="D191" s="307"/>
      <c r="E191" s="307"/>
      <c r="F191" s="307"/>
      <c r="G191" s="307"/>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D191" s="12"/>
      <c r="AE191" s="513"/>
      <c r="AF191" s="514"/>
      <c r="AG191" s="514"/>
      <c r="AH191" s="514"/>
      <c r="AI191" s="514"/>
      <c r="AJ191" s="514"/>
      <c r="AK191" s="515"/>
      <c r="AL191" s="519"/>
      <c r="AM191" s="520"/>
      <c r="AN191" s="520"/>
      <c r="AO191" s="520"/>
      <c r="AP191" s="520"/>
      <c r="AQ191" s="521"/>
      <c r="AR191" s="12"/>
      <c r="AS191" s="113"/>
      <c r="AT191" s="313"/>
      <c r="AU191" s="264"/>
      <c r="AV191" s="265"/>
      <c r="AW191" s="255"/>
      <c r="AX191" s="255"/>
      <c r="AY191" s="255"/>
      <c r="AZ191" s="255"/>
      <c r="BA191" s="256" t="s">
        <v>247</v>
      </c>
      <c r="BB191" s="265"/>
      <c r="BC191" s="265"/>
      <c r="BD191" s="265"/>
      <c r="BE191" s="265"/>
      <c r="BF191" s="265"/>
      <c r="BG191" s="257"/>
    </row>
    <row r="192" spans="1:59" ht="25.5" hidden="1" customHeight="1">
      <c r="A192" s="133"/>
      <c r="B192" s="134"/>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c r="AJ192" s="134"/>
      <c r="AK192" s="135" t="s">
        <v>152</v>
      </c>
      <c r="AL192" s="134"/>
      <c r="AM192" s="136"/>
      <c r="AN192" s="136"/>
      <c r="AO192" s="136"/>
      <c r="AP192" s="134"/>
      <c r="AQ192" s="134"/>
      <c r="AR192" s="134"/>
      <c r="AS192" s="137"/>
    </row>
    <row r="193" spans="1:59" ht="17.25" hidden="1" customHeight="1">
      <c r="A193" s="115"/>
      <c r="B193" s="115"/>
      <c r="C193" s="115"/>
      <c r="D193" s="115"/>
      <c r="E193" s="115"/>
      <c r="F193" s="122"/>
      <c r="G193" s="115"/>
      <c r="H193" s="115"/>
      <c r="I193" s="115"/>
      <c r="J193" s="115"/>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32"/>
      <c r="AL193" s="12"/>
      <c r="AM193" s="111"/>
      <c r="AN193" s="111"/>
      <c r="AO193" s="111"/>
      <c r="AP193" s="12"/>
      <c r="AQ193" s="12"/>
      <c r="AR193" s="12"/>
      <c r="AS193" s="12"/>
    </row>
    <row r="194" spans="1:59" ht="17.25" hidden="1" customHeight="1">
      <c r="A194" s="115"/>
      <c r="B194" s="115"/>
      <c r="C194" s="115"/>
      <c r="D194" s="115"/>
      <c r="E194" s="115"/>
      <c r="F194" s="122"/>
      <c r="G194" s="115"/>
      <c r="H194" s="115"/>
      <c r="I194" s="115"/>
      <c r="J194" s="115"/>
      <c r="AK194" s="138"/>
      <c r="AM194" s="92"/>
      <c r="AN194" s="92"/>
      <c r="AO194" s="92"/>
      <c r="AU194" s="12"/>
    </row>
    <row r="195" spans="1:59" ht="25.5" hidden="1" customHeight="1">
      <c r="A195" s="552" t="s">
        <v>303</v>
      </c>
      <c r="B195" s="553"/>
      <c r="C195" s="553"/>
      <c r="D195" s="553"/>
      <c r="E195" s="553"/>
      <c r="F195" s="553"/>
      <c r="G195" s="553"/>
      <c r="H195" s="553"/>
      <c r="I195" s="554"/>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c r="AO195" s="100"/>
      <c r="AP195" s="100"/>
      <c r="AQ195" s="100"/>
      <c r="AR195" s="100"/>
      <c r="AS195" s="100"/>
    </row>
    <row r="196" spans="1:59" ht="17.25" hidden="1" customHeight="1">
      <c r="A196" s="555"/>
      <c r="B196" s="556"/>
      <c r="C196" s="556"/>
      <c r="D196" s="556"/>
      <c r="E196" s="556"/>
      <c r="F196" s="556"/>
      <c r="G196" s="556"/>
      <c r="H196" s="556"/>
      <c r="I196" s="557"/>
      <c r="J196" s="103"/>
      <c r="K196" s="103"/>
      <c r="L196" s="103"/>
      <c r="M196" s="103"/>
      <c r="N196" s="103"/>
      <c r="O196" s="103"/>
      <c r="P196" s="103"/>
      <c r="Q196" s="103"/>
      <c r="R196" s="103"/>
      <c r="S196" s="103"/>
      <c r="T196" s="103"/>
      <c r="U196" s="103"/>
      <c r="V196" s="103"/>
      <c r="W196" s="103"/>
      <c r="X196" s="104"/>
      <c r="Y196" s="104"/>
      <c r="Z196" s="104"/>
      <c r="AA196" s="104"/>
      <c r="AB196" s="104"/>
      <c r="AC196" s="104"/>
      <c r="AD196" s="104"/>
      <c r="AE196" s="105"/>
      <c r="AF196" s="104"/>
      <c r="AG196" s="104"/>
      <c r="AH196" s="104"/>
      <c r="AI196" s="104"/>
      <c r="AJ196" s="104"/>
      <c r="AK196" s="104"/>
      <c r="AL196" s="104"/>
      <c r="AM196" s="104"/>
      <c r="AN196" s="104"/>
      <c r="AO196" s="104"/>
      <c r="AP196" s="106"/>
      <c r="AQ196" s="106"/>
      <c r="AR196" s="106"/>
      <c r="AS196" s="107"/>
      <c r="AU196" s="173" t="s">
        <v>110</v>
      </c>
      <c r="AV196" s="174"/>
      <c r="AW196" s="174"/>
      <c r="AX196" s="174"/>
      <c r="AY196" s="174"/>
      <c r="AZ196" s="175"/>
      <c r="BA196" s="174"/>
      <c r="BB196" s="174"/>
      <c r="BC196" s="175"/>
      <c r="BD196" s="174"/>
      <c r="BE196" s="174"/>
      <c r="BF196" s="175"/>
      <c r="BG196" s="176"/>
    </row>
    <row r="197" spans="1:59" ht="28.5" hidden="1" customHeight="1">
      <c r="A197" s="109"/>
      <c r="B197" s="110" t="s">
        <v>94</v>
      </c>
      <c r="C197" s="315"/>
      <c r="D197" s="315"/>
      <c r="E197" s="315"/>
      <c r="F197" s="12"/>
      <c r="G197" s="269"/>
      <c r="H197" s="12"/>
      <c r="I197" s="269"/>
      <c r="J197" s="269"/>
      <c r="K197" s="269"/>
      <c r="L197" s="269"/>
      <c r="M197" s="269"/>
      <c r="N197" s="269"/>
      <c r="O197" s="269"/>
      <c r="P197" s="269"/>
      <c r="Q197" s="269"/>
      <c r="R197" s="269"/>
      <c r="S197" s="269"/>
      <c r="T197" s="269"/>
      <c r="U197" s="269"/>
      <c r="V197" s="269"/>
      <c r="W197" s="269"/>
      <c r="X197" s="269"/>
      <c r="Y197" s="269"/>
      <c r="Z197" s="269"/>
      <c r="AA197" s="316"/>
      <c r="AB197" s="111"/>
      <c r="AC197" s="111"/>
      <c r="AD197" s="111"/>
      <c r="AE197" s="110" t="s">
        <v>100</v>
      </c>
      <c r="AF197" s="111"/>
      <c r="AG197" s="111"/>
      <c r="AH197" s="111"/>
      <c r="AI197" s="111"/>
      <c r="AJ197" s="111"/>
      <c r="AK197" s="111"/>
      <c r="AL197" s="111"/>
      <c r="AM197" s="111"/>
      <c r="AN197" s="111"/>
      <c r="AO197" s="111"/>
      <c r="AP197" s="111"/>
      <c r="AQ197" s="111"/>
      <c r="AR197" s="111"/>
      <c r="AS197" s="112"/>
      <c r="AT197" s="12"/>
      <c r="AU197" s="177"/>
      <c r="AV197" s="178"/>
      <c r="AW197" s="178"/>
      <c r="AX197" s="178"/>
      <c r="AY197" s="178"/>
      <c r="AZ197" s="178"/>
      <c r="BA197" s="178"/>
      <c r="BB197" s="178"/>
      <c r="BC197" s="178"/>
      <c r="BD197" s="178"/>
      <c r="BE197" s="178"/>
      <c r="BF197" s="178"/>
      <c r="BG197" s="179"/>
    </row>
    <row r="198" spans="1:59" ht="25.5" hidden="1" customHeight="1">
      <c r="A198" s="109"/>
      <c r="B198" s="510" t="s">
        <v>98</v>
      </c>
      <c r="C198" s="511"/>
      <c r="D198" s="511"/>
      <c r="E198" s="512"/>
      <c r="F198" s="678" t="s">
        <v>96</v>
      </c>
      <c r="G198" s="678"/>
      <c r="H198" s="680"/>
      <c r="I198" s="680"/>
      <c r="J198" s="399" t="s">
        <v>40</v>
      </c>
      <c r="K198" s="399"/>
      <c r="L198" s="680"/>
      <c r="M198" s="680"/>
      <c r="N198" s="399" t="s">
        <v>41</v>
      </c>
      <c r="O198" s="400"/>
      <c r="P198" s="398" t="s">
        <v>42</v>
      </c>
      <c r="Q198" s="400"/>
      <c r="R198" s="693" t="s">
        <v>97</v>
      </c>
      <c r="S198" s="693"/>
      <c r="T198" s="680"/>
      <c r="U198" s="680"/>
      <c r="V198" s="399" t="s">
        <v>40</v>
      </c>
      <c r="W198" s="399"/>
      <c r="X198" s="680"/>
      <c r="Y198" s="680"/>
      <c r="Z198" s="399" t="s">
        <v>41</v>
      </c>
      <c r="AA198" s="400"/>
      <c r="AB198" s="12"/>
      <c r="AC198" s="12"/>
      <c r="AD198" s="12"/>
      <c r="AE198" s="510" t="s">
        <v>158</v>
      </c>
      <c r="AF198" s="695"/>
      <c r="AG198" s="695"/>
      <c r="AH198" s="695"/>
      <c r="AI198" s="696"/>
      <c r="AJ198" s="688">
        <f>ROUNDDOWN(AY199/60,0)</f>
        <v>0</v>
      </c>
      <c r="AK198" s="688"/>
      <c r="AL198" s="690" t="s">
        <v>87</v>
      </c>
      <c r="AM198" s="690"/>
      <c r="AN198" s="688">
        <f>AY199-AJ198*60</f>
        <v>0</v>
      </c>
      <c r="AO198" s="688"/>
      <c r="AP198" s="399" t="s">
        <v>41</v>
      </c>
      <c r="AQ198" s="400"/>
      <c r="AR198" s="111"/>
      <c r="AS198" s="113"/>
      <c r="AT198" s="692"/>
      <c r="AU198" s="177"/>
      <c r="AV198" s="178" t="s">
        <v>112</v>
      </c>
      <c r="AW198" s="178"/>
      <c r="AX198" s="178"/>
      <c r="AY198" s="178" t="s">
        <v>18</v>
      </c>
      <c r="AZ198" s="178"/>
      <c r="BA198" s="178"/>
      <c r="BB198" s="178"/>
      <c r="BC198" s="178"/>
      <c r="BD198" s="178"/>
      <c r="BE198" s="178"/>
      <c r="BF198" s="178"/>
      <c r="BG198" s="179"/>
    </row>
    <row r="199" spans="1:59" ht="25.5" hidden="1" customHeight="1">
      <c r="A199" s="109"/>
      <c r="B199" s="513"/>
      <c r="C199" s="514"/>
      <c r="D199" s="514"/>
      <c r="E199" s="515"/>
      <c r="F199" s="678"/>
      <c r="G199" s="678"/>
      <c r="H199" s="682"/>
      <c r="I199" s="682"/>
      <c r="J199" s="402"/>
      <c r="K199" s="402"/>
      <c r="L199" s="682"/>
      <c r="M199" s="682"/>
      <c r="N199" s="402"/>
      <c r="O199" s="403"/>
      <c r="P199" s="401"/>
      <c r="Q199" s="403"/>
      <c r="R199" s="694"/>
      <c r="S199" s="694"/>
      <c r="T199" s="682"/>
      <c r="U199" s="682"/>
      <c r="V199" s="402"/>
      <c r="W199" s="402"/>
      <c r="X199" s="682"/>
      <c r="Y199" s="682"/>
      <c r="Z199" s="402"/>
      <c r="AA199" s="403"/>
      <c r="AB199" s="12"/>
      <c r="AC199" s="12"/>
      <c r="AD199" s="12"/>
      <c r="AE199" s="697"/>
      <c r="AF199" s="698"/>
      <c r="AG199" s="698"/>
      <c r="AH199" s="698"/>
      <c r="AI199" s="699"/>
      <c r="AJ199" s="689"/>
      <c r="AK199" s="689"/>
      <c r="AL199" s="691"/>
      <c r="AM199" s="691"/>
      <c r="AN199" s="689"/>
      <c r="AO199" s="689"/>
      <c r="AP199" s="402"/>
      <c r="AQ199" s="403"/>
      <c r="AR199" s="111"/>
      <c r="AS199" s="113"/>
      <c r="AT199" s="692"/>
      <c r="AU199" s="502" t="s">
        <v>45</v>
      </c>
      <c r="AV199" s="493">
        <f>T198*60+X198</f>
        <v>0</v>
      </c>
      <c r="AW199" s="178"/>
      <c r="AX199" s="505" t="s">
        <v>244</v>
      </c>
      <c r="AY199" s="493">
        <f>(T198*60+X198)-(H198*60+L198)</f>
        <v>0</v>
      </c>
      <c r="AZ199" s="178"/>
      <c r="BA199" s="178"/>
      <c r="BB199" s="178"/>
      <c r="BC199" s="178"/>
      <c r="BD199" s="178"/>
      <c r="BE199" s="178"/>
      <c r="BF199" s="178"/>
      <c r="BG199" s="179"/>
    </row>
    <row r="200" spans="1:59" ht="25.5" hidden="1" customHeight="1">
      <c r="A200" s="109"/>
      <c r="B200" s="114"/>
      <c r="C200" s="114"/>
      <c r="D200" s="114"/>
      <c r="E200" s="114"/>
      <c r="F200" s="115"/>
      <c r="G200" s="115"/>
      <c r="H200" s="314"/>
      <c r="I200" s="115"/>
      <c r="J200" s="115"/>
      <c r="K200" s="115"/>
      <c r="L200" s="115"/>
      <c r="M200" s="115"/>
      <c r="N200" s="115"/>
      <c r="O200" s="115"/>
      <c r="P200" s="115"/>
      <c r="Q200" s="115"/>
      <c r="R200" s="115"/>
      <c r="S200" s="115"/>
      <c r="T200" s="115"/>
      <c r="U200" s="115"/>
      <c r="V200" s="115"/>
      <c r="W200" s="115"/>
      <c r="X200" s="111"/>
      <c r="Y200" s="111"/>
      <c r="Z200" s="269"/>
      <c r="AA200" s="316"/>
      <c r="AB200" s="111"/>
      <c r="AC200" s="111"/>
      <c r="AD200" s="111"/>
      <c r="AE200" s="111"/>
      <c r="AF200" s="111"/>
      <c r="AG200" s="111"/>
      <c r="AH200" s="111"/>
      <c r="AI200" s="111"/>
      <c r="AJ200" s="233"/>
      <c r="AK200" s="111"/>
      <c r="AL200" s="111"/>
      <c r="AM200" s="111"/>
      <c r="AN200" s="111"/>
      <c r="AO200" s="111"/>
      <c r="AP200" s="111"/>
      <c r="AQ200" s="111"/>
      <c r="AR200" s="111"/>
      <c r="AS200" s="113"/>
      <c r="AU200" s="502"/>
      <c r="AV200" s="494"/>
      <c r="AW200" s="178"/>
      <c r="AX200" s="505"/>
      <c r="AY200" s="494"/>
      <c r="AZ200" s="178"/>
      <c r="BA200" s="178"/>
      <c r="BB200" s="178"/>
      <c r="BC200" s="178"/>
      <c r="BD200" s="178"/>
      <c r="BE200" s="178"/>
      <c r="BF200" s="178"/>
      <c r="BG200" s="179"/>
    </row>
    <row r="201" spans="1:59" s="12" customFormat="1" ht="25.5" hidden="1" customHeight="1" thickBot="1">
      <c r="A201" s="109"/>
      <c r="B201" s="118" t="s">
        <v>242</v>
      </c>
      <c r="C201" s="315"/>
      <c r="D201" s="315"/>
      <c r="E201" s="315"/>
      <c r="F201" s="269"/>
      <c r="G201" s="269"/>
      <c r="H201" s="269"/>
      <c r="I201" s="214"/>
      <c r="J201" s="269"/>
      <c r="K201" s="269"/>
      <c r="L201" s="269"/>
      <c r="M201" s="269"/>
      <c r="N201" s="269"/>
      <c r="O201" s="269"/>
      <c r="P201" s="269"/>
      <c r="Q201" s="269"/>
      <c r="R201" s="269"/>
      <c r="S201" s="269"/>
      <c r="T201" s="269"/>
      <c r="U201" s="269"/>
      <c r="V201" s="269"/>
      <c r="W201" s="316"/>
      <c r="X201" s="111"/>
      <c r="Y201" s="111"/>
      <c r="Z201" s="269"/>
      <c r="AA201" s="316"/>
      <c r="AB201" s="111"/>
      <c r="AC201" s="111"/>
      <c r="AD201" s="111"/>
      <c r="AE201" s="110" t="s">
        <v>99</v>
      </c>
      <c r="AF201" s="111"/>
      <c r="AG201" s="111"/>
      <c r="AH201" s="111"/>
      <c r="AI201" s="111"/>
      <c r="AJ201" s="111"/>
      <c r="AK201" s="111"/>
      <c r="AL201" s="214" t="s">
        <v>250</v>
      </c>
      <c r="AN201" s="111"/>
      <c r="AO201" s="111"/>
      <c r="AP201" s="111"/>
      <c r="AQ201" s="111"/>
      <c r="AR201" s="111"/>
      <c r="AS201" s="113"/>
      <c r="AU201" s="177"/>
      <c r="AV201" s="182"/>
      <c r="AW201" s="182"/>
      <c r="AX201" s="182"/>
      <c r="AY201" s="182"/>
      <c r="AZ201" s="182"/>
      <c r="BA201" s="182"/>
      <c r="BB201" s="182"/>
      <c r="BC201" s="182"/>
      <c r="BD201" s="182"/>
      <c r="BE201" s="182"/>
      <c r="BF201" s="182"/>
      <c r="BG201" s="183"/>
    </row>
    <row r="202" spans="1:59" ht="25.5" hidden="1" customHeight="1">
      <c r="A202" s="109"/>
      <c r="B202" s="510" t="s">
        <v>108</v>
      </c>
      <c r="C202" s="511"/>
      <c r="D202" s="511"/>
      <c r="E202" s="512"/>
      <c r="F202" s="678" t="s">
        <v>96</v>
      </c>
      <c r="G202" s="678"/>
      <c r="H202" s="679"/>
      <c r="I202" s="680"/>
      <c r="J202" s="399" t="s">
        <v>40</v>
      </c>
      <c r="K202" s="399"/>
      <c r="L202" s="680"/>
      <c r="M202" s="680"/>
      <c r="N202" s="399" t="s">
        <v>41</v>
      </c>
      <c r="O202" s="400"/>
      <c r="P202" s="398" t="s">
        <v>42</v>
      </c>
      <c r="Q202" s="400"/>
      <c r="R202" s="693" t="s">
        <v>97</v>
      </c>
      <c r="S202" s="693"/>
      <c r="T202" s="679"/>
      <c r="U202" s="680"/>
      <c r="V202" s="399" t="s">
        <v>40</v>
      </c>
      <c r="W202" s="399"/>
      <c r="X202" s="680"/>
      <c r="Y202" s="680"/>
      <c r="Z202" s="399" t="s">
        <v>41</v>
      </c>
      <c r="AA202" s="400"/>
      <c r="AB202" s="111"/>
      <c r="AC202" s="111"/>
      <c r="AD202" s="111"/>
      <c r="AE202" s="703" t="s">
        <v>159</v>
      </c>
      <c r="AF202" s="399"/>
      <c r="AG202" s="399"/>
      <c r="AH202" s="399"/>
      <c r="AI202" s="400"/>
      <c r="AJ202" s="701">
        <f>ROUNDDOWN(BE204/60,0)</f>
        <v>0</v>
      </c>
      <c r="AK202" s="688"/>
      <c r="AL202" s="399" t="s">
        <v>40</v>
      </c>
      <c r="AM202" s="399"/>
      <c r="AN202" s="688">
        <f>BE204-AJ202*60</f>
        <v>0</v>
      </c>
      <c r="AO202" s="688"/>
      <c r="AP202" s="399" t="s">
        <v>41</v>
      </c>
      <c r="AQ202" s="400"/>
      <c r="AR202" s="111"/>
      <c r="AS202" s="119"/>
      <c r="AU202" s="522" t="s">
        <v>272</v>
      </c>
      <c r="AV202" s="175" t="s">
        <v>214</v>
      </c>
      <c r="AW202" s="175"/>
      <c r="AX202" s="175"/>
      <c r="AY202" s="175" t="s">
        <v>280</v>
      </c>
      <c r="AZ202" s="175"/>
      <c r="BA202" s="173"/>
      <c r="BB202" s="240" t="s">
        <v>135</v>
      </c>
      <c r="BC202" s="175"/>
      <c r="BD202" s="175"/>
      <c r="BE202" s="175"/>
      <c r="BF202" s="175"/>
      <c r="BG202" s="181"/>
    </row>
    <row r="203" spans="1:59" ht="25.5" hidden="1" customHeight="1" thickBot="1">
      <c r="A203" s="109"/>
      <c r="B203" s="513"/>
      <c r="C203" s="514"/>
      <c r="D203" s="514"/>
      <c r="E203" s="515"/>
      <c r="F203" s="678"/>
      <c r="G203" s="678"/>
      <c r="H203" s="681"/>
      <c r="I203" s="682"/>
      <c r="J203" s="402"/>
      <c r="K203" s="402"/>
      <c r="L203" s="682"/>
      <c r="M203" s="682"/>
      <c r="N203" s="402"/>
      <c r="O203" s="403"/>
      <c r="P203" s="401"/>
      <c r="Q203" s="403"/>
      <c r="R203" s="694"/>
      <c r="S203" s="694"/>
      <c r="T203" s="681"/>
      <c r="U203" s="682"/>
      <c r="V203" s="402"/>
      <c r="W203" s="402"/>
      <c r="X203" s="682"/>
      <c r="Y203" s="682"/>
      <c r="Z203" s="402"/>
      <c r="AA203" s="403"/>
      <c r="AB203" s="12"/>
      <c r="AC203" s="12"/>
      <c r="AD203" s="12"/>
      <c r="AE203" s="401"/>
      <c r="AF203" s="402"/>
      <c r="AG203" s="402"/>
      <c r="AH203" s="402"/>
      <c r="AI203" s="403"/>
      <c r="AJ203" s="702"/>
      <c r="AK203" s="689"/>
      <c r="AL203" s="402"/>
      <c r="AM203" s="402"/>
      <c r="AN203" s="689"/>
      <c r="AO203" s="689"/>
      <c r="AP203" s="402"/>
      <c r="AQ203" s="403"/>
      <c r="AR203" s="111"/>
      <c r="AS203" s="119"/>
      <c r="AU203" s="523"/>
      <c r="AV203" s="178" t="s">
        <v>136</v>
      </c>
      <c r="AW203" s="180"/>
      <c r="AX203" s="178"/>
      <c r="AY203" s="243" t="s">
        <v>246</v>
      </c>
      <c r="AZ203" s="180"/>
      <c r="BA203" s="260"/>
      <c r="BB203" s="241" t="s">
        <v>215</v>
      </c>
      <c r="BC203" s="180"/>
      <c r="BD203" s="178"/>
      <c r="BE203" s="178" t="s">
        <v>95</v>
      </c>
      <c r="BF203" s="178"/>
      <c r="BG203" s="179"/>
    </row>
    <row r="204" spans="1:59" s="8" customFormat="1" ht="25.5" hidden="1" customHeight="1">
      <c r="A204" s="236"/>
      <c r="C204" s="214"/>
      <c r="D204" s="214"/>
      <c r="E204" s="214"/>
      <c r="F204" s="214"/>
      <c r="G204" s="214"/>
      <c r="H204" s="214"/>
      <c r="I204" s="214"/>
      <c r="J204" s="214"/>
      <c r="K204" s="214"/>
      <c r="L204" s="214"/>
      <c r="M204" s="214"/>
      <c r="N204" s="214"/>
      <c r="O204" s="216"/>
      <c r="P204" s="214"/>
      <c r="Q204" s="214"/>
      <c r="R204" s="214"/>
      <c r="S204" s="214"/>
      <c r="T204" s="214"/>
      <c r="U204" s="237"/>
      <c r="V204" s="214"/>
      <c r="W204" s="214"/>
      <c r="X204" s="238"/>
      <c r="Y204" s="238"/>
      <c r="Z204" s="269"/>
      <c r="AA204" s="316"/>
      <c r="AB204" s="238"/>
      <c r="AC204" s="238"/>
      <c r="AD204" s="238"/>
      <c r="AF204" s="216"/>
      <c r="AG204" s="215"/>
      <c r="AH204" s="215"/>
      <c r="AI204" s="215"/>
      <c r="AJ204" s="215"/>
      <c r="AK204" s="215"/>
      <c r="AL204" s="214" t="s">
        <v>282</v>
      </c>
      <c r="AM204" s="215"/>
      <c r="AN204" s="238"/>
      <c r="AO204" s="238"/>
      <c r="AP204" s="238"/>
      <c r="AQ204" s="139"/>
      <c r="AR204" s="238"/>
      <c r="AS204" s="239"/>
      <c r="AU204" s="502" t="s">
        <v>133</v>
      </c>
      <c r="AV204" s="493">
        <f>T202*60+X202</f>
        <v>0</v>
      </c>
      <c r="AW204" s="700"/>
      <c r="AX204" s="505" t="s">
        <v>134</v>
      </c>
      <c r="AY204" s="493">
        <f>20*60</f>
        <v>1200</v>
      </c>
      <c r="AZ204" s="178"/>
      <c r="BA204" s="502" t="s">
        <v>46</v>
      </c>
      <c r="BB204" s="493">
        <f>IF(AV204&lt;=AY204,AY204,AV199)</f>
        <v>1200</v>
      </c>
      <c r="BC204" s="501"/>
      <c r="BD204" s="505" t="s">
        <v>245</v>
      </c>
      <c r="BE204" s="499">
        <f>IF(AV199-BB204&gt;0,AV199-BB204,0)</f>
        <v>0</v>
      </c>
      <c r="BF204" s="485" t="s">
        <v>132</v>
      </c>
      <c r="BG204" s="486"/>
    </row>
    <row r="205" spans="1:59" ht="25.5" hidden="1" customHeight="1">
      <c r="A205" s="109"/>
      <c r="B205" s="510" t="s">
        <v>108</v>
      </c>
      <c r="C205" s="511"/>
      <c r="D205" s="511"/>
      <c r="E205" s="512"/>
      <c r="F205" s="678" t="s">
        <v>96</v>
      </c>
      <c r="G205" s="678"/>
      <c r="H205" s="679"/>
      <c r="I205" s="680"/>
      <c r="J205" s="399" t="s">
        <v>40</v>
      </c>
      <c r="K205" s="399"/>
      <c r="L205" s="680"/>
      <c r="M205" s="680"/>
      <c r="N205" s="399" t="s">
        <v>41</v>
      </c>
      <c r="O205" s="400"/>
      <c r="P205" s="398" t="s">
        <v>42</v>
      </c>
      <c r="Q205" s="400"/>
      <c r="R205" s="693" t="s">
        <v>97</v>
      </c>
      <c r="S205" s="693"/>
      <c r="T205" s="679"/>
      <c r="U205" s="680"/>
      <c r="V205" s="399" t="s">
        <v>40</v>
      </c>
      <c r="W205" s="399"/>
      <c r="X205" s="680"/>
      <c r="Y205" s="680"/>
      <c r="Z205" s="399" t="s">
        <v>41</v>
      </c>
      <c r="AA205" s="400"/>
      <c r="AB205" s="111"/>
      <c r="AC205" s="111"/>
      <c r="AD205" s="111"/>
      <c r="AE205" s="703" t="s">
        <v>159</v>
      </c>
      <c r="AF205" s="399"/>
      <c r="AG205" s="399"/>
      <c r="AH205" s="399"/>
      <c r="AI205" s="400"/>
      <c r="AJ205" s="701">
        <f>ROUNDDOWN(BE210/60,0)</f>
        <v>0</v>
      </c>
      <c r="AK205" s="688"/>
      <c r="AL205" s="399" t="s">
        <v>40</v>
      </c>
      <c r="AM205" s="399"/>
      <c r="AN205" s="688">
        <f>BE210-AJ205*60</f>
        <v>0</v>
      </c>
      <c r="AO205" s="688"/>
      <c r="AP205" s="399" t="s">
        <v>41</v>
      </c>
      <c r="AQ205" s="400"/>
      <c r="AR205" s="111"/>
      <c r="AS205" s="119"/>
      <c r="AU205" s="502"/>
      <c r="AV205" s="494"/>
      <c r="AW205" s="700"/>
      <c r="AX205" s="505"/>
      <c r="AY205" s="494"/>
      <c r="AZ205" s="178"/>
      <c r="BA205" s="502"/>
      <c r="BB205" s="494"/>
      <c r="BC205" s="501"/>
      <c r="BD205" s="505"/>
      <c r="BE205" s="500"/>
      <c r="BF205" s="485"/>
      <c r="BG205" s="486"/>
    </row>
    <row r="206" spans="1:59" ht="25.5" hidden="1" customHeight="1">
      <c r="A206" s="109"/>
      <c r="B206" s="513"/>
      <c r="C206" s="514"/>
      <c r="D206" s="514"/>
      <c r="E206" s="515"/>
      <c r="F206" s="678"/>
      <c r="G206" s="678"/>
      <c r="H206" s="681"/>
      <c r="I206" s="682"/>
      <c r="J206" s="402"/>
      <c r="K206" s="402"/>
      <c r="L206" s="682"/>
      <c r="M206" s="682"/>
      <c r="N206" s="402"/>
      <c r="O206" s="403"/>
      <c r="P206" s="401"/>
      <c r="Q206" s="403"/>
      <c r="R206" s="694"/>
      <c r="S206" s="694"/>
      <c r="T206" s="681"/>
      <c r="U206" s="682"/>
      <c r="V206" s="402"/>
      <c r="W206" s="402"/>
      <c r="X206" s="682"/>
      <c r="Y206" s="682"/>
      <c r="Z206" s="402"/>
      <c r="AA206" s="403"/>
      <c r="AB206" s="12"/>
      <c r="AC206" s="12"/>
      <c r="AD206" s="12"/>
      <c r="AE206" s="401"/>
      <c r="AF206" s="402"/>
      <c r="AG206" s="402"/>
      <c r="AH206" s="402"/>
      <c r="AI206" s="403"/>
      <c r="AJ206" s="702"/>
      <c r="AK206" s="689"/>
      <c r="AL206" s="402"/>
      <c r="AM206" s="402"/>
      <c r="AN206" s="689"/>
      <c r="AO206" s="689"/>
      <c r="AP206" s="402"/>
      <c r="AQ206" s="403"/>
      <c r="AR206" s="111"/>
      <c r="AS206" s="119"/>
      <c r="AU206" s="259"/>
      <c r="AV206" s="178"/>
      <c r="AW206" s="178"/>
      <c r="AX206" s="178"/>
      <c r="AY206" s="178"/>
      <c r="AZ206" s="178"/>
      <c r="BA206" s="234" t="s">
        <v>137</v>
      </c>
      <c r="BB206" s="178"/>
      <c r="BC206" s="178"/>
      <c r="BD206" s="178"/>
      <c r="BE206" s="178"/>
      <c r="BF206" s="178"/>
      <c r="BG206" s="179"/>
    </row>
    <row r="207" spans="1:59" ht="25.5" hidden="1" customHeight="1" thickBot="1">
      <c r="A207" s="120"/>
      <c r="B207" s="114"/>
      <c r="C207" s="114"/>
      <c r="D207" s="114"/>
      <c r="E207" s="114"/>
      <c r="F207" s="12"/>
      <c r="G207" s="114"/>
      <c r="H207" s="314"/>
      <c r="I207" s="114"/>
      <c r="J207" s="114"/>
      <c r="K207" s="114"/>
      <c r="L207" s="114"/>
      <c r="M207" s="114"/>
      <c r="N207" s="114"/>
      <c r="O207" s="114"/>
      <c r="P207" s="121"/>
      <c r="Q207" s="114"/>
      <c r="R207" s="114"/>
      <c r="S207" s="114"/>
      <c r="T207" s="114"/>
      <c r="U207" s="114"/>
      <c r="V207" s="114"/>
      <c r="W207" s="114"/>
      <c r="X207" s="111"/>
      <c r="Y207" s="111"/>
      <c r="Z207" s="269"/>
      <c r="AA207" s="12"/>
      <c r="AB207" s="12"/>
      <c r="AC207" s="12"/>
      <c r="AD207" s="12"/>
      <c r="AE207" s="12"/>
      <c r="AF207" s="12"/>
      <c r="AG207" s="12"/>
      <c r="AH207" s="12"/>
      <c r="AI207" s="12"/>
      <c r="AJ207" s="233"/>
      <c r="AK207" s="12"/>
      <c r="AL207" s="12"/>
      <c r="AM207" s="12"/>
      <c r="AN207" s="12"/>
      <c r="AO207" s="12"/>
      <c r="AP207" s="12"/>
      <c r="AQ207" s="12"/>
      <c r="AR207" s="12"/>
      <c r="AS207" s="113"/>
      <c r="AU207" s="177"/>
      <c r="AV207" s="261"/>
      <c r="AW207" s="182"/>
      <c r="AX207" s="182"/>
      <c r="AY207" s="182"/>
      <c r="AZ207" s="182"/>
      <c r="BA207" s="235" t="s">
        <v>254</v>
      </c>
      <c r="BB207" s="261"/>
      <c r="BC207" s="261"/>
      <c r="BD207" s="261"/>
      <c r="BE207" s="261"/>
      <c r="BF207" s="261"/>
      <c r="BG207" s="183"/>
    </row>
    <row r="208" spans="1:59" ht="25.5" hidden="1" customHeight="1">
      <c r="A208" s="120"/>
      <c r="B208" s="12"/>
      <c r="C208" s="123" t="s">
        <v>257</v>
      </c>
      <c r="D208" s="124"/>
      <c r="E208" s="124"/>
      <c r="F208" s="125"/>
      <c r="G208" s="124"/>
      <c r="H208" s="124"/>
      <c r="I208" s="124"/>
      <c r="J208" s="124"/>
      <c r="K208" s="124"/>
      <c r="L208" s="124"/>
      <c r="M208" s="124"/>
      <c r="N208" s="124"/>
      <c r="O208" s="124"/>
      <c r="P208" s="126"/>
      <c r="Q208" s="124"/>
      <c r="R208" s="124"/>
      <c r="S208" s="124"/>
      <c r="T208" s="124"/>
      <c r="U208" s="124"/>
      <c r="V208" s="124"/>
      <c r="W208" s="124"/>
      <c r="X208" s="127"/>
      <c r="Y208" s="127"/>
      <c r="Z208" s="127"/>
      <c r="AA208" s="125"/>
      <c r="AB208" s="128"/>
      <c r="AD208" s="12"/>
      <c r="AE208" s="110" t="s">
        <v>101</v>
      </c>
      <c r="AF208" s="12"/>
      <c r="AG208" s="12"/>
      <c r="AH208" s="12"/>
      <c r="AI208" s="12"/>
      <c r="AJ208" s="12"/>
      <c r="AK208" s="12"/>
      <c r="AL208" s="214" t="s">
        <v>250</v>
      </c>
      <c r="AM208" s="12"/>
      <c r="AN208" s="12"/>
      <c r="AO208" s="12"/>
      <c r="AP208" s="12"/>
      <c r="AQ208" s="12"/>
      <c r="AR208" s="12"/>
      <c r="AS208" s="113"/>
      <c r="AU208" s="522" t="s">
        <v>273</v>
      </c>
      <c r="AV208" s="249" t="s">
        <v>214</v>
      </c>
      <c r="AW208" s="249"/>
      <c r="AX208" s="249"/>
      <c r="AY208" s="175" t="s">
        <v>280</v>
      </c>
      <c r="AZ208" s="249"/>
      <c r="BA208" s="263"/>
      <c r="BB208" s="250" t="s">
        <v>135</v>
      </c>
      <c r="BC208" s="249"/>
      <c r="BD208" s="249"/>
      <c r="BE208" s="249"/>
      <c r="BF208" s="249"/>
      <c r="BG208" s="251"/>
    </row>
    <row r="209" spans="1:59" s="77" customFormat="1" ht="25.5" hidden="1" customHeight="1" thickBot="1">
      <c r="A209" s="120"/>
      <c r="B209" s="12"/>
      <c r="C209" s="129" t="s">
        <v>219</v>
      </c>
      <c r="D209" s="506" t="s">
        <v>146</v>
      </c>
      <c r="E209" s="506"/>
      <c r="F209" s="506"/>
      <c r="G209" s="506"/>
      <c r="H209" s="506"/>
      <c r="I209" s="506"/>
      <c r="J209" s="506"/>
      <c r="K209" s="506"/>
      <c r="L209" s="506"/>
      <c r="M209" s="506"/>
      <c r="N209" s="506"/>
      <c r="O209" s="506"/>
      <c r="P209" s="506"/>
      <c r="Q209" s="506"/>
      <c r="R209" s="506"/>
      <c r="S209" s="506"/>
      <c r="T209" s="506"/>
      <c r="U209" s="506"/>
      <c r="V209" s="506"/>
      <c r="W209" s="506"/>
      <c r="X209" s="506"/>
      <c r="Y209" s="506"/>
      <c r="Z209" s="506"/>
      <c r="AA209" s="506"/>
      <c r="AB209" s="507"/>
      <c r="AC209" s="1"/>
      <c r="AD209" s="12"/>
      <c r="AE209" s="510" t="s">
        <v>160</v>
      </c>
      <c r="AF209" s="511"/>
      <c r="AG209" s="511"/>
      <c r="AH209" s="511"/>
      <c r="AI209" s="511"/>
      <c r="AJ209" s="511"/>
      <c r="AK209" s="512"/>
      <c r="AL209" s="516">
        <f>'様式第３－１号(大規模映画館) '!AL208</f>
        <v>0</v>
      </c>
      <c r="AM209" s="517"/>
      <c r="AN209" s="517"/>
      <c r="AO209" s="517"/>
      <c r="AP209" s="517"/>
      <c r="AQ209" s="518"/>
      <c r="AR209" s="12"/>
      <c r="AS209" s="113"/>
      <c r="AU209" s="523"/>
      <c r="AV209" s="243" t="s">
        <v>136</v>
      </c>
      <c r="AW209" s="252"/>
      <c r="AX209" s="243"/>
      <c r="AY209" s="243" t="s">
        <v>274</v>
      </c>
      <c r="AZ209" s="252"/>
      <c r="BA209" s="263"/>
      <c r="BB209" s="241" t="s">
        <v>215</v>
      </c>
      <c r="BC209" s="252"/>
      <c r="BD209" s="243"/>
      <c r="BE209" s="243" t="s">
        <v>95</v>
      </c>
      <c r="BF209" s="243"/>
      <c r="BG209" s="253"/>
    </row>
    <row r="210" spans="1:59" ht="25.5" hidden="1" customHeight="1">
      <c r="A210" s="120"/>
      <c r="B210" s="12"/>
      <c r="C210" s="130" t="s">
        <v>220</v>
      </c>
      <c r="D210" s="508" t="s">
        <v>243</v>
      </c>
      <c r="E210" s="508"/>
      <c r="F210" s="508"/>
      <c r="G210" s="508"/>
      <c r="H210" s="508"/>
      <c r="I210" s="508"/>
      <c r="J210" s="508"/>
      <c r="K210" s="508"/>
      <c r="L210" s="508"/>
      <c r="M210" s="508"/>
      <c r="N210" s="508"/>
      <c r="O210" s="508"/>
      <c r="P210" s="508"/>
      <c r="Q210" s="508"/>
      <c r="R210" s="508"/>
      <c r="S210" s="508"/>
      <c r="T210" s="508"/>
      <c r="U210" s="508"/>
      <c r="V210" s="508"/>
      <c r="W210" s="508"/>
      <c r="X210" s="508"/>
      <c r="Y210" s="508"/>
      <c r="Z210" s="508"/>
      <c r="AA210" s="508"/>
      <c r="AB210" s="509"/>
      <c r="AD210" s="12"/>
      <c r="AE210" s="513"/>
      <c r="AF210" s="514"/>
      <c r="AG210" s="514"/>
      <c r="AH210" s="514"/>
      <c r="AI210" s="514"/>
      <c r="AJ210" s="514"/>
      <c r="AK210" s="515"/>
      <c r="AL210" s="519"/>
      <c r="AM210" s="520"/>
      <c r="AN210" s="520"/>
      <c r="AO210" s="520"/>
      <c r="AP210" s="520"/>
      <c r="AQ210" s="521"/>
      <c r="AR210" s="12"/>
      <c r="AS210" s="113"/>
      <c r="AT210" s="313"/>
      <c r="AU210" s="487" t="s">
        <v>133</v>
      </c>
      <c r="AV210" s="488">
        <f>T205*60+X205</f>
        <v>0</v>
      </c>
      <c r="AW210" s="491"/>
      <c r="AX210" s="492" t="s">
        <v>134</v>
      </c>
      <c r="AY210" s="493">
        <f>21*60</f>
        <v>1260</v>
      </c>
      <c r="AZ210" s="243"/>
      <c r="BA210" s="487" t="s">
        <v>46</v>
      </c>
      <c r="BB210" s="488">
        <f>IF(AV210&lt;=AY210,AY210,AV199)</f>
        <v>1260</v>
      </c>
      <c r="BC210" s="490"/>
      <c r="BD210" s="492" t="s">
        <v>245</v>
      </c>
      <c r="BE210" s="495">
        <f>IF(AV199-BB210&gt;0,AV199-BB210,0)</f>
        <v>0</v>
      </c>
      <c r="BF210" s="497" t="s">
        <v>132</v>
      </c>
      <c r="BG210" s="498"/>
    </row>
    <row r="211" spans="1:59" ht="25.5" hidden="1" customHeight="1">
      <c r="A211" s="120"/>
      <c r="B211" s="12"/>
      <c r="C211" s="131"/>
      <c r="D211" s="503" t="s">
        <v>281</v>
      </c>
      <c r="E211" s="503"/>
      <c r="F211" s="503"/>
      <c r="G211" s="503"/>
      <c r="H211" s="503"/>
      <c r="I211" s="503"/>
      <c r="J211" s="503"/>
      <c r="K211" s="503"/>
      <c r="L211" s="503"/>
      <c r="M211" s="503"/>
      <c r="N211" s="503"/>
      <c r="O211" s="503"/>
      <c r="P211" s="503"/>
      <c r="Q211" s="503"/>
      <c r="R211" s="503"/>
      <c r="S211" s="503"/>
      <c r="T211" s="503"/>
      <c r="U211" s="503"/>
      <c r="V211" s="503"/>
      <c r="W211" s="503"/>
      <c r="X211" s="503"/>
      <c r="Y211" s="503"/>
      <c r="Z211" s="503"/>
      <c r="AA211" s="503"/>
      <c r="AB211" s="504"/>
      <c r="AD211" s="12"/>
      <c r="AF211" s="12"/>
      <c r="AG211" s="12"/>
      <c r="AH211" s="12"/>
      <c r="AI211" s="12"/>
      <c r="AJ211" s="12"/>
      <c r="AK211" s="12"/>
      <c r="AL211" s="214" t="s">
        <v>282</v>
      </c>
      <c r="AM211" s="12"/>
      <c r="AN211" s="12"/>
      <c r="AO211" s="12"/>
      <c r="AP211" s="12"/>
      <c r="AQ211" s="12"/>
      <c r="AR211" s="12"/>
      <c r="AS211" s="113"/>
      <c r="AT211" s="313"/>
      <c r="AU211" s="487"/>
      <c r="AV211" s="489"/>
      <c r="AW211" s="491"/>
      <c r="AX211" s="492"/>
      <c r="AY211" s="494"/>
      <c r="AZ211" s="243"/>
      <c r="BA211" s="487"/>
      <c r="BB211" s="489"/>
      <c r="BC211" s="490"/>
      <c r="BD211" s="492"/>
      <c r="BE211" s="496"/>
      <c r="BF211" s="497"/>
      <c r="BG211" s="498"/>
    </row>
    <row r="212" spans="1:59" ht="25.5" hidden="1" customHeight="1">
      <c r="A212" s="120"/>
      <c r="B212" s="12"/>
      <c r="C212" s="131"/>
      <c r="D212" s="305"/>
      <c r="E212" s="305"/>
      <c r="F212" s="305"/>
      <c r="G212" s="305"/>
      <c r="H212" s="305"/>
      <c r="I212" s="305"/>
      <c r="J212" s="305"/>
      <c r="K212" s="305"/>
      <c r="L212" s="305"/>
      <c r="M212" s="305"/>
      <c r="N212" s="305"/>
      <c r="O212" s="305"/>
      <c r="P212" s="305"/>
      <c r="Q212" s="305"/>
      <c r="R212" s="305"/>
      <c r="S212" s="305"/>
      <c r="T212" s="305"/>
      <c r="U212" s="305"/>
      <c r="V212" s="305"/>
      <c r="W212" s="305"/>
      <c r="X212" s="305"/>
      <c r="Y212" s="305"/>
      <c r="Z212" s="305"/>
      <c r="AA212" s="305"/>
      <c r="AB212" s="306"/>
      <c r="AD212" s="12"/>
      <c r="AE212" s="510" t="s">
        <v>160</v>
      </c>
      <c r="AF212" s="511"/>
      <c r="AG212" s="511"/>
      <c r="AH212" s="511"/>
      <c r="AI212" s="511"/>
      <c r="AJ212" s="511"/>
      <c r="AK212" s="512"/>
      <c r="AL212" s="516">
        <f>'様式第３－１号(大規模映画館) '!AL211</f>
        <v>0</v>
      </c>
      <c r="AM212" s="517"/>
      <c r="AN212" s="517"/>
      <c r="AO212" s="517"/>
      <c r="AP212" s="517"/>
      <c r="AQ212" s="518"/>
      <c r="AR212" s="12"/>
      <c r="AS212" s="113"/>
      <c r="AT212" s="313"/>
      <c r="AU212" s="260"/>
      <c r="AV212" s="243"/>
      <c r="AW212" s="243"/>
      <c r="AX212" s="243"/>
      <c r="AY212" s="243"/>
      <c r="AZ212" s="243"/>
      <c r="BA212" s="254" t="s">
        <v>137</v>
      </c>
      <c r="BB212" s="243"/>
      <c r="BC212" s="243"/>
      <c r="BD212" s="243"/>
      <c r="BE212" s="243"/>
      <c r="BF212" s="243"/>
      <c r="BG212" s="253"/>
    </row>
    <row r="213" spans="1:59" ht="25.5" hidden="1" customHeight="1">
      <c r="A213" s="120"/>
      <c r="B213" s="12"/>
      <c r="C213" s="125"/>
      <c r="D213" s="307"/>
      <c r="E213" s="307"/>
      <c r="F213" s="307"/>
      <c r="G213" s="307"/>
      <c r="H213" s="307"/>
      <c r="I213" s="307"/>
      <c r="J213" s="307"/>
      <c r="K213" s="307"/>
      <c r="L213" s="307"/>
      <c r="M213" s="307"/>
      <c r="N213" s="307"/>
      <c r="O213" s="307"/>
      <c r="P213" s="307"/>
      <c r="Q213" s="307"/>
      <c r="R213" s="307"/>
      <c r="S213" s="307"/>
      <c r="T213" s="307"/>
      <c r="U213" s="307"/>
      <c r="V213" s="307"/>
      <c r="W213" s="307"/>
      <c r="X213" s="307"/>
      <c r="Y213" s="307"/>
      <c r="Z213" s="307"/>
      <c r="AA213" s="307"/>
      <c r="AB213" s="307"/>
      <c r="AD213" s="12"/>
      <c r="AE213" s="513"/>
      <c r="AF213" s="514"/>
      <c r="AG213" s="514"/>
      <c r="AH213" s="514"/>
      <c r="AI213" s="514"/>
      <c r="AJ213" s="514"/>
      <c r="AK213" s="515"/>
      <c r="AL213" s="519"/>
      <c r="AM213" s="520"/>
      <c r="AN213" s="520"/>
      <c r="AO213" s="520"/>
      <c r="AP213" s="520"/>
      <c r="AQ213" s="521"/>
      <c r="AR213" s="12"/>
      <c r="AS213" s="113"/>
      <c r="AT213" s="313"/>
      <c r="AU213" s="264"/>
      <c r="AV213" s="265"/>
      <c r="AW213" s="255"/>
      <c r="AX213" s="255"/>
      <c r="AY213" s="255"/>
      <c r="AZ213" s="255"/>
      <c r="BA213" s="256" t="s">
        <v>247</v>
      </c>
      <c r="BB213" s="265"/>
      <c r="BC213" s="265"/>
      <c r="BD213" s="265"/>
      <c r="BE213" s="265"/>
      <c r="BF213" s="265"/>
      <c r="BG213" s="257"/>
    </row>
    <row r="214" spans="1:59" ht="25.5" hidden="1" customHeight="1">
      <c r="A214" s="133"/>
      <c r="B214" s="134"/>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34"/>
      <c r="AJ214" s="134"/>
      <c r="AK214" s="135" t="s">
        <v>152</v>
      </c>
      <c r="AL214" s="134"/>
      <c r="AM214" s="136"/>
      <c r="AN214" s="136"/>
      <c r="AO214" s="136"/>
      <c r="AP214" s="134"/>
      <c r="AQ214" s="134"/>
      <c r="AR214" s="134"/>
      <c r="AS214" s="137"/>
    </row>
    <row r="215" spans="1:59" ht="17.25" hidden="1" customHeight="1">
      <c r="A215" s="115"/>
      <c r="B215" s="115"/>
      <c r="C215" s="115"/>
      <c r="D215" s="115"/>
      <c r="E215" s="115"/>
      <c r="F215" s="122"/>
      <c r="G215" s="115"/>
      <c r="H215" s="115"/>
      <c r="I215" s="115"/>
      <c r="J215" s="115"/>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32"/>
      <c r="AL215" s="12"/>
      <c r="AM215" s="111"/>
      <c r="AN215" s="111"/>
      <c r="AO215" s="111"/>
      <c r="AP215" s="12"/>
      <c r="AQ215" s="12"/>
      <c r="AR215" s="12"/>
      <c r="AS215" s="12"/>
    </row>
    <row r="216" spans="1:59" ht="17.25" hidden="1" customHeight="1">
      <c r="A216" s="115"/>
      <c r="B216" s="115"/>
      <c r="C216" s="115"/>
      <c r="D216" s="115"/>
      <c r="E216" s="115"/>
      <c r="F216" s="122"/>
      <c r="G216" s="115"/>
      <c r="H216" s="115"/>
      <c r="I216" s="115"/>
      <c r="J216" s="115"/>
      <c r="AK216" s="138"/>
      <c r="AM216" s="92"/>
      <c r="AN216" s="92"/>
      <c r="AO216" s="92"/>
      <c r="AU216" s="12"/>
    </row>
    <row r="217" spans="1:59" ht="25.5" hidden="1" customHeight="1">
      <c r="A217" s="552" t="s">
        <v>304</v>
      </c>
      <c r="B217" s="553"/>
      <c r="C217" s="553"/>
      <c r="D217" s="553"/>
      <c r="E217" s="553"/>
      <c r="F217" s="553"/>
      <c r="G217" s="553"/>
      <c r="H217" s="553"/>
      <c r="I217" s="554"/>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c r="AO217" s="100"/>
      <c r="AP217" s="100"/>
      <c r="AQ217" s="100"/>
      <c r="AR217" s="100"/>
      <c r="AS217" s="100"/>
    </row>
    <row r="218" spans="1:59" ht="17.25" hidden="1" customHeight="1">
      <c r="A218" s="555"/>
      <c r="B218" s="556"/>
      <c r="C218" s="556"/>
      <c r="D218" s="556"/>
      <c r="E218" s="556"/>
      <c r="F218" s="556"/>
      <c r="G218" s="556"/>
      <c r="H218" s="556"/>
      <c r="I218" s="557"/>
      <c r="J218" s="103"/>
      <c r="K218" s="103"/>
      <c r="L218" s="103"/>
      <c r="M218" s="103"/>
      <c r="N218" s="103"/>
      <c r="O218" s="103"/>
      <c r="P218" s="103"/>
      <c r="Q218" s="103"/>
      <c r="R218" s="103"/>
      <c r="S218" s="103"/>
      <c r="T218" s="103"/>
      <c r="U218" s="103"/>
      <c r="V218" s="103"/>
      <c r="W218" s="103"/>
      <c r="X218" s="104"/>
      <c r="Y218" s="104"/>
      <c r="Z218" s="104"/>
      <c r="AA218" s="104"/>
      <c r="AB218" s="104"/>
      <c r="AC218" s="104"/>
      <c r="AD218" s="104"/>
      <c r="AE218" s="105"/>
      <c r="AF218" s="104"/>
      <c r="AG218" s="104"/>
      <c r="AH218" s="104"/>
      <c r="AI218" s="104"/>
      <c r="AJ218" s="104"/>
      <c r="AK218" s="104"/>
      <c r="AL218" s="104"/>
      <c r="AM218" s="104"/>
      <c r="AN218" s="104"/>
      <c r="AO218" s="104"/>
      <c r="AP218" s="106"/>
      <c r="AQ218" s="106"/>
      <c r="AR218" s="106"/>
      <c r="AS218" s="107"/>
      <c r="AU218" s="173" t="s">
        <v>110</v>
      </c>
      <c r="AV218" s="174"/>
      <c r="AW218" s="174"/>
      <c r="AX218" s="174"/>
      <c r="AY218" s="174"/>
      <c r="AZ218" s="175"/>
      <c r="BA218" s="174"/>
      <c r="BB218" s="174"/>
      <c r="BC218" s="175"/>
      <c r="BD218" s="174"/>
      <c r="BE218" s="174"/>
      <c r="BF218" s="175"/>
      <c r="BG218" s="176"/>
    </row>
    <row r="219" spans="1:59" ht="28.5" hidden="1" customHeight="1">
      <c r="A219" s="109"/>
      <c r="B219" s="110" t="s">
        <v>94</v>
      </c>
      <c r="C219" s="315"/>
      <c r="D219" s="315"/>
      <c r="E219" s="315"/>
      <c r="F219" s="12"/>
      <c r="G219" s="269"/>
      <c r="H219" s="12"/>
      <c r="I219" s="269"/>
      <c r="J219" s="269"/>
      <c r="K219" s="269"/>
      <c r="L219" s="269"/>
      <c r="M219" s="269"/>
      <c r="N219" s="269"/>
      <c r="O219" s="269"/>
      <c r="P219" s="269"/>
      <c r="Q219" s="269"/>
      <c r="R219" s="269"/>
      <c r="S219" s="269"/>
      <c r="T219" s="269"/>
      <c r="U219" s="269"/>
      <c r="V219" s="269"/>
      <c r="W219" s="269"/>
      <c r="X219" s="269"/>
      <c r="Y219" s="269"/>
      <c r="Z219" s="269"/>
      <c r="AA219" s="316"/>
      <c r="AB219" s="111"/>
      <c r="AC219" s="111"/>
      <c r="AD219" s="111"/>
      <c r="AE219" s="110" t="s">
        <v>100</v>
      </c>
      <c r="AF219" s="111"/>
      <c r="AG219" s="111"/>
      <c r="AH219" s="111"/>
      <c r="AI219" s="111"/>
      <c r="AJ219" s="111"/>
      <c r="AK219" s="111"/>
      <c r="AL219" s="111"/>
      <c r="AM219" s="111"/>
      <c r="AN219" s="111"/>
      <c r="AO219" s="111"/>
      <c r="AP219" s="111"/>
      <c r="AQ219" s="111"/>
      <c r="AR219" s="111"/>
      <c r="AS219" s="112"/>
      <c r="AT219" s="12"/>
      <c r="AU219" s="177"/>
      <c r="AV219" s="178"/>
      <c r="AW219" s="178"/>
      <c r="AX219" s="178"/>
      <c r="AY219" s="178"/>
      <c r="AZ219" s="178"/>
      <c r="BA219" s="178"/>
      <c r="BB219" s="178"/>
      <c r="BC219" s="178"/>
      <c r="BD219" s="178"/>
      <c r="BE219" s="178"/>
      <c r="BF219" s="178"/>
      <c r="BG219" s="179"/>
    </row>
    <row r="220" spans="1:59" ht="25.5" hidden="1" customHeight="1">
      <c r="A220" s="109"/>
      <c r="B220" s="510" t="s">
        <v>98</v>
      </c>
      <c r="C220" s="511"/>
      <c r="D220" s="511"/>
      <c r="E220" s="512"/>
      <c r="F220" s="678" t="s">
        <v>96</v>
      </c>
      <c r="G220" s="678"/>
      <c r="H220" s="680"/>
      <c r="I220" s="680"/>
      <c r="J220" s="399" t="s">
        <v>40</v>
      </c>
      <c r="K220" s="399"/>
      <c r="L220" s="680"/>
      <c r="M220" s="680"/>
      <c r="N220" s="399" t="s">
        <v>41</v>
      </c>
      <c r="O220" s="400"/>
      <c r="P220" s="398" t="s">
        <v>42</v>
      </c>
      <c r="Q220" s="400"/>
      <c r="R220" s="693" t="s">
        <v>97</v>
      </c>
      <c r="S220" s="693"/>
      <c r="T220" s="680"/>
      <c r="U220" s="680"/>
      <c r="V220" s="399" t="s">
        <v>40</v>
      </c>
      <c r="W220" s="399"/>
      <c r="X220" s="680"/>
      <c r="Y220" s="680"/>
      <c r="Z220" s="399" t="s">
        <v>41</v>
      </c>
      <c r="AA220" s="400"/>
      <c r="AB220" s="12"/>
      <c r="AC220" s="12"/>
      <c r="AD220" s="12"/>
      <c r="AE220" s="510" t="s">
        <v>158</v>
      </c>
      <c r="AF220" s="695"/>
      <c r="AG220" s="695"/>
      <c r="AH220" s="695"/>
      <c r="AI220" s="696"/>
      <c r="AJ220" s="688">
        <f>ROUNDDOWN(AY221/60,0)</f>
        <v>0</v>
      </c>
      <c r="AK220" s="688"/>
      <c r="AL220" s="690" t="s">
        <v>87</v>
      </c>
      <c r="AM220" s="690"/>
      <c r="AN220" s="688">
        <f>AY221-AJ220*60</f>
        <v>0</v>
      </c>
      <c r="AO220" s="688"/>
      <c r="AP220" s="399" t="s">
        <v>41</v>
      </c>
      <c r="AQ220" s="400"/>
      <c r="AR220" s="111"/>
      <c r="AS220" s="113"/>
      <c r="AT220" s="692"/>
      <c r="AU220" s="177"/>
      <c r="AV220" s="178" t="s">
        <v>112</v>
      </c>
      <c r="AW220" s="178"/>
      <c r="AX220" s="178"/>
      <c r="AY220" s="178" t="s">
        <v>18</v>
      </c>
      <c r="AZ220" s="178"/>
      <c r="BA220" s="178"/>
      <c r="BB220" s="178"/>
      <c r="BC220" s="178"/>
      <c r="BD220" s="178"/>
      <c r="BE220" s="178"/>
      <c r="BF220" s="178"/>
      <c r="BG220" s="179"/>
    </row>
    <row r="221" spans="1:59" ht="25.5" hidden="1" customHeight="1">
      <c r="A221" s="109"/>
      <c r="B221" s="513"/>
      <c r="C221" s="514"/>
      <c r="D221" s="514"/>
      <c r="E221" s="515"/>
      <c r="F221" s="678"/>
      <c r="G221" s="678"/>
      <c r="H221" s="682"/>
      <c r="I221" s="682"/>
      <c r="J221" s="402"/>
      <c r="K221" s="402"/>
      <c r="L221" s="682"/>
      <c r="M221" s="682"/>
      <c r="N221" s="402"/>
      <c r="O221" s="403"/>
      <c r="P221" s="401"/>
      <c r="Q221" s="403"/>
      <c r="R221" s="694"/>
      <c r="S221" s="694"/>
      <c r="T221" s="682"/>
      <c r="U221" s="682"/>
      <c r="V221" s="402"/>
      <c r="W221" s="402"/>
      <c r="X221" s="682"/>
      <c r="Y221" s="682"/>
      <c r="Z221" s="402"/>
      <c r="AA221" s="403"/>
      <c r="AB221" s="12"/>
      <c r="AC221" s="12"/>
      <c r="AD221" s="12"/>
      <c r="AE221" s="697"/>
      <c r="AF221" s="698"/>
      <c r="AG221" s="698"/>
      <c r="AH221" s="698"/>
      <c r="AI221" s="699"/>
      <c r="AJ221" s="689"/>
      <c r="AK221" s="689"/>
      <c r="AL221" s="691"/>
      <c r="AM221" s="691"/>
      <c r="AN221" s="689"/>
      <c r="AO221" s="689"/>
      <c r="AP221" s="402"/>
      <c r="AQ221" s="403"/>
      <c r="AR221" s="111"/>
      <c r="AS221" s="113"/>
      <c r="AT221" s="692"/>
      <c r="AU221" s="502" t="s">
        <v>45</v>
      </c>
      <c r="AV221" s="493">
        <f>T220*60+X220</f>
        <v>0</v>
      </c>
      <c r="AW221" s="178"/>
      <c r="AX221" s="505" t="s">
        <v>244</v>
      </c>
      <c r="AY221" s="493">
        <f>(T220*60+X220)-(H220*60+L220)</f>
        <v>0</v>
      </c>
      <c r="AZ221" s="178"/>
      <c r="BA221" s="178"/>
      <c r="BB221" s="178"/>
      <c r="BC221" s="178"/>
      <c r="BD221" s="178"/>
      <c r="BE221" s="178"/>
      <c r="BF221" s="178"/>
      <c r="BG221" s="179"/>
    </row>
    <row r="222" spans="1:59" ht="25.5" hidden="1" customHeight="1">
      <c r="A222" s="109"/>
      <c r="B222" s="114"/>
      <c r="C222" s="114"/>
      <c r="D222" s="114"/>
      <c r="E222" s="114"/>
      <c r="F222" s="115"/>
      <c r="G222" s="115"/>
      <c r="H222" s="314"/>
      <c r="I222" s="115"/>
      <c r="J222" s="115"/>
      <c r="K222" s="115"/>
      <c r="L222" s="115"/>
      <c r="M222" s="115"/>
      <c r="N222" s="115"/>
      <c r="O222" s="115"/>
      <c r="P222" s="115"/>
      <c r="Q222" s="115"/>
      <c r="R222" s="115"/>
      <c r="S222" s="115"/>
      <c r="T222" s="115"/>
      <c r="U222" s="115"/>
      <c r="V222" s="115"/>
      <c r="W222" s="115"/>
      <c r="X222" s="111"/>
      <c r="Y222" s="111"/>
      <c r="Z222" s="269"/>
      <c r="AA222" s="316"/>
      <c r="AB222" s="111"/>
      <c r="AC222" s="111"/>
      <c r="AD222" s="111"/>
      <c r="AE222" s="111"/>
      <c r="AF222" s="111"/>
      <c r="AG222" s="111"/>
      <c r="AH222" s="111"/>
      <c r="AI222" s="111"/>
      <c r="AJ222" s="233"/>
      <c r="AK222" s="111"/>
      <c r="AL222" s="111"/>
      <c r="AM222" s="111"/>
      <c r="AN222" s="111"/>
      <c r="AO222" s="111"/>
      <c r="AP222" s="111"/>
      <c r="AQ222" s="111"/>
      <c r="AR222" s="111"/>
      <c r="AS222" s="113"/>
      <c r="AU222" s="502"/>
      <c r="AV222" s="494"/>
      <c r="AW222" s="178"/>
      <c r="AX222" s="505"/>
      <c r="AY222" s="494"/>
      <c r="AZ222" s="178"/>
      <c r="BA222" s="178"/>
      <c r="BB222" s="178"/>
      <c r="BC222" s="178"/>
      <c r="BD222" s="178"/>
      <c r="BE222" s="178"/>
      <c r="BF222" s="178"/>
      <c r="BG222" s="179"/>
    </row>
    <row r="223" spans="1:59" s="12" customFormat="1" ht="25.5" hidden="1" customHeight="1" thickBot="1">
      <c r="A223" s="109"/>
      <c r="B223" s="118" t="s">
        <v>242</v>
      </c>
      <c r="C223" s="315"/>
      <c r="D223" s="315"/>
      <c r="E223" s="315"/>
      <c r="F223" s="269"/>
      <c r="G223" s="269"/>
      <c r="H223" s="269"/>
      <c r="I223" s="214"/>
      <c r="J223" s="269"/>
      <c r="K223" s="269"/>
      <c r="L223" s="269"/>
      <c r="M223" s="269"/>
      <c r="N223" s="269"/>
      <c r="O223" s="269"/>
      <c r="P223" s="269"/>
      <c r="Q223" s="269"/>
      <c r="R223" s="269"/>
      <c r="S223" s="269"/>
      <c r="T223" s="269"/>
      <c r="U223" s="269"/>
      <c r="V223" s="269"/>
      <c r="W223" s="316"/>
      <c r="X223" s="111"/>
      <c r="Y223" s="111"/>
      <c r="Z223" s="269"/>
      <c r="AA223" s="316"/>
      <c r="AB223" s="111"/>
      <c r="AC223" s="111"/>
      <c r="AD223" s="111"/>
      <c r="AE223" s="110" t="s">
        <v>99</v>
      </c>
      <c r="AF223" s="111"/>
      <c r="AG223" s="111"/>
      <c r="AH223" s="111"/>
      <c r="AI223" s="111"/>
      <c r="AJ223" s="111"/>
      <c r="AK223" s="111"/>
      <c r="AL223" s="214" t="s">
        <v>250</v>
      </c>
      <c r="AN223" s="111"/>
      <c r="AO223" s="111"/>
      <c r="AP223" s="111"/>
      <c r="AQ223" s="111"/>
      <c r="AR223" s="111"/>
      <c r="AS223" s="113"/>
      <c r="AU223" s="177"/>
      <c r="AV223" s="182"/>
      <c r="AW223" s="182"/>
      <c r="AX223" s="182"/>
      <c r="AY223" s="182"/>
      <c r="AZ223" s="182"/>
      <c r="BA223" s="182"/>
      <c r="BB223" s="182"/>
      <c r="BC223" s="182"/>
      <c r="BD223" s="182"/>
      <c r="BE223" s="182"/>
      <c r="BF223" s="182"/>
      <c r="BG223" s="183"/>
    </row>
    <row r="224" spans="1:59" ht="25.5" hidden="1" customHeight="1">
      <c r="A224" s="109"/>
      <c r="B224" s="510" t="s">
        <v>108</v>
      </c>
      <c r="C224" s="511"/>
      <c r="D224" s="511"/>
      <c r="E224" s="512"/>
      <c r="F224" s="678" t="s">
        <v>96</v>
      </c>
      <c r="G224" s="678"/>
      <c r="H224" s="679"/>
      <c r="I224" s="680"/>
      <c r="J224" s="399" t="s">
        <v>40</v>
      </c>
      <c r="K224" s="399"/>
      <c r="L224" s="680"/>
      <c r="M224" s="680"/>
      <c r="N224" s="399" t="s">
        <v>41</v>
      </c>
      <c r="O224" s="400"/>
      <c r="P224" s="398" t="s">
        <v>42</v>
      </c>
      <c r="Q224" s="400"/>
      <c r="R224" s="693" t="s">
        <v>97</v>
      </c>
      <c r="S224" s="693"/>
      <c r="T224" s="679"/>
      <c r="U224" s="680"/>
      <c r="V224" s="399" t="s">
        <v>40</v>
      </c>
      <c r="W224" s="399"/>
      <c r="X224" s="680"/>
      <c r="Y224" s="680"/>
      <c r="Z224" s="399" t="s">
        <v>41</v>
      </c>
      <c r="AA224" s="400"/>
      <c r="AB224" s="111"/>
      <c r="AC224" s="111"/>
      <c r="AD224" s="111"/>
      <c r="AE224" s="703" t="s">
        <v>159</v>
      </c>
      <c r="AF224" s="399"/>
      <c r="AG224" s="399"/>
      <c r="AH224" s="399"/>
      <c r="AI224" s="400"/>
      <c r="AJ224" s="701">
        <f>ROUNDDOWN(BE226/60,0)</f>
        <v>0</v>
      </c>
      <c r="AK224" s="688"/>
      <c r="AL224" s="399" t="s">
        <v>40</v>
      </c>
      <c r="AM224" s="399"/>
      <c r="AN224" s="688">
        <f>BE226-AJ224*60</f>
        <v>0</v>
      </c>
      <c r="AO224" s="688"/>
      <c r="AP224" s="399" t="s">
        <v>41</v>
      </c>
      <c r="AQ224" s="400"/>
      <c r="AR224" s="111"/>
      <c r="AS224" s="119"/>
      <c r="AU224" s="522" t="s">
        <v>272</v>
      </c>
      <c r="AV224" s="175" t="s">
        <v>214</v>
      </c>
      <c r="AW224" s="175"/>
      <c r="AX224" s="175"/>
      <c r="AY224" s="175" t="s">
        <v>280</v>
      </c>
      <c r="AZ224" s="175"/>
      <c r="BA224" s="173"/>
      <c r="BB224" s="240" t="s">
        <v>135</v>
      </c>
      <c r="BC224" s="175"/>
      <c r="BD224" s="175"/>
      <c r="BE224" s="175"/>
      <c r="BF224" s="175"/>
      <c r="BG224" s="181"/>
    </row>
    <row r="225" spans="1:65" ht="25.5" hidden="1" customHeight="1" thickBot="1">
      <c r="A225" s="109"/>
      <c r="B225" s="513"/>
      <c r="C225" s="514"/>
      <c r="D225" s="514"/>
      <c r="E225" s="515"/>
      <c r="F225" s="678"/>
      <c r="G225" s="678"/>
      <c r="H225" s="681"/>
      <c r="I225" s="682"/>
      <c r="J225" s="402"/>
      <c r="K225" s="402"/>
      <c r="L225" s="682"/>
      <c r="M225" s="682"/>
      <c r="N225" s="402"/>
      <c r="O225" s="403"/>
      <c r="P225" s="401"/>
      <c r="Q225" s="403"/>
      <c r="R225" s="694"/>
      <c r="S225" s="694"/>
      <c r="T225" s="681"/>
      <c r="U225" s="682"/>
      <c r="V225" s="402"/>
      <c r="W225" s="402"/>
      <c r="X225" s="682"/>
      <c r="Y225" s="682"/>
      <c r="Z225" s="402"/>
      <c r="AA225" s="403"/>
      <c r="AB225" s="12"/>
      <c r="AC225" s="12"/>
      <c r="AD225" s="12"/>
      <c r="AE225" s="401"/>
      <c r="AF225" s="402"/>
      <c r="AG225" s="402"/>
      <c r="AH225" s="402"/>
      <c r="AI225" s="403"/>
      <c r="AJ225" s="702"/>
      <c r="AK225" s="689"/>
      <c r="AL225" s="402"/>
      <c r="AM225" s="402"/>
      <c r="AN225" s="689"/>
      <c r="AO225" s="689"/>
      <c r="AP225" s="402"/>
      <c r="AQ225" s="403"/>
      <c r="AR225" s="111"/>
      <c r="AS225" s="119"/>
      <c r="AU225" s="523"/>
      <c r="AV225" s="178" t="s">
        <v>136</v>
      </c>
      <c r="AW225" s="180"/>
      <c r="AX225" s="178"/>
      <c r="AY225" s="243" t="s">
        <v>246</v>
      </c>
      <c r="AZ225" s="180"/>
      <c r="BA225" s="260"/>
      <c r="BB225" s="241" t="s">
        <v>215</v>
      </c>
      <c r="BC225" s="180"/>
      <c r="BD225" s="178"/>
      <c r="BE225" s="178" t="s">
        <v>95</v>
      </c>
      <c r="BF225" s="178"/>
      <c r="BG225" s="179"/>
    </row>
    <row r="226" spans="1:65" s="8" customFormat="1" ht="25.5" hidden="1" customHeight="1">
      <c r="A226" s="236"/>
      <c r="C226" s="214"/>
      <c r="D226" s="214"/>
      <c r="E226" s="214"/>
      <c r="F226" s="214"/>
      <c r="G226" s="214"/>
      <c r="H226" s="214"/>
      <c r="I226" s="214"/>
      <c r="J226" s="214"/>
      <c r="K226" s="214"/>
      <c r="L226" s="214"/>
      <c r="M226" s="214"/>
      <c r="N226" s="214"/>
      <c r="O226" s="216"/>
      <c r="P226" s="214"/>
      <c r="Q226" s="214"/>
      <c r="R226" s="214"/>
      <c r="S226" s="214"/>
      <c r="T226" s="214"/>
      <c r="U226" s="237"/>
      <c r="V226" s="214"/>
      <c r="W226" s="214"/>
      <c r="X226" s="238"/>
      <c r="Y226" s="238"/>
      <c r="Z226" s="269"/>
      <c r="AA226" s="316"/>
      <c r="AB226" s="238"/>
      <c r="AC226" s="238"/>
      <c r="AD226" s="238"/>
      <c r="AF226" s="216"/>
      <c r="AG226" s="215"/>
      <c r="AH226" s="215"/>
      <c r="AI226" s="215"/>
      <c r="AJ226" s="215"/>
      <c r="AK226" s="215"/>
      <c r="AL226" s="214" t="s">
        <v>282</v>
      </c>
      <c r="AM226" s="215"/>
      <c r="AN226" s="238"/>
      <c r="AO226" s="238"/>
      <c r="AP226" s="238"/>
      <c r="AQ226" s="139"/>
      <c r="AR226" s="238"/>
      <c r="AS226" s="239"/>
      <c r="AU226" s="502" t="s">
        <v>133</v>
      </c>
      <c r="AV226" s="493">
        <f>T224*60+X224</f>
        <v>0</v>
      </c>
      <c r="AW226" s="700"/>
      <c r="AX226" s="505" t="s">
        <v>134</v>
      </c>
      <c r="AY226" s="493">
        <f>20*60</f>
        <v>1200</v>
      </c>
      <c r="AZ226" s="178"/>
      <c r="BA226" s="502" t="s">
        <v>46</v>
      </c>
      <c r="BB226" s="493">
        <f>IF(AV226&lt;=AY226,AY226,AV221)</f>
        <v>1200</v>
      </c>
      <c r="BC226" s="501"/>
      <c r="BD226" s="505" t="s">
        <v>245</v>
      </c>
      <c r="BE226" s="499">
        <f>IF(AV221-BB226&gt;0,AV221-BB226,0)</f>
        <v>0</v>
      </c>
      <c r="BF226" s="485" t="s">
        <v>132</v>
      </c>
      <c r="BG226" s="486"/>
    </row>
    <row r="227" spans="1:65" ht="25.5" hidden="1" customHeight="1">
      <c r="A227" s="109"/>
      <c r="B227" s="510" t="s">
        <v>108</v>
      </c>
      <c r="C227" s="511"/>
      <c r="D227" s="511"/>
      <c r="E227" s="512"/>
      <c r="F227" s="678" t="s">
        <v>96</v>
      </c>
      <c r="G227" s="678"/>
      <c r="H227" s="679"/>
      <c r="I227" s="680"/>
      <c r="J227" s="399" t="s">
        <v>40</v>
      </c>
      <c r="K227" s="399"/>
      <c r="L227" s="680"/>
      <c r="M227" s="680"/>
      <c r="N227" s="399" t="s">
        <v>41</v>
      </c>
      <c r="O227" s="400"/>
      <c r="P227" s="398" t="s">
        <v>42</v>
      </c>
      <c r="Q227" s="400"/>
      <c r="R227" s="693" t="s">
        <v>97</v>
      </c>
      <c r="S227" s="693"/>
      <c r="T227" s="679"/>
      <c r="U227" s="680"/>
      <c r="V227" s="399" t="s">
        <v>40</v>
      </c>
      <c r="W227" s="399"/>
      <c r="X227" s="680"/>
      <c r="Y227" s="680"/>
      <c r="Z227" s="399" t="s">
        <v>41</v>
      </c>
      <c r="AA227" s="400"/>
      <c r="AB227" s="111"/>
      <c r="AC227" s="111"/>
      <c r="AD227" s="111"/>
      <c r="AE227" s="703" t="s">
        <v>159</v>
      </c>
      <c r="AF227" s="399"/>
      <c r="AG227" s="399"/>
      <c r="AH227" s="399"/>
      <c r="AI227" s="400"/>
      <c r="AJ227" s="701">
        <f>ROUNDDOWN(BE232/60,0)</f>
        <v>0</v>
      </c>
      <c r="AK227" s="688"/>
      <c r="AL227" s="399" t="s">
        <v>40</v>
      </c>
      <c r="AM227" s="399"/>
      <c r="AN227" s="688">
        <f>BE232-AJ227*60</f>
        <v>0</v>
      </c>
      <c r="AO227" s="688"/>
      <c r="AP227" s="399" t="s">
        <v>41</v>
      </c>
      <c r="AQ227" s="400"/>
      <c r="AR227" s="111"/>
      <c r="AS227" s="119"/>
      <c r="AU227" s="502"/>
      <c r="AV227" s="494"/>
      <c r="AW227" s="700"/>
      <c r="AX227" s="505"/>
      <c r="AY227" s="494"/>
      <c r="AZ227" s="178"/>
      <c r="BA227" s="502"/>
      <c r="BB227" s="494"/>
      <c r="BC227" s="501"/>
      <c r="BD227" s="505"/>
      <c r="BE227" s="500"/>
      <c r="BF227" s="485"/>
      <c r="BG227" s="486"/>
    </row>
    <row r="228" spans="1:65" ht="25.5" hidden="1" customHeight="1">
      <c r="A228" s="109"/>
      <c r="B228" s="513"/>
      <c r="C228" s="514"/>
      <c r="D228" s="514"/>
      <c r="E228" s="515"/>
      <c r="F228" s="678"/>
      <c r="G228" s="678"/>
      <c r="H228" s="681"/>
      <c r="I228" s="682"/>
      <c r="J228" s="402"/>
      <c r="K228" s="402"/>
      <c r="L228" s="682"/>
      <c r="M228" s="682"/>
      <c r="N228" s="402"/>
      <c r="O228" s="403"/>
      <c r="P228" s="401"/>
      <c r="Q228" s="403"/>
      <c r="R228" s="694"/>
      <c r="S228" s="694"/>
      <c r="T228" s="681"/>
      <c r="U228" s="682"/>
      <c r="V228" s="402"/>
      <c r="W228" s="402"/>
      <c r="X228" s="682"/>
      <c r="Y228" s="682"/>
      <c r="Z228" s="402"/>
      <c r="AA228" s="403"/>
      <c r="AB228" s="12"/>
      <c r="AC228" s="12"/>
      <c r="AD228" s="12"/>
      <c r="AE228" s="401"/>
      <c r="AF228" s="402"/>
      <c r="AG228" s="402"/>
      <c r="AH228" s="402"/>
      <c r="AI228" s="403"/>
      <c r="AJ228" s="702"/>
      <c r="AK228" s="689"/>
      <c r="AL228" s="402"/>
      <c r="AM228" s="402"/>
      <c r="AN228" s="689"/>
      <c r="AO228" s="689"/>
      <c r="AP228" s="402"/>
      <c r="AQ228" s="403"/>
      <c r="AR228" s="111"/>
      <c r="AS228" s="119"/>
      <c r="AU228" s="259"/>
      <c r="AV228" s="178"/>
      <c r="AW228" s="178"/>
      <c r="AX228" s="178"/>
      <c r="AY228" s="178"/>
      <c r="AZ228" s="178"/>
      <c r="BA228" s="234" t="s">
        <v>137</v>
      </c>
      <c r="BB228" s="178"/>
      <c r="BC228" s="178"/>
      <c r="BD228" s="178"/>
      <c r="BE228" s="178"/>
      <c r="BF228" s="178"/>
      <c r="BG228" s="179"/>
    </row>
    <row r="229" spans="1:65" ht="25.5" hidden="1" customHeight="1" thickBot="1">
      <c r="A229" s="120"/>
      <c r="B229" s="114"/>
      <c r="C229" s="114"/>
      <c r="D229" s="114"/>
      <c r="E229" s="114"/>
      <c r="F229" s="12"/>
      <c r="G229" s="114"/>
      <c r="H229" s="314"/>
      <c r="I229" s="114"/>
      <c r="J229" s="114"/>
      <c r="K229" s="114"/>
      <c r="L229" s="114"/>
      <c r="M229" s="114"/>
      <c r="N229" s="114"/>
      <c r="O229" s="114"/>
      <c r="P229" s="121"/>
      <c r="Q229" s="114"/>
      <c r="R229" s="114"/>
      <c r="S229" s="114"/>
      <c r="T229" s="114"/>
      <c r="U229" s="114"/>
      <c r="V229" s="114"/>
      <c r="W229" s="114"/>
      <c r="X229" s="111"/>
      <c r="Y229" s="111"/>
      <c r="Z229" s="269"/>
      <c r="AA229" s="12"/>
      <c r="AB229" s="12"/>
      <c r="AC229" s="12"/>
      <c r="AD229" s="12"/>
      <c r="AE229" s="12"/>
      <c r="AF229" s="12"/>
      <c r="AG229" s="12"/>
      <c r="AH229" s="12"/>
      <c r="AI229" s="12"/>
      <c r="AJ229" s="233"/>
      <c r="AK229" s="12"/>
      <c r="AL229" s="12"/>
      <c r="AM229" s="12"/>
      <c r="AN229" s="12"/>
      <c r="AO229" s="12"/>
      <c r="AP229" s="12"/>
      <c r="AQ229" s="12"/>
      <c r="AR229" s="12"/>
      <c r="AS229" s="113"/>
      <c r="AU229" s="177"/>
      <c r="AV229" s="261"/>
      <c r="AW229" s="182"/>
      <c r="AX229" s="182"/>
      <c r="AY229" s="182"/>
      <c r="AZ229" s="182"/>
      <c r="BA229" s="235" t="s">
        <v>254</v>
      </c>
      <c r="BB229" s="261"/>
      <c r="BC229" s="261"/>
      <c r="BD229" s="261"/>
      <c r="BE229" s="261"/>
      <c r="BF229" s="261"/>
      <c r="BG229" s="183"/>
    </row>
    <row r="230" spans="1:65" ht="25.5" hidden="1" customHeight="1">
      <c r="A230" s="120"/>
      <c r="B230" s="12"/>
      <c r="C230" s="123" t="s">
        <v>257</v>
      </c>
      <c r="D230" s="124"/>
      <c r="E230" s="124"/>
      <c r="F230" s="125"/>
      <c r="G230" s="124"/>
      <c r="H230" s="124"/>
      <c r="I230" s="124"/>
      <c r="J230" s="124"/>
      <c r="K230" s="124"/>
      <c r="L230" s="124"/>
      <c r="M230" s="124"/>
      <c r="N230" s="124"/>
      <c r="O230" s="124"/>
      <c r="P230" s="126"/>
      <c r="Q230" s="124"/>
      <c r="R230" s="124"/>
      <c r="S230" s="124"/>
      <c r="T230" s="124"/>
      <c r="U230" s="124"/>
      <c r="V230" s="124"/>
      <c r="W230" s="124"/>
      <c r="X230" s="127"/>
      <c r="Y230" s="127"/>
      <c r="Z230" s="127"/>
      <c r="AA230" s="125"/>
      <c r="AB230" s="128"/>
      <c r="AD230" s="12"/>
      <c r="AE230" s="110" t="s">
        <v>101</v>
      </c>
      <c r="AF230" s="12"/>
      <c r="AG230" s="12"/>
      <c r="AH230" s="12"/>
      <c r="AI230" s="12"/>
      <c r="AJ230" s="12"/>
      <c r="AK230" s="12"/>
      <c r="AL230" s="214" t="s">
        <v>250</v>
      </c>
      <c r="AM230" s="12"/>
      <c r="AN230" s="12"/>
      <c r="AO230" s="12"/>
      <c r="AP230" s="12"/>
      <c r="AQ230" s="12"/>
      <c r="AR230" s="12"/>
      <c r="AS230" s="113"/>
      <c r="AU230" s="522" t="s">
        <v>273</v>
      </c>
      <c r="AV230" s="249" t="s">
        <v>214</v>
      </c>
      <c r="AW230" s="249"/>
      <c r="AX230" s="249"/>
      <c r="AY230" s="175" t="s">
        <v>280</v>
      </c>
      <c r="AZ230" s="249"/>
      <c r="BA230" s="263"/>
      <c r="BB230" s="250" t="s">
        <v>135</v>
      </c>
      <c r="BC230" s="249"/>
      <c r="BD230" s="249"/>
      <c r="BE230" s="249"/>
      <c r="BF230" s="249"/>
      <c r="BG230" s="251"/>
    </row>
    <row r="231" spans="1:65" s="77" customFormat="1" ht="25.5" hidden="1" customHeight="1" thickBot="1">
      <c r="A231" s="120"/>
      <c r="B231" s="12"/>
      <c r="C231" s="129" t="s">
        <v>219</v>
      </c>
      <c r="D231" s="506" t="s">
        <v>146</v>
      </c>
      <c r="E231" s="506"/>
      <c r="F231" s="506"/>
      <c r="G231" s="506"/>
      <c r="H231" s="506"/>
      <c r="I231" s="506"/>
      <c r="J231" s="506"/>
      <c r="K231" s="506"/>
      <c r="L231" s="506"/>
      <c r="M231" s="506"/>
      <c r="N231" s="506"/>
      <c r="O231" s="506"/>
      <c r="P231" s="506"/>
      <c r="Q231" s="506"/>
      <c r="R231" s="506"/>
      <c r="S231" s="506"/>
      <c r="T231" s="506"/>
      <c r="U231" s="506"/>
      <c r="V231" s="506"/>
      <c r="W231" s="506"/>
      <c r="X231" s="506"/>
      <c r="Y231" s="506"/>
      <c r="Z231" s="506"/>
      <c r="AA231" s="506"/>
      <c r="AB231" s="507"/>
      <c r="AC231" s="1"/>
      <c r="AD231" s="12"/>
      <c r="AE231" s="510" t="s">
        <v>160</v>
      </c>
      <c r="AF231" s="511"/>
      <c r="AG231" s="511"/>
      <c r="AH231" s="511"/>
      <c r="AI231" s="511"/>
      <c r="AJ231" s="511"/>
      <c r="AK231" s="512"/>
      <c r="AL231" s="516">
        <f>'様式第３－１号(大規模映画館) '!AL230</f>
        <v>0</v>
      </c>
      <c r="AM231" s="517"/>
      <c r="AN231" s="517"/>
      <c r="AO231" s="517"/>
      <c r="AP231" s="517"/>
      <c r="AQ231" s="518"/>
      <c r="AR231" s="12"/>
      <c r="AS231" s="113"/>
      <c r="AU231" s="523"/>
      <c r="AV231" s="243" t="s">
        <v>136</v>
      </c>
      <c r="AW231" s="252"/>
      <c r="AX231" s="243"/>
      <c r="AY231" s="243" t="s">
        <v>274</v>
      </c>
      <c r="AZ231" s="252"/>
      <c r="BA231" s="263"/>
      <c r="BB231" s="241" t="s">
        <v>215</v>
      </c>
      <c r="BC231" s="252"/>
      <c r="BD231" s="243"/>
      <c r="BE231" s="243" t="s">
        <v>95</v>
      </c>
      <c r="BF231" s="243"/>
      <c r="BG231" s="253"/>
    </row>
    <row r="232" spans="1:65" ht="25.5" hidden="1" customHeight="1">
      <c r="A232" s="120"/>
      <c r="B232" s="12"/>
      <c r="C232" s="130" t="s">
        <v>220</v>
      </c>
      <c r="D232" s="508" t="s">
        <v>243</v>
      </c>
      <c r="E232" s="508"/>
      <c r="F232" s="508"/>
      <c r="G232" s="508"/>
      <c r="H232" s="508"/>
      <c r="I232" s="508"/>
      <c r="J232" s="508"/>
      <c r="K232" s="508"/>
      <c r="L232" s="508"/>
      <c r="M232" s="508"/>
      <c r="N232" s="508"/>
      <c r="O232" s="508"/>
      <c r="P232" s="508"/>
      <c r="Q232" s="508"/>
      <c r="R232" s="508"/>
      <c r="S232" s="508"/>
      <c r="T232" s="508"/>
      <c r="U232" s="508"/>
      <c r="V232" s="508"/>
      <c r="W232" s="508"/>
      <c r="X232" s="508"/>
      <c r="Y232" s="508"/>
      <c r="Z232" s="508"/>
      <c r="AA232" s="508"/>
      <c r="AB232" s="509"/>
      <c r="AD232" s="12"/>
      <c r="AE232" s="513"/>
      <c r="AF232" s="514"/>
      <c r="AG232" s="514"/>
      <c r="AH232" s="514"/>
      <c r="AI232" s="514"/>
      <c r="AJ232" s="514"/>
      <c r="AK232" s="515"/>
      <c r="AL232" s="519"/>
      <c r="AM232" s="520"/>
      <c r="AN232" s="520"/>
      <c r="AO232" s="520"/>
      <c r="AP232" s="520"/>
      <c r="AQ232" s="521"/>
      <c r="AR232" s="12"/>
      <c r="AS232" s="113"/>
      <c r="AT232" s="313"/>
      <c r="AU232" s="487" t="s">
        <v>133</v>
      </c>
      <c r="AV232" s="488">
        <f>T227*60+X227</f>
        <v>0</v>
      </c>
      <c r="AW232" s="491"/>
      <c r="AX232" s="492" t="s">
        <v>134</v>
      </c>
      <c r="AY232" s="493">
        <f>21*60</f>
        <v>1260</v>
      </c>
      <c r="AZ232" s="243"/>
      <c r="BA232" s="487" t="s">
        <v>46</v>
      </c>
      <c r="BB232" s="488">
        <f>IF(AV232&lt;=AY232,AY232,AV221)</f>
        <v>1260</v>
      </c>
      <c r="BC232" s="490"/>
      <c r="BD232" s="492" t="s">
        <v>245</v>
      </c>
      <c r="BE232" s="495">
        <f>IF(AV221-BB232&gt;0,AV221-BB232,0)</f>
        <v>0</v>
      </c>
      <c r="BF232" s="497" t="s">
        <v>132</v>
      </c>
      <c r="BG232" s="498"/>
    </row>
    <row r="233" spans="1:65" ht="25.5" hidden="1" customHeight="1">
      <c r="A233" s="120"/>
      <c r="B233" s="12"/>
      <c r="C233" s="131"/>
      <c r="D233" s="503" t="s">
        <v>281</v>
      </c>
      <c r="E233" s="503"/>
      <c r="F233" s="503"/>
      <c r="G233" s="503"/>
      <c r="H233" s="503"/>
      <c r="I233" s="503"/>
      <c r="J233" s="503"/>
      <c r="K233" s="503"/>
      <c r="L233" s="503"/>
      <c r="M233" s="503"/>
      <c r="N233" s="503"/>
      <c r="O233" s="503"/>
      <c r="P233" s="503"/>
      <c r="Q233" s="503"/>
      <c r="R233" s="503"/>
      <c r="S233" s="503"/>
      <c r="T233" s="503"/>
      <c r="U233" s="503"/>
      <c r="V233" s="503"/>
      <c r="W233" s="503"/>
      <c r="X233" s="503"/>
      <c r="Y233" s="503"/>
      <c r="Z233" s="503"/>
      <c r="AA233" s="503"/>
      <c r="AB233" s="504"/>
      <c r="AD233" s="12"/>
      <c r="AF233" s="12"/>
      <c r="AG233" s="12"/>
      <c r="AH233" s="12"/>
      <c r="AI233" s="12"/>
      <c r="AJ233" s="12"/>
      <c r="AK233" s="12"/>
      <c r="AL233" s="214" t="s">
        <v>282</v>
      </c>
      <c r="AM233" s="12"/>
      <c r="AN233" s="12"/>
      <c r="AO233" s="12"/>
      <c r="AP233" s="12"/>
      <c r="AQ233" s="12"/>
      <c r="AR233" s="12"/>
      <c r="AS233" s="113"/>
      <c r="AT233" s="313"/>
      <c r="AU233" s="487"/>
      <c r="AV233" s="489"/>
      <c r="AW233" s="491"/>
      <c r="AX233" s="492"/>
      <c r="AY233" s="494"/>
      <c r="AZ233" s="243"/>
      <c r="BA233" s="487"/>
      <c r="BB233" s="489"/>
      <c r="BC233" s="490"/>
      <c r="BD233" s="492"/>
      <c r="BE233" s="496"/>
      <c r="BF233" s="497"/>
      <c r="BG233" s="498"/>
    </row>
    <row r="234" spans="1:65" ht="25.5" hidden="1" customHeight="1">
      <c r="A234" s="120"/>
      <c r="B234" s="12"/>
      <c r="C234" s="131"/>
      <c r="D234" s="305"/>
      <c r="E234" s="305"/>
      <c r="F234" s="305"/>
      <c r="G234" s="305"/>
      <c r="H234" s="305"/>
      <c r="I234" s="305"/>
      <c r="J234" s="305"/>
      <c r="K234" s="305"/>
      <c r="L234" s="305"/>
      <c r="M234" s="305"/>
      <c r="N234" s="305"/>
      <c r="O234" s="305"/>
      <c r="P234" s="305"/>
      <c r="Q234" s="305"/>
      <c r="R234" s="305"/>
      <c r="S234" s="305"/>
      <c r="T234" s="305"/>
      <c r="U234" s="305"/>
      <c r="V234" s="305"/>
      <c r="W234" s="305"/>
      <c r="X234" s="305"/>
      <c r="Y234" s="305"/>
      <c r="Z234" s="305"/>
      <c r="AA234" s="305"/>
      <c r="AB234" s="306"/>
      <c r="AD234" s="12"/>
      <c r="AE234" s="510" t="s">
        <v>160</v>
      </c>
      <c r="AF234" s="511"/>
      <c r="AG234" s="511"/>
      <c r="AH234" s="511"/>
      <c r="AI234" s="511"/>
      <c r="AJ234" s="511"/>
      <c r="AK234" s="512"/>
      <c r="AL234" s="516">
        <f>'様式第３－１号(大規模映画館) '!AL233</f>
        <v>0</v>
      </c>
      <c r="AM234" s="517"/>
      <c r="AN234" s="517"/>
      <c r="AO234" s="517"/>
      <c r="AP234" s="517"/>
      <c r="AQ234" s="518"/>
      <c r="AR234" s="12"/>
      <c r="AS234" s="113"/>
      <c r="AT234" s="313"/>
      <c r="AU234" s="260"/>
      <c r="AV234" s="243"/>
      <c r="AW234" s="243"/>
      <c r="AX234" s="243"/>
      <c r="AY234" s="243"/>
      <c r="AZ234" s="243"/>
      <c r="BA234" s="254" t="s">
        <v>137</v>
      </c>
      <c r="BB234" s="243"/>
      <c r="BC234" s="243"/>
      <c r="BD234" s="243"/>
      <c r="BE234" s="243"/>
      <c r="BF234" s="243"/>
      <c r="BG234" s="253"/>
    </row>
    <row r="235" spans="1:65" ht="25.5" hidden="1" customHeight="1">
      <c r="A235" s="120"/>
      <c r="B235" s="12"/>
      <c r="C235" s="125"/>
      <c r="D235" s="307"/>
      <c r="E235" s="307"/>
      <c r="F235" s="307"/>
      <c r="G235" s="307"/>
      <c r="H235" s="307"/>
      <c r="I235" s="307"/>
      <c r="J235" s="307"/>
      <c r="K235" s="307"/>
      <c r="L235" s="307"/>
      <c r="M235" s="307"/>
      <c r="N235" s="307"/>
      <c r="O235" s="307"/>
      <c r="P235" s="307"/>
      <c r="Q235" s="307"/>
      <c r="R235" s="307"/>
      <c r="S235" s="307"/>
      <c r="T235" s="307"/>
      <c r="U235" s="307"/>
      <c r="V235" s="307"/>
      <c r="W235" s="307"/>
      <c r="X235" s="307"/>
      <c r="Y235" s="307"/>
      <c r="Z235" s="307"/>
      <c r="AA235" s="307"/>
      <c r="AB235" s="307"/>
      <c r="AD235" s="12"/>
      <c r="AE235" s="513"/>
      <c r="AF235" s="514"/>
      <c r="AG235" s="514"/>
      <c r="AH235" s="514"/>
      <c r="AI235" s="514"/>
      <c r="AJ235" s="514"/>
      <c r="AK235" s="515"/>
      <c r="AL235" s="519"/>
      <c r="AM235" s="520"/>
      <c r="AN235" s="520"/>
      <c r="AO235" s="520"/>
      <c r="AP235" s="520"/>
      <c r="AQ235" s="521"/>
      <c r="AR235" s="12"/>
      <c r="AS235" s="113"/>
      <c r="AT235" s="313"/>
      <c r="AU235" s="264"/>
      <c r="AV235" s="265"/>
      <c r="AW235" s="255"/>
      <c r="AX235" s="255"/>
      <c r="AY235" s="255"/>
      <c r="AZ235" s="255"/>
      <c r="BA235" s="256" t="s">
        <v>247</v>
      </c>
      <c r="BB235" s="265"/>
      <c r="BC235" s="265"/>
      <c r="BD235" s="265"/>
      <c r="BE235" s="265"/>
      <c r="BF235" s="265"/>
      <c r="BG235" s="257"/>
    </row>
    <row r="236" spans="1:65" ht="25.5" hidden="1" customHeight="1">
      <c r="A236" s="133"/>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5" t="s">
        <v>152</v>
      </c>
      <c r="AL236" s="134"/>
      <c r="AM236" s="136"/>
      <c r="AN236" s="136"/>
      <c r="AO236" s="136"/>
      <c r="AP236" s="134"/>
      <c r="AQ236" s="134"/>
      <c r="AR236" s="134"/>
      <c r="AS236" s="137"/>
    </row>
    <row r="237" spans="1:65" ht="17.25" hidden="1" customHeight="1">
      <c r="A237" s="115"/>
      <c r="B237" s="115"/>
      <c r="C237" s="115"/>
      <c r="D237" s="115"/>
      <c r="E237" s="115"/>
      <c r="F237" s="122"/>
      <c r="G237" s="115"/>
      <c r="H237" s="115"/>
      <c r="I237" s="115"/>
      <c r="J237" s="115"/>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32"/>
      <c r="AL237" s="12"/>
      <c r="AM237" s="111"/>
      <c r="AN237" s="111"/>
      <c r="AO237" s="111"/>
      <c r="AP237" s="12"/>
      <c r="AQ237" s="12"/>
      <c r="AR237" s="12"/>
      <c r="AS237" s="12"/>
    </row>
    <row r="238" spans="1:65" s="12" customFormat="1" ht="17.25" hidden="1" customHeight="1">
      <c r="A238" s="215"/>
      <c r="B238" s="215"/>
      <c r="C238" s="215"/>
      <c r="D238" s="215"/>
      <c r="E238" s="215"/>
      <c r="F238" s="151"/>
      <c r="G238" s="215"/>
      <c r="H238" s="215"/>
      <c r="I238" s="215"/>
      <c r="J238" s="215"/>
      <c r="K238" s="139"/>
      <c r="L238" s="139"/>
      <c r="M238" s="139"/>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39"/>
      <c r="AK238" s="267"/>
      <c r="AL238" s="139"/>
      <c r="AM238" s="238"/>
      <c r="AN238" s="238"/>
      <c r="AO238" s="238"/>
      <c r="AP238" s="139"/>
      <c r="AQ238" s="139"/>
      <c r="AR238" s="139"/>
      <c r="AS238" s="139"/>
      <c r="AU238" s="1"/>
      <c r="AV238" s="1"/>
      <c r="AW238" s="1"/>
      <c r="AX238" s="1"/>
      <c r="AY238" s="1"/>
      <c r="AZ238" s="1"/>
      <c r="BA238" s="1"/>
      <c r="BB238" s="1"/>
      <c r="BC238" s="1"/>
      <c r="BD238" s="1"/>
      <c r="BE238" s="1"/>
      <c r="BF238" s="1"/>
      <c r="BG238" s="1"/>
      <c r="BH238" s="1"/>
      <c r="BI238" s="1"/>
      <c r="BJ238" s="1"/>
      <c r="BK238" s="1"/>
      <c r="BL238" s="1"/>
      <c r="BM238" s="1"/>
    </row>
    <row r="239" spans="1:65" s="92" customFormat="1" ht="28.5" hidden="1" customHeight="1">
      <c r="A239" s="87" t="s">
        <v>127</v>
      </c>
      <c r="B239" s="88"/>
      <c r="C239" s="88"/>
      <c r="D239" s="89"/>
      <c r="E239" s="88"/>
      <c r="F239" s="88"/>
      <c r="G239" s="88"/>
      <c r="H239" s="88"/>
      <c r="I239" s="88"/>
      <c r="J239" s="88"/>
      <c r="K239" s="88"/>
      <c r="L239" s="140"/>
      <c r="M239" s="88"/>
      <c r="N239" s="88"/>
      <c r="O239" s="88"/>
      <c r="P239" s="88"/>
      <c r="Q239" s="88"/>
      <c r="R239" s="88"/>
      <c r="S239" s="88"/>
      <c r="T239" s="88"/>
      <c r="U239" s="88"/>
      <c r="V239" s="88"/>
      <c r="W239" s="88"/>
      <c r="X239" s="88"/>
      <c r="Y239" s="88"/>
      <c r="Z239" s="88"/>
      <c r="AA239" s="88"/>
      <c r="AB239" s="88"/>
      <c r="AC239" s="88"/>
      <c r="AD239" s="88"/>
      <c r="AE239" s="79"/>
      <c r="AF239" s="79"/>
      <c r="AG239" s="79"/>
      <c r="AH239" s="79"/>
      <c r="AI239" s="79"/>
      <c r="AJ239" s="79"/>
      <c r="AK239" s="88"/>
      <c r="AL239" s="79"/>
      <c r="AM239" s="88"/>
      <c r="AN239" s="88"/>
      <c r="AO239" s="88"/>
      <c r="AP239" s="79"/>
      <c r="AQ239" s="79"/>
      <c r="AR239" s="79"/>
      <c r="AS239" s="79"/>
    </row>
    <row r="240" spans="1:65" ht="33" hidden="1" customHeight="1">
      <c r="A240" s="141"/>
      <c r="B240" s="141"/>
      <c r="C240" s="141" t="s">
        <v>144</v>
      </c>
      <c r="D240" s="1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c r="AA240" s="141"/>
      <c r="AB240" s="141"/>
      <c r="AC240" s="141"/>
      <c r="AD240" s="141"/>
      <c r="AE240" s="141"/>
      <c r="AF240" s="141"/>
      <c r="AG240" s="141"/>
      <c r="AH240" s="141"/>
      <c r="AI240" s="141"/>
      <c r="AJ240" s="141"/>
      <c r="AK240" s="141"/>
      <c r="AL240" s="141"/>
      <c r="AM240" s="141"/>
      <c r="AN240" s="141"/>
      <c r="AO240" s="141"/>
      <c r="AP240" s="141"/>
      <c r="AQ240" s="141"/>
      <c r="AR240" s="141"/>
      <c r="AS240" s="141"/>
    </row>
    <row r="241" spans="3:46" ht="18.75" hidden="1" customHeight="1">
      <c r="C241" s="418" t="s">
        <v>103</v>
      </c>
      <c r="D241" s="419"/>
      <c r="E241" s="419"/>
      <c r="F241" s="419"/>
      <c r="G241" s="419"/>
      <c r="H241" s="419"/>
      <c r="I241" s="420"/>
      <c r="J241" s="418" t="s">
        <v>104</v>
      </c>
      <c r="K241" s="419"/>
      <c r="L241" s="419"/>
      <c r="M241" s="419"/>
      <c r="N241" s="419"/>
      <c r="O241" s="419"/>
      <c r="P241" s="419"/>
      <c r="Q241" s="419"/>
      <c r="R241" s="419"/>
      <c r="S241" s="419"/>
      <c r="T241" s="419"/>
      <c r="U241" s="419"/>
      <c r="V241" s="419"/>
      <c r="W241" s="419"/>
      <c r="X241" s="419"/>
      <c r="Y241" s="419"/>
      <c r="Z241" s="419"/>
      <c r="AA241" s="419"/>
      <c r="AB241" s="419"/>
      <c r="AC241" s="419"/>
      <c r="AD241" s="419"/>
      <c r="AE241" s="419"/>
      <c r="AF241" s="420"/>
      <c r="AG241" s="425" t="s">
        <v>105</v>
      </c>
      <c r="AH241" s="425"/>
      <c r="AI241" s="425"/>
      <c r="AJ241" s="425"/>
      <c r="AK241" s="425"/>
      <c r="AL241" s="425"/>
      <c r="AM241" s="425"/>
      <c r="AN241" s="425"/>
      <c r="AO241" s="425"/>
    </row>
    <row r="242" spans="3:46" hidden="1">
      <c r="C242" s="421"/>
      <c r="D242" s="422"/>
      <c r="E242" s="422"/>
      <c r="F242" s="422"/>
      <c r="G242" s="422"/>
      <c r="H242" s="422"/>
      <c r="I242" s="423"/>
      <c r="J242" s="421"/>
      <c r="K242" s="422"/>
      <c r="L242" s="422"/>
      <c r="M242" s="422"/>
      <c r="N242" s="422"/>
      <c r="O242" s="422"/>
      <c r="P242" s="422"/>
      <c r="Q242" s="422"/>
      <c r="R242" s="422"/>
      <c r="S242" s="422"/>
      <c r="T242" s="422"/>
      <c r="U242" s="422"/>
      <c r="V242" s="422"/>
      <c r="W242" s="422"/>
      <c r="X242" s="422"/>
      <c r="Y242" s="422"/>
      <c r="Z242" s="422"/>
      <c r="AA242" s="422"/>
      <c r="AB242" s="422"/>
      <c r="AC242" s="422"/>
      <c r="AD242" s="422"/>
      <c r="AE242" s="422"/>
      <c r="AF242" s="423"/>
      <c r="AG242" s="425"/>
      <c r="AH242" s="425"/>
      <c r="AI242" s="425"/>
      <c r="AJ242" s="425"/>
      <c r="AK242" s="425"/>
      <c r="AL242" s="425"/>
      <c r="AM242" s="425"/>
      <c r="AN242" s="425"/>
      <c r="AO242" s="425"/>
    </row>
    <row r="243" spans="3:46" ht="18.75" hidden="1" customHeight="1">
      <c r="C243" s="725" t="s">
        <v>102</v>
      </c>
      <c r="D243" s="726"/>
      <c r="E243" s="726"/>
      <c r="F243" s="726"/>
      <c r="G243" s="726"/>
      <c r="H243" s="726"/>
      <c r="I243" s="727"/>
      <c r="J243" s="142" t="s">
        <v>223</v>
      </c>
      <c r="K243" s="143" t="s">
        <v>116</v>
      </c>
      <c r="L243" s="143"/>
      <c r="M243" s="143"/>
      <c r="N243" s="3"/>
      <c r="O243" s="271" t="s">
        <v>174</v>
      </c>
      <c r="P243" s="815">
        <v>1000</v>
      </c>
      <c r="Q243" s="815"/>
      <c r="R243" s="815"/>
      <c r="S243" s="271" t="s">
        <v>225</v>
      </c>
      <c r="T243" s="144"/>
      <c r="U243" s="144" t="s">
        <v>226</v>
      </c>
      <c r="V243" s="815">
        <v>1000</v>
      </c>
      <c r="W243" s="815"/>
      <c r="X243" s="815"/>
      <c r="Y243" s="144" t="s">
        <v>227</v>
      </c>
      <c r="Z243" s="144"/>
      <c r="AA243" s="145" t="s">
        <v>154</v>
      </c>
      <c r="AB243" s="145"/>
      <c r="AC243" s="145"/>
      <c r="AD243" s="144"/>
      <c r="AE243" s="144"/>
      <c r="AF243" s="3"/>
      <c r="AG243" s="101"/>
      <c r="AH243" s="102"/>
      <c r="AI243" s="102"/>
      <c r="AJ243" s="102"/>
      <c r="AK243" s="102"/>
      <c r="AL243" s="102"/>
      <c r="AM243" s="102"/>
      <c r="AN243" s="102"/>
      <c r="AO243" s="117"/>
      <c r="AP243" s="95"/>
      <c r="AQ243" s="95"/>
      <c r="AR243" s="95"/>
      <c r="AS243" s="95"/>
      <c r="AT243" s="12"/>
    </row>
    <row r="244" spans="3:46" ht="18.75" hidden="1" customHeight="1">
      <c r="C244" s="728"/>
      <c r="D244" s="729"/>
      <c r="E244" s="729"/>
      <c r="F244" s="729"/>
      <c r="G244" s="729"/>
      <c r="H244" s="729"/>
      <c r="I244" s="730"/>
      <c r="J244" s="146"/>
      <c r="K244" s="147"/>
      <c r="L244" s="139"/>
      <c r="M244" s="139"/>
      <c r="N244" s="139"/>
      <c r="O244" s="139"/>
      <c r="P244" s="139"/>
      <c r="Q244" s="139"/>
      <c r="R244" s="139"/>
      <c r="S244" s="139"/>
      <c r="T244" s="139"/>
      <c r="U244" s="139"/>
      <c r="V244" s="139"/>
      <c r="W244" s="139"/>
      <c r="X244" s="139"/>
      <c r="Y244" s="148"/>
      <c r="Z244" s="139"/>
      <c r="AA244" s="139"/>
      <c r="AB244" s="139"/>
      <c r="AC244" s="139"/>
      <c r="AD244" s="139"/>
      <c r="AE244" s="139"/>
      <c r="AF244" s="149" t="s">
        <v>88</v>
      </c>
      <c r="AG244" s="26"/>
      <c r="AH244" s="12"/>
      <c r="AI244" s="12"/>
      <c r="AJ244" s="12"/>
      <c r="AK244" s="12"/>
      <c r="AL244" s="12"/>
      <c r="AM244" s="12"/>
      <c r="AN244" s="12"/>
      <c r="AO244" s="108"/>
      <c r="AP244" s="95"/>
    </row>
    <row r="245" spans="3:46" hidden="1">
      <c r="C245" s="728"/>
      <c r="D245" s="729"/>
      <c r="E245" s="729"/>
      <c r="F245" s="729"/>
      <c r="G245" s="729"/>
      <c r="H245" s="729"/>
      <c r="I245" s="730"/>
      <c r="J245" s="150"/>
      <c r="K245" s="816">
        <v>20</v>
      </c>
      <c r="L245" s="816"/>
      <c r="M245" s="151"/>
      <c r="N245" s="95"/>
      <c r="O245" s="152" t="s">
        <v>106</v>
      </c>
      <c r="P245" s="153" t="str">
        <f>AA243</f>
        <v>加算単位</v>
      </c>
      <c r="Q245" s="153"/>
      <c r="R245" s="153"/>
      <c r="S245" s="3"/>
      <c r="T245" s="139" t="s">
        <v>84</v>
      </c>
      <c r="U245" s="816">
        <v>20</v>
      </c>
      <c r="V245" s="816"/>
      <c r="W245" s="151"/>
      <c r="X245" s="95"/>
      <c r="Y245" s="152" t="s">
        <v>93</v>
      </c>
      <c r="Z245" s="817" t="s">
        <v>229</v>
      </c>
      <c r="AA245" s="817"/>
      <c r="AB245" s="817"/>
      <c r="AC245" s="95" t="s">
        <v>39</v>
      </c>
      <c r="AD245" s="139"/>
      <c r="AE245" s="139"/>
      <c r="AF245" s="154"/>
      <c r="AG245" s="708" t="s">
        <v>230</v>
      </c>
      <c r="AH245" s="709"/>
      <c r="AI245" s="709"/>
      <c r="AJ245" s="709"/>
      <c r="AK245" s="709"/>
      <c r="AL245" s="818" t="s">
        <v>85</v>
      </c>
      <c r="AM245" s="818"/>
      <c r="AN245" s="818"/>
      <c r="AO245" s="819"/>
      <c r="AP245" s="12"/>
      <c r="AQ245" s="12"/>
      <c r="AR245" s="12"/>
      <c r="AS245" s="12"/>
    </row>
    <row r="246" spans="3:46" hidden="1">
      <c r="C246" s="728"/>
      <c r="D246" s="729"/>
      <c r="E246" s="729"/>
      <c r="F246" s="729"/>
      <c r="G246" s="729"/>
      <c r="H246" s="729"/>
      <c r="I246" s="730"/>
      <c r="J246" s="150"/>
      <c r="K246" s="217" t="s">
        <v>107</v>
      </c>
      <c r="L246" s="316"/>
      <c r="M246" s="151"/>
      <c r="N246" s="95"/>
      <c r="O246" s="152"/>
      <c r="P246" s="153"/>
      <c r="Q246" s="153"/>
      <c r="R246" s="153"/>
      <c r="S246" s="3"/>
      <c r="T246" s="139"/>
      <c r="U246" s="316"/>
      <c r="V246" s="316"/>
      <c r="W246" s="151"/>
      <c r="X246" s="95"/>
      <c r="Y246" s="152"/>
      <c r="Z246" s="317"/>
      <c r="AA246" s="317"/>
      <c r="AB246" s="317"/>
      <c r="AC246" s="95"/>
      <c r="AD246" s="139"/>
      <c r="AE246" s="139"/>
      <c r="AF246" s="154"/>
      <c r="AG246" s="708"/>
      <c r="AH246" s="709"/>
      <c r="AI246" s="709"/>
      <c r="AJ246" s="709"/>
      <c r="AK246" s="709"/>
      <c r="AL246" s="818"/>
      <c r="AM246" s="818"/>
      <c r="AN246" s="818"/>
      <c r="AO246" s="819"/>
      <c r="AP246" s="12"/>
      <c r="AQ246" s="12"/>
      <c r="AR246" s="12"/>
      <c r="AS246" s="12"/>
    </row>
    <row r="247" spans="3:46" hidden="1">
      <c r="C247" s="731"/>
      <c r="D247" s="732"/>
      <c r="E247" s="732"/>
      <c r="F247" s="732"/>
      <c r="G247" s="732"/>
      <c r="H247" s="732"/>
      <c r="I247" s="733"/>
      <c r="J247" s="155"/>
      <c r="K247" s="156"/>
      <c r="L247" s="157"/>
      <c r="M247" s="157"/>
      <c r="N247" s="157"/>
      <c r="O247" s="157"/>
      <c r="P247" s="158"/>
      <c r="Q247" s="159"/>
      <c r="R247" s="159"/>
      <c r="S247" s="3"/>
      <c r="T247" s="159"/>
      <c r="U247" s="159"/>
      <c r="V247" s="159"/>
      <c r="W247" s="159"/>
      <c r="X247" s="159"/>
      <c r="Y247" s="159"/>
      <c r="Z247" s="158"/>
      <c r="AA247" s="160"/>
      <c r="AB247" s="160"/>
      <c r="AC247" s="157"/>
      <c r="AD247" s="157"/>
      <c r="AE247" s="157"/>
      <c r="AF247" s="161"/>
      <c r="AG247" s="708"/>
      <c r="AH247" s="709"/>
      <c r="AI247" s="709"/>
      <c r="AJ247" s="709"/>
      <c r="AK247" s="709"/>
      <c r="AL247" s="818"/>
      <c r="AM247" s="818"/>
      <c r="AN247" s="818"/>
      <c r="AO247" s="819"/>
      <c r="AP247" s="12"/>
      <c r="AQ247" s="12"/>
      <c r="AR247" s="12"/>
      <c r="AS247" s="12"/>
    </row>
    <row r="248" spans="3:46" ht="18.75" hidden="1" customHeight="1">
      <c r="C248" s="725" t="s">
        <v>92</v>
      </c>
      <c r="D248" s="726"/>
      <c r="E248" s="726"/>
      <c r="F248" s="726"/>
      <c r="G248" s="726"/>
      <c r="H248" s="726"/>
      <c r="I248" s="727"/>
      <c r="K248" s="102"/>
      <c r="L248" s="102"/>
      <c r="R248" s="121"/>
      <c r="S248" s="121"/>
      <c r="T248" s="121"/>
      <c r="U248" s="121"/>
      <c r="V248" s="121"/>
      <c r="W248" s="121"/>
      <c r="X248" s="121"/>
      <c r="Y248" s="121"/>
      <c r="Z248" s="121"/>
      <c r="AA248" s="121"/>
      <c r="AB248" s="121"/>
      <c r="AC248" s="121"/>
      <c r="AD248" s="121"/>
      <c r="AE248" s="121"/>
      <c r="AF248" s="117"/>
      <c r="AG248" s="708"/>
      <c r="AH248" s="709"/>
      <c r="AI248" s="709"/>
      <c r="AJ248" s="709"/>
      <c r="AK248" s="709"/>
      <c r="AL248" s="818"/>
      <c r="AM248" s="818"/>
      <c r="AN248" s="818"/>
      <c r="AO248" s="819"/>
    </row>
    <row r="249" spans="3:46" ht="18.75" hidden="1" customHeight="1">
      <c r="C249" s="728"/>
      <c r="D249" s="729"/>
      <c r="E249" s="729"/>
      <c r="F249" s="729"/>
      <c r="G249" s="729"/>
      <c r="H249" s="729"/>
      <c r="I249" s="730"/>
      <c r="J249" s="26"/>
      <c r="K249" s="218" t="s">
        <v>124</v>
      </c>
      <c r="L249" s="219"/>
      <c r="N249" s="122"/>
      <c r="O249" s="122"/>
      <c r="P249" s="122"/>
      <c r="Q249" s="122"/>
      <c r="R249" s="122"/>
      <c r="S249" s="611">
        <v>2</v>
      </c>
      <c r="T249" s="611"/>
      <c r="U249" s="122"/>
      <c r="V249" s="95"/>
      <c r="W249" s="152" t="s">
        <v>93</v>
      </c>
      <c r="X249" s="734" t="s">
        <v>231</v>
      </c>
      <c r="Y249" s="734"/>
      <c r="Z249" s="734"/>
      <c r="AA249" s="1" t="s">
        <v>39</v>
      </c>
      <c r="AB249" s="12"/>
      <c r="AC249" s="12"/>
      <c r="AD249" s="12"/>
      <c r="AE249" s="220"/>
      <c r="AF249" s="108"/>
      <c r="AG249" s="708"/>
      <c r="AH249" s="709"/>
      <c r="AI249" s="709"/>
      <c r="AJ249" s="709"/>
      <c r="AK249" s="709"/>
      <c r="AL249" s="818"/>
      <c r="AM249" s="818"/>
      <c r="AN249" s="818"/>
      <c r="AO249" s="819"/>
    </row>
    <row r="250" spans="3:46" ht="18.75" hidden="1" customHeight="1">
      <c r="C250" s="728"/>
      <c r="D250" s="729"/>
      <c r="E250" s="729"/>
      <c r="F250" s="729"/>
      <c r="G250" s="729"/>
      <c r="H250" s="729"/>
      <c r="I250" s="730"/>
      <c r="J250" s="221"/>
      <c r="K250" s="147"/>
      <c r="L250" s="122"/>
      <c r="M250" s="218"/>
      <c r="N250" s="122"/>
      <c r="O250" s="122"/>
      <c r="P250" s="122"/>
      <c r="Q250" s="122"/>
      <c r="R250" s="122"/>
      <c r="S250" s="122"/>
      <c r="T250" s="122"/>
      <c r="U250" s="122"/>
      <c r="V250" s="122"/>
      <c r="W250" s="95"/>
      <c r="X250" s="222"/>
      <c r="Y250" s="95"/>
      <c r="AA250" s="95"/>
      <c r="AB250" s="95"/>
      <c r="AC250" s="95"/>
      <c r="AD250" s="95"/>
      <c r="AE250" s="95"/>
      <c r="AF250" s="223"/>
      <c r="AG250" s="224"/>
      <c r="AH250" s="225"/>
      <c r="AI250" s="225"/>
      <c r="AJ250" s="225"/>
      <c r="AK250" s="225"/>
      <c r="AL250" s="12"/>
      <c r="AM250" s="12"/>
      <c r="AN250" s="12"/>
      <c r="AO250" s="108"/>
    </row>
    <row r="251" spans="3:46" ht="18.75" hidden="1" customHeight="1">
      <c r="C251" s="731"/>
      <c r="D251" s="732"/>
      <c r="E251" s="732"/>
      <c r="F251" s="732"/>
      <c r="G251" s="732"/>
      <c r="H251" s="732"/>
      <c r="I251" s="733"/>
      <c r="J251" s="185"/>
      <c r="K251" s="186"/>
      <c r="L251" s="186"/>
      <c r="M251" s="186"/>
      <c r="N251" s="186"/>
      <c r="O251" s="186"/>
      <c r="P251" s="186"/>
      <c r="Q251" s="186"/>
      <c r="R251" s="186"/>
      <c r="S251" s="186"/>
      <c r="T251" s="186"/>
      <c r="U251" s="186"/>
      <c r="V251" s="11"/>
      <c r="W251" s="162"/>
      <c r="X251" s="162"/>
      <c r="Y251" s="162"/>
      <c r="Z251" s="162"/>
      <c r="AA251" s="162"/>
      <c r="AB251" s="162"/>
      <c r="AC251" s="162"/>
      <c r="AD251" s="162"/>
      <c r="AE251" s="162"/>
      <c r="AF251" s="226"/>
      <c r="AG251" s="227"/>
      <c r="AH251" s="228"/>
      <c r="AI251" s="228"/>
      <c r="AJ251" s="228"/>
      <c r="AK251" s="228"/>
      <c r="AL251" s="11"/>
      <c r="AM251" s="11"/>
      <c r="AN251" s="11"/>
      <c r="AO251" s="65"/>
    </row>
    <row r="252" spans="3:46" hidden="1">
      <c r="AH252" s="122"/>
      <c r="AI252" s="122"/>
      <c r="AJ252" s="122"/>
      <c r="AK252" s="122"/>
      <c r="AL252" s="122"/>
      <c r="AM252" s="122"/>
      <c r="AN252" s="122"/>
      <c r="AO252" s="122"/>
      <c r="AR252" s="313" t="s">
        <v>129</v>
      </c>
    </row>
    <row r="253" spans="3:46" hidden="1">
      <c r="C253" s="1" t="s">
        <v>149</v>
      </c>
      <c r="AG253" s="122"/>
      <c r="AH253" s="122"/>
      <c r="AI253" s="122"/>
      <c r="AJ253" s="122"/>
      <c r="AK253" s="122"/>
      <c r="AL253" s="122"/>
      <c r="AM253" s="122"/>
      <c r="AN253" s="122"/>
      <c r="AO253" s="122"/>
    </row>
    <row r="254" spans="3:46" ht="37.5" hidden="1" customHeight="1">
      <c r="C254" s="436" t="s">
        <v>142</v>
      </c>
      <c r="D254" s="437"/>
      <c r="E254" s="437"/>
      <c r="F254" s="437"/>
      <c r="G254" s="437"/>
      <c r="H254" s="437"/>
      <c r="I254" s="437"/>
      <c r="J254" s="438"/>
      <c r="K254" s="716"/>
      <c r="L254" s="717"/>
      <c r="M254" s="717"/>
      <c r="N254" s="717"/>
      <c r="O254" s="717"/>
      <c r="P254" s="717"/>
      <c r="Q254" s="717"/>
      <c r="R254" s="717"/>
      <c r="S254" s="720" t="s">
        <v>232</v>
      </c>
      <c r="T254" s="720"/>
      <c r="U254" s="720"/>
      <c r="V254" s="721"/>
      <c r="W254" s="724" t="s">
        <v>162</v>
      </c>
      <c r="X254" s="724"/>
      <c r="Y254" s="724"/>
      <c r="Z254" s="724"/>
      <c r="AA254" s="724"/>
      <c r="AB254" s="724"/>
      <c r="AC254" s="724"/>
      <c r="AD254" s="724"/>
      <c r="AE254" s="724"/>
      <c r="AF254" s="724"/>
      <c r="AG254" s="724"/>
      <c r="AH254" s="724"/>
      <c r="AI254" s="724"/>
      <c r="AJ254" s="724"/>
      <c r="AK254" s="724"/>
      <c r="AL254" s="724"/>
      <c r="AM254" s="724"/>
      <c r="AN254" s="724"/>
      <c r="AO254" s="724"/>
      <c r="AP254" s="724"/>
      <c r="AQ254" s="724"/>
      <c r="AR254" s="724"/>
    </row>
    <row r="255" spans="3:46" ht="18.75" hidden="1" customHeight="1">
      <c r="C255" s="439"/>
      <c r="D255" s="440"/>
      <c r="E255" s="440"/>
      <c r="F255" s="440"/>
      <c r="G255" s="440"/>
      <c r="H255" s="440"/>
      <c r="I255" s="440"/>
      <c r="J255" s="441"/>
      <c r="K255" s="718"/>
      <c r="L255" s="719"/>
      <c r="M255" s="719"/>
      <c r="N255" s="719"/>
      <c r="O255" s="719"/>
      <c r="P255" s="719"/>
      <c r="Q255" s="719"/>
      <c r="R255" s="719"/>
      <c r="S255" s="722"/>
      <c r="T255" s="722"/>
      <c r="U255" s="722"/>
      <c r="V255" s="723"/>
      <c r="W255" s="724"/>
      <c r="X255" s="724"/>
      <c r="Y255" s="724"/>
      <c r="Z255" s="724"/>
      <c r="AA255" s="724"/>
      <c r="AB255" s="724"/>
      <c r="AC255" s="724"/>
      <c r="AD255" s="724"/>
      <c r="AE255" s="724"/>
      <c r="AF255" s="724"/>
      <c r="AG255" s="724"/>
      <c r="AH255" s="724"/>
      <c r="AI255" s="724"/>
      <c r="AJ255" s="724"/>
      <c r="AK255" s="724"/>
      <c r="AL255" s="724"/>
      <c r="AM255" s="724"/>
      <c r="AN255" s="724"/>
      <c r="AO255" s="724"/>
      <c r="AP255" s="724"/>
      <c r="AQ255" s="724"/>
      <c r="AR255" s="724"/>
    </row>
    <row r="256" spans="3:46" ht="37.5" hidden="1" customHeight="1">
      <c r="C256" s="163"/>
      <c r="D256" s="436" t="s">
        <v>123</v>
      </c>
      <c r="E256" s="437"/>
      <c r="F256" s="437"/>
      <c r="G256" s="437"/>
      <c r="H256" s="437"/>
      <c r="I256" s="437"/>
      <c r="J256" s="438"/>
      <c r="K256" s="716">
        <f>'様式第３－１号(大規模映画館) '!K255</f>
        <v>0</v>
      </c>
      <c r="L256" s="717"/>
      <c r="M256" s="717"/>
      <c r="N256" s="717"/>
      <c r="O256" s="717"/>
      <c r="P256" s="717"/>
      <c r="Q256" s="717"/>
      <c r="R256" s="717"/>
      <c r="S256" s="720" t="s">
        <v>232</v>
      </c>
      <c r="T256" s="720"/>
      <c r="U256" s="720"/>
      <c r="V256" s="721"/>
      <c r="W256" s="724" t="s">
        <v>163</v>
      </c>
      <c r="X256" s="724"/>
      <c r="Y256" s="724"/>
      <c r="Z256" s="724"/>
      <c r="AA256" s="724"/>
      <c r="AB256" s="724"/>
      <c r="AC256" s="724"/>
      <c r="AD256" s="724"/>
      <c r="AE256" s="724"/>
      <c r="AF256" s="724"/>
      <c r="AG256" s="724"/>
      <c r="AH256" s="724"/>
      <c r="AI256" s="724"/>
      <c r="AJ256" s="724"/>
      <c r="AK256" s="724"/>
      <c r="AL256" s="724"/>
      <c r="AM256" s="724"/>
      <c r="AN256" s="724"/>
      <c r="AO256" s="724"/>
      <c r="AP256" s="724"/>
      <c r="AQ256" s="724"/>
      <c r="AR256" s="724"/>
    </row>
    <row r="257" spans="3:44" ht="18.75" hidden="1" customHeight="1">
      <c r="C257" s="164"/>
      <c r="D257" s="442"/>
      <c r="E257" s="443"/>
      <c r="F257" s="443"/>
      <c r="G257" s="443"/>
      <c r="H257" s="443"/>
      <c r="I257" s="443"/>
      <c r="J257" s="444"/>
      <c r="K257" s="718"/>
      <c r="L257" s="719"/>
      <c r="M257" s="719"/>
      <c r="N257" s="719"/>
      <c r="O257" s="719"/>
      <c r="P257" s="719"/>
      <c r="Q257" s="719"/>
      <c r="R257" s="719"/>
      <c r="S257" s="722"/>
      <c r="T257" s="722"/>
      <c r="U257" s="722"/>
      <c r="V257" s="723"/>
      <c r="W257" s="724"/>
      <c r="X257" s="724"/>
      <c r="Y257" s="724"/>
      <c r="Z257" s="724"/>
      <c r="AA257" s="724"/>
      <c r="AB257" s="724"/>
      <c r="AC257" s="724"/>
      <c r="AD257" s="724"/>
      <c r="AE257" s="724"/>
      <c r="AF257" s="724"/>
      <c r="AG257" s="724"/>
      <c r="AH257" s="724"/>
      <c r="AI257" s="724"/>
      <c r="AJ257" s="724"/>
      <c r="AK257" s="724"/>
      <c r="AL257" s="724"/>
      <c r="AM257" s="724"/>
      <c r="AN257" s="724"/>
      <c r="AO257" s="724"/>
      <c r="AP257" s="724"/>
      <c r="AQ257" s="724"/>
      <c r="AR257" s="724"/>
    </row>
    <row r="258" spans="3:44" ht="37.5" hidden="1" customHeight="1">
      <c r="C258" s="436" t="s">
        <v>92</v>
      </c>
      <c r="D258" s="437"/>
      <c r="E258" s="437"/>
      <c r="F258" s="437"/>
      <c r="G258" s="437"/>
      <c r="H258" s="437"/>
      <c r="I258" s="437"/>
      <c r="J258" s="438"/>
      <c r="K258" s="716">
        <f>'様式第３－１号(大規模映画館) '!K257</f>
        <v>0</v>
      </c>
      <c r="L258" s="717"/>
      <c r="M258" s="717"/>
      <c r="N258" s="717"/>
      <c r="O258" s="717"/>
      <c r="P258" s="717"/>
      <c r="Q258" s="717"/>
      <c r="R258" s="717"/>
      <c r="S258" s="720"/>
      <c r="T258" s="720"/>
      <c r="U258" s="720"/>
      <c r="V258" s="721"/>
      <c r="W258" s="445" t="s">
        <v>157</v>
      </c>
      <c r="X258" s="658"/>
      <c r="Y258" s="658"/>
      <c r="Z258" s="658"/>
      <c r="AA258" s="658"/>
      <c r="AB258" s="658"/>
      <c r="AC258" s="658"/>
      <c r="AD258" s="658"/>
      <c r="AE258" s="658"/>
      <c r="AF258" s="658"/>
      <c r="AG258" s="658"/>
      <c r="AH258" s="658"/>
      <c r="AI258" s="658"/>
      <c r="AJ258" s="658"/>
      <c r="AK258" s="658"/>
      <c r="AL258" s="658"/>
      <c r="AM258" s="658"/>
      <c r="AN258" s="658"/>
      <c r="AO258" s="658"/>
      <c r="AP258" s="658"/>
      <c r="AQ258" s="658"/>
      <c r="AR258" s="659"/>
    </row>
    <row r="259" spans="3:44" ht="18.75" hidden="1" customHeight="1">
      <c r="C259" s="442"/>
      <c r="D259" s="443"/>
      <c r="E259" s="443"/>
      <c r="F259" s="443"/>
      <c r="G259" s="443"/>
      <c r="H259" s="443"/>
      <c r="I259" s="443"/>
      <c r="J259" s="444"/>
      <c r="K259" s="718"/>
      <c r="L259" s="719"/>
      <c r="M259" s="719"/>
      <c r="N259" s="719"/>
      <c r="O259" s="719"/>
      <c r="P259" s="719"/>
      <c r="Q259" s="719"/>
      <c r="R259" s="719"/>
      <c r="S259" s="722"/>
      <c r="T259" s="722"/>
      <c r="U259" s="722"/>
      <c r="V259" s="723"/>
      <c r="W259" s="663"/>
      <c r="X259" s="664"/>
      <c r="Y259" s="664"/>
      <c r="Z259" s="664"/>
      <c r="AA259" s="664"/>
      <c r="AB259" s="664"/>
      <c r="AC259" s="664"/>
      <c r="AD259" s="664"/>
      <c r="AE259" s="664"/>
      <c r="AF259" s="664"/>
      <c r="AG259" s="664"/>
      <c r="AH259" s="664"/>
      <c r="AI259" s="664"/>
      <c r="AJ259" s="664"/>
      <c r="AK259" s="664"/>
      <c r="AL259" s="664"/>
      <c r="AM259" s="664"/>
      <c r="AN259" s="664"/>
      <c r="AO259" s="664"/>
      <c r="AP259" s="664"/>
      <c r="AQ259" s="664"/>
      <c r="AR259" s="665"/>
    </row>
    <row r="260" spans="3:44" s="323" customFormat="1" ht="18.75" hidden="1" customHeight="1"/>
    <row r="261" spans="3:44" s="323" customFormat="1" ht="18.75" hidden="1" customHeight="1"/>
    <row r="262" spans="3:44" s="323" customFormat="1" ht="33" hidden="1" customHeight="1"/>
    <row r="263" spans="3:44" s="323" customFormat="1" ht="33" hidden="1" customHeight="1"/>
    <row r="264" spans="3:44" s="323" customFormat="1" ht="33" hidden="1" customHeight="1"/>
    <row r="265" spans="3:44" s="323" customFormat="1" ht="71.25" hidden="1" customHeight="1"/>
    <row r="266" spans="3:44" s="323" customFormat="1" ht="72.75" hidden="1" customHeight="1"/>
    <row r="267" spans="3:44" s="323" customFormat="1" ht="136.5" hidden="1" customHeight="1"/>
    <row r="268" spans="3:44" s="323" customFormat="1" ht="33" hidden="1" customHeight="1"/>
    <row r="269" spans="3:44" s="323" customFormat="1" ht="25.5" hidden="1" customHeight="1"/>
    <row r="270" spans="3:44" s="323" customFormat="1" ht="23.25" hidden="1" customHeight="1"/>
    <row r="271" spans="3:44" s="323" customFormat="1" ht="23.25" hidden="1" customHeight="1"/>
    <row r="272" spans="3:44" s="323" customFormat="1" ht="23.25" hidden="1" customHeight="1"/>
    <row r="273" s="323" customFormat="1" ht="28.5" hidden="1" customHeight="1"/>
    <row r="274" s="323" customFormat="1" ht="23.25" hidden="1" customHeight="1"/>
    <row r="275" s="323" customFormat="1" ht="23.25" hidden="1" customHeight="1"/>
    <row r="276" s="323" customFormat="1" ht="23.25" hidden="1" customHeight="1"/>
    <row r="277" s="323" customFormat="1" ht="23.25" hidden="1" customHeight="1"/>
    <row r="278" s="323" customFormat="1" ht="23.25" hidden="1" customHeight="1"/>
    <row r="279" s="323" customFormat="1" ht="23.25" hidden="1" customHeight="1"/>
    <row r="280" s="323" customFormat="1" ht="23.25" hidden="1" customHeight="1"/>
    <row r="281" s="323" customFormat="1" ht="23.25" hidden="1" customHeight="1"/>
    <row r="282" s="323" customFormat="1" ht="23.25" hidden="1" customHeight="1"/>
    <row r="283" s="323" customFormat="1" ht="23.25" hidden="1" customHeight="1"/>
    <row r="284" s="323" customFormat="1" ht="23.25" hidden="1" customHeight="1"/>
    <row r="285" s="323" customFormat="1" ht="28.5" hidden="1" customHeight="1"/>
    <row r="286" s="323" customFormat="1" ht="28.5" hidden="1" customHeight="1"/>
    <row r="287" s="323" customFormat="1" ht="28.5" hidden="1" customHeight="1"/>
    <row r="288" s="323" customFormat="1" ht="28.5" hidden="1" customHeight="1"/>
    <row r="289" spans="2:56" s="323" customFormat="1" ht="28.5" hidden="1" customHeight="1"/>
    <row r="290" spans="2:56" s="73" customFormat="1" ht="24.95" customHeight="1">
      <c r="B290" s="98"/>
      <c r="O290" s="248"/>
      <c r="AU290" s="93"/>
      <c r="AV290" s="93"/>
      <c r="AW290" s="93"/>
      <c r="AX290" s="93"/>
      <c r="AY290" s="93"/>
    </row>
    <row r="291" spans="2:56" s="74" customFormat="1" ht="21" customHeight="1">
      <c r="C291" s="309"/>
      <c r="D291" s="309"/>
      <c r="E291" s="309"/>
      <c r="F291" s="309"/>
      <c r="G291" s="309"/>
      <c r="H291" s="309"/>
      <c r="I291" s="309"/>
      <c r="J291" s="309"/>
      <c r="K291" s="309"/>
      <c r="L291" s="309"/>
      <c r="M291" s="229"/>
      <c r="N291" s="229"/>
      <c r="O291" s="229"/>
      <c r="P291" s="229"/>
      <c r="Q291" s="229"/>
      <c r="R291" s="229"/>
      <c r="S291" s="311"/>
      <c r="T291" s="311"/>
      <c r="U291" s="311"/>
      <c r="V291" s="311"/>
      <c r="W291" s="311"/>
      <c r="X291" s="311"/>
      <c r="Y291" s="311"/>
      <c r="Z291" s="311"/>
      <c r="AG291" s="311"/>
      <c r="AH291" s="96"/>
      <c r="AN291" s="1103" t="s">
        <v>294</v>
      </c>
      <c r="AO291" s="1104"/>
      <c r="AP291" s="1104"/>
      <c r="AQ291" s="1104"/>
      <c r="AR291" s="1104"/>
      <c r="AS291" s="1105"/>
      <c r="AZ291" s="312"/>
      <c r="BA291" s="312"/>
      <c r="BB291" s="312"/>
      <c r="BC291" s="312"/>
      <c r="BD291" s="312"/>
    </row>
    <row r="292" spans="2:56" s="74" customFormat="1" ht="21" customHeight="1">
      <c r="C292" s="309"/>
      <c r="D292" s="309"/>
      <c r="E292" s="309"/>
      <c r="F292" s="309"/>
      <c r="G292" s="309"/>
      <c r="H292" s="309"/>
      <c r="I292" s="309"/>
      <c r="J292" s="309"/>
      <c r="K292" s="309"/>
      <c r="L292" s="309"/>
      <c r="M292" s="229"/>
      <c r="N292" s="229"/>
      <c r="O292" s="229"/>
      <c r="P292" s="229"/>
      <c r="Q292" s="229"/>
      <c r="R292" s="229"/>
      <c r="S292" s="311"/>
      <c r="T292" s="311"/>
      <c r="U292" s="311"/>
      <c r="V292" s="311"/>
      <c r="W292" s="311"/>
      <c r="X292" s="311"/>
      <c r="Y292" s="311"/>
      <c r="Z292" s="311"/>
      <c r="AG292" s="311"/>
      <c r="AH292" s="96"/>
      <c r="AN292" s="1106"/>
      <c r="AO292" s="1107"/>
      <c r="AP292" s="1107"/>
      <c r="AQ292" s="1107"/>
      <c r="AR292" s="1107"/>
      <c r="AS292" s="1108"/>
      <c r="AZ292" s="312"/>
      <c r="BA292" s="312"/>
      <c r="BB292" s="312"/>
      <c r="BC292" s="312"/>
      <c r="BD292" s="312"/>
    </row>
    <row r="293" spans="2:56" s="74" customFormat="1" ht="21" customHeight="1">
      <c r="C293" s="309"/>
      <c r="D293" s="309"/>
      <c r="E293" s="309"/>
      <c r="F293" s="309"/>
      <c r="G293" s="309"/>
      <c r="H293" s="309"/>
      <c r="I293" s="309"/>
      <c r="J293" s="309"/>
      <c r="K293" s="309"/>
      <c r="L293" s="309"/>
      <c r="M293" s="229"/>
      <c r="N293" s="229"/>
      <c r="O293" s="229"/>
      <c r="P293" s="229"/>
      <c r="Q293" s="229"/>
      <c r="R293" s="229"/>
      <c r="S293" s="311"/>
      <c r="T293" s="311"/>
      <c r="U293" s="311"/>
      <c r="V293" s="311"/>
      <c r="W293" s="311"/>
      <c r="X293" s="311"/>
      <c r="Y293" s="311"/>
      <c r="Z293" s="311"/>
      <c r="AG293" s="311"/>
      <c r="AH293" s="96"/>
      <c r="AN293" s="318"/>
      <c r="AO293" s="318"/>
      <c r="AP293" s="318"/>
      <c r="AQ293" s="318"/>
      <c r="AR293" s="318"/>
      <c r="AS293" s="318"/>
      <c r="AZ293" s="312"/>
      <c r="BA293" s="312"/>
      <c r="BB293" s="312"/>
      <c r="BC293" s="312"/>
      <c r="BD293" s="312"/>
    </row>
    <row r="294" spans="2:56" ht="21">
      <c r="C294" s="1109" t="s">
        <v>315</v>
      </c>
      <c r="D294" s="1109"/>
      <c r="E294" s="1109"/>
      <c r="F294" s="1109"/>
      <c r="G294" s="1109"/>
      <c r="H294" s="1109"/>
      <c r="I294" s="1109"/>
      <c r="J294" s="1109"/>
      <c r="K294" s="1109"/>
      <c r="L294" s="1109"/>
      <c r="M294" s="1109"/>
      <c r="N294" s="1109"/>
      <c r="O294" s="1109"/>
      <c r="P294" s="1109"/>
      <c r="Q294" s="1109"/>
      <c r="R294" s="1109"/>
      <c r="S294" s="1109"/>
      <c r="T294" s="1109"/>
      <c r="U294" s="1109"/>
      <c r="V294" s="1109"/>
      <c r="W294" s="1109"/>
      <c r="X294" s="1109"/>
      <c r="Y294" s="1109"/>
      <c r="Z294" s="1109"/>
      <c r="AA294" s="1109"/>
      <c r="AB294" s="1109"/>
      <c r="AC294" s="1109"/>
      <c r="AD294" s="1109"/>
      <c r="AE294" s="1109"/>
      <c r="AF294" s="1109"/>
      <c r="AG294" s="1109"/>
      <c r="AH294" s="1109"/>
      <c r="AI294" s="1109"/>
      <c r="AJ294" s="1109"/>
      <c r="AK294" s="1109"/>
      <c r="AL294" s="1109"/>
      <c r="AM294" s="1109"/>
      <c r="AN294" s="1109"/>
      <c r="AO294" s="1109"/>
      <c r="AP294" s="1109"/>
      <c r="AQ294" s="1109"/>
      <c r="AR294" s="1109"/>
      <c r="AS294" s="1109"/>
      <c r="AV294" s="21"/>
    </row>
    <row r="295" spans="2:56" s="74" customFormat="1" ht="21" customHeight="1" thickBot="1">
      <c r="C295" s="309"/>
      <c r="D295" s="309"/>
      <c r="E295" s="309"/>
      <c r="F295" s="309"/>
      <c r="G295" s="309"/>
      <c r="H295" s="309"/>
      <c r="I295" s="309"/>
      <c r="J295" s="309"/>
      <c r="K295" s="309"/>
      <c r="L295" s="309"/>
      <c r="M295" s="229"/>
      <c r="N295" s="229"/>
      <c r="O295" s="229"/>
      <c r="P295" s="229"/>
      <c r="Q295" s="229"/>
      <c r="R295" s="229"/>
      <c r="S295" s="311"/>
      <c r="T295" s="311"/>
      <c r="U295" s="311"/>
      <c r="V295" s="311"/>
      <c r="W295" s="311"/>
      <c r="X295" s="311"/>
      <c r="Y295" s="311"/>
      <c r="Z295" s="311"/>
      <c r="AG295" s="311"/>
      <c r="AH295" s="96"/>
      <c r="AN295" s="318"/>
      <c r="AO295" s="318"/>
      <c r="AP295" s="318"/>
      <c r="AQ295" s="318"/>
      <c r="AR295" s="318"/>
      <c r="AS295" s="318"/>
      <c r="AZ295" s="312"/>
      <c r="BA295" s="312"/>
      <c r="BB295" s="312"/>
      <c r="BC295" s="312"/>
      <c r="BD295" s="312"/>
    </row>
    <row r="296" spans="2:56" s="75" customFormat="1" ht="24.95" customHeight="1">
      <c r="C296" s="558" t="s">
        <v>113</v>
      </c>
      <c r="D296" s="465"/>
      <c r="E296" s="465"/>
      <c r="F296" s="465"/>
      <c r="G296" s="465"/>
      <c r="H296" s="465"/>
      <c r="I296" s="840" t="s">
        <v>115</v>
      </c>
      <c r="J296" s="841"/>
      <c r="K296" s="842"/>
      <c r="L296" s="847" t="s">
        <v>117</v>
      </c>
      <c r="M296" s="465"/>
      <c r="N296" s="465"/>
      <c r="O296" s="465"/>
      <c r="P296" s="848"/>
      <c r="Q296" s="849" t="s">
        <v>310</v>
      </c>
      <c r="R296" s="850"/>
      <c r="S296" s="850"/>
      <c r="T296" s="850"/>
      <c r="U296" s="850"/>
      <c r="V296" s="851"/>
      <c r="W296" s="847" t="s">
        <v>117</v>
      </c>
      <c r="X296" s="465"/>
      <c r="Y296" s="465"/>
      <c r="Z296" s="465"/>
      <c r="AA296" s="848"/>
      <c r="AB296" s="849" t="s">
        <v>311</v>
      </c>
      <c r="AC296" s="850"/>
      <c r="AD296" s="850"/>
      <c r="AE296" s="850"/>
      <c r="AF296" s="850"/>
      <c r="AG296" s="851"/>
      <c r="AH296" s="794" t="s">
        <v>312</v>
      </c>
      <c r="AI296" s="381"/>
      <c r="AJ296" s="381"/>
      <c r="AK296" s="381"/>
      <c r="AL296" s="795"/>
      <c r="AN296" s="380" t="s">
        <v>320</v>
      </c>
      <c r="AO296" s="381"/>
      <c r="AP296" s="381"/>
      <c r="AQ296" s="381"/>
      <c r="AR296" s="795"/>
      <c r="AU296" s="759" t="s">
        <v>138</v>
      </c>
      <c r="AV296" s="759" t="s">
        <v>251</v>
      </c>
      <c r="AW296" s="803" t="s">
        <v>161</v>
      </c>
    </row>
    <row r="297" spans="2:56" s="75" customFormat="1" ht="24.95" customHeight="1">
      <c r="C297" s="371"/>
      <c r="D297" s="372"/>
      <c r="E297" s="372"/>
      <c r="F297" s="372"/>
      <c r="G297" s="372"/>
      <c r="H297" s="372"/>
      <c r="I297" s="843"/>
      <c r="J297" s="372"/>
      <c r="K297" s="844"/>
      <c r="L297" s="845"/>
      <c r="M297" s="375"/>
      <c r="N297" s="375"/>
      <c r="O297" s="375"/>
      <c r="P297" s="846"/>
      <c r="Q297" s="852"/>
      <c r="R297" s="443"/>
      <c r="S297" s="443"/>
      <c r="T297" s="443"/>
      <c r="U297" s="443"/>
      <c r="V297" s="853"/>
      <c r="W297" s="845"/>
      <c r="X297" s="375"/>
      <c r="Y297" s="375"/>
      <c r="Z297" s="375"/>
      <c r="AA297" s="846"/>
      <c r="AB297" s="852"/>
      <c r="AC297" s="443"/>
      <c r="AD297" s="443"/>
      <c r="AE297" s="443"/>
      <c r="AF297" s="443"/>
      <c r="AG297" s="853"/>
      <c r="AH297" s="794"/>
      <c r="AI297" s="381"/>
      <c r="AJ297" s="381"/>
      <c r="AK297" s="381"/>
      <c r="AL297" s="795"/>
      <c r="AN297" s="380"/>
      <c r="AO297" s="381"/>
      <c r="AP297" s="381"/>
      <c r="AQ297" s="381"/>
      <c r="AR297" s="795"/>
      <c r="AU297" s="761"/>
      <c r="AV297" s="761"/>
      <c r="AW297" s="804"/>
    </row>
    <row r="298" spans="2:56" s="75" customFormat="1" ht="24.95" customHeight="1">
      <c r="C298" s="371"/>
      <c r="D298" s="372"/>
      <c r="E298" s="372"/>
      <c r="F298" s="372"/>
      <c r="G298" s="372"/>
      <c r="H298" s="372"/>
      <c r="I298" s="843"/>
      <c r="J298" s="372"/>
      <c r="K298" s="844"/>
      <c r="L298" s="806" t="s">
        <v>156</v>
      </c>
      <c r="M298" s="759"/>
      <c r="N298" s="759"/>
      <c r="O298" s="759"/>
      <c r="P298" s="759"/>
      <c r="Q298" s="809" t="s">
        <v>234</v>
      </c>
      <c r="R298" s="750"/>
      <c r="S298" s="810"/>
      <c r="T298" s="749" t="s">
        <v>130</v>
      </c>
      <c r="U298" s="750"/>
      <c r="V298" s="751"/>
      <c r="W298" s="759" t="s">
        <v>313</v>
      </c>
      <c r="X298" s="759"/>
      <c r="Y298" s="759"/>
      <c r="Z298" s="759"/>
      <c r="AA298" s="760"/>
      <c r="AB298" s="1062" t="s">
        <v>317</v>
      </c>
      <c r="AC298" s="1063"/>
      <c r="AD298" s="1064"/>
      <c r="AE298" s="749" t="s">
        <v>302</v>
      </c>
      <c r="AF298" s="750"/>
      <c r="AG298" s="751"/>
      <c r="AH298" s="794"/>
      <c r="AI298" s="381"/>
      <c r="AJ298" s="381"/>
      <c r="AK298" s="381"/>
      <c r="AL298" s="795"/>
      <c r="AN298" s="380"/>
      <c r="AO298" s="381"/>
      <c r="AP298" s="381"/>
      <c r="AQ298" s="381"/>
      <c r="AR298" s="795"/>
      <c r="AU298" s="801"/>
      <c r="AV298" s="801"/>
      <c r="AW298" s="804"/>
    </row>
    <row r="299" spans="2:56" s="75" customFormat="1" ht="24.95" customHeight="1">
      <c r="C299" s="371"/>
      <c r="D299" s="372"/>
      <c r="E299" s="372"/>
      <c r="F299" s="372"/>
      <c r="G299" s="372"/>
      <c r="H299" s="372"/>
      <c r="I299" s="843"/>
      <c r="J299" s="372"/>
      <c r="K299" s="844"/>
      <c r="L299" s="807"/>
      <c r="M299" s="761"/>
      <c r="N299" s="761"/>
      <c r="O299" s="761"/>
      <c r="P299" s="761"/>
      <c r="Q299" s="811"/>
      <c r="R299" s="753"/>
      <c r="S299" s="812"/>
      <c r="T299" s="752"/>
      <c r="U299" s="753"/>
      <c r="V299" s="754"/>
      <c r="W299" s="761"/>
      <c r="X299" s="761"/>
      <c r="Y299" s="761"/>
      <c r="Z299" s="761"/>
      <c r="AA299" s="762"/>
      <c r="AB299" s="1065"/>
      <c r="AC299" s="1066"/>
      <c r="AD299" s="1067"/>
      <c r="AE299" s="752"/>
      <c r="AF299" s="753"/>
      <c r="AG299" s="754"/>
      <c r="AH299" s="794"/>
      <c r="AI299" s="381"/>
      <c r="AJ299" s="381"/>
      <c r="AK299" s="381"/>
      <c r="AL299" s="795"/>
      <c r="AN299" s="380"/>
      <c r="AO299" s="381"/>
      <c r="AP299" s="381"/>
      <c r="AQ299" s="381"/>
      <c r="AR299" s="795"/>
      <c r="AU299" s="801"/>
      <c r="AV299" s="801"/>
      <c r="AW299" s="804"/>
    </row>
    <row r="300" spans="2:56" s="75" customFormat="1" ht="24.95" customHeight="1">
      <c r="C300" s="371"/>
      <c r="D300" s="372"/>
      <c r="E300" s="372"/>
      <c r="F300" s="372"/>
      <c r="G300" s="372"/>
      <c r="H300" s="372"/>
      <c r="I300" s="843"/>
      <c r="J300" s="372"/>
      <c r="K300" s="844"/>
      <c r="L300" s="807"/>
      <c r="M300" s="761"/>
      <c r="N300" s="761"/>
      <c r="O300" s="761"/>
      <c r="P300" s="761"/>
      <c r="Q300" s="811"/>
      <c r="R300" s="753"/>
      <c r="S300" s="812"/>
      <c r="T300" s="755"/>
      <c r="U300" s="753"/>
      <c r="V300" s="754"/>
      <c r="W300" s="761"/>
      <c r="X300" s="761"/>
      <c r="Y300" s="761"/>
      <c r="Z300" s="761"/>
      <c r="AA300" s="762"/>
      <c r="AB300" s="1068" t="s">
        <v>318</v>
      </c>
      <c r="AC300" s="1069"/>
      <c r="AD300" s="1070"/>
      <c r="AE300" s="755"/>
      <c r="AF300" s="753"/>
      <c r="AG300" s="754"/>
      <c r="AH300" s="794"/>
      <c r="AI300" s="381"/>
      <c r="AJ300" s="381"/>
      <c r="AK300" s="381"/>
      <c r="AL300" s="795"/>
      <c r="AN300" s="380"/>
      <c r="AO300" s="381"/>
      <c r="AP300" s="381"/>
      <c r="AQ300" s="381"/>
      <c r="AR300" s="795"/>
      <c r="AU300" s="801"/>
      <c r="AV300" s="801"/>
      <c r="AW300" s="804"/>
    </row>
    <row r="301" spans="2:56" s="75" customFormat="1" ht="24.95" customHeight="1">
      <c r="C301" s="374"/>
      <c r="D301" s="375"/>
      <c r="E301" s="375"/>
      <c r="F301" s="375"/>
      <c r="G301" s="375"/>
      <c r="H301" s="375"/>
      <c r="I301" s="845"/>
      <c r="J301" s="375"/>
      <c r="K301" s="846"/>
      <c r="L301" s="808"/>
      <c r="M301" s="763"/>
      <c r="N301" s="763"/>
      <c r="O301" s="763"/>
      <c r="P301" s="763"/>
      <c r="Q301" s="813"/>
      <c r="R301" s="757"/>
      <c r="S301" s="814"/>
      <c r="T301" s="756"/>
      <c r="U301" s="757"/>
      <c r="V301" s="758"/>
      <c r="W301" s="763"/>
      <c r="X301" s="763"/>
      <c r="Y301" s="763"/>
      <c r="Z301" s="763"/>
      <c r="AA301" s="764"/>
      <c r="AB301" s="1071"/>
      <c r="AC301" s="1072"/>
      <c r="AD301" s="1073"/>
      <c r="AE301" s="756"/>
      <c r="AF301" s="757"/>
      <c r="AG301" s="758"/>
      <c r="AH301" s="794"/>
      <c r="AI301" s="381"/>
      <c r="AJ301" s="381"/>
      <c r="AK301" s="381"/>
      <c r="AL301" s="795"/>
      <c r="AN301" s="380"/>
      <c r="AO301" s="381"/>
      <c r="AP301" s="381"/>
      <c r="AQ301" s="381"/>
      <c r="AR301" s="795"/>
      <c r="AU301" s="802"/>
      <c r="AV301" s="802"/>
      <c r="AW301" s="805"/>
    </row>
    <row r="302" spans="2:56" ht="10.9" customHeight="1">
      <c r="C302" s="765">
        <v>4</v>
      </c>
      <c r="D302" s="768" t="s">
        <v>9</v>
      </c>
      <c r="E302" s="771">
        <v>25</v>
      </c>
      <c r="F302" s="771" t="s">
        <v>10</v>
      </c>
      <c r="G302" s="765" t="s">
        <v>235</v>
      </c>
      <c r="H302" s="771"/>
      <c r="I302" s="774"/>
      <c r="J302" s="775"/>
      <c r="K302" s="776"/>
      <c r="L302" s="783">
        <f>IF(AND(I302="○",AU302="●"),AW302,0)</f>
        <v>0</v>
      </c>
      <c r="M302" s="784"/>
      <c r="N302" s="784"/>
      <c r="O302" s="784"/>
      <c r="P302" s="785"/>
      <c r="Q302" s="822"/>
      <c r="R302" s="823"/>
      <c r="S302" s="824"/>
      <c r="T302" s="831"/>
      <c r="U302" s="832"/>
      <c r="V302" s="833"/>
      <c r="W302" s="783">
        <f t="shared" ref="W302" si="0">IF(AND(I302="○",AU302="●"),$K$258*2,0)</f>
        <v>0</v>
      </c>
      <c r="X302" s="784"/>
      <c r="Y302" s="784"/>
      <c r="Z302" s="784"/>
      <c r="AA302" s="834"/>
      <c r="AB302" s="860"/>
      <c r="AC302" s="861"/>
      <c r="AD302" s="862"/>
      <c r="AE302" s="831"/>
      <c r="AF302" s="832"/>
      <c r="AG302" s="833"/>
      <c r="AH302" s="742">
        <f>IF(I302="○",L302+W302,ROUNDUP((L302+W302)*AE302,1))</f>
        <v>0</v>
      </c>
      <c r="AI302" s="743"/>
      <c r="AJ302" s="743"/>
      <c r="AK302" s="743"/>
      <c r="AL302" s="744"/>
      <c r="AN302" s="745"/>
      <c r="AO302" s="746"/>
      <c r="AP302" s="746"/>
      <c r="AQ302" s="746"/>
      <c r="AR302" s="747"/>
      <c r="AU302" s="838" t="str">
        <f t="shared" ref="AU302" si="1">IF(OR(I302="×",AU306="×"),"×","●")</f>
        <v>●</v>
      </c>
      <c r="AV302" s="839">
        <f>IF(AU302="●",IF(I302="定","-",I302),"-")</f>
        <v>0</v>
      </c>
      <c r="AW302" s="821">
        <f>20+ROUNDDOWN(($K$256-1000)/1000,0)*20</f>
        <v>0</v>
      </c>
    </row>
    <row r="303" spans="2:56" ht="10.9" customHeight="1">
      <c r="C303" s="766"/>
      <c r="D303" s="769"/>
      <c r="E303" s="772"/>
      <c r="F303" s="772"/>
      <c r="G303" s="766"/>
      <c r="H303" s="772"/>
      <c r="I303" s="777"/>
      <c r="J303" s="778"/>
      <c r="K303" s="779"/>
      <c r="L303" s="786"/>
      <c r="M303" s="787"/>
      <c r="N303" s="787"/>
      <c r="O303" s="787"/>
      <c r="P303" s="788"/>
      <c r="Q303" s="825"/>
      <c r="R303" s="826"/>
      <c r="S303" s="827"/>
      <c r="T303" s="832"/>
      <c r="U303" s="832"/>
      <c r="V303" s="833"/>
      <c r="W303" s="786"/>
      <c r="X303" s="787"/>
      <c r="Y303" s="787"/>
      <c r="Z303" s="787"/>
      <c r="AA303" s="835"/>
      <c r="AB303" s="863"/>
      <c r="AC303" s="864"/>
      <c r="AD303" s="865"/>
      <c r="AE303" s="832"/>
      <c r="AF303" s="832"/>
      <c r="AG303" s="833"/>
      <c r="AH303" s="742"/>
      <c r="AI303" s="743"/>
      <c r="AJ303" s="743"/>
      <c r="AK303" s="743"/>
      <c r="AL303" s="744"/>
      <c r="AN303" s="745"/>
      <c r="AO303" s="746"/>
      <c r="AP303" s="746"/>
      <c r="AQ303" s="746"/>
      <c r="AR303" s="747"/>
      <c r="AU303" s="748"/>
      <c r="AV303" s="837"/>
      <c r="AW303" s="820"/>
    </row>
    <row r="304" spans="2:56" ht="10.9" customHeight="1">
      <c r="C304" s="766"/>
      <c r="D304" s="769"/>
      <c r="E304" s="772"/>
      <c r="F304" s="772"/>
      <c r="G304" s="766"/>
      <c r="H304" s="772"/>
      <c r="I304" s="777"/>
      <c r="J304" s="778"/>
      <c r="K304" s="779"/>
      <c r="L304" s="786"/>
      <c r="M304" s="787"/>
      <c r="N304" s="787"/>
      <c r="O304" s="787"/>
      <c r="P304" s="788"/>
      <c r="Q304" s="825"/>
      <c r="R304" s="826"/>
      <c r="S304" s="827"/>
      <c r="T304" s="832"/>
      <c r="U304" s="832"/>
      <c r="V304" s="833"/>
      <c r="W304" s="786"/>
      <c r="X304" s="787"/>
      <c r="Y304" s="787"/>
      <c r="Z304" s="787"/>
      <c r="AA304" s="835"/>
      <c r="AB304" s="854"/>
      <c r="AC304" s="855"/>
      <c r="AD304" s="856"/>
      <c r="AE304" s="832"/>
      <c r="AF304" s="832"/>
      <c r="AG304" s="833"/>
      <c r="AH304" s="742"/>
      <c r="AI304" s="743"/>
      <c r="AJ304" s="743"/>
      <c r="AK304" s="743"/>
      <c r="AL304" s="744"/>
      <c r="AN304" s="745"/>
      <c r="AO304" s="746"/>
      <c r="AP304" s="746"/>
      <c r="AQ304" s="746"/>
      <c r="AR304" s="747"/>
      <c r="AU304" s="748"/>
      <c r="AV304" s="837"/>
      <c r="AW304" s="820"/>
    </row>
    <row r="305" spans="3:49" ht="10.9" customHeight="1">
      <c r="C305" s="767"/>
      <c r="D305" s="770"/>
      <c r="E305" s="773"/>
      <c r="F305" s="773"/>
      <c r="G305" s="767"/>
      <c r="H305" s="773"/>
      <c r="I305" s="780"/>
      <c r="J305" s="781"/>
      <c r="K305" s="782"/>
      <c r="L305" s="789"/>
      <c r="M305" s="790"/>
      <c r="N305" s="790"/>
      <c r="O305" s="790"/>
      <c r="P305" s="791"/>
      <c r="Q305" s="828"/>
      <c r="R305" s="829"/>
      <c r="S305" s="830"/>
      <c r="T305" s="832"/>
      <c r="U305" s="832"/>
      <c r="V305" s="833"/>
      <c r="W305" s="789"/>
      <c r="X305" s="790"/>
      <c r="Y305" s="790"/>
      <c r="Z305" s="790"/>
      <c r="AA305" s="836"/>
      <c r="AB305" s="857"/>
      <c r="AC305" s="858"/>
      <c r="AD305" s="859"/>
      <c r="AE305" s="832"/>
      <c r="AF305" s="832"/>
      <c r="AG305" s="833"/>
      <c r="AH305" s="742"/>
      <c r="AI305" s="743"/>
      <c r="AJ305" s="743"/>
      <c r="AK305" s="743"/>
      <c r="AL305" s="744"/>
      <c r="AN305" s="745"/>
      <c r="AO305" s="746"/>
      <c r="AP305" s="746"/>
      <c r="AQ305" s="746"/>
      <c r="AR305" s="747"/>
      <c r="AU305" s="748"/>
      <c r="AV305" s="837"/>
      <c r="AW305" s="820"/>
    </row>
    <row r="306" spans="3:49" ht="10.9" customHeight="1">
      <c r="C306" s="765">
        <v>4</v>
      </c>
      <c r="D306" s="768" t="s">
        <v>9</v>
      </c>
      <c r="E306" s="771">
        <v>26</v>
      </c>
      <c r="F306" s="771" t="s">
        <v>10</v>
      </c>
      <c r="G306" s="765" t="s">
        <v>26</v>
      </c>
      <c r="H306" s="771"/>
      <c r="I306" s="774"/>
      <c r="J306" s="775"/>
      <c r="K306" s="776"/>
      <c r="L306" s="783">
        <f>IF(AND(I306="○",AU306="●"),AW306,0)</f>
        <v>0</v>
      </c>
      <c r="M306" s="784"/>
      <c r="N306" s="784"/>
      <c r="O306" s="784"/>
      <c r="P306" s="785"/>
      <c r="Q306" s="822"/>
      <c r="R306" s="823"/>
      <c r="S306" s="824"/>
      <c r="T306" s="831"/>
      <c r="U306" s="832"/>
      <c r="V306" s="833"/>
      <c r="W306" s="783">
        <f t="shared" ref="W306" si="2">IF(AND(I306="○",AU306="●"),$K$258*2,0)</f>
        <v>0</v>
      </c>
      <c r="X306" s="784"/>
      <c r="Y306" s="784"/>
      <c r="Z306" s="784"/>
      <c r="AA306" s="834"/>
      <c r="AB306" s="860"/>
      <c r="AC306" s="861"/>
      <c r="AD306" s="862"/>
      <c r="AE306" s="831"/>
      <c r="AF306" s="832"/>
      <c r="AG306" s="833"/>
      <c r="AH306" s="742">
        <f>IF(I306="○",L306+W306,ROUNDUP((L306+W306)*AE306,1))</f>
        <v>0</v>
      </c>
      <c r="AI306" s="743"/>
      <c r="AJ306" s="743"/>
      <c r="AK306" s="743"/>
      <c r="AL306" s="744"/>
      <c r="AN306" s="745"/>
      <c r="AO306" s="746"/>
      <c r="AP306" s="746"/>
      <c r="AQ306" s="746"/>
      <c r="AR306" s="747"/>
      <c r="AU306" s="748" t="str">
        <f t="shared" ref="AU306" si="3">IF(OR(I306="×",AU310="×"),"×","●")</f>
        <v>●</v>
      </c>
      <c r="AV306" s="837">
        <f t="shared" ref="AV306" si="4">IF(AU306="●",IF(I306="定","-",I306),"-")</f>
        <v>0</v>
      </c>
      <c r="AW306" s="820">
        <f t="shared" ref="AW306" si="5">20+ROUNDDOWN(($K$256-1000)/1000,0)*20</f>
        <v>0</v>
      </c>
    </row>
    <row r="307" spans="3:49" ht="10.9" customHeight="1">
      <c r="C307" s="766"/>
      <c r="D307" s="769"/>
      <c r="E307" s="772"/>
      <c r="F307" s="772"/>
      <c r="G307" s="766"/>
      <c r="H307" s="772"/>
      <c r="I307" s="777"/>
      <c r="J307" s="778"/>
      <c r="K307" s="779"/>
      <c r="L307" s="786"/>
      <c r="M307" s="787"/>
      <c r="N307" s="787"/>
      <c r="O307" s="787"/>
      <c r="P307" s="788"/>
      <c r="Q307" s="825"/>
      <c r="R307" s="826"/>
      <c r="S307" s="827"/>
      <c r="T307" s="832"/>
      <c r="U307" s="832"/>
      <c r="V307" s="833"/>
      <c r="W307" s="786"/>
      <c r="X307" s="787"/>
      <c r="Y307" s="787"/>
      <c r="Z307" s="787"/>
      <c r="AA307" s="835"/>
      <c r="AB307" s="863"/>
      <c r="AC307" s="864"/>
      <c r="AD307" s="865"/>
      <c r="AE307" s="832"/>
      <c r="AF307" s="832"/>
      <c r="AG307" s="833"/>
      <c r="AH307" s="742"/>
      <c r="AI307" s="743"/>
      <c r="AJ307" s="743"/>
      <c r="AK307" s="743"/>
      <c r="AL307" s="744"/>
      <c r="AN307" s="745"/>
      <c r="AO307" s="746"/>
      <c r="AP307" s="746"/>
      <c r="AQ307" s="746"/>
      <c r="AR307" s="747"/>
      <c r="AU307" s="748"/>
      <c r="AV307" s="837"/>
      <c r="AW307" s="820"/>
    </row>
    <row r="308" spans="3:49" ht="10.9" customHeight="1">
      <c r="C308" s="766"/>
      <c r="D308" s="769"/>
      <c r="E308" s="772"/>
      <c r="F308" s="772"/>
      <c r="G308" s="766"/>
      <c r="H308" s="772"/>
      <c r="I308" s="777"/>
      <c r="J308" s="778"/>
      <c r="K308" s="779"/>
      <c r="L308" s="786"/>
      <c r="M308" s="787"/>
      <c r="N308" s="787"/>
      <c r="O308" s="787"/>
      <c r="P308" s="788"/>
      <c r="Q308" s="825"/>
      <c r="R308" s="826"/>
      <c r="S308" s="827"/>
      <c r="T308" s="832"/>
      <c r="U308" s="832"/>
      <c r="V308" s="833"/>
      <c r="W308" s="786"/>
      <c r="X308" s="787"/>
      <c r="Y308" s="787"/>
      <c r="Z308" s="787"/>
      <c r="AA308" s="835"/>
      <c r="AB308" s="854"/>
      <c r="AC308" s="855"/>
      <c r="AD308" s="856"/>
      <c r="AE308" s="832"/>
      <c r="AF308" s="832"/>
      <c r="AG308" s="833"/>
      <c r="AH308" s="742"/>
      <c r="AI308" s="743"/>
      <c r="AJ308" s="743"/>
      <c r="AK308" s="743"/>
      <c r="AL308" s="744"/>
      <c r="AN308" s="745"/>
      <c r="AO308" s="746"/>
      <c r="AP308" s="746"/>
      <c r="AQ308" s="746"/>
      <c r="AR308" s="747"/>
      <c r="AU308" s="748"/>
      <c r="AV308" s="837"/>
      <c r="AW308" s="820"/>
    </row>
    <row r="309" spans="3:49" ht="10.9" customHeight="1">
      <c r="C309" s="767"/>
      <c r="D309" s="770"/>
      <c r="E309" s="773"/>
      <c r="F309" s="773"/>
      <c r="G309" s="767"/>
      <c r="H309" s="773"/>
      <c r="I309" s="780"/>
      <c r="J309" s="781"/>
      <c r="K309" s="782"/>
      <c r="L309" s="789"/>
      <c r="M309" s="790"/>
      <c r="N309" s="790"/>
      <c r="O309" s="790"/>
      <c r="P309" s="791"/>
      <c r="Q309" s="828"/>
      <c r="R309" s="829"/>
      <c r="S309" s="830"/>
      <c r="T309" s="832"/>
      <c r="U309" s="832"/>
      <c r="V309" s="833"/>
      <c r="W309" s="789"/>
      <c r="X309" s="790"/>
      <c r="Y309" s="790"/>
      <c r="Z309" s="790"/>
      <c r="AA309" s="836"/>
      <c r="AB309" s="857"/>
      <c r="AC309" s="858"/>
      <c r="AD309" s="859"/>
      <c r="AE309" s="832"/>
      <c r="AF309" s="832"/>
      <c r="AG309" s="833"/>
      <c r="AH309" s="742"/>
      <c r="AI309" s="743"/>
      <c r="AJ309" s="743"/>
      <c r="AK309" s="743"/>
      <c r="AL309" s="744"/>
      <c r="AN309" s="745"/>
      <c r="AO309" s="746"/>
      <c r="AP309" s="746"/>
      <c r="AQ309" s="746"/>
      <c r="AR309" s="747"/>
      <c r="AU309" s="748"/>
      <c r="AV309" s="837"/>
      <c r="AW309" s="820"/>
    </row>
    <row r="310" spans="3:49" ht="10.9" customHeight="1">
      <c r="C310" s="765">
        <v>4</v>
      </c>
      <c r="D310" s="768" t="s">
        <v>9</v>
      </c>
      <c r="E310" s="771">
        <v>27</v>
      </c>
      <c r="F310" s="771" t="s">
        <v>10</v>
      </c>
      <c r="G310" s="765" t="s">
        <v>27</v>
      </c>
      <c r="H310" s="771"/>
      <c r="I310" s="774"/>
      <c r="J310" s="775"/>
      <c r="K310" s="776"/>
      <c r="L310" s="783">
        <f>IF(AND(I310="○",AU310="●"),AW310,0)</f>
        <v>0</v>
      </c>
      <c r="M310" s="784"/>
      <c r="N310" s="784"/>
      <c r="O310" s="784"/>
      <c r="P310" s="785"/>
      <c r="Q310" s="822"/>
      <c r="R310" s="823"/>
      <c r="S310" s="824"/>
      <c r="T310" s="831"/>
      <c r="U310" s="832"/>
      <c r="V310" s="833"/>
      <c r="W310" s="783">
        <f t="shared" ref="W310" si="6">IF(AND(I310="○",AU310="●"),$K$258*2,0)</f>
        <v>0</v>
      </c>
      <c r="X310" s="784"/>
      <c r="Y310" s="784"/>
      <c r="Z310" s="784"/>
      <c r="AA310" s="834"/>
      <c r="AB310" s="860"/>
      <c r="AC310" s="861"/>
      <c r="AD310" s="862"/>
      <c r="AE310" s="831"/>
      <c r="AF310" s="832"/>
      <c r="AG310" s="833"/>
      <c r="AH310" s="742">
        <f>IF(I310="○",L310+W310,ROUNDUP((L310+W310)*AE310,1))</f>
        <v>0</v>
      </c>
      <c r="AI310" s="743"/>
      <c r="AJ310" s="743"/>
      <c r="AK310" s="743"/>
      <c r="AL310" s="744"/>
      <c r="AN310" s="745"/>
      <c r="AO310" s="746"/>
      <c r="AP310" s="746"/>
      <c r="AQ310" s="746"/>
      <c r="AR310" s="747"/>
      <c r="AU310" s="748" t="str">
        <f t="shared" ref="AU310" si="7">IF(OR(I310="×",AU314="×"),"×","●")</f>
        <v>●</v>
      </c>
      <c r="AV310" s="837">
        <f t="shared" ref="AV310" si="8">IF(AU310="●",IF(I310="定","-",I310),"-")</f>
        <v>0</v>
      </c>
      <c r="AW310" s="820">
        <f t="shared" ref="AW310" si="9">20+ROUNDDOWN(($K$256-1000)/1000,0)*20</f>
        <v>0</v>
      </c>
    </row>
    <row r="311" spans="3:49" ht="10.9" customHeight="1">
      <c r="C311" s="766"/>
      <c r="D311" s="769"/>
      <c r="E311" s="772"/>
      <c r="F311" s="772"/>
      <c r="G311" s="766"/>
      <c r="H311" s="772"/>
      <c r="I311" s="777"/>
      <c r="J311" s="778"/>
      <c r="K311" s="779"/>
      <c r="L311" s="786"/>
      <c r="M311" s="787"/>
      <c r="N311" s="787"/>
      <c r="O311" s="787"/>
      <c r="P311" s="788"/>
      <c r="Q311" s="825"/>
      <c r="R311" s="826"/>
      <c r="S311" s="827"/>
      <c r="T311" s="832"/>
      <c r="U311" s="832"/>
      <c r="V311" s="833"/>
      <c r="W311" s="786"/>
      <c r="X311" s="787"/>
      <c r="Y311" s="787"/>
      <c r="Z311" s="787"/>
      <c r="AA311" s="835"/>
      <c r="AB311" s="863"/>
      <c r="AC311" s="864"/>
      <c r="AD311" s="865"/>
      <c r="AE311" s="832"/>
      <c r="AF311" s="832"/>
      <c r="AG311" s="833"/>
      <c r="AH311" s="742"/>
      <c r="AI311" s="743"/>
      <c r="AJ311" s="743"/>
      <c r="AK311" s="743"/>
      <c r="AL311" s="744"/>
      <c r="AN311" s="745"/>
      <c r="AO311" s="746"/>
      <c r="AP311" s="746"/>
      <c r="AQ311" s="746"/>
      <c r="AR311" s="747"/>
      <c r="AU311" s="748"/>
      <c r="AV311" s="837"/>
      <c r="AW311" s="820"/>
    </row>
    <row r="312" spans="3:49" ht="10.9" customHeight="1">
      <c r="C312" s="766"/>
      <c r="D312" s="769"/>
      <c r="E312" s="772"/>
      <c r="F312" s="772"/>
      <c r="G312" s="766"/>
      <c r="H312" s="772"/>
      <c r="I312" s="777"/>
      <c r="J312" s="778"/>
      <c r="K312" s="779"/>
      <c r="L312" s="786"/>
      <c r="M312" s="787"/>
      <c r="N312" s="787"/>
      <c r="O312" s="787"/>
      <c r="P312" s="788"/>
      <c r="Q312" s="825"/>
      <c r="R312" s="826"/>
      <c r="S312" s="827"/>
      <c r="T312" s="832"/>
      <c r="U312" s="832"/>
      <c r="V312" s="833"/>
      <c r="W312" s="786"/>
      <c r="X312" s="787"/>
      <c r="Y312" s="787"/>
      <c r="Z312" s="787"/>
      <c r="AA312" s="835"/>
      <c r="AB312" s="854"/>
      <c r="AC312" s="855"/>
      <c r="AD312" s="856"/>
      <c r="AE312" s="832"/>
      <c r="AF312" s="832"/>
      <c r="AG312" s="833"/>
      <c r="AH312" s="742"/>
      <c r="AI312" s="743"/>
      <c r="AJ312" s="743"/>
      <c r="AK312" s="743"/>
      <c r="AL312" s="744"/>
      <c r="AN312" s="745"/>
      <c r="AO312" s="746"/>
      <c r="AP312" s="746"/>
      <c r="AQ312" s="746"/>
      <c r="AR312" s="747"/>
      <c r="AU312" s="748"/>
      <c r="AV312" s="837"/>
      <c r="AW312" s="820"/>
    </row>
    <row r="313" spans="3:49" ht="10.9" customHeight="1">
      <c r="C313" s="767"/>
      <c r="D313" s="770"/>
      <c r="E313" s="773"/>
      <c r="F313" s="773"/>
      <c r="G313" s="767"/>
      <c r="H313" s="773"/>
      <c r="I313" s="780"/>
      <c r="J313" s="781"/>
      <c r="K313" s="782"/>
      <c r="L313" s="789"/>
      <c r="M313" s="790"/>
      <c r="N313" s="790"/>
      <c r="O313" s="790"/>
      <c r="P313" s="791"/>
      <c r="Q313" s="828"/>
      <c r="R313" s="829"/>
      <c r="S313" s="830"/>
      <c r="T313" s="832"/>
      <c r="U313" s="832"/>
      <c r="V313" s="833"/>
      <c r="W313" s="789"/>
      <c r="X313" s="790"/>
      <c r="Y313" s="790"/>
      <c r="Z313" s="790"/>
      <c r="AA313" s="836"/>
      <c r="AB313" s="857"/>
      <c r="AC313" s="858"/>
      <c r="AD313" s="859"/>
      <c r="AE313" s="832"/>
      <c r="AF313" s="832"/>
      <c r="AG313" s="833"/>
      <c r="AH313" s="742"/>
      <c r="AI313" s="743"/>
      <c r="AJ313" s="743"/>
      <c r="AK313" s="743"/>
      <c r="AL313" s="744"/>
      <c r="AN313" s="745"/>
      <c r="AO313" s="746"/>
      <c r="AP313" s="746"/>
      <c r="AQ313" s="746"/>
      <c r="AR313" s="747"/>
      <c r="AU313" s="748"/>
      <c r="AV313" s="837"/>
      <c r="AW313" s="820"/>
    </row>
    <row r="314" spans="3:49" ht="10.9" customHeight="1">
      <c r="C314" s="765">
        <v>4</v>
      </c>
      <c r="D314" s="768" t="s">
        <v>9</v>
      </c>
      <c r="E314" s="771">
        <v>28</v>
      </c>
      <c r="F314" s="771" t="s">
        <v>10</v>
      </c>
      <c r="G314" s="765" t="s">
        <v>25</v>
      </c>
      <c r="H314" s="771"/>
      <c r="I314" s="774"/>
      <c r="J314" s="775"/>
      <c r="K314" s="776"/>
      <c r="L314" s="783">
        <f>IF(AND(I314="○",AU314="●"),AW314,0)</f>
        <v>0</v>
      </c>
      <c r="M314" s="784"/>
      <c r="N314" s="784"/>
      <c r="O314" s="784"/>
      <c r="P314" s="785"/>
      <c r="Q314" s="822"/>
      <c r="R314" s="823"/>
      <c r="S314" s="824"/>
      <c r="T314" s="831"/>
      <c r="U314" s="832"/>
      <c r="V314" s="833"/>
      <c r="W314" s="783">
        <f>IF(AND(I314="○",AU314="●"),$K$258*2,0)</f>
        <v>0</v>
      </c>
      <c r="X314" s="784"/>
      <c r="Y314" s="784"/>
      <c r="Z314" s="784"/>
      <c r="AA314" s="834"/>
      <c r="AB314" s="860"/>
      <c r="AC314" s="861"/>
      <c r="AD314" s="862"/>
      <c r="AE314" s="831"/>
      <c r="AF314" s="832"/>
      <c r="AG314" s="833"/>
      <c r="AH314" s="742">
        <f>IF(I314="○",L314+W314,ROUNDUP(L314*T314+W314*AE314,1))</f>
        <v>0</v>
      </c>
      <c r="AI314" s="743"/>
      <c r="AJ314" s="743"/>
      <c r="AK314" s="743"/>
      <c r="AL314" s="744"/>
      <c r="AN314" s="745"/>
      <c r="AO314" s="746"/>
      <c r="AP314" s="746"/>
      <c r="AQ314" s="746"/>
      <c r="AR314" s="747"/>
      <c r="AU314" s="748" t="str">
        <f t="shared" ref="AU314" si="10">IF(OR(I314="×",AU318="×"),"×","●")</f>
        <v>●</v>
      </c>
      <c r="AV314" s="837">
        <f t="shared" ref="AV314" si="11">IF(AU314="●",IF(I314="定","-",I314),"-")</f>
        <v>0</v>
      </c>
      <c r="AW314" s="820">
        <f t="shared" ref="AW314" si="12">20+ROUNDDOWN(($K$256-1000)/1000,0)*20</f>
        <v>0</v>
      </c>
    </row>
    <row r="315" spans="3:49" ht="10.9" customHeight="1">
      <c r="C315" s="766"/>
      <c r="D315" s="769"/>
      <c r="E315" s="772"/>
      <c r="F315" s="772"/>
      <c r="G315" s="766"/>
      <c r="H315" s="772"/>
      <c r="I315" s="777"/>
      <c r="J315" s="778"/>
      <c r="K315" s="779"/>
      <c r="L315" s="786"/>
      <c r="M315" s="787"/>
      <c r="N315" s="787"/>
      <c r="O315" s="787"/>
      <c r="P315" s="788"/>
      <c r="Q315" s="825"/>
      <c r="R315" s="826"/>
      <c r="S315" s="827"/>
      <c r="T315" s="832"/>
      <c r="U315" s="832"/>
      <c r="V315" s="833"/>
      <c r="W315" s="786"/>
      <c r="X315" s="787"/>
      <c r="Y315" s="787"/>
      <c r="Z315" s="787"/>
      <c r="AA315" s="835"/>
      <c r="AB315" s="863"/>
      <c r="AC315" s="864"/>
      <c r="AD315" s="865"/>
      <c r="AE315" s="832"/>
      <c r="AF315" s="832"/>
      <c r="AG315" s="833"/>
      <c r="AH315" s="742"/>
      <c r="AI315" s="743"/>
      <c r="AJ315" s="743"/>
      <c r="AK315" s="743"/>
      <c r="AL315" s="744"/>
      <c r="AN315" s="745"/>
      <c r="AO315" s="746"/>
      <c r="AP315" s="746"/>
      <c r="AQ315" s="746"/>
      <c r="AR315" s="747"/>
      <c r="AU315" s="748"/>
      <c r="AV315" s="837"/>
      <c r="AW315" s="820"/>
    </row>
    <row r="316" spans="3:49" ht="10.9" customHeight="1">
      <c r="C316" s="766"/>
      <c r="D316" s="769"/>
      <c r="E316" s="772"/>
      <c r="F316" s="772"/>
      <c r="G316" s="766"/>
      <c r="H316" s="772"/>
      <c r="I316" s="777"/>
      <c r="J316" s="778"/>
      <c r="K316" s="779"/>
      <c r="L316" s="786"/>
      <c r="M316" s="787"/>
      <c r="N316" s="787"/>
      <c r="O316" s="787"/>
      <c r="P316" s="788"/>
      <c r="Q316" s="825"/>
      <c r="R316" s="826"/>
      <c r="S316" s="827"/>
      <c r="T316" s="832"/>
      <c r="U316" s="832"/>
      <c r="V316" s="833"/>
      <c r="W316" s="786"/>
      <c r="X316" s="787"/>
      <c r="Y316" s="787"/>
      <c r="Z316" s="787"/>
      <c r="AA316" s="835"/>
      <c r="AB316" s="854"/>
      <c r="AC316" s="855"/>
      <c r="AD316" s="856"/>
      <c r="AE316" s="832"/>
      <c r="AF316" s="832"/>
      <c r="AG316" s="833"/>
      <c r="AH316" s="742"/>
      <c r="AI316" s="743"/>
      <c r="AJ316" s="743"/>
      <c r="AK316" s="743"/>
      <c r="AL316" s="744"/>
      <c r="AN316" s="745"/>
      <c r="AO316" s="746"/>
      <c r="AP316" s="746"/>
      <c r="AQ316" s="746"/>
      <c r="AR316" s="747"/>
      <c r="AU316" s="748"/>
      <c r="AV316" s="837"/>
      <c r="AW316" s="820"/>
    </row>
    <row r="317" spans="3:49" ht="10.9" customHeight="1">
      <c r="C317" s="767"/>
      <c r="D317" s="770"/>
      <c r="E317" s="773"/>
      <c r="F317" s="773"/>
      <c r="G317" s="767"/>
      <c r="H317" s="773"/>
      <c r="I317" s="780"/>
      <c r="J317" s="781"/>
      <c r="K317" s="782"/>
      <c r="L317" s="789"/>
      <c r="M317" s="790"/>
      <c r="N317" s="790"/>
      <c r="O317" s="790"/>
      <c r="P317" s="791"/>
      <c r="Q317" s="828"/>
      <c r="R317" s="829"/>
      <c r="S317" s="830"/>
      <c r="T317" s="832"/>
      <c r="U317" s="832"/>
      <c r="V317" s="833"/>
      <c r="W317" s="789"/>
      <c r="X317" s="790"/>
      <c r="Y317" s="790"/>
      <c r="Z317" s="790"/>
      <c r="AA317" s="836"/>
      <c r="AB317" s="857"/>
      <c r="AC317" s="858"/>
      <c r="AD317" s="859"/>
      <c r="AE317" s="832"/>
      <c r="AF317" s="832"/>
      <c r="AG317" s="833"/>
      <c r="AH317" s="742"/>
      <c r="AI317" s="743"/>
      <c r="AJ317" s="743"/>
      <c r="AK317" s="743"/>
      <c r="AL317" s="744"/>
      <c r="AN317" s="745"/>
      <c r="AO317" s="746"/>
      <c r="AP317" s="746"/>
      <c r="AQ317" s="746"/>
      <c r="AR317" s="747"/>
      <c r="AU317" s="748"/>
      <c r="AV317" s="837"/>
      <c r="AW317" s="820"/>
    </row>
    <row r="318" spans="3:49" ht="10.9" customHeight="1">
      <c r="C318" s="765">
        <v>4</v>
      </c>
      <c r="D318" s="768" t="s">
        <v>9</v>
      </c>
      <c r="E318" s="771">
        <v>29</v>
      </c>
      <c r="F318" s="771" t="s">
        <v>10</v>
      </c>
      <c r="G318" s="765" t="s">
        <v>19</v>
      </c>
      <c r="H318" s="771"/>
      <c r="I318" s="774"/>
      <c r="J318" s="775"/>
      <c r="K318" s="776"/>
      <c r="L318" s="783">
        <f>IF(AND(I318="○",AU318="●"),AW318,0)</f>
        <v>0</v>
      </c>
      <c r="M318" s="784"/>
      <c r="N318" s="784"/>
      <c r="O318" s="784"/>
      <c r="P318" s="785"/>
      <c r="Q318" s="822"/>
      <c r="R318" s="823"/>
      <c r="S318" s="824"/>
      <c r="T318" s="831"/>
      <c r="U318" s="832"/>
      <c r="V318" s="833"/>
      <c r="W318" s="783">
        <f t="shared" ref="W318" si="13">IF(AND(I318="○",AU318="●"),$K$258*2,0)</f>
        <v>0</v>
      </c>
      <c r="X318" s="784"/>
      <c r="Y318" s="784"/>
      <c r="Z318" s="784"/>
      <c r="AA318" s="834"/>
      <c r="AB318" s="860"/>
      <c r="AC318" s="861"/>
      <c r="AD318" s="862"/>
      <c r="AE318" s="831"/>
      <c r="AF318" s="832"/>
      <c r="AG318" s="833"/>
      <c r="AH318" s="742">
        <f>IF(I318="○",L318+W318,ROUNDUP(L318*T318+W318*AE318,1))</f>
        <v>0</v>
      </c>
      <c r="AI318" s="743"/>
      <c r="AJ318" s="743"/>
      <c r="AK318" s="743"/>
      <c r="AL318" s="744"/>
      <c r="AN318" s="745"/>
      <c r="AO318" s="746"/>
      <c r="AP318" s="746"/>
      <c r="AQ318" s="746"/>
      <c r="AR318" s="747"/>
      <c r="AU318" s="748" t="str">
        <f t="shared" ref="AU318" si="14">IF(OR(I318="×",AU322="×"),"×","●")</f>
        <v>●</v>
      </c>
      <c r="AV318" s="837">
        <f t="shared" ref="AV318" si="15">IF(AU318="●",IF(I318="定","-",I318),"-")</f>
        <v>0</v>
      </c>
      <c r="AW318" s="820">
        <f t="shared" ref="AW318" si="16">20+ROUNDDOWN(($K$256-1000)/1000,0)*20</f>
        <v>0</v>
      </c>
    </row>
    <row r="319" spans="3:49" ht="10.9" customHeight="1">
      <c r="C319" s="766"/>
      <c r="D319" s="769"/>
      <c r="E319" s="772"/>
      <c r="F319" s="772"/>
      <c r="G319" s="766"/>
      <c r="H319" s="772"/>
      <c r="I319" s="777"/>
      <c r="J319" s="778"/>
      <c r="K319" s="779"/>
      <c r="L319" s="786"/>
      <c r="M319" s="787"/>
      <c r="N319" s="787"/>
      <c r="O319" s="787"/>
      <c r="P319" s="788"/>
      <c r="Q319" s="825"/>
      <c r="R319" s="826"/>
      <c r="S319" s="827"/>
      <c r="T319" s="832"/>
      <c r="U319" s="832"/>
      <c r="V319" s="833"/>
      <c r="W319" s="786"/>
      <c r="X319" s="787"/>
      <c r="Y319" s="787"/>
      <c r="Z319" s="787"/>
      <c r="AA319" s="835"/>
      <c r="AB319" s="863"/>
      <c r="AC319" s="864"/>
      <c r="AD319" s="865"/>
      <c r="AE319" s="832"/>
      <c r="AF319" s="832"/>
      <c r="AG319" s="833"/>
      <c r="AH319" s="742"/>
      <c r="AI319" s="743"/>
      <c r="AJ319" s="743"/>
      <c r="AK319" s="743"/>
      <c r="AL319" s="744"/>
      <c r="AN319" s="745"/>
      <c r="AO319" s="746"/>
      <c r="AP319" s="746"/>
      <c r="AQ319" s="746"/>
      <c r="AR319" s="747"/>
      <c r="AU319" s="748"/>
      <c r="AV319" s="837"/>
      <c r="AW319" s="820"/>
    </row>
    <row r="320" spans="3:49" ht="10.9" customHeight="1">
      <c r="C320" s="766"/>
      <c r="D320" s="769"/>
      <c r="E320" s="772"/>
      <c r="F320" s="772"/>
      <c r="G320" s="766"/>
      <c r="H320" s="772"/>
      <c r="I320" s="777"/>
      <c r="J320" s="778"/>
      <c r="K320" s="779"/>
      <c r="L320" s="786"/>
      <c r="M320" s="787"/>
      <c r="N320" s="787"/>
      <c r="O320" s="787"/>
      <c r="P320" s="788"/>
      <c r="Q320" s="825"/>
      <c r="R320" s="826"/>
      <c r="S320" s="827"/>
      <c r="T320" s="832"/>
      <c r="U320" s="832"/>
      <c r="V320" s="833"/>
      <c r="W320" s="786"/>
      <c r="X320" s="787"/>
      <c r="Y320" s="787"/>
      <c r="Z320" s="787"/>
      <c r="AA320" s="835"/>
      <c r="AB320" s="854"/>
      <c r="AC320" s="855"/>
      <c r="AD320" s="856"/>
      <c r="AE320" s="832"/>
      <c r="AF320" s="832"/>
      <c r="AG320" s="833"/>
      <c r="AH320" s="742"/>
      <c r="AI320" s="743"/>
      <c r="AJ320" s="743"/>
      <c r="AK320" s="743"/>
      <c r="AL320" s="744"/>
      <c r="AN320" s="745"/>
      <c r="AO320" s="746"/>
      <c r="AP320" s="746"/>
      <c r="AQ320" s="746"/>
      <c r="AR320" s="747"/>
      <c r="AU320" s="748"/>
      <c r="AV320" s="837"/>
      <c r="AW320" s="820"/>
    </row>
    <row r="321" spans="3:49" ht="10.9" customHeight="1">
      <c r="C321" s="767"/>
      <c r="D321" s="770"/>
      <c r="E321" s="773"/>
      <c r="F321" s="773"/>
      <c r="G321" s="767"/>
      <c r="H321" s="773"/>
      <c r="I321" s="780"/>
      <c r="J321" s="781"/>
      <c r="K321" s="782"/>
      <c r="L321" s="789"/>
      <c r="M321" s="790"/>
      <c r="N321" s="790"/>
      <c r="O321" s="790"/>
      <c r="P321" s="791"/>
      <c r="Q321" s="828"/>
      <c r="R321" s="829"/>
      <c r="S321" s="830"/>
      <c r="T321" s="832"/>
      <c r="U321" s="832"/>
      <c r="V321" s="833"/>
      <c r="W321" s="789"/>
      <c r="X321" s="790"/>
      <c r="Y321" s="790"/>
      <c r="Z321" s="790"/>
      <c r="AA321" s="836"/>
      <c r="AB321" s="857"/>
      <c r="AC321" s="858"/>
      <c r="AD321" s="859"/>
      <c r="AE321" s="832"/>
      <c r="AF321" s="832"/>
      <c r="AG321" s="833"/>
      <c r="AH321" s="742"/>
      <c r="AI321" s="743"/>
      <c r="AJ321" s="743"/>
      <c r="AK321" s="743"/>
      <c r="AL321" s="744"/>
      <c r="AN321" s="745"/>
      <c r="AO321" s="746"/>
      <c r="AP321" s="746"/>
      <c r="AQ321" s="746"/>
      <c r="AR321" s="747"/>
      <c r="AU321" s="748"/>
      <c r="AV321" s="837"/>
      <c r="AW321" s="820"/>
    </row>
    <row r="322" spans="3:49" ht="10.9" customHeight="1">
      <c r="C322" s="765">
        <v>4</v>
      </c>
      <c r="D322" s="768" t="s">
        <v>9</v>
      </c>
      <c r="E322" s="771">
        <v>30</v>
      </c>
      <c r="F322" s="771" t="s">
        <v>10</v>
      </c>
      <c r="G322" s="765" t="s">
        <v>20</v>
      </c>
      <c r="H322" s="771"/>
      <c r="I322" s="774"/>
      <c r="J322" s="775"/>
      <c r="K322" s="776"/>
      <c r="L322" s="783">
        <f>IF(AND(I322="○",AU322="●"),AW322,0)</f>
        <v>0</v>
      </c>
      <c r="M322" s="784"/>
      <c r="N322" s="784"/>
      <c r="O322" s="784"/>
      <c r="P322" s="785"/>
      <c r="Q322" s="822"/>
      <c r="R322" s="823"/>
      <c r="S322" s="824"/>
      <c r="T322" s="831"/>
      <c r="U322" s="832"/>
      <c r="V322" s="833"/>
      <c r="W322" s="783">
        <f t="shared" ref="W322" si="17">IF(AND(I322="○",AU322="●"),$K$258*2,0)</f>
        <v>0</v>
      </c>
      <c r="X322" s="784"/>
      <c r="Y322" s="784"/>
      <c r="Z322" s="784"/>
      <c r="AA322" s="834"/>
      <c r="AB322" s="860"/>
      <c r="AC322" s="861"/>
      <c r="AD322" s="862"/>
      <c r="AE322" s="831"/>
      <c r="AF322" s="832"/>
      <c r="AG322" s="833"/>
      <c r="AH322" s="742">
        <f>IF(I322="○",L322+W322,ROUNDUP(L322*T322+W322*AE322,1))</f>
        <v>0</v>
      </c>
      <c r="AI322" s="743"/>
      <c r="AJ322" s="743"/>
      <c r="AK322" s="743"/>
      <c r="AL322" s="744"/>
      <c r="AN322" s="745"/>
      <c r="AO322" s="746"/>
      <c r="AP322" s="746"/>
      <c r="AQ322" s="746"/>
      <c r="AR322" s="747"/>
      <c r="AU322" s="748" t="str">
        <f t="shared" ref="AU322" si="18">IF(OR(I322="×",AU326="×"),"×","●")</f>
        <v>●</v>
      </c>
      <c r="AV322" s="837">
        <f t="shared" ref="AV322" si="19">IF(AU322="●",IF(I322="定","-",I322),"-")</f>
        <v>0</v>
      </c>
      <c r="AW322" s="820">
        <f t="shared" ref="AW322" si="20">20+ROUNDDOWN(($K$256-1000)/1000,0)*20</f>
        <v>0</v>
      </c>
    </row>
    <row r="323" spans="3:49" ht="10.9" customHeight="1">
      <c r="C323" s="766"/>
      <c r="D323" s="769"/>
      <c r="E323" s="772"/>
      <c r="F323" s="772"/>
      <c r="G323" s="766"/>
      <c r="H323" s="772"/>
      <c r="I323" s="777"/>
      <c r="J323" s="778"/>
      <c r="K323" s="779"/>
      <c r="L323" s="786"/>
      <c r="M323" s="787"/>
      <c r="N323" s="787"/>
      <c r="O323" s="787"/>
      <c r="P323" s="788"/>
      <c r="Q323" s="825"/>
      <c r="R323" s="826"/>
      <c r="S323" s="827"/>
      <c r="T323" s="832"/>
      <c r="U323" s="832"/>
      <c r="V323" s="833"/>
      <c r="W323" s="786"/>
      <c r="X323" s="787"/>
      <c r="Y323" s="787"/>
      <c r="Z323" s="787"/>
      <c r="AA323" s="835"/>
      <c r="AB323" s="863"/>
      <c r="AC323" s="864"/>
      <c r="AD323" s="865"/>
      <c r="AE323" s="832"/>
      <c r="AF323" s="832"/>
      <c r="AG323" s="833"/>
      <c r="AH323" s="742"/>
      <c r="AI323" s="743"/>
      <c r="AJ323" s="743"/>
      <c r="AK323" s="743"/>
      <c r="AL323" s="744"/>
      <c r="AN323" s="745"/>
      <c r="AO323" s="746"/>
      <c r="AP323" s="746"/>
      <c r="AQ323" s="746"/>
      <c r="AR323" s="747"/>
      <c r="AU323" s="748"/>
      <c r="AV323" s="837"/>
      <c r="AW323" s="820"/>
    </row>
    <row r="324" spans="3:49" ht="10.9" customHeight="1">
      <c r="C324" s="766"/>
      <c r="D324" s="769"/>
      <c r="E324" s="772"/>
      <c r="F324" s="772"/>
      <c r="G324" s="766"/>
      <c r="H324" s="772"/>
      <c r="I324" s="777"/>
      <c r="J324" s="778"/>
      <c r="K324" s="779"/>
      <c r="L324" s="786"/>
      <c r="M324" s="787"/>
      <c r="N324" s="787"/>
      <c r="O324" s="787"/>
      <c r="P324" s="788"/>
      <c r="Q324" s="825"/>
      <c r="R324" s="826"/>
      <c r="S324" s="827"/>
      <c r="T324" s="832"/>
      <c r="U324" s="832"/>
      <c r="V324" s="833"/>
      <c r="W324" s="786"/>
      <c r="X324" s="787"/>
      <c r="Y324" s="787"/>
      <c r="Z324" s="787"/>
      <c r="AA324" s="835"/>
      <c r="AB324" s="854"/>
      <c r="AC324" s="855"/>
      <c r="AD324" s="856"/>
      <c r="AE324" s="832"/>
      <c r="AF324" s="832"/>
      <c r="AG324" s="833"/>
      <c r="AH324" s="742"/>
      <c r="AI324" s="743"/>
      <c r="AJ324" s="743"/>
      <c r="AK324" s="743"/>
      <c r="AL324" s="744"/>
      <c r="AN324" s="745"/>
      <c r="AO324" s="746"/>
      <c r="AP324" s="746"/>
      <c r="AQ324" s="746"/>
      <c r="AR324" s="747"/>
      <c r="AU324" s="748"/>
      <c r="AV324" s="837"/>
      <c r="AW324" s="820"/>
    </row>
    <row r="325" spans="3:49" ht="10.9" customHeight="1">
      <c r="C325" s="767"/>
      <c r="D325" s="770"/>
      <c r="E325" s="773"/>
      <c r="F325" s="773"/>
      <c r="G325" s="767"/>
      <c r="H325" s="773"/>
      <c r="I325" s="780"/>
      <c r="J325" s="781"/>
      <c r="K325" s="782"/>
      <c r="L325" s="789"/>
      <c r="M325" s="790"/>
      <c r="N325" s="790"/>
      <c r="O325" s="790"/>
      <c r="P325" s="791"/>
      <c r="Q325" s="828"/>
      <c r="R325" s="829"/>
      <c r="S325" s="830"/>
      <c r="T325" s="832"/>
      <c r="U325" s="832"/>
      <c r="V325" s="833"/>
      <c r="W325" s="789"/>
      <c r="X325" s="790"/>
      <c r="Y325" s="790"/>
      <c r="Z325" s="790"/>
      <c r="AA325" s="836"/>
      <c r="AB325" s="857"/>
      <c r="AC325" s="858"/>
      <c r="AD325" s="859"/>
      <c r="AE325" s="832"/>
      <c r="AF325" s="832"/>
      <c r="AG325" s="833"/>
      <c r="AH325" s="742"/>
      <c r="AI325" s="743"/>
      <c r="AJ325" s="743"/>
      <c r="AK325" s="743"/>
      <c r="AL325" s="744"/>
      <c r="AN325" s="745"/>
      <c r="AO325" s="746"/>
      <c r="AP325" s="746"/>
      <c r="AQ325" s="746"/>
      <c r="AR325" s="747"/>
      <c r="AU325" s="748"/>
      <c r="AV325" s="837"/>
      <c r="AW325" s="820"/>
    </row>
    <row r="326" spans="3:49" ht="10.9" customHeight="1">
      <c r="C326" s="765">
        <v>5</v>
      </c>
      <c r="D326" s="768" t="s">
        <v>9</v>
      </c>
      <c r="E326" s="771">
        <v>1</v>
      </c>
      <c r="F326" s="771" t="s">
        <v>10</v>
      </c>
      <c r="G326" s="765" t="s">
        <v>21</v>
      </c>
      <c r="H326" s="771"/>
      <c r="I326" s="774"/>
      <c r="J326" s="775"/>
      <c r="K326" s="776"/>
      <c r="L326" s="783">
        <f>IF(AND(I326="○",AU326="●"),AW326,0)</f>
        <v>0</v>
      </c>
      <c r="M326" s="784"/>
      <c r="N326" s="784"/>
      <c r="O326" s="784"/>
      <c r="P326" s="785"/>
      <c r="Q326" s="822"/>
      <c r="R326" s="823"/>
      <c r="S326" s="824"/>
      <c r="T326" s="831"/>
      <c r="U326" s="832"/>
      <c r="V326" s="833"/>
      <c r="W326" s="783">
        <f t="shared" ref="W326" si="21">IF(AND(I326="○",AU326="●"),$K$258*2,0)</f>
        <v>0</v>
      </c>
      <c r="X326" s="784"/>
      <c r="Y326" s="784"/>
      <c r="Z326" s="784"/>
      <c r="AA326" s="834"/>
      <c r="AB326" s="860"/>
      <c r="AC326" s="861"/>
      <c r="AD326" s="862"/>
      <c r="AE326" s="831"/>
      <c r="AF326" s="832"/>
      <c r="AG326" s="833"/>
      <c r="AH326" s="742">
        <f>IF(I326="○",L326+W326,ROUNDUP(L326*T326+W326*AE326,1))</f>
        <v>0</v>
      </c>
      <c r="AI326" s="743"/>
      <c r="AJ326" s="743"/>
      <c r="AK326" s="743"/>
      <c r="AL326" s="744"/>
      <c r="AN326" s="745"/>
      <c r="AO326" s="746"/>
      <c r="AP326" s="746"/>
      <c r="AQ326" s="746"/>
      <c r="AR326" s="747"/>
      <c r="AU326" s="748" t="str">
        <f t="shared" ref="AU326" si="22">IF(OR(I326="×",AU330="×"),"×","●")</f>
        <v>●</v>
      </c>
      <c r="AV326" s="837">
        <f t="shared" ref="AV326" si="23">IF(AU326="●",IF(I326="定","-",I326),"-")</f>
        <v>0</v>
      </c>
      <c r="AW326" s="820">
        <f t="shared" ref="AW326" si="24">20+ROUNDDOWN(($K$256-1000)/1000,0)*20</f>
        <v>0</v>
      </c>
    </row>
    <row r="327" spans="3:49" ht="10.9" customHeight="1">
      <c r="C327" s="766"/>
      <c r="D327" s="769"/>
      <c r="E327" s="772"/>
      <c r="F327" s="772"/>
      <c r="G327" s="766"/>
      <c r="H327" s="772"/>
      <c r="I327" s="777"/>
      <c r="J327" s="778"/>
      <c r="K327" s="779"/>
      <c r="L327" s="786"/>
      <c r="M327" s="787"/>
      <c r="N327" s="787"/>
      <c r="O327" s="787"/>
      <c r="P327" s="788"/>
      <c r="Q327" s="825"/>
      <c r="R327" s="826"/>
      <c r="S327" s="827"/>
      <c r="T327" s="832"/>
      <c r="U327" s="832"/>
      <c r="V327" s="833"/>
      <c r="W327" s="786"/>
      <c r="X327" s="787"/>
      <c r="Y327" s="787"/>
      <c r="Z327" s="787"/>
      <c r="AA327" s="835"/>
      <c r="AB327" s="863"/>
      <c r="AC327" s="864"/>
      <c r="AD327" s="865"/>
      <c r="AE327" s="832"/>
      <c r="AF327" s="832"/>
      <c r="AG327" s="833"/>
      <c r="AH327" s="742"/>
      <c r="AI327" s="743"/>
      <c r="AJ327" s="743"/>
      <c r="AK327" s="743"/>
      <c r="AL327" s="744"/>
      <c r="AN327" s="745"/>
      <c r="AO327" s="746"/>
      <c r="AP327" s="746"/>
      <c r="AQ327" s="746"/>
      <c r="AR327" s="747"/>
      <c r="AU327" s="748"/>
      <c r="AV327" s="837"/>
      <c r="AW327" s="820"/>
    </row>
    <row r="328" spans="3:49" ht="10.9" customHeight="1">
      <c r="C328" s="766"/>
      <c r="D328" s="769"/>
      <c r="E328" s="772"/>
      <c r="F328" s="772"/>
      <c r="G328" s="766"/>
      <c r="H328" s="772"/>
      <c r="I328" s="777"/>
      <c r="J328" s="778"/>
      <c r="K328" s="779"/>
      <c r="L328" s="786"/>
      <c r="M328" s="787"/>
      <c r="N328" s="787"/>
      <c r="O328" s="787"/>
      <c r="P328" s="788"/>
      <c r="Q328" s="825"/>
      <c r="R328" s="826"/>
      <c r="S328" s="827"/>
      <c r="T328" s="832"/>
      <c r="U328" s="832"/>
      <c r="V328" s="833"/>
      <c r="W328" s="786"/>
      <c r="X328" s="787"/>
      <c r="Y328" s="787"/>
      <c r="Z328" s="787"/>
      <c r="AA328" s="835"/>
      <c r="AB328" s="854"/>
      <c r="AC328" s="855"/>
      <c r="AD328" s="856"/>
      <c r="AE328" s="832"/>
      <c r="AF328" s="832"/>
      <c r="AG328" s="833"/>
      <c r="AH328" s="742"/>
      <c r="AI328" s="743"/>
      <c r="AJ328" s="743"/>
      <c r="AK328" s="743"/>
      <c r="AL328" s="744"/>
      <c r="AN328" s="745"/>
      <c r="AO328" s="746"/>
      <c r="AP328" s="746"/>
      <c r="AQ328" s="746"/>
      <c r="AR328" s="747"/>
      <c r="AU328" s="748"/>
      <c r="AV328" s="837"/>
      <c r="AW328" s="820"/>
    </row>
    <row r="329" spans="3:49" ht="10.9" customHeight="1">
      <c r="C329" s="767"/>
      <c r="D329" s="770"/>
      <c r="E329" s="773"/>
      <c r="F329" s="773"/>
      <c r="G329" s="767"/>
      <c r="H329" s="773"/>
      <c r="I329" s="780"/>
      <c r="J329" s="781"/>
      <c r="K329" s="782"/>
      <c r="L329" s="789"/>
      <c r="M329" s="790"/>
      <c r="N329" s="790"/>
      <c r="O329" s="790"/>
      <c r="P329" s="791"/>
      <c r="Q329" s="828"/>
      <c r="R329" s="829"/>
      <c r="S329" s="830"/>
      <c r="T329" s="832"/>
      <c r="U329" s="832"/>
      <c r="V329" s="833"/>
      <c r="W329" s="789"/>
      <c r="X329" s="790"/>
      <c r="Y329" s="790"/>
      <c r="Z329" s="790"/>
      <c r="AA329" s="836"/>
      <c r="AB329" s="857"/>
      <c r="AC329" s="858"/>
      <c r="AD329" s="859"/>
      <c r="AE329" s="832"/>
      <c r="AF329" s="832"/>
      <c r="AG329" s="833"/>
      <c r="AH329" s="742"/>
      <c r="AI329" s="743"/>
      <c r="AJ329" s="743"/>
      <c r="AK329" s="743"/>
      <c r="AL329" s="744"/>
      <c r="AN329" s="745"/>
      <c r="AO329" s="746"/>
      <c r="AP329" s="746"/>
      <c r="AQ329" s="746"/>
      <c r="AR329" s="747"/>
      <c r="AU329" s="748"/>
      <c r="AV329" s="837"/>
      <c r="AW329" s="820"/>
    </row>
    <row r="330" spans="3:49" ht="10.9" customHeight="1">
      <c r="C330" s="765">
        <v>5</v>
      </c>
      <c r="D330" s="768" t="s">
        <v>9</v>
      </c>
      <c r="E330" s="771">
        <v>2</v>
      </c>
      <c r="F330" s="771" t="s">
        <v>10</v>
      </c>
      <c r="G330" s="765" t="s">
        <v>22</v>
      </c>
      <c r="H330" s="771"/>
      <c r="I330" s="774"/>
      <c r="J330" s="775"/>
      <c r="K330" s="776"/>
      <c r="L330" s="783">
        <f>IF(AND(I330="○",AU330="●"),AW330,0)</f>
        <v>0</v>
      </c>
      <c r="M330" s="784"/>
      <c r="N330" s="784"/>
      <c r="O330" s="784"/>
      <c r="P330" s="785"/>
      <c r="Q330" s="822"/>
      <c r="R330" s="823"/>
      <c r="S330" s="824"/>
      <c r="T330" s="831"/>
      <c r="U330" s="832"/>
      <c r="V330" s="833"/>
      <c r="W330" s="783">
        <f t="shared" ref="W330" si="25">IF(AND(I330="○",AU330="●"),$K$258*2,0)</f>
        <v>0</v>
      </c>
      <c r="X330" s="784"/>
      <c r="Y330" s="784"/>
      <c r="Z330" s="784"/>
      <c r="AA330" s="834"/>
      <c r="AB330" s="860"/>
      <c r="AC330" s="861"/>
      <c r="AD330" s="862"/>
      <c r="AE330" s="831"/>
      <c r="AF330" s="832"/>
      <c r="AG330" s="833"/>
      <c r="AH330" s="742">
        <f>IF(I330="○",L330+W330,ROUNDUP(L330*T330+W330*AE330,1))</f>
        <v>0</v>
      </c>
      <c r="AI330" s="743"/>
      <c r="AJ330" s="743"/>
      <c r="AK330" s="743"/>
      <c r="AL330" s="744"/>
      <c r="AN330" s="745"/>
      <c r="AO330" s="746"/>
      <c r="AP330" s="746"/>
      <c r="AQ330" s="746"/>
      <c r="AR330" s="747"/>
      <c r="AU330" s="748" t="str">
        <f t="shared" ref="AU330" si="26">IF(OR(I330="×",AU334="×"),"×","●")</f>
        <v>●</v>
      </c>
      <c r="AV330" s="837">
        <f t="shared" ref="AV330" si="27">IF(AU330="●",IF(I330="定","-",I330),"-")</f>
        <v>0</v>
      </c>
      <c r="AW330" s="820">
        <f t="shared" ref="AW330" si="28">20+ROUNDDOWN(($K$256-1000)/1000,0)*20</f>
        <v>0</v>
      </c>
    </row>
    <row r="331" spans="3:49" ht="10.9" customHeight="1">
      <c r="C331" s="766"/>
      <c r="D331" s="769"/>
      <c r="E331" s="772"/>
      <c r="F331" s="772"/>
      <c r="G331" s="766"/>
      <c r="H331" s="772"/>
      <c r="I331" s="777"/>
      <c r="J331" s="778"/>
      <c r="K331" s="779"/>
      <c r="L331" s="786"/>
      <c r="M331" s="787"/>
      <c r="N331" s="787"/>
      <c r="O331" s="787"/>
      <c r="P331" s="788"/>
      <c r="Q331" s="825"/>
      <c r="R331" s="826"/>
      <c r="S331" s="827"/>
      <c r="T331" s="832"/>
      <c r="U331" s="832"/>
      <c r="V331" s="833"/>
      <c r="W331" s="786"/>
      <c r="X331" s="787"/>
      <c r="Y331" s="787"/>
      <c r="Z331" s="787"/>
      <c r="AA331" s="835"/>
      <c r="AB331" s="863"/>
      <c r="AC331" s="864"/>
      <c r="AD331" s="865"/>
      <c r="AE331" s="832"/>
      <c r="AF331" s="832"/>
      <c r="AG331" s="833"/>
      <c r="AH331" s="742"/>
      <c r="AI331" s="743"/>
      <c r="AJ331" s="743"/>
      <c r="AK331" s="743"/>
      <c r="AL331" s="744"/>
      <c r="AN331" s="745"/>
      <c r="AO331" s="746"/>
      <c r="AP331" s="746"/>
      <c r="AQ331" s="746"/>
      <c r="AR331" s="747"/>
      <c r="AU331" s="748"/>
      <c r="AV331" s="837"/>
      <c r="AW331" s="820"/>
    </row>
    <row r="332" spans="3:49" ht="10.9" customHeight="1">
      <c r="C332" s="766"/>
      <c r="D332" s="769"/>
      <c r="E332" s="772"/>
      <c r="F332" s="772"/>
      <c r="G332" s="766"/>
      <c r="H332" s="772"/>
      <c r="I332" s="777"/>
      <c r="J332" s="778"/>
      <c r="K332" s="779"/>
      <c r="L332" s="786"/>
      <c r="M332" s="787"/>
      <c r="N332" s="787"/>
      <c r="O332" s="787"/>
      <c r="P332" s="788"/>
      <c r="Q332" s="825"/>
      <c r="R332" s="826"/>
      <c r="S332" s="827"/>
      <c r="T332" s="832"/>
      <c r="U332" s="832"/>
      <c r="V332" s="833"/>
      <c r="W332" s="786"/>
      <c r="X332" s="787"/>
      <c r="Y332" s="787"/>
      <c r="Z332" s="787"/>
      <c r="AA332" s="835"/>
      <c r="AB332" s="854"/>
      <c r="AC332" s="855"/>
      <c r="AD332" s="856"/>
      <c r="AE332" s="832"/>
      <c r="AF332" s="832"/>
      <c r="AG332" s="833"/>
      <c r="AH332" s="742"/>
      <c r="AI332" s="743"/>
      <c r="AJ332" s="743"/>
      <c r="AK332" s="743"/>
      <c r="AL332" s="744"/>
      <c r="AN332" s="745"/>
      <c r="AO332" s="746"/>
      <c r="AP332" s="746"/>
      <c r="AQ332" s="746"/>
      <c r="AR332" s="747"/>
      <c r="AU332" s="748"/>
      <c r="AV332" s="837"/>
      <c r="AW332" s="820"/>
    </row>
    <row r="333" spans="3:49" ht="10.9" customHeight="1">
      <c r="C333" s="767"/>
      <c r="D333" s="770"/>
      <c r="E333" s="773"/>
      <c r="F333" s="773"/>
      <c r="G333" s="767"/>
      <c r="H333" s="773"/>
      <c r="I333" s="780"/>
      <c r="J333" s="781"/>
      <c r="K333" s="782"/>
      <c r="L333" s="789"/>
      <c r="M333" s="790"/>
      <c r="N333" s="790"/>
      <c r="O333" s="790"/>
      <c r="P333" s="791"/>
      <c r="Q333" s="828"/>
      <c r="R333" s="829"/>
      <c r="S333" s="830"/>
      <c r="T333" s="832"/>
      <c r="U333" s="832"/>
      <c r="V333" s="833"/>
      <c r="W333" s="789"/>
      <c r="X333" s="790"/>
      <c r="Y333" s="790"/>
      <c r="Z333" s="790"/>
      <c r="AA333" s="836"/>
      <c r="AB333" s="857"/>
      <c r="AC333" s="858"/>
      <c r="AD333" s="859"/>
      <c r="AE333" s="832"/>
      <c r="AF333" s="832"/>
      <c r="AG333" s="833"/>
      <c r="AH333" s="742"/>
      <c r="AI333" s="743"/>
      <c r="AJ333" s="743"/>
      <c r="AK333" s="743"/>
      <c r="AL333" s="744"/>
      <c r="AN333" s="745"/>
      <c r="AO333" s="746"/>
      <c r="AP333" s="746"/>
      <c r="AQ333" s="746"/>
      <c r="AR333" s="747"/>
      <c r="AU333" s="748"/>
      <c r="AV333" s="837"/>
      <c r="AW333" s="820"/>
    </row>
    <row r="334" spans="3:49" ht="10.9" customHeight="1">
      <c r="C334" s="765">
        <v>5</v>
      </c>
      <c r="D334" s="768" t="s">
        <v>9</v>
      </c>
      <c r="E334" s="771">
        <v>3</v>
      </c>
      <c r="F334" s="771" t="s">
        <v>10</v>
      </c>
      <c r="G334" s="765" t="s">
        <v>23</v>
      </c>
      <c r="H334" s="771"/>
      <c r="I334" s="774"/>
      <c r="J334" s="775"/>
      <c r="K334" s="776"/>
      <c r="L334" s="783">
        <f>IF(AND(I334="○",AU334="●"),AW334,0)</f>
        <v>0</v>
      </c>
      <c r="M334" s="784"/>
      <c r="N334" s="784"/>
      <c r="O334" s="784"/>
      <c r="P334" s="785"/>
      <c r="Q334" s="822"/>
      <c r="R334" s="823"/>
      <c r="S334" s="824"/>
      <c r="T334" s="831"/>
      <c r="U334" s="832"/>
      <c r="V334" s="833"/>
      <c r="W334" s="783">
        <f t="shared" ref="W334" si="29">IF(AND(I334="○",AU334="●"),$K$258*2,0)</f>
        <v>0</v>
      </c>
      <c r="X334" s="784"/>
      <c r="Y334" s="784"/>
      <c r="Z334" s="784"/>
      <c r="AA334" s="834"/>
      <c r="AB334" s="860"/>
      <c r="AC334" s="861"/>
      <c r="AD334" s="862"/>
      <c r="AE334" s="831"/>
      <c r="AF334" s="832"/>
      <c r="AG334" s="833"/>
      <c r="AH334" s="742">
        <f>IF(I334="○",L334+W334,ROUNDUP(L334*T334+W334*AE334,1))</f>
        <v>0</v>
      </c>
      <c r="AI334" s="743"/>
      <c r="AJ334" s="743"/>
      <c r="AK334" s="743"/>
      <c r="AL334" s="744"/>
      <c r="AN334" s="745"/>
      <c r="AO334" s="746"/>
      <c r="AP334" s="746"/>
      <c r="AQ334" s="746"/>
      <c r="AR334" s="747"/>
      <c r="AU334" s="748" t="str">
        <f t="shared" ref="AU334" si="30">IF(OR(I334="×",AU338="×"),"×","●")</f>
        <v>●</v>
      </c>
      <c r="AV334" s="837">
        <f t="shared" ref="AV334" si="31">IF(AU334="●",IF(I334="定","-",I334),"-")</f>
        <v>0</v>
      </c>
      <c r="AW334" s="820">
        <f t="shared" ref="AW334" si="32">20+ROUNDDOWN(($K$256-1000)/1000,0)*20</f>
        <v>0</v>
      </c>
    </row>
    <row r="335" spans="3:49" ht="10.9" customHeight="1">
      <c r="C335" s="766"/>
      <c r="D335" s="769"/>
      <c r="E335" s="772"/>
      <c r="F335" s="772"/>
      <c r="G335" s="766"/>
      <c r="H335" s="772"/>
      <c r="I335" s="777"/>
      <c r="J335" s="778"/>
      <c r="K335" s="779"/>
      <c r="L335" s="786"/>
      <c r="M335" s="787"/>
      <c r="N335" s="787"/>
      <c r="O335" s="787"/>
      <c r="P335" s="788"/>
      <c r="Q335" s="825"/>
      <c r="R335" s="826"/>
      <c r="S335" s="827"/>
      <c r="T335" s="832"/>
      <c r="U335" s="832"/>
      <c r="V335" s="833"/>
      <c r="W335" s="786"/>
      <c r="X335" s="787"/>
      <c r="Y335" s="787"/>
      <c r="Z335" s="787"/>
      <c r="AA335" s="835"/>
      <c r="AB335" s="863"/>
      <c r="AC335" s="864"/>
      <c r="AD335" s="865"/>
      <c r="AE335" s="832"/>
      <c r="AF335" s="832"/>
      <c r="AG335" s="833"/>
      <c r="AH335" s="742"/>
      <c r="AI335" s="743"/>
      <c r="AJ335" s="743"/>
      <c r="AK335" s="743"/>
      <c r="AL335" s="744"/>
      <c r="AN335" s="745"/>
      <c r="AO335" s="746"/>
      <c r="AP335" s="746"/>
      <c r="AQ335" s="746"/>
      <c r="AR335" s="747"/>
      <c r="AU335" s="748"/>
      <c r="AV335" s="837"/>
      <c r="AW335" s="820"/>
    </row>
    <row r="336" spans="3:49" ht="10.9" customHeight="1">
      <c r="C336" s="766"/>
      <c r="D336" s="769"/>
      <c r="E336" s="772"/>
      <c r="F336" s="772"/>
      <c r="G336" s="766"/>
      <c r="H336" s="772"/>
      <c r="I336" s="777"/>
      <c r="J336" s="778"/>
      <c r="K336" s="779"/>
      <c r="L336" s="786"/>
      <c r="M336" s="787"/>
      <c r="N336" s="787"/>
      <c r="O336" s="787"/>
      <c r="P336" s="788"/>
      <c r="Q336" s="825"/>
      <c r="R336" s="826"/>
      <c r="S336" s="827"/>
      <c r="T336" s="832"/>
      <c r="U336" s="832"/>
      <c r="V336" s="833"/>
      <c r="W336" s="786"/>
      <c r="X336" s="787"/>
      <c r="Y336" s="787"/>
      <c r="Z336" s="787"/>
      <c r="AA336" s="835"/>
      <c r="AB336" s="854"/>
      <c r="AC336" s="855"/>
      <c r="AD336" s="856"/>
      <c r="AE336" s="832"/>
      <c r="AF336" s="832"/>
      <c r="AG336" s="833"/>
      <c r="AH336" s="742"/>
      <c r="AI336" s="743"/>
      <c r="AJ336" s="743"/>
      <c r="AK336" s="743"/>
      <c r="AL336" s="744"/>
      <c r="AN336" s="745"/>
      <c r="AO336" s="746"/>
      <c r="AP336" s="746"/>
      <c r="AQ336" s="746"/>
      <c r="AR336" s="747"/>
      <c r="AU336" s="748"/>
      <c r="AV336" s="837"/>
      <c r="AW336" s="820"/>
    </row>
    <row r="337" spans="3:49" ht="10.9" customHeight="1">
      <c r="C337" s="767"/>
      <c r="D337" s="770"/>
      <c r="E337" s="773"/>
      <c r="F337" s="773"/>
      <c r="G337" s="767"/>
      <c r="H337" s="773"/>
      <c r="I337" s="780"/>
      <c r="J337" s="781"/>
      <c r="K337" s="782"/>
      <c r="L337" s="789"/>
      <c r="M337" s="790"/>
      <c r="N337" s="790"/>
      <c r="O337" s="790"/>
      <c r="P337" s="791"/>
      <c r="Q337" s="828"/>
      <c r="R337" s="829"/>
      <c r="S337" s="830"/>
      <c r="T337" s="832"/>
      <c r="U337" s="832"/>
      <c r="V337" s="833"/>
      <c r="W337" s="789"/>
      <c r="X337" s="790"/>
      <c r="Y337" s="790"/>
      <c r="Z337" s="790"/>
      <c r="AA337" s="836"/>
      <c r="AB337" s="857"/>
      <c r="AC337" s="858"/>
      <c r="AD337" s="859"/>
      <c r="AE337" s="832"/>
      <c r="AF337" s="832"/>
      <c r="AG337" s="833"/>
      <c r="AH337" s="742"/>
      <c r="AI337" s="743"/>
      <c r="AJ337" s="743"/>
      <c r="AK337" s="743"/>
      <c r="AL337" s="744"/>
      <c r="AN337" s="745"/>
      <c r="AO337" s="746"/>
      <c r="AP337" s="746"/>
      <c r="AQ337" s="746"/>
      <c r="AR337" s="747"/>
      <c r="AU337" s="748"/>
      <c r="AV337" s="837"/>
      <c r="AW337" s="820"/>
    </row>
    <row r="338" spans="3:49" ht="10.9" customHeight="1">
      <c r="C338" s="765">
        <v>5</v>
      </c>
      <c r="D338" s="768" t="s">
        <v>9</v>
      </c>
      <c r="E338" s="771">
        <v>4</v>
      </c>
      <c r="F338" s="771" t="s">
        <v>10</v>
      </c>
      <c r="G338" s="765" t="s">
        <v>24</v>
      </c>
      <c r="H338" s="771"/>
      <c r="I338" s="774"/>
      <c r="J338" s="775"/>
      <c r="K338" s="776"/>
      <c r="L338" s="783">
        <f>IF(AND(I338="○",AU338="●"),AW338,0)</f>
        <v>0</v>
      </c>
      <c r="M338" s="784"/>
      <c r="N338" s="784"/>
      <c r="O338" s="784"/>
      <c r="P338" s="785"/>
      <c r="Q338" s="822"/>
      <c r="R338" s="823"/>
      <c r="S338" s="824"/>
      <c r="T338" s="831"/>
      <c r="U338" s="832"/>
      <c r="V338" s="833"/>
      <c r="W338" s="783">
        <f t="shared" ref="W338" si="33">IF(AND(I338="○",AU338="●"),$K$258*2,0)</f>
        <v>0</v>
      </c>
      <c r="X338" s="784"/>
      <c r="Y338" s="784"/>
      <c r="Z338" s="784"/>
      <c r="AA338" s="834"/>
      <c r="AB338" s="860"/>
      <c r="AC338" s="861"/>
      <c r="AD338" s="862"/>
      <c r="AE338" s="831"/>
      <c r="AF338" s="832"/>
      <c r="AG338" s="833"/>
      <c r="AH338" s="742">
        <f>IF(I338="○",L338+W338,ROUNDUP(L338*T338+W338*AE338,1))</f>
        <v>0</v>
      </c>
      <c r="AI338" s="743"/>
      <c r="AJ338" s="743"/>
      <c r="AK338" s="743"/>
      <c r="AL338" s="744"/>
      <c r="AN338" s="745"/>
      <c r="AO338" s="746"/>
      <c r="AP338" s="746"/>
      <c r="AQ338" s="746"/>
      <c r="AR338" s="747"/>
      <c r="AU338" s="748" t="str">
        <f t="shared" ref="AU338" si="34">IF(OR(I338="×",AU342="×"),"×","●")</f>
        <v>●</v>
      </c>
      <c r="AV338" s="837">
        <f t="shared" ref="AV338" si="35">IF(AU338="●",IF(I338="定","-",I338),"-")</f>
        <v>0</v>
      </c>
      <c r="AW338" s="820">
        <f t="shared" ref="AW338" si="36">20+ROUNDDOWN(($K$256-1000)/1000,0)*20</f>
        <v>0</v>
      </c>
    </row>
    <row r="339" spans="3:49" ht="10.9" customHeight="1">
      <c r="C339" s="766"/>
      <c r="D339" s="769"/>
      <c r="E339" s="772"/>
      <c r="F339" s="772"/>
      <c r="G339" s="766"/>
      <c r="H339" s="772"/>
      <c r="I339" s="777"/>
      <c r="J339" s="778"/>
      <c r="K339" s="779"/>
      <c r="L339" s="786"/>
      <c r="M339" s="787"/>
      <c r="N339" s="787"/>
      <c r="O339" s="787"/>
      <c r="P339" s="788"/>
      <c r="Q339" s="825"/>
      <c r="R339" s="826"/>
      <c r="S339" s="827"/>
      <c r="T339" s="832"/>
      <c r="U339" s="832"/>
      <c r="V339" s="833"/>
      <c r="W339" s="786"/>
      <c r="X339" s="787"/>
      <c r="Y339" s="787"/>
      <c r="Z339" s="787"/>
      <c r="AA339" s="835"/>
      <c r="AB339" s="863"/>
      <c r="AC339" s="864"/>
      <c r="AD339" s="865"/>
      <c r="AE339" s="832"/>
      <c r="AF339" s="832"/>
      <c r="AG339" s="833"/>
      <c r="AH339" s="742"/>
      <c r="AI339" s="743"/>
      <c r="AJ339" s="743"/>
      <c r="AK339" s="743"/>
      <c r="AL339" s="744"/>
      <c r="AN339" s="745"/>
      <c r="AO339" s="746"/>
      <c r="AP339" s="746"/>
      <c r="AQ339" s="746"/>
      <c r="AR339" s="747"/>
      <c r="AU339" s="748"/>
      <c r="AV339" s="837"/>
      <c r="AW339" s="820"/>
    </row>
    <row r="340" spans="3:49" ht="10.9" customHeight="1">
      <c r="C340" s="766"/>
      <c r="D340" s="769"/>
      <c r="E340" s="772"/>
      <c r="F340" s="772"/>
      <c r="G340" s="766"/>
      <c r="H340" s="772"/>
      <c r="I340" s="777"/>
      <c r="J340" s="778"/>
      <c r="K340" s="779"/>
      <c r="L340" s="786"/>
      <c r="M340" s="787"/>
      <c r="N340" s="787"/>
      <c r="O340" s="787"/>
      <c r="P340" s="788"/>
      <c r="Q340" s="825"/>
      <c r="R340" s="826"/>
      <c r="S340" s="827"/>
      <c r="T340" s="832"/>
      <c r="U340" s="832"/>
      <c r="V340" s="833"/>
      <c r="W340" s="786"/>
      <c r="X340" s="787"/>
      <c r="Y340" s="787"/>
      <c r="Z340" s="787"/>
      <c r="AA340" s="835"/>
      <c r="AB340" s="854"/>
      <c r="AC340" s="855"/>
      <c r="AD340" s="856"/>
      <c r="AE340" s="832"/>
      <c r="AF340" s="832"/>
      <c r="AG340" s="833"/>
      <c r="AH340" s="742"/>
      <c r="AI340" s="743"/>
      <c r="AJ340" s="743"/>
      <c r="AK340" s="743"/>
      <c r="AL340" s="744"/>
      <c r="AN340" s="745"/>
      <c r="AO340" s="746"/>
      <c r="AP340" s="746"/>
      <c r="AQ340" s="746"/>
      <c r="AR340" s="747"/>
      <c r="AU340" s="748"/>
      <c r="AV340" s="837"/>
      <c r="AW340" s="820"/>
    </row>
    <row r="341" spans="3:49" ht="10.9" customHeight="1">
      <c r="C341" s="767"/>
      <c r="D341" s="770"/>
      <c r="E341" s="773"/>
      <c r="F341" s="773"/>
      <c r="G341" s="767"/>
      <c r="H341" s="773"/>
      <c r="I341" s="780"/>
      <c r="J341" s="781"/>
      <c r="K341" s="782"/>
      <c r="L341" s="789"/>
      <c r="M341" s="790"/>
      <c r="N341" s="790"/>
      <c r="O341" s="790"/>
      <c r="P341" s="791"/>
      <c r="Q341" s="828"/>
      <c r="R341" s="829"/>
      <c r="S341" s="830"/>
      <c r="T341" s="832"/>
      <c r="U341" s="832"/>
      <c r="V341" s="833"/>
      <c r="W341" s="789"/>
      <c r="X341" s="790"/>
      <c r="Y341" s="790"/>
      <c r="Z341" s="790"/>
      <c r="AA341" s="836"/>
      <c r="AB341" s="857"/>
      <c r="AC341" s="858"/>
      <c r="AD341" s="859"/>
      <c r="AE341" s="832"/>
      <c r="AF341" s="832"/>
      <c r="AG341" s="833"/>
      <c r="AH341" s="742"/>
      <c r="AI341" s="743"/>
      <c r="AJ341" s="743"/>
      <c r="AK341" s="743"/>
      <c r="AL341" s="744"/>
      <c r="AN341" s="745"/>
      <c r="AO341" s="746"/>
      <c r="AP341" s="746"/>
      <c r="AQ341" s="746"/>
      <c r="AR341" s="747"/>
      <c r="AU341" s="748"/>
      <c r="AV341" s="837"/>
      <c r="AW341" s="820"/>
    </row>
    <row r="342" spans="3:49" ht="10.9" customHeight="1">
      <c r="C342" s="765">
        <v>5</v>
      </c>
      <c r="D342" s="768" t="s">
        <v>9</v>
      </c>
      <c r="E342" s="771">
        <v>5</v>
      </c>
      <c r="F342" s="771" t="s">
        <v>10</v>
      </c>
      <c r="G342" s="765" t="s">
        <v>25</v>
      </c>
      <c r="H342" s="771"/>
      <c r="I342" s="774"/>
      <c r="J342" s="775"/>
      <c r="K342" s="776"/>
      <c r="L342" s="783">
        <f>IF(AND(I342="○",AU342="●"),AW342,0)</f>
        <v>0</v>
      </c>
      <c r="M342" s="784"/>
      <c r="N342" s="784"/>
      <c r="O342" s="784"/>
      <c r="P342" s="785"/>
      <c r="Q342" s="822"/>
      <c r="R342" s="823"/>
      <c r="S342" s="824"/>
      <c r="T342" s="831"/>
      <c r="U342" s="832"/>
      <c r="V342" s="833"/>
      <c r="W342" s="783">
        <f t="shared" ref="W342" si="37">IF(AND(I342="○",AU342="●"),$K$258*2,0)</f>
        <v>0</v>
      </c>
      <c r="X342" s="784"/>
      <c r="Y342" s="784"/>
      <c r="Z342" s="784"/>
      <c r="AA342" s="834"/>
      <c r="AB342" s="860"/>
      <c r="AC342" s="861"/>
      <c r="AD342" s="862"/>
      <c r="AE342" s="831"/>
      <c r="AF342" s="832"/>
      <c r="AG342" s="833"/>
      <c r="AH342" s="742">
        <f>IF(I342="○",L342+W342,ROUNDUP(L342*T342+W342*AE342,1))</f>
        <v>0</v>
      </c>
      <c r="AI342" s="743"/>
      <c r="AJ342" s="743"/>
      <c r="AK342" s="743"/>
      <c r="AL342" s="744"/>
      <c r="AN342" s="745"/>
      <c r="AO342" s="746"/>
      <c r="AP342" s="746"/>
      <c r="AQ342" s="746"/>
      <c r="AR342" s="747"/>
      <c r="AU342" s="748" t="str">
        <f t="shared" ref="AU342" si="38">IF(OR(I342="×",AU346="×"),"×","●")</f>
        <v>●</v>
      </c>
      <c r="AV342" s="837">
        <f t="shared" ref="AV342" si="39">IF(AU342="●",IF(I342="定","-",I342),"-")</f>
        <v>0</v>
      </c>
      <c r="AW342" s="820">
        <f t="shared" ref="AW342" si="40">20+ROUNDDOWN(($K$256-1000)/1000,0)*20</f>
        <v>0</v>
      </c>
    </row>
    <row r="343" spans="3:49" ht="10.9" customHeight="1">
      <c r="C343" s="766"/>
      <c r="D343" s="769"/>
      <c r="E343" s="772"/>
      <c r="F343" s="772"/>
      <c r="G343" s="766"/>
      <c r="H343" s="772"/>
      <c r="I343" s="777"/>
      <c r="J343" s="778"/>
      <c r="K343" s="779"/>
      <c r="L343" s="786"/>
      <c r="M343" s="787"/>
      <c r="N343" s="787"/>
      <c r="O343" s="787"/>
      <c r="P343" s="788"/>
      <c r="Q343" s="825"/>
      <c r="R343" s="826"/>
      <c r="S343" s="827"/>
      <c r="T343" s="832"/>
      <c r="U343" s="832"/>
      <c r="V343" s="833"/>
      <c r="W343" s="786"/>
      <c r="X343" s="787"/>
      <c r="Y343" s="787"/>
      <c r="Z343" s="787"/>
      <c r="AA343" s="835"/>
      <c r="AB343" s="863"/>
      <c r="AC343" s="864"/>
      <c r="AD343" s="865"/>
      <c r="AE343" s="832"/>
      <c r="AF343" s="832"/>
      <c r="AG343" s="833"/>
      <c r="AH343" s="742"/>
      <c r="AI343" s="743"/>
      <c r="AJ343" s="743"/>
      <c r="AK343" s="743"/>
      <c r="AL343" s="744"/>
      <c r="AN343" s="745"/>
      <c r="AO343" s="746"/>
      <c r="AP343" s="746"/>
      <c r="AQ343" s="746"/>
      <c r="AR343" s="747"/>
      <c r="AU343" s="748"/>
      <c r="AV343" s="837"/>
      <c r="AW343" s="820"/>
    </row>
    <row r="344" spans="3:49" ht="10.9" customHeight="1">
      <c r="C344" s="766"/>
      <c r="D344" s="769"/>
      <c r="E344" s="772"/>
      <c r="F344" s="772"/>
      <c r="G344" s="766"/>
      <c r="H344" s="772"/>
      <c r="I344" s="777"/>
      <c r="J344" s="778"/>
      <c r="K344" s="779"/>
      <c r="L344" s="786"/>
      <c r="M344" s="787"/>
      <c r="N344" s="787"/>
      <c r="O344" s="787"/>
      <c r="P344" s="788"/>
      <c r="Q344" s="825"/>
      <c r="R344" s="826"/>
      <c r="S344" s="827"/>
      <c r="T344" s="832"/>
      <c r="U344" s="832"/>
      <c r="V344" s="833"/>
      <c r="W344" s="786"/>
      <c r="X344" s="787"/>
      <c r="Y344" s="787"/>
      <c r="Z344" s="787"/>
      <c r="AA344" s="835"/>
      <c r="AB344" s="854"/>
      <c r="AC344" s="855"/>
      <c r="AD344" s="856"/>
      <c r="AE344" s="832"/>
      <c r="AF344" s="832"/>
      <c r="AG344" s="833"/>
      <c r="AH344" s="742"/>
      <c r="AI344" s="743"/>
      <c r="AJ344" s="743"/>
      <c r="AK344" s="743"/>
      <c r="AL344" s="744"/>
      <c r="AN344" s="745"/>
      <c r="AO344" s="746"/>
      <c r="AP344" s="746"/>
      <c r="AQ344" s="746"/>
      <c r="AR344" s="747"/>
      <c r="AU344" s="748"/>
      <c r="AV344" s="837"/>
      <c r="AW344" s="820"/>
    </row>
    <row r="345" spans="3:49" ht="10.9" customHeight="1">
      <c r="C345" s="767"/>
      <c r="D345" s="770"/>
      <c r="E345" s="773"/>
      <c r="F345" s="773"/>
      <c r="G345" s="767"/>
      <c r="H345" s="773"/>
      <c r="I345" s="780"/>
      <c r="J345" s="781"/>
      <c r="K345" s="782"/>
      <c r="L345" s="789"/>
      <c r="M345" s="790"/>
      <c r="N345" s="790"/>
      <c r="O345" s="790"/>
      <c r="P345" s="791"/>
      <c r="Q345" s="828"/>
      <c r="R345" s="829"/>
      <c r="S345" s="830"/>
      <c r="T345" s="832"/>
      <c r="U345" s="832"/>
      <c r="V345" s="833"/>
      <c r="W345" s="789"/>
      <c r="X345" s="790"/>
      <c r="Y345" s="790"/>
      <c r="Z345" s="790"/>
      <c r="AA345" s="836"/>
      <c r="AB345" s="857"/>
      <c r="AC345" s="858"/>
      <c r="AD345" s="859"/>
      <c r="AE345" s="832"/>
      <c r="AF345" s="832"/>
      <c r="AG345" s="833"/>
      <c r="AH345" s="742"/>
      <c r="AI345" s="743"/>
      <c r="AJ345" s="743"/>
      <c r="AK345" s="743"/>
      <c r="AL345" s="744"/>
      <c r="AN345" s="745"/>
      <c r="AO345" s="746"/>
      <c r="AP345" s="746"/>
      <c r="AQ345" s="746"/>
      <c r="AR345" s="747"/>
      <c r="AU345" s="748"/>
      <c r="AV345" s="837"/>
      <c r="AW345" s="820"/>
    </row>
    <row r="346" spans="3:49" ht="10.9" customHeight="1">
      <c r="C346" s="765">
        <v>5</v>
      </c>
      <c r="D346" s="768" t="s">
        <v>9</v>
      </c>
      <c r="E346" s="771">
        <v>6</v>
      </c>
      <c r="F346" s="771" t="s">
        <v>10</v>
      </c>
      <c r="G346" s="765" t="s">
        <v>19</v>
      </c>
      <c r="H346" s="771"/>
      <c r="I346" s="774"/>
      <c r="J346" s="775"/>
      <c r="K346" s="776"/>
      <c r="L346" s="783">
        <f>IF(AND(I346="○",AU346="●"),AW346,0)</f>
        <v>0</v>
      </c>
      <c r="M346" s="784"/>
      <c r="N346" s="784"/>
      <c r="O346" s="784"/>
      <c r="P346" s="785"/>
      <c r="Q346" s="822"/>
      <c r="R346" s="823"/>
      <c r="S346" s="824"/>
      <c r="T346" s="831"/>
      <c r="U346" s="832"/>
      <c r="V346" s="833"/>
      <c r="W346" s="783">
        <f t="shared" ref="W346" si="41">IF(AND(I346="○",AU346="●"),$K$258*2,0)</f>
        <v>0</v>
      </c>
      <c r="X346" s="784"/>
      <c r="Y346" s="784"/>
      <c r="Z346" s="784"/>
      <c r="AA346" s="834"/>
      <c r="AB346" s="860"/>
      <c r="AC346" s="861"/>
      <c r="AD346" s="862"/>
      <c r="AE346" s="831"/>
      <c r="AF346" s="832"/>
      <c r="AG346" s="833"/>
      <c r="AH346" s="742">
        <f>IF(I346="○",L346+W346,ROUNDUP(L346*T346+W346*AE346,1))</f>
        <v>0</v>
      </c>
      <c r="AI346" s="743"/>
      <c r="AJ346" s="743"/>
      <c r="AK346" s="743"/>
      <c r="AL346" s="744"/>
      <c r="AN346" s="745"/>
      <c r="AO346" s="746"/>
      <c r="AP346" s="746"/>
      <c r="AQ346" s="746"/>
      <c r="AR346" s="747"/>
      <c r="AU346" s="748" t="str">
        <f t="shared" ref="AU346" si="42">IF(OR(I346="×",AU350="×"),"×","●")</f>
        <v>●</v>
      </c>
      <c r="AV346" s="837">
        <f t="shared" ref="AV346" si="43">IF(AU346="●",IF(I346="定","-",I346),"-")</f>
        <v>0</v>
      </c>
      <c r="AW346" s="820">
        <f t="shared" ref="AW346" si="44">20+ROUNDDOWN(($K$256-1000)/1000,0)*20</f>
        <v>0</v>
      </c>
    </row>
    <row r="347" spans="3:49" ht="10.9" customHeight="1">
      <c r="C347" s="766"/>
      <c r="D347" s="769"/>
      <c r="E347" s="772"/>
      <c r="F347" s="772"/>
      <c r="G347" s="766"/>
      <c r="H347" s="772"/>
      <c r="I347" s="777"/>
      <c r="J347" s="778"/>
      <c r="K347" s="779"/>
      <c r="L347" s="786"/>
      <c r="M347" s="787"/>
      <c r="N347" s="787"/>
      <c r="O347" s="787"/>
      <c r="P347" s="788"/>
      <c r="Q347" s="825"/>
      <c r="R347" s="826"/>
      <c r="S347" s="827"/>
      <c r="T347" s="832"/>
      <c r="U347" s="832"/>
      <c r="V347" s="833"/>
      <c r="W347" s="786"/>
      <c r="X347" s="787"/>
      <c r="Y347" s="787"/>
      <c r="Z347" s="787"/>
      <c r="AA347" s="835"/>
      <c r="AB347" s="863"/>
      <c r="AC347" s="864"/>
      <c r="AD347" s="865"/>
      <c r="AE347" s="832"/>
      <c r="AF347" s="832"/>
      <c r="AG347" s="833"/>
      <c r="AH347" s="742"/>
      <c r="AI347" s="743"/>
      <c r="AJ347" s="743"/>
      <c r="AK347" s="743"/>
      <c r="AL347" s="744"/>
      <c r="AN347" s="745"/>
      <c r="AO347" s="746"/>
      <c r="AP347" s="746"/>
      <c r="AQ347" s="746"/>
      <c r="AR347" s="747"/>
      <c r="AU347" s="748"/>
      <c r="AV347" s="837"/>
      <c r="AW347" s="820"/>
    </row>
    <row r="348" spans="3:49" ht="10.9" customHeight="1">
      <c r="C348" s="766"/>
      <c r="D348" s="769"/>
      <c r="E348" s="772"/>
      <c r="F348" s="772"/>
      <c r="G348" s="766"/>
      <c r="H348" s="772"/>
      <c r="I348" s="777"/>
      <c r="J348" s="778"/>
      <c r="K348" s="779"/>
      <c r="L348" s="786"/>
      <c r="M348" s="787"/>
      <c r="N348" s="787"/>
      <c r="O348" s="787"/>
      <c r="P348" s="788"/>
      <c r="Q348" s="825"/>
      <c r="R348" s="826"/>
      <c r="S348" s="827"/>
      <c r="T348" s="832"/>
      <c r="U348" s="832"/>
      <c r="V348" s="833"/>
      <c r="W348" s="786"/>
      <c r="X348" s="787"/>
      <c r="Y348" s="787"/>
      <c r="Z348" s="787"/>
      <c r="AA348" s="835"/>
      <c r="AB348" s="854"/>
      <c r="AC348" s="855"/>
      <c r="AD348" s="856"/>
      <c r="AE348" s="832"/>
      <c r="AF348" s="832"/>
      <c r="AG348" s="833"/>
      <c r="AH348" s="742"/>
      <c r="AI348" s="743"/>
      <c r="AJ348" s="743"/>
      <c r="AK348" s="743"/>
      <c r="AL348" s="744"/>
      <c r="AN348" s="745"/>
      <c r="AO348" s="746"/>
      <c r="AP348" s="746"/>
      <c r="AQ348" s="746"/>
      <c r="AR348" s="747"/>
      <c r="AU348" s="748"/>
      <c r="AV348" s="837"/>
      <c r="AW348" s="820"/>
    </row>
    <row r="349" spans="3:49" ht="10.9" customHeight="1">
      <c r="C349" s="767"/>
      <c r="D349" s="770"/>
      <c r="E349" s="773"/>
      <c r="F349" s="773"/>
      <c r="G349" s="767"/>
      <c r="H349" s="773"/>
      <c r="I349" s="780"/>
      <c r="J349" s="781"/>
      <c r="K349" s="782"/>
      <c r="L349" s="789"/>
      <c r="M349" s="790"/>
      <c r="N349" s="790"/>
      <c r="O349" s="790"/>
      <c r="P349" s="791"/>
      <c r="Q349" s="828"/>
      <c r="R349" s="829"/>
      <c r="S349" s="830"/>
      <c r="T349" s="832"/>
      <c r="U349" s="832"/>
      <c r="V349" s="833"/>
      <c r="W349" s="789"/>
      <c r="X349" s="790"/>
      <c r="Y349" s="790"/>
      <c r="Z349" s="790"/>
      <c r="AA349" s="836"/>
      <c r="AB349" s="857"/>
      <c r="AC349" s="858"/>
      <c r="AD349" s="859"/>
      <c r="AE349" s="832"/>
      <c r="AF349" s="832"/>
      <c r="AG349" s="833"/>
      <c r="AH349" s="742"/>
      <c r="AI349" s="743"/>
      <c r="AJ349" s="743"/>
      <c r="AK349" s="743"/>
      <c r="AL349" s="744"/>
      <c r="AN349" s="745"/>
      <c r="AO349" s="746"/>
      <c r="AP349" s="746"/>
      <c r="AQ349" s="746"/>
      <c r="AR349" s="747"/>
      <c r="AU349" s="748"/>
      <c r="AV349" s="837"/>
      <c r="AW349" s="820"/>
    </row>
    <row r="350" spans="3:49" ht="10.9" customHeight="1">
      <c r="C350" s="765">
        <v>5</v>
      </c>
      <c r="D350" s="768" t="s">
        <v>9</v>
      </c>
      <c r="E350" s="771">
        <v>7</v>
      </c>
      <c r="F350" s="771" t="s">
        <v>10</v>
      </c>
      <c r="G350" s="765" t="s">
        <v>20</v>
      </c>
      <c r="H350" s="771"/>
      <c r="I350" s="774"/>
      <c r="J350" s="775"/>
      <c r="K350" s="776"/>
      <c r="L350" s="783">
        <f>IF(AND(I350="○",AU350="●"),AW350,0)</f>
        <v>0</v>
      </c>
      <c r="M350" s="784"/>
      <c r="N350" s="784"/>
      <c r="O350" s="784"/>
      <c r="P350" s="785"/>
      <c r="Q350" s="822"/>
      <c r="R350" s="823"/>
      <c r="S350" s="824"/>
      <c r="T350" s="831"/>
      <c r="U350" s="832"/>
      <c r="V350" s="833"/>
      <c r="W350" s="783">
        <f t="shared" ref="W350" si="45">IF(AND(I350="○",AU350="●"),$K$258*2,0)</f>
        <v>0</v>
      </c>
      <c r="X350" s="784"/>
      <c r="Y350" s="784"/>
      <c r="Z350" s="784"/>
      <c r="AA350" s="834"/>
      <c r="AB350" s="860"/>
      <c r="AC350" s="861"/>
      <c r="AD350" s="862"/>
      <c r="AE350" s="831"/>
      <c r="AF350" s="832"/>
      <c r="AG350" s="833"/>
      <c r="AH350" s="742">
        <f>IF(I350="○",L350+W350,ROUNDUP(L350*T350+W350*AE350,1))</f>
        <v>0</v>
      </c>
      <c r="AI350" s="743"/>
      <c r="AJ350" s="743"/>
      <c r="AK350" s="743"/>
      <c r="AL350" s="744"/>
      <c r="AN350" s="745"/>
      <c r="AO350" s="746"/>
      <c r="AP350" s="746"/>
      <c r="AQ350" s="746"/>
      <c r="AR350" s="747"/>
      <c r="AU350" s="748" t="str">
        <f t="shared" ref="AU350" si="46">IF(OR(I350="×",AU354="×"),"×","●")</f>
        <v>●</v>
      </c>
      <c r="AV350" s="837">
        <f t="shared" ref="AV350" si="47">IF(AU350="●",IF(I350="定","-",I350),"-")</f>
        <v>0</v>
      </c>
      <c r="AW350" s="820">
        <f t="shared" ref="AW350" si="48">20+ROUNDDOWN(($K$256-1000)/1000,0)*20</f>
        <v>0</v>
      </c>
    </row>
    <row r="351" spans="3:49" ht="10.9" customHeight="1">
      <c r="C351" s="766"/>
      <c r="D351" s="769"/>
      <c r="E351" s="772"/>
      <c r="F351" s="772"/>
      <c r="G351" s="766"/>
      <c r="H351" s="772"/>
      <c r="I351" s="777"/>
      <c r="J351" s="778"/>
      <c r="K351" s="779"/>
      <c r="L351" s="786"/>
      <c r="M351" s="787"/>
      <c r="N351" s="787"/>
      <c r="O351" s="787"/>
      <c r="P351" s="788"/>
      <c r="Q351" s="825"/>
      <c r="R351" s="826"/>
      <c r="S351" s="827"/>
      <c r="T351" s="832"/>
      <c r="U351" s="832"/>
      <c r="V351" s="833"/>
      <c r="W351" s="786"/>
      <c r="X351" s="787"/>
      <c r="Y351" s="787"/>
      <c r="Z351" s="787"/>
      <c r="AA351" s="835"/>
      <c r="AB351" s="863"/>
      <c r="AC351" s="864"/>
      <c r="AD351" s="865"/>
      <c r="AE351" s="832"/>
      <c r="AF351" s="832"/>
      <c r="AG351" s="833"/>
      <c r="AH351" s="742"/>
      <c r="AI351" s="743"/>
      <c r="AJ351" s="743"/>
      <c r="AK351" s="743"/>
      <c r="AL351" s="744"/>
      <c r="AN351" s="745"/>
      <c r="AO351" s="746"/>
      <c r="AP351" s="746"/>
      <c r="AQ351" s="746"/>
      <c r="AR351" s="747"/>
      <c r="AU351" s="748"/>
      <c r="AV351" s="837"/>
      <c r="AW351" s="820"/>
    </row>
    <row r="352" spans="3:49" ht="10.9" customHeight="1">
      <c r="C352" s="766"/>
      <c r="D352" s="769"/>
      <c r="E352" s="772"/>
      <c r="F352" s="772"/>
      <c r="G352" s="766"/>
      <c r="H352" s="772"/>
      <c r="I352" s="777"/>
      <c r="J352" s="778"/>
      <c r="K352" s="779"/>
      <c r="L352" s="786"/>
      <c r="M352" s="787"/>
      <c r="N352" s="787"/>
      <c r="O352" s="787"/>
      <c r="P352" s="788"/>
      <c r="Q352" s="825"/>
      <c r="R352" s="826"/>
      <c r="S352" s="827"/>
      <c r="T352" s="832"/>
      <c r="U352" s="832"/>
      <c r="V352" s="833"/>
      <c r="W352" s="786"/>
      <c r="X352" s="787"/>
      <c r="Y352" s="787"/>
      <c r="Z352" s="787"/>
      <c r="AA352" s="835"/>
      <c r="AB352" s="854"/>
      <c r="AC352" s="855"/>
      <c r="AD352" s="856"/>
      <c r="AE352" s="832"/>
      <c r="AF352" s="832"/>
      <c r="AG352" s="833"/>
      <c r="AH352" s="742"/>
      <c r="AI352" s="743"/>
      <c r="AJ352" s="743"/>
      <c r="AK352" s="743"/>
      <c r="AL352" s="744"/>
      <c r="AN352" s="745"/>
      <c r="AO352" s="746"/>
      <c r="AP352" s="746"/>
      <c r="AQ352" s="746"/>
      <c r="AR352" s="747"/>
      <c r="AU352" s="748"/>
      <c r="AV352" s="837"/>
      <c r="AW352" s="820"/>
    </row>
    <row r="353" spans="3:49" ht="10.9" customHeight="1">
      <c r="C353" s="767"/>
      <c r="D353" s="770"/>
      <c r="E353" s="773"/>
      <c r="F353" s="773"/>
      <c r="G353" s="767"/>
      <c r="H353" s="773"/>
      <c r="I353" s="780"/>
      <c r="J353" s="781"/>
      <c r="K353" s="782"/>
      <c r="L353" s="789"/>
      <c r="M353" s="790"/>
      <c r="N353" s="790"/>
      <c r="O353" s="790"/>
      <c r="P353" s="791"/>
      <c r="Q353" s="828"/>
      <c r="R353" s="829"/>
      <c r="S353" s="830"/>
      <c r="T353" s="832"/>
      <c r="U353" s="832"/>
      <c r="V353" s="833"/>
      <c r="W353" s="789"/>
      <c r="X353" s="790"/>
      <c r="Y353" s="790"/>
      <c r="Z353" s="790"/>
      <c r="AA353" s="836"/>
      <c r="AB353" s="857"/>
      <c r="AC353" s="858"/>
      <c r="AD353" s="859"/>
      <c r="AE353" s="832"/>
      <c r="AF353" s="832"/>
      <c r="AG353" s="833"/>
      <c r="AH353" s="742"/>
      <c r="AI353" s="743"/>
      <c r="AJ353" s="743"/>
      <c r="AK353" s="743"/>
      <c r="AL353" s="744"/>
      <c r="AN353" s="745"/>
      <c r="AO353" s="746"/>
      <c r="AP353" s="746"/>
      <c r="AQ353" s="746"/>
      <c r="AR353" s="747"/>
      <c r="AU353" s="748"/>
      <c r="AV353" s="837"/>
      <c r="AW353" s="820"/>
    </row>
    <row r="354" spans="3:49" ht="10.9" customHeight="1">
      <c r="C354" s="765">
        <v>5</v>
      </c>
      <c r="D354" s="768" t="s">
        <v>9</v>
      </c>
      <c r="E354" s="771">
        <v>8</v>
      </c>
      <c r="F354" s="771" t="s">
        <v>10</v>
      </c>
      <c r="G354" s="765" t="s">
        <v>21</v>
      </c>
      <c r="H354" s="771"/>
      <c r="I354" s="774"/>
      <c r="J354" s="775"/>
      <c r="K354" s="776"/>
      <c r="L354" s="783">
        <f>IF(AND(I354="○",AU354="●"),AW354,0)</f>
        <v>0</v>
      </c>
      <c r="M354" s="784"/>
      <c r="N354" s="784"/>
      <c r="O354" s="784"/>
      <c r="P354" s="785"/>
      <c r="Q354" s="822"/>
      <c r="R354" s="823"/>
      <c r="S354" s="824"/>
      <c r="T354" s="831"/>
      <c r="U354" s="832"/>
      <c r="V354" s="833"/>
      <c r="W354" s="783">
        <f t="shared" ref="W354" si="49">IF(AND(I354="○",AU354="●"),$K$258*2,0)</f>
        <v>0</v>
      </c>
      <c r="X354" s="784"/>
      <c r="Y354" s="784"/>
      <c r="Z354" s="784"/>
      <c r="AA354" s="834"/>
      <c r="AB354" s="860"/>
      <c r="AC354" s="861"/>
      <c r="AD354" s="862"/>
      <c r="AE354" s="831"/>
      <c r="AF354" s="832"/>
      <c r="AG354" s="833"/>
      <c r="AH354" s="742">
        <f>IF(I354="○",L354+W354,ROUNDUP(L354*T354+W354*AE354,1))</f>
        <v>0</v>
      </c>
      <c r="AI354" s="743"/>
      <c r="AJ354" s="743"/>
      <c r="AK354" s="743"/>
      <c r="AL354" s="744"/>
      <c r="AN354" s="745"/>
      <c r="AO354" s="746"/>
      <c r="AP354" s="746"/>
      <c r="AQ354" s="746"/>
      <c r="AR354" s="747"/>
      <c r="AU354" s="748" t="str">
        <f t="shared" ref="AU354" si="50">IF(OR(I354="×",AU358="×"),"×","●")</f>
        <v>●</v>
      </c>
      <c r="AV354" s="837">
        <f t="shared" ref="AV354" si="51">IF(AU354="●",IF(I354="定","-",I354),"-")</f>
        <v>0</v>
      </c>
      <c r="AW354" s="820">
        <f t="shared" ref="AW354" si="52">20+ROUNDDOWN(($K$256-1000)/1000,0)*20</f>
        <v>0</v>
      </c>
    </row>
    <row r="355" spans="3:49" ht="10.9" customHeight="1">
      <c r="C355" s="766"/>
      <c r="D355" s="769"/>
      <c r="E355" s="772"/>
      <c r="F355" s="772"/>
      <c r="G355" s="766"/>
      <c r="H355" s="772"/>
      <c r="I355" s="777"/>
      <c r="J355" s="778"/>
      <c r="K355" s="779"/>
      <c r="L355" s="786"/>
      <c r="M355" s="787"/>
      <c r="N355" s="787"/>
      <c r="O355" s="787"/>
      <c r="P355" s="788"/>
      <c r="Q355" s="825"/>
      <c r="R355" s="826"/>
      <c r="S355" s="827"/>
      <c r="T355" s="832"/>
      <c r="U355" s="832"/>
      <c r="V355" s="833"/>
      <c r="W355" s="786"/>
      <c r="X355" s="787"/>
      <c r="Y355" s="787"/>
      <c r="Z355" s="787"/>
      <c r="AA355" s="835"/>
      <c r="AB355" s="863"/>
      <c r="AC355" s="864"/>
      <c r="AD355" s="865"/>
      <c r="AE355" s="832"/>
      <c r="AF355" s="832"/>
      <c r="AG355" s="833"/>
      <c r="AH355" s="742"/>
      <c r="AI355" s="743"/>
      <c r="AJ355" s="743"/>
      <c r="AK355" s="743"/>
      <c r="AL355" s="744"/>
      <c r="AN355" s="745"/>
      <c r="AO355" s="746"/>
      <c r="AP355" s="746"/>
      <c r="AQ355" s="746"/>
      <c r="AR355" s="747"/>
      <c r="AU355" s="748"/>
      <c r="AV355" s="837"/>
      <c r="AW355" s="820"/>
    </row>
    <row r="356" spans="3:49" ht="10.9" customHeight="1">
      <c r="C356" s="766"/>
      <c r="D356" s="769"/>
      <c r="E356" s="772"/>
      <c r="F356" s="772"/>
      <c r="G356" s="766"/>
      <c r="H356" s="772"/>
      <c r="I356" s="777"/>
      <c r="J356" s="778"/>
      <c r="K356" s="779"/>
      <c r="L356" s="786"/>
      <c r="M356" s="787"/>
      <c r="N356" s="787"/>
      <c r="O356" s="787"/>
      <c r="P356" s="788"/>
      <c r="Q356" s="825"/>
      <c r="R356" s="826"/>
      <c r="S356" s="827"/>
      <c r="T356" s="832"/>
      <c r="U356" s="832"/>
      <c r="V356" s="833"/>
      <c r="W356" s="786"/>
      <c r="X356" s="787"/>
      <c r="Y356" s="787"/>
      <c r="Z356" s="787"/>
      <c r="AA356" s="835"/>
      <c r="AB356" s="854"/>
      <c r="AC356" s="855"/>
      <c r="AD356" s="856"/>
      <c r="AE356" s="832"/>
      <c r="AF356" s="832"/>
      <c r="AG356" s="833"/>
      <c r="AH356" s="742"/>
      <c r="AI356" s="743"/>
      <c r="AJ356" s="743"/>
      <c r="AK356" s="743"/>
      <c r="AL356" s="744"/>
      <c r="AN356" s="745"/>
      <c r="AO356" s="746"/>
      <c r="AP356" s="746"/>
      <c r="AQ356" s="746"/>
      <c r="AR356" s="747"/>
      <c r="AU356" s="748"/>
      <c r="AV356" s="837"/>
      <c r="AW356" s="820"/>
    </row>
    <row r="357" spans="3:49" ht="10.9" customHeight="1">
      <c r="C357" s="767"/>
      <c r="D357" s="770"/>
      <c r="E357" s="773"/>
      <c r="F357" s="773"/>
      <c r="G357" s="767"/>
      <c r="H357" s="773"/>
      <c r="I357" s="780"/>
      <c r="J357" s="781"/>
      <c r="K357" s="782"/>
      <c r="L357" s="789"/>
      <c r="M357" s="790"/>
      <c r="N357" s="790"/>
      <c r="O357" s="790"/>
      <c r="P357" s="791"/>
      <c r="Q357" s="828"/>
      <c r="R357" s="829"/>
      <c r="S357" s="830"/>
      <c r="T357" s="832"/>
      <c r="U357" s="832"/>
      <c r="V357" s="833"/>
      <c r="W357" s="789"/>
      <c r="X357" s="790"/>
      <c r="Y357" s="790"/>
      <c r="Z357" s="790"/>
      <c r="AA357" s="836"/>
      <c r="AB357" s="857"/>
      <c r="AC357" s="858"/>
      <c r="AD357" s="859"/>
      <c r="AE357" s="832"/>
      <c r="AF357" s="832"/>
      <c r="AG357" s="833"/>
      <c r="AH357" s="742"/>
      <c r="AI357" s="743"/>
      <c r="AJ357" s="743"/>
      <c r="AK357" s="743"/>
      <c r="AL357" s="744"/>
      <c r="AN357" s="745"/>
      <c r="AO357" s="746"/>
      <c r="AP357" s="746"/>
      <c r="AQ357" s="746"/>
      <c r="AR357" s="747"/>
      <c r="AU357" s="748"/>
      <c r="AV357" s="837"/>
      <c r="AW357" s="820"/>
    </row>
    <row r="358" spans="3:49" ht="10.9" customHeight="1">
      <c r="C358" s="765">
        <v>5</v>
      </c>
      <c r="D358" s="768" t="s">
        <v>9</v>
      </c>
      <c r="E358" s="771">
        <v>9</v>
      </c>
      <c r="F358" s="771" t="s">
        <v>10</v>
      </c>
      <c r="G358" s="765" t="s">
        <v>22</v>
      </c>
      <c r="H358" s="771"/>
      <c r="I358" s="774"/>
      <c r="J358" s="775"/>
      <c r="K358" s="776"/>
      <c r="L358" s="783">
        <f>IF(AND(I358="○",AU358="●"),AW358,0)</f>
        <v>0</v>
      </c>
      <c r="M358" s="784"/>
      <c r="N358" s="784"/>
      <c r="O358" s="784"/>
      <c r="P358" s="785"/>
      <c r="Q358" s="822"/>
      <c r="R358" s="823"/>
      <c r="S358" s="824"/>
      <c r="T358" s="831"/>
      <c r="U358" s="832"/>
      <c r="V358" s="833"/>
      <c r="W358" s="783">
        <f t="shared" ref="W358" si="53">IF(AND(I358="○",AU358="●"),$K$258*2,0)</f>
        <v>0</v>
      </c>
      <c r="X358" s="784"/>
      <c r="Y358" s="784"/>
      <c r="Z358" s="784"/>
      <c r="AA358" s="834"/>
      <c r="AB358" s="860"/>
      <c r="AC358" s="861"/>
      <c r="AD358" s="862"/>
      <c r="AE358" s="831"/>
      <c r="AF358" s="832"/>
      <c r="AG358" s="833"/>
      <c r="AH358" s="742">
        <f>IF(I358="○",L358+W358,ROUNDUP(L358*T358+W358*AE358,1))</f>
        <v>0</v>
      </c>
      <c r="AI358" s="743"/>
      <c r="AJ358" s="743"/>
      <c r="AK358" s="743"/>
      <c r="AL358" s="744"/>
      <c r="AN358" s="745"/>
      <c r="AO358" s="746"/>
      <c r="AP358" s="746"/>
      <c r="AQ358" s="746"/>
      <c r="AR358" s="747"/>
      <c r="AU358" s="748" t="str">
        <f t="shared" ref="AU358" si="54">IF(OR(I358="×",AU362="×"),"×","●")</f>
        <v>●</v>
      </c>
      <c r="AV358" s="837">
        <f t="shared" ref="AV358" si="55">IF(AU358="●",IF(I358="定","-",I358),"-")</f>
        <v>0</v>
      </c>
      <c r="AW358" s="820">
        <f t="shared" ref="AW358" si="56">20+ROUNDDOWN(($K$256-1000)/1000,0)*20</f>
        <v>0</v>
      </c>
    </row>
    <row r="359" spans="3:49" ht="10.9" customHeight="1">
      <c r="C359" s="766"/>
      <c r="D359" s="769"/>
      <c r="E359" s="772"/>
      <c r="F359" s="772"/>
      <c r="G359" s="766"/>
      <c r="H359" s="772"/>
      <c r="I359" s="777"/>
      <c r="J359" s="778"/>
      <c r="K359" s="779"/>
      <c r="L359" s="786"/>
      <c r="M359" s="787"/>
      <c r="N359" s="787"/>
      <c r="O359" s="787"/>
      <c r="P359" s="788"/>
      <c r="Q359" s="825"/>
      <c r="R359" s="826"/>
      <c r="S359" s="827"/>
      <c r="T359" s="832"/>
      <c r="U359" s="832"/>
      <c r="V359" s="833"/>
      <c r="W359" s="786"/>
      <c r="X359" s="787"/>
      <c r="Y359" s="787"/>
      <c r="Z359" s="787"/>
      <c r="AA359" s="835"/>
      <c r="AB359" s="863"/>
      <c r="AC359" s="864"/>
      <c r="AD359" s="865"/>
      <c r="AE359" s="832"/>
      <c r="AF359" s="832"/>
      <c r="AG359" s="833"/>
      <c r="AH359" s="742"/>
      <c r="AI359" s="743"/>
      <c r="AJ359" s="743"/>
      <c r="AK359" s="743"/>
      <c r="AL359" s="744"/>
      <c r="AN359" s="745"/>
      <c r="AO359" s="746"/>
      <c r="AP359" s="746"/>
      <c r="AQ359" s="746"/>
      <c r="AR359" s="747"/>
      <c r="AU359" s="748"/>
      <c r="AV359" s="837"/>
      <c r="AW359" s="820"/>
    </row>
    <row r="360" spans="3:49" ht="10.9" customHeight="1">
      <c r="C360" s="766"/>
      <c r="D360" s="769"/>
      <c r="E360" s="772"/>
      <c r="F360" s="772"/>
      <c r="G360" s="766"/>
      <c r="H360" s="772"/>
      <c r="I360" s="777"/>
      <c r="J360" s="778"/>
      <c r="K360" s="779"/>
      <c r="L360" s="786"/>
      <c r="M360" s="787"/>
      <c r="N360" s="787"/>
      <c r="O360" s="787"/>
      <c r="P360" s="788"/>
      <c r="Q360" s="825"/>
      <c r="R360" s="826"/>
      <c r="S360" s="827"/>
      <c r="T360" s="832"/>
      <c r="U360" s="832"/>
      <c r="V360" s="833"/>
      <c r="W360" s="786"/>
      <c r="X360" s="787"/>
      <c r="Y360" s="787"/>
      <c r="Z360" s="787"/>
      <c r="AA360" s="835"/>
      <c r="AB360" s="854"/>
      <c r="AC360" s="855"/>
      <c r="AD360" s="856"/>
      <c r="AE360" s="832"/>
      <c r="AF360" s="832"/>
      <c r="AG360" s="833"/>
      <c r="AH360" s="742"/>
      <c r="AI360" s="743"/>
      <c r="AJ360" s="743"/>
      <c r="AK360" s="743"/>
      <c r="AL360" s="744"/>
      <c r="AN360" s="745"/>
      <c r="AO360" s="746"/>
      <c r="AP360" s="746"/>
      <c r="AQ360" s="746"/>
      <c r="AR360" s="747"/>
      <c r="AU360" s="748"/>
      <c r="AV360" s="837"/>
      <c r="AW360" s="820"/>
    </row>
    <row r="361" spans="3:49" ht="10.9" customHeight="1">
      <c r="C361" s="767"/>
      <c r="D361" s="770"/>
      <c r="E361" s="773"/>
      <c r="F361" s="773"/>
      <c r="G361" s="767"/>
      <c r="H361" s="773"/>
      <c r="I361" s="780"/>
      <c r="J361" s="781"/>
      <c r="K361" s="782"/>
      <c r="L361" s="789"/>
      <c r="M361" s="790"/>
      <c r="N361" s="790"/>
      <c r="O361" s="790"/>
      <c r="P361" s="791"/>
      <c r="Q361" s="828"/>
      <c r="R361" s="829"/>
      <c r="S361" s="830"/>
      <c r="T361" s="832"/>
      <c r="U361" s="832"/>
      <c r="V361" s="833"/>
      <c r="W361" s="789"/>
      <c r="X361" s="790"/>
      <c r="Y361" s="790"/>
      <c r="Z361" s="790"/>
      <c r="AA361" s="836"/>
      <c r="AB361" s="857"/>
      <c r="AC361" s="858"/>
      <c r="AD361" s="859"/>
      <c r="AE361" s="832"/>
      <c r="AF361" s="832"/>
      <c r="AG361" s="833"/>
      <c r="AH361" s="742"/>
      <c r="AI361" s="743"/>
      <c r="AJ361" s="743"/>
      <c r="AK361" s="743"/>
      <c r="AL361" s="744"/>
      <c r="AN361" s="745"/>
      <c r="AO361" s="746"/>
      <c r="AP361" s="746"/>
      <c r="AQ361" s="746"/>
      <c r="AR361" s="747"/>
      <c r="AU361" s="748"/>
      <c r="AV361" s="837"/>
      <c r="AW361" s="820"/>
    </row>
    <row r="362" spans="3:49" ht="10.9" customHeight="1">
      <c r="C362" s="765">
        <v>5</v>
      </c>
      <c r="D362" s="768" t="s">
        <v>9</v>
      </c>
      <c r="E362" s="771">
        <v>10</v>
      </c>
      <c r="F362" s="771" t="s">
        <v>10</v>
      </c>
      <c r="G362" s="765" t="s">
        <v>23</v>
      </c>
      <c r="H362" s="771"/>
      <c r="I362" s="774"/>
      <c r="J362" s="775"/>
      <c r="K362" s="776"/>
      <c r="L362" s="783">
        <f>IF(AND(I362="○",AU362="●"),AW362,0)</f>
        <v>0</v>
      </c>
      <c r="M362" s="784"/>
      <c r="N362" s="784"/>
      <c r="O362" s="784"/>
      <c r="P362" s="785"/>
      <c r="Q362" s="822"/>
      <c r="R362" s="823"/>
      <c r="S362" s="824"/>
      <c r="T362" s="831"/>
      <c r="U362" s="832"/>
      <c r="V362" s="833"/>
      <c r="W362" s="783">
        <f t="shared" ref="W362" si="57">IF(AND(I362="○",AU362="●"),$K$258*2,0)</f>
        <v>0</v>
      </c>
      <c r="X362" s="784"/>
      <c r="Y362" s="784"/>
      <c r="Z362" s="784"/>
      <c r="AA362" s="834"/>
      <c r="AB362" s="860"/>
      <c r="AC362" s="861"/>
      <c r="AD362" s="862"/>
      <c r="AE362" s="831"/>
      <c r="AF362" s="832"/>
      <c r="AG362" s="833"/>
      <c r="AH362" s="742">
        <f>IF(I362="○",L362+W362,ROUNDUP(L362*T362+W362*AE362,1))</f>
        <v>0</v>
      </c>
      <c r="AI362" s="743"/>
      <c r="AJ362" s="743"/>
      <c r="AK362" s="743"/>
      <c r="AL362" s="744"/>
      <c r="AN362" s="745"/>
      <c r="AO362" s="746"/>
      <c r="AP362" s="746"/>
      <c r="AQ362" s="746"/>
      <c r="AR362" s="747"/>
      <c r="AU362" s="748" t="str">
        <f>IF(OR(I362="×",AU366="×"),"×","●")</f>
        <v>●</v>
      </c>
      <c r="AV362" s="837">
        <f t="shared" ref="AV362" si="58">IF(AU362="●",IF(I362="定","-",I362),"-")</f>
        <v>0</v>
      </c>
      <c r="AW362" s="820">
        <f t="shared" ref="AW362" si="59">20+ROUNDDOWN(($K$256-1000)/1000,0)*20</f>
        <v>0</v>
      </c>
    </row>
    <row r="363" spans="3:49" ht="10.9" customHeight="1">
      <c r="C363" s="766"/>
      <c r="D363" s="769"/>
      <c r="E363" s="772"/>
      <c r="F363" s="772"/>
      <c r="G363" s="766"/>
      <c r="H363" s="772"/>
      <c r="I363" s="777"/>
      <c r="J363" s="778"/>
      <c r="K363" s="779"/>
      <c r="L363" s="786"/>
      <c r="M363" s="787"/>
      <c r="N363" s="787"/>
      <c r="O363" s="787"/>
      <c r="P363" s="788"/>
      <c r="Q363" s="825"/>
      <c r="R363" s="826"/>
      <c r="S363" s="827"/>
      <c r="T363" s="832"/>
      <c r="U363" s="832"/>
      <c r="V363" s="833"/>
      <c r="W363" s="786"/>
      <c r="X363" s="787"/>
      <c r="Y363" s="787"/>
      <c r="Z363" s="787"/>
      <c r="AA363" s="835"/>
      <c r="AB363" s="863"/>
      <c r="AC363" s="864"/>
      <c r="AD363" s="865"/>
      <c r="AE363" s="832"/>
      <c r="AF363" s="832"/>
      <c r="AG363" s="833"/>
      <c r="AH363" s="742"/>
      <c r="AI363" s="743"/>
      <c r="AJ363" s="743"/>
      <c r="AK363" s="743"/>
      <c r="AL363" s="744"/>
      <c r="AN363" s="745"/>
      <c r="AO363" s="746"/>
      <c r="AP363" s="746"/>
      <c r="AQ363" s="746"/>
      <c r="AR363" s="747"/>
      <c r="AU363" s="748"/>
      <c r="AV363" s="837"/>
      <c r="AW363" s="820"/>
    </row>
    <row r="364" spans="3:49" ht="10.9" customHeight="1">
      <c r="C364" s="766"/>
      <c r="D364" s="769"/>
      <c r="E364" s="772"/>
      <c r="F364" s="772"/>
      <c r="G364" s="766"/>
      <c r="H364" s="772"/>
      <c r="I364" s="777"/>
      <c r="J364" s="778"/>
      <c r="K364" s="779"/>
      <c r="L364" s="786"/>
      <c r="M364" s="787"/>
      <c r="N364" s="787"/>
      <c r="O364" s="787"/>
      <c r="P364" s="788"/>
      <c r="Q364" s="825"/>
      <c r="R364" s="826"/>
      <c r="S364" s="827"/>
      <c r="T364" s="832"/>
      <c r="U364" s="832"/>
      <c r="V364" s="833"/>
      <c r="W364" s="786"/>
      <c r="X364" s="787"/>
      <c r="Y364" s="787"/>
      <c r="Z364" s="787"/>
      <c r="AA364" s="835"/>
      <c r="AB364" s="854"/>
      <c r="AC364" s="855"/>
      <c r="AD364" s="856"/>
      <c r="AE364" s="832"/>
      <c r="AF364" s="832"/>
      <c r="AG364" s="833"/>
      <c r="AH364" s="742"/>
      <c r="AI364" s="743"/>
      <c r="AJ364" s="743"/>
      <c r="AK364" s="743"/>
      <c r="AL364" s="744"/>
      <c r="AN364" s="745"/>
      <c r="AO364" s="746"/>
      <c r="AP364" s="746"/>
      <c r="AQ364" s="746"/>
      <c r="AR364" s="747"/>
      <c r="AU364" s="748"/>
      <c r="AV364" s="837"/>
      <c r="AW364" s="820"/>
    </row>
    <row r="365" spans="3:49" ht="10.9" customHeight="1">
      <c r="C365" s="767"/>
      <c r="D365" s="770"/>
      <c r="E365" s="773"/>
      <c r="F365" s="773"/>
      <c r="G365" s="767"/>
      <c r="H365" s="773"/>
      <c r="I365" s="780"/>
      <c r="J365" s="781"/>
      <c r="K365" s="782"/>
      <c r="L365" s="789"/>
      <c r="M365" s="790"/>
      <c r="N365" s="790"/>
      <c r="O365" s="790"/>
      <c r="P365" s="791"/>
      <c r="Q365" s="828"/>
      <c r="R365" s="829"/>
      <c r="S365" s="830"/>
      <c r="T365" s="832"/>
      <c r="U365" s="832"/>
      <c r="V365" s="833"/>
      <c r="W365" s="789"/>
      <c r="X365" s="790"/>
      <c r="Y365" s="790"/>
      <c r="Z365" s="790"/>
      <c r="AA365" s="836"/>
      <c r="AB365" s="857"/>
      <c r="AC365" s="858"/>
      <c r="AD365" s="859"/>
      <c r="AE365" s="832"/>
      <c r="AF365" s="832"/>
      <c r="AG365" s="833"/>
      <c r="AH365" s="742"/>
      <c r="AI365" s="743"/>
      <c r="AJ365" s="743"/>
      <c r="AK365" s="743"/>
      <c r="AL365" s="744"/>
      <c r="AN365" s="745"/>
      <c r="AO365" s="746"/>
      <c r="AP365" s="746"/>
      <c r="AQ365" s="746"/>
      <c r="AR365" s="747"/>
      <c r="AU365" s="748"/>
      <c r="AV365" s="837"/>
      <c r="AW365" s="820"/>
    </row>
    <row r="366" spans="3:49" ht="10.9" customHeight="1">
      <c r="C366" s="765">
        <v>5</v>
      </c>
      <c r="D366" s="768" t="s">
        <v>9</v>
      </c>
      <c r="E366" s="771">
        <v>11</v>
      </c>
      <c r="F366" s="771" t="s">
        <v>10</v>
      </c>
      <c r="G366" s="765" t="s">
        <v>24</v>
      </c>
      <c r="H366" s="771"/>
      <c r="I366" s="774"/>
      <c r="J366" s="775"/>
      <c r="K366" s="776"/>
      <c r="L366" s="783">
        <f>IF(AND(I366="○",AU366="●"),AW366,0)</f>
        <v>0</v>
      </c>
      <c r="M366" s="784"/>
      <c r="N366" s="784"/>
      <c r="O366" s="784"/>
      <c r="P366" s="785"/>
      <c r="Q366" s="822"/>
      <c r="R366" s="823"/>
      <c r="S366" s="824"/>
      <c r="T366" s="831"/>
      <c r="U366" s="832"/>
      <c r="V366" s="833"/>
      <c r="W366" s="783">
        <f t="shared" ref="W366" si="60">IF(AND(I366="○",AU366="●"),$K$258*2,0)</f>
        <v>0</v>
      </c>
      <c r="X366" s="784"/>
      <c r="Y366" s="784"/>
      <c r="Z366" s="784"/>
      <c r="AA366" s="834"/>
      <c r="AB366" s="860"/>
      <c r="AC366" s="861"/>
      <c r="AD366" s="862"/>
      <c r="AE366" s="831"/>
      <c r="AF366" s="832"/>
      <c r="AG366" s="833"/>
      <c r="AH366" s="742">
        <f>IF(I366="○",L366+W366,ROUNDUP(L366*T366+W366*AE366,1))</f>
        <v>0</v>
      </c>
      <c r="AI366" s="743"/>
      <c r="AJ366" s="743"/>
      <c r="AK366" s="743"/>
      <c r="AL366" s="744"/>
      <c r="AN366" s="745"/>
      <c r="AO366" s="746"/>
      <c r="AP366" s="746"/>
      <c r="AQ366" s="746"/>
      <c r="AR366" s="747"/>
      <c r="AU366" s="748" t="str">
        <f>IF(I366="×","×","●")</f>
        <v>●</v>
      </c>
      <c r="AV366" s="837">
        <f t="shared" ref="AV366" si="61">IF(AU366="●",IF(I366="定","-",I366),"-")</f>
        <v>0</v>
      </c>
      <c r="AW366" s="820">
        <f t="shared" ref="AW366" si="62">20+ROUNDDOWN(($K$256-1000)/1000,0)*20</f>
        <v>0</v>
      </c>
    </row>
    <row r="367" spans="3:49" ht="10.9" customHeight="1">
      <c r="C367" s="766"/>
      <c r="D367" s="769"/>
      <c r="E367" s="772"/>
      <c r="F367" s="772"/>
      <c r="G367" s="766"/>
      <c r="H367" s="772"/>
      <c r="I367" s="777"/>
      <c r="J367" s="778"/>
      <c r="K367" s="779"/>
      <c r="L367" s="786"/>
      <c r="M367" s="787"/>
      <c r="N367" s="787"/>
      <c r="O367" s="787"/>
      <c r="P367" s="788"/>
      <c r="Q367" s="825"/>
      <c r="R367" s="826"/>
      <c r="S367" s="827"/>
      <c r="T367" s="832"/>
      <c r="U367" s="832"/>
      <c r="V367" s="833"/>
      <c r="W367" s="786"/>
      <c r="X367" s="787"/>
      <c r="Y367" s="787"/>
      <c r="Z367" s="787"/>
      <c r="AA367" s="835"/>
      <c r="AB367" s="863"/>
      <c r="AC367" s="864"/>
      <c r="AD367" s="865"/>
      <c r="AE367" s="832"/>
      <c r="AF367" s="832"/>
      <c r="AG367" s="833"/>
      <c r="AH367" s="742"/>
      <c r="AI367" s="743"/>
      <c r="AJ367" s="743"/>
      <c r="AK367" s="743"/>
      <c r="AL367" s="744"/>
      <c r="AN367" s="745"/>
      <c r="AO367" s="746"/>
      <c r="AP367" s="746"/>
      <c r="AQ367" s="746"/>
      <c r="AR367" s="747"/>
      <c r="AU367" s="748"/>
      <c r="AV367" s="837"/>
      <c r="AW367" s="820"/>
    </row>
    <row r="368" spans="3:49" ht="10.9" customHeight="1">
      <c r="C368" s="766"/>
      <c r="D368" s="769"/>
      <c r="E368" s="772"/>
      <c r="F368" s="772"/>
      <c r="G368" s="766"/>
      <c r="H368" s="772"/>
      <c r="I368" s="777"/>
      <c r="J368" s="778"/>
      <c r="K368" s="779"/>
      <c r="L368" s="786"/>
      <c r="M368" s="787"/>
      <c r="N368" s="787"/>
      <c r="O368" s="787"/>
      <c r="P368" s="788"/>
      <c r="Q368" s="825"/>
      <c r="R368" s="826"/>
      <c r="S368" s="827"/>
      <c r="T368" s="832"/>
      <c r="U368" s="832"/>
      <c r="V368" s="833"/>
      <c r="W368" s="786"/>
      <c r="X368" s="787"/>
      <c r="Y368" s="787"/>
      <c r="Z368" s="787"/>
      <c r="AA368" s="835"/>
      <c r="AB368" s="854"/>
      <c r="AC368" s="855"/>
      <c r="AD368" s="856"/>
      <c r="AE368" s="832"/>
      <c r="AF368" s="832"/>
      <c r="AG368" s="833"/>
      <c r="AH368" s="742"/>
      <c r="AI368" s="743"/>
      <c r="AJ368" s="743"/>
      <c r="AK368" s="743"/>
      <c r="AL368" s="744"/>
      <c r="AN368" s="745"/>
      <c r="AO368" s="746"/>
      <c r="AP368" s="746"/>
      <c r="AQ368" s="746"/>
      <c r="AR368" s="747"/>
      <c r="AU368" s="748"/>
      <c r="AV368" s="837"/>
      <c r="AW368" s="820"/>
    </row>
    <row r="369" spans="3:49" ht="10.9" customHeight="1" thickBot="1">
      <c r="C369" s="882"/>
      <c r="D369" s="883"/>
      <c r="E369" s="884"/>
      <c r="F369" s="884"/>
      <c r="G369" s="882"/>
      <c r="H369" s="884"/>
      <c r="I369" s="885"/>
      <c r="J369" s="886"/>
      <c r="K369" s="887"/>
      <c r="L369" s="888"/>
      <c r="M369" s="889"/>
      <c r="N369" s="889"/>
      <c r="O369" s="889"/>
      <c r="P369" s="890"/>
      <c r="Q369" s="891"/>
      <c r="R369" s="892"/>
      <c r="S369" s="893"/>
      <c r="T369" s="894"/>
      <c r="U369" s="894"/>
      <c r="V369" s="895"/>
      <c r="W369" s="888"/>
      <c r="X369" s="889"/>
      <c r="Y369" s="889"/>
      <c r="Z369" s="889"/>
      <c r="AA369" s="896"/>
      <c r="AB369" s="857"/>
      <c r="AC369" s="858"/>
      <c r="AD369" s="859"/>
      <c r="AE369" s="894"/>
      <c r="AF369" s="894"/>
      <c r="AG369" s="895"/>
      <c r="AH369" s="897"/>
      <c r="AI369" s="898"/>
      <c r="AJ369" s="898"/>
      <c r="AK369" s="898"/>
      <c r="AL369" s="899"/>
      <c r="AN369" s="900"/>
      <c r="AO369" s="901"/>
      <c r="AP369" s="901"/>
      <c r="AQ369" s="901"/>
      <c r="AR369" s="902"/>
      <c r="AU369" s="903"/>
      <c r="AV369" s="904"/>
      <c r="AW369" s="905"/>
    </row>
    <row r="370" spans="3:49" ht="10.9" customHeight="1" thickTop="1">
      <c r="C370" s="868">
        <v>5</v>
      </c>
      <c r="D370" s="922" t="s">
        <v>9</v>
      </c>
      <c r="E370" s="866">
        <v>12</v>
      </c>
      <c r="F370" s="866" t="s">
        <v>10</v>
      </c>
      <c r="G370" s="868" t="s">
        <v>25</v>
      </c>
      <c r="H370" s="866"/>
      <c r="I370" s="870"/>
      <c r="J370" s="871"/>
      <c r="K370" s="872"/>
      <c r="L370" s="786">
        <f>IF(AND(I370="△",AU370="●"),AW370,0)</f>
        <v>0</v>
      </c>
      <c r="M370" s="787"/>
      <c r="N370" s="787"/>
      <c r="O370" s="787"/>
      <c r="P370" s="835"/>
      <c r="Q370" s="774"/>
      <c r="R370" s="775"/>
      <c r="S370" s="873"/>
      <c r="T370" s="876">
        <f>IF(Q370="①",$AL$165,IF(Q370="②",$AL$187,IF(Q370="③",$AL$209,IF(Q370="④",$AL$231,0))))</f>
        <v>0</v>
      </c>
      <c r="U370" s="877"/>
      <c r="V370" s="878"/>
      <c r="W370" s="786">
        <f>IF(AND(I370="△",AU370="●"),$K$258*2,0)</f>
        <v>0</v>
      </c>
      <c r="X370" s="787"/>
      <c r="Y370" s="787"/>
      <c r="Z370" s="787"/>
      <c r="AA370" s="835"/>
      <c r="AB370" s="1094"/>
      <c r="AC370" s="1095"/>
      <c r="AD370" s="1096"/>
      <c r="AE370" s="876">
        <f>IF(AB372=0,0,ROUNDUP(AB372/AB370,3))</f>
        <v>0</v>
      </c>
      <c r="AF370" s="877"/>
      <c r="AG370" s="878"/>
      <c r="AH370" s="914">
        <f>IF(I370="○",L370+W370,ROUNDUP(L370*T370+W370*AE370,1))</f>
        <v>0</v>
      </c>
      <c r="AI370" s="915"/>
      <c r="AJ370" s="915"/>
      <c r="AK370" s="915"/>
      <c r="AL370" s="916"/>
      <c r="AN370" s="917">
        <f>IF(I370="△",ROUNDUP(W370*AE370,1),0)</f>
        <v>0</v>
      </c>
      <c r="AO370" s="918"/>
      <c r="AP370" s="918"/>
      <c r="AQ370" s="918"/>
      <c r="AR370" s="919"/>
      <c r="AU370" s="748" t="str">
        <f t="shared" ref="AU370" si="63">IF(OR(I370="×",AU374="×"),"×","●")</f>
        <v>●</v>
      </c>
      <c r="AV370" s="837">
        <f t="shared" ref="AV370" si="64">IF(AU370="●",IF(I370="定","-",I370),"-")</f>
        <v>0</v>
      </c>
      <c r="AW370" s="820">
        <f t="shared" ref="AW370" si="65">20+ROUNDDOWN(($K$256-1000)/1000,0)*20</f>
        <v>0</v>
      </c>
    </row>
    <row r="371" spans="3:49" ht="10.9" customHeight="1">
      <c r="C371" s="868"/>
      <c r="D371" s="922"/>
      <c r="E371" s="866"/>
      <c r="F371" s="866"/>
      <c r="G371" s="868"/>
      <c r="H371" s="866"/>
      <c r="I371" s="777"/>
      <c r="J371" s="778"/>
      <c r="K371" s="779"/>
      <c r="L371" s="786"/>
      <c r="M371" s="787"/>
      <c r="N371" s="787"/>
      <c r="O371" s="787"/>
      <c r="P371" s="835"/>
      <c r="Q371" s="777"/>
      <c r="R371" s="778"/>
      <c r="S371" s="874"/>
      <c r="T371" s="876"/>
      <c r="U371" s="877"/>
      <c r="V371" s="878"/>
      <c r="W371" s="786"/>
      <c r="X371" s="787"/>
      <c r="Y371" s="787"/>
      <c r="Z371" s="787"/>
      <c r="AA371" s="835"/>
      <c r="AB371" s="940"/>
      <c r="AC371" s="941"/>
      <c r="AD371" s="942"/>
      <c r="AE371" s="876"/>
      <c r="AF371" s="877"/>
      <c r="AG371" s="878"/>
      <c r="AH371" s="742"/>
      <c r="AI371" s="743"/>
      <c r="AJ371" s="743"/>
      <c r="AK371" s="743"/>
      <c r="AL371" s="744"/>
      <c r="AN371" s="911"/>
      <c r="AO371" s="912"/>
      <c r="AP371" s="912"/>
      <c r="AQ371" s="912"/>
      <c r="AR371" s="913"/>
      <c r="AU371" s="748"/>
      <c r="AV371" s="837"/>
      <c r="AW371" s="820"/>
    </row>
    <row r="372" spans="3:49" ht="10.9" customHeight="1">
      <c r="C372" s="868"/>
      <c r="D372" s="922"/>
      <c r="E372" s="866"/>
      <c r="F372" s="866"/>
      <c r="G372" s="868"/>
      <c r="H372" s="866"/>
      <c r="I372" s="777"/>
      <c r="J372" s="778"/>
      <c r="K372" s="779"/>
      <c r="L372" s="786"/>
      <c r="M372" s="787"/>
      <c r="N372" s="787"/>
      <c r="O372" s="787"/>
      <c r="P372" s="835"/>
      <c r="Q372" s="777"/>
      <c r="R372" s="778"/>
      <c r="S372" s="874"/>
      <c r="T372" s="876"/>
      <c r="U372" s="877"/>
      <c r="V372" s="878"/>
      <c r="W372" s="786"/>
      <c r="X372" s="787"/>
      <c r="Y372" s="787"/>
      <c r="Z372" s="787"/>
      <c r="AA372" s="835"/>
      <c r="AB372" s="943"/>
      <c r="AC372" s="944"/>
      <c r="AD372" s="945"/>
      <c r="AE372" s="876"/>
      <c r="AF372" s="877"/>
      <c r="AG372" s="878"/>
      <c r="AH372" s="742"/>
      <c r="AI372" s="743"/>
      <c r="AJ372" s="743"/>
      <c r="AK372" s="743"/>
      <c r="AL372" s="744"/>
      <c r="AN372" s="911"/>
      <c r="AO372" s="912"/>
      <c r="AP372" s="912"/>
      <c r="AQ372" s="912"/>
      <c r="AR372" s="913"/>
      <c r="AU372" s="748"/>
      <c r="AV372" s="837"/>
      <c r="AW372" s="820"/>
    </row>
    <row r="373" spans="3:49" ht="10.9" customHeight="1">
      <c r="C373" s="869"/>
      <c r="D373" s="923"/>
      <c r="E373" s="867"/>
      <c r="F373" s="867"/>
      <c r="G373" s="869"/>
      <c r="H373" s="867"/>
      <c r="I373" s="780"/>
      <c r="J373" s="781"/>
      <c r="K373" s="782"/>
      <c r="L373" s="789"/>
      <c r="M373" s="790"/>
      <c r="N373" s="790"/>
      <c r="O373" s="790"/>
      <c r="P373" s="836"/>
      <c r="Q373" s="780"/>
      <c r="R373" s="781"/>
      <c r="S373" s="875"/>
      <c r="T373" s="879"/>
      <c r="U373" s="880"/>
      <c r="V373" s="881"/>
      <c r="W373" s="789"/>
      <c r="X373" s="790"/>
      <c r="Y373" s="790"/>
      <c r="Z373" s="790"/>
      <c r="AA373" s="836"/>
      <c r="AB373" s="934"/>
      <c r="AC373" s="935"/>
      <c r="AD373" s="936"/>
      <c r="AE373" s="879"/>
      <c r="AF373" s="880"/>
      <c r="AG373" s="881"/>
      <c r="AH373" s="742"/>
      <c r="AI373" s="743"/>
      <c r="AJ373" s="743"/>
      <c r="AK373" s="743"/>
      <c r="AL373" s="744"/>
      <c r="AN373" s="911"/>
      <c r="AO373" s="912"/>
      <c r="AP373" s="912"/>
      <c r="AQ373" s="912"/>
      <c r="AR373" s="913"/>
      <c r="AU373" s="748"/>
      <c r="AV373" s="837"/>
      <c r="AW373" s="820"/>
    </row>
    <row r="374" spans="3:49" ht="10.9" customHeight="1">
      <c r="C374" s="920">
        <v>5</v>
      </c>
      <c r="D374" s="921" t="s">
        <v>9</v>
      </c>
      <c r="E374" s="924">
        <v>13</v>
      </c>
      <c r="F374" s="924" t="s">
        <v>10</v>
      </c>
      <c r="G374" s="920" t="s">
        <v>19</v>
      </c>
      <c r="H374" s="924"/>
      <c r="I374" s="774"/>
      <c r="J374" s="775"/>
      <c r="K374" s="776"/>
      <c r="L374" s="783">
        <f>IF(AND(I374="△",AU374="●"),AW374,0)</f>
        <v>0</v>
      </c>
      <c r="M374" s="784"/>
      <c r="N374" s="784"/>
      <c r="O374" s="784"/>
      <c r="P374" s="785"/>
      <c r="Q374" s="774"/>
      <c r="R374" s="775"/>
      <c r="S374" s="873"/>
      <c r="T374" s="925">
        <f t="shared" ref="T374" si="66">IF(Q374="①",$AL$165,IF(Q374="②",$AL$187,IF(Q374="③",$AL$209,IF(Q374="④",$AL$231,0))))</f>
        <v>0</v>
      </c>
      <c r="U374" s="926"/>
      <c r="V374" s="927"/>
      <c r="W374" s="783">
        <f t="shared" ref="W374" si="67">IF(AND(I374="△",AU374="●"),$K$258*2,0)</f>
        <v>0</v>
      </c>
      <c r="X374" s="784"/>
      <c r="Y374" s="784"/>
      <c r="Z374" s="784"/>
      <c r="AA374" s="834"/>
      <c r="AB374" s="937"/>
      <c r="AC374" s="938"/>
      <c r="AD374" s="939"/>
      <c r="AE374" s="908">
        <f t="shared" ref="AE374" si="68">IF(AB376=0,0,ROUNDUP(AB376/AB374,3))</f>
        <v>0</v>
      </c>
      <c r="AF374" s="909"/>
      <c r="AG374" s="910"/>
      <c r="AH374" s="742">
        <f>IF(I374="○",L374+W374,ROUNDUP(L374*T374+W374*AE374,1))</f>
        <v>0</v>
      </c>
      <c r="AI374" s="743"/>
      <c r="AJ374" s="743"/>
      <c r="AK374" s="743"/>
      <c r="AL374" s="744"/>
      <c r="AN374" s="928">
        <f t="shared" ref="AN374" si="69">IF(I374="△",ROUNDUP(W374*AE374,1),0)</f>
        <v>0</v>
      </c>
      <c r="AO374" s="929"/>
      <c r="AP374" s="929"/>
      <c r="AQ374" s="929"/>
      <c r="AR374" s="930"/>
      <c r="AU374" s="748" t="str">
        <f t="shared" ref="AU374" si="70">IF(OR(I374="×",AU378="×"),"×","●")</f>
        <v>●</v>
      </c>
      <c r="AV374" s="837">
        <f t="shared" ref="AV374" si="71">IF(AU374="●",IF(I374="定","-",I374),"-")</f>
        <v>0</v>
      </c>
      <c r="AW374" s="820">
        <f t="shared" ref="AW374" si="72">20+ROUNDDOWN(($K$256-1000)/1000,0)*20</f>
        <v>0</v>
      </c>
    </row>
    <row r="375" spans="3:49" ht="10.9" customHeight="1">
      <c r="C375" s="868"/>
      <c r="D375" s="922"/>
      <c r="E375" s="866"/>
      <c r="F375" s="866"/>
      <c r="G375" s="868"/>
      <c r="H375" s="866"/>
      <c r="I375" s="777"/>
      <c r="J375" s="778"/>
      <c r="K375" s="779"/>
      <c r="L375" s="786"/>
      <c r="M375" s="787"/>
      <c r="N375" s="787"/>
      <c r="O375" s="787"/>
      <c r="P375" s="788"/>
      <c r="Q375" s="777"/>
      <c r="R375" s="778"/>
      <c r="S375" s="874"/>
      <c r="T375" s="926"/>
      <c r="U375" s="926"/>
      <c r="V375" s="927"/>
      <c r="W375" s="786"/>
      <c r="X375" s="787"/>
      <c r="Y375" s="787"/>
      <c r="Z375" s="787"/>
      <c r="AA375" s="835"/>
      <c r="AB375" s="940"/>
      <c r="AC375" s="941"/>
      <c r="AD375" s="942"/>
      <c r="AE375" s="876"/>
      <c r="AF375" s="877"/>
      <c r="AG375" s="878"/>
      <c r="AH375" s="742"/>
      <c r="AI375" s="743"/>
      <c r="AJ375" s="743"/>
      <c r="AK375" s="743"/>
      <c r="AL375" s="744"/>
      <c r="AN375" s="911"/>
      <c r="AO375" s="912"/>
      <c r="AP375" s="912"/>
      <c r="AQ375" s="912"/>
      <c r="AR375" s="913"/>
      <c r="AU375" s="748"/>
      <c r="AV375" s="837"/>
      <c r="AW375" s="820"/>
    </row>
    <row r="376" spans="3:49" ht="10.9" customHeight="1">
      <c r="C376" s="868"/>
      <c r="D376" s="922"/>
      <c r="E376" s="866"/>
      <c r="F376" s="866"/>
      <c r="G376" s="868"/>
      <c r="H376" s="866"/>
      <c r="I376" s="777"/>
      <c r="J376" s="778"/>
      <c r="K376" s="779"/>
      <c r="L376" s="786"/>
      <c r="M376" s="787"/>
      <c r="N376" s="787"/>
      <c r="O376" s="787"/>
      <c r="P376" s="788"/>
      <c r="Q376" s="777"/>
      <c r="R376" s="778"/>
      <c r="S376" s="874"/>
      <c r="T376" s="926"/>
      <c r="U376" s="926"/>
      <c r="V376" s="927"/>
      <c r="W376" s="786"/>
      <c r="X376" s="787"/>
      <c r="Y376" s="787"/>
      <c r="Z376" s="787"/>
      <c r="AA376" s="835"/>
      <c r="AB376" s="931"/>
      <c r="AC376" s="932"/>
      <c r="AD376" s="933"/>
      <c r="AE376" s="876"/>
      <c r="AF376" s="877"/>
      <c r="AG376" s="878"/>
      <c r="AH376" s="742"/>
      <c r="AI376" s="743"/>
      <c r="AJ376" s="743"/>
      <c r="AK376" s="743"/>
      <c r="AL376" s="744"/>
      <c r="AN376" s="911"/>
      <c r="AO376" s="912"/>
      <c r="AP376" s="912"/>
      <c r="AQ376" s="912"/>
      <c r="AR376" s="913"/>
      <c r="AU376" s="748"/>
      <c r="AV376" s="837"/>
      <c r="AW376" s="820"/>
    </row>
    <row r="377" spans="3:49" ht="10.9" customHeight="1">
      <c r="C377" s="869"/>
      <c r="D377" s="923"/>
      <c r="E377" s="867"/>
      <c r="F377" s="867"/>
      <c r="G377" s="869"/>
      <c r="H377" s="867"/>
      <c r="I377" s="780"/>
      <c r="J377" s="781"/>
      <c r="K377" s="782"/>
      <c r="L377" s="789"/>
      <c r="M377" s="790"/>
      <c r="N377" s="790"/>
      <c r="O377" s="790"/>
      <c r="P377" s="791"/>
      <c r="Q377" s="780"/>
      <c r="R377" s="781"/>
      <c r="S377" s="875"/>
      <c r="T377" s="926"/>
      <c r="U377" s="926"/>
      <c r="V377" s="927"/>
      <c r="W377" s="789"/>
      <c r="X377" s="790"/>
      <c r="Y377" s="790"/>
      <c r="Z377" s="790"/>
      <c r="AA377" s="836"/>
      <c r="AB377" s="934"/>
      <c r="AC377" s="935"/>
      <c r="AD377" s="936"/>
      <c r="AE377" s="879"/>
      <c r="AF377" s="880"/>
      <c r="AG377" s="881"/>
      <c r="AH377" s="742"/>
      <c r="AI377" s="743"/>
      <c r="AJ377" s="743"/>
      <c r="AK377" s="743"/>
      <c r="AL377" s="744"/>
      <c r="AN377" s="911"/>
      <c r="AO377" s="912"/>
      <c r="AP377" s="912"/>
      <c r="AQ377" s="912"/>
      <c r="AR377" s="913"/>
      <c r="AU377" s="748"/>
      <c r="AV377" s="837"/>
      <c r="AW377" s="820"/>
    </row>
    <row r="378" spans="3:49" ht="10.9" customHeight="1">
      <c r="C378" s="920">
        <v>5</v>
      </c>
      <c r="D378" s="921" t="s">
        <v>9</v>
      </c>
      <c r="E378" s="924">
        <v>14</v>
      </c>
      <c r="F378" s="924" t="s">
        <v>10</v>
      </c>
      <c r="G378" s="920" t="s">
        <v>20</v>
      </c>
      <c r="H378" s="924"/>
      <c r="I378" s="774"/>
      <c r="J378" s="775"/>
      <c r="K378" s="776"/>
      <c r="L378" s="783">
        <f>IF(AND(I378="△",AU378="●"),AW378,0)</f>
        <v>0</v>
      </c>
      <c r="M378" s="784"/>
      <c r="N378" s="784"/>
      <c r="O378" s="784"/>
      <c r="P378" s="785"/>
      <c r="Q378" s="774"/>
      <c r="R378" s="775"/>
      <c r="S378" s="873"/>
      <c r="T378" s="925">
        <f t="shared" ref="T378" si="73">IF(Q378="①",$AL$165,IF(Q378="②",$AL$187,IF(Q378="③",$AL$209,IF(Q378="④",$AL$231,0))))</f>
        <v>0</v>
      </c>
      <c r="U378" s="926"/>
      <c r="V378" s="927"/>
      <c r="W378" s="783">
        <f t="shared" ref="W378" si="74">IF(AND(I378="△",AU378="●"),$K$258*2,0)</f>
        <v>0</v>
      </c>
      <c r="X378" s="784"/>
      <c r="Y378" s="784"/>
      <c r="Z378" s="784"/>
      <c r="AA378" s="834"/>
      <c r="AB378" s="937"/>
      <c r="AC378" s="938"/>
      <c r="AD378" s="939"/>
      <c r="AE378" s="908">
        <f t="shared" ref="AE378" si="75">IF(AB380=0,0,ROUNDUP(AB380/AB378,3))</f>
        <v>0</v>
      </c>
      <c r="AF378" s="909"/>
      <c r="AG378" s="910"/>
      <c r="AH378" s="742">
        <f>IF(I378="○",L378+W378,ROUNDUP(L378*T378+W378*AE378,1))</f>
        <v>0</v>
      </c>
      <c r="AI378" s="743"/>
      <c r="AJ378" s="743"/>
      <c r="AK378" s="743"/>
      <c r="AL378" s="744"/>
      <c r="AN378" s="928">
        <f t="shared" ref="AN378" si="76">IF(I378="△",ROUNDUP(W378*AE378,1),0)</f>
        <v>0</v>
      </c>
      <c r="AO378" s="929"/>
      <c r="AP378" s="929"/>
      <c r="AQ378" s="929"/>
      <c r="AR378" s="930"/>
      <c r="AU378" s="748" t="str">
        <f t="shared" ref="AU378" si="77">IF(OR(I378="×",AU382="×"),"×","●")</f>
        <v>●</v>
      </c>
      <c r="AV378" s="837">
        <f t="shared" ref="AV378" si="78">IF(AU378="●",IF(I378="定","-",I378),"-")</f>
        <v>0</v>
      </c>
      <c r="AW378" s="820">
        <f t="shared" ref="AW378" si="79">20+ROUNDDOWN(($K$256-1000)/1000,0)*20</f>
        <v>0</v>
      </c>
    </row>
    <row r="379" spans="3:49" ht="10.9" customHeight="1">
      <c r="C379" s="868"/>
      <c r="D379" s="922"/>
      <c r="E379" s="866"/>
      <c r="F379" s="866"/>
      <c r="G379" s="868"/>
      <c r="H379" s="866"/>
      <c r="I379" s="777"/>
      <c r="J379" s="778"/>
      <c r="K379" s="779"/>
      <c r="L379" s="786"/>
      <c r="M379" s="787"/>
      <c r="N379" s="787"/>
      <c r="O379" s="787"/>
      <c r="P379" s="788"/>
      <c r="Q379" s="777"/>
      <c r="R379" s="778"/>
      <c r="S379" s="874"/>
      <c r="T379" s="926"/>
      <c r="U379" s="926"/>
      <c r="V379" s="927"/>
      <c r="W379" s="786"/>
      <c r="X379" s="787"/>
      <c r="Y379" s="787"/>
      <c r="Z379" s="787"/>
      <c r="AA379" s="835"/>
      <c r="AB379" s="940"/>
      <c r="AC379" s="941"/>
      <c r="AD379" s="942"/>
      <c r="AE379" s="876"/>
      <c r="AF379" s="877"/>
      <c r="AG379" s="878"/>
      <c r="AH379" s="742"/>
      <c r="AI379" s="743"/>
      <c r="AJ379" s="743"/>
      <c r="AK379" s="743"/>
      <c r="AL379" s="744"/>
      <c r="AN379" s="911"/>
      <c r="AO379" s="912"/>
      <c r="AP379" s="912"/>
      <c r="AQ379" s="912"/>
      <c r="AR379" s="913"/>
      <c r="AU379" s="748"/>
      <c r="AV379" s="837"/>
      <c r="AW379" s="820"/>
    </row>
    <row r="380" spans="3:49" ht="10.9" customHeight="1">
      <c r="C380" s="868"/>
      <c r="D380" s="922"/>
      <c r="E380" s="866"/>
      <c r="F380" s="866"/>
      <c r="G380" s="868"/>
      <c r="H380" s="866"/>
      <c r="I380" s="777"/>
      <c r="J380" s="778"/>
      <c r="K380" s="779"/>
      <c r="L380" s="786"/>
      <c r="M380" s="787"/>
      <c r="N380" s="787"/>
      <c r="O380" s="787"/>
      <c r="P380" s="788"/>
      <c r="Q380" s="777"/>
      <c r="R380" s="778"/>
      <c r="S380" s="874"/>
      <c r="T380" s="926"/>
      <c r="U380" s="926"/>
      <c r="V380" s="927"/>
      <c r="W380" s="786"/>
      <c r="X380" s="787"/>
      <c r="Y380" s="787"/>
      <c r="Z380" s="787"/>
      <c r="AA380" s="835"/>
      <c r="AB380" s="931"/>
      <c r="AC380" s="932"/>
      <c r="AD380" s="933"/>
      <c r="AE380" s="876"/>
      <c r="AF380" s="877"/>
      <c r="AG380" s="878"/>
      <c r="AH380" s="742"/>
      <c r="AI380" s="743"/>
      <c r="AJ380" s="743"/>
      <c r="AK380" s="743"/>
      <c r="AL380" s="744"/>
      <c r="AN380" s="911"/>
      <c r="AO380" s="912"/>
      <c r="AP380" s="912"/>
      <c r="AQ380" s="912"/>
      <c r="AR380" s="913"/>
      <c r="AU380" s="748"/>
      <c r="AV380" s="837"/>
      <c r="AW380" s="820"/>
    </row>
    <row r="381" spans="3:49" ht="10.9" customHeight="1">
      <c r="C381" s="869"/>
      <c r="D381" s="923"/>
      <c r="E381" s="867"/>
      <c r="F381" s="867"/>
      <c r="G381" s="869"/>
      <c r="H381" s="867"/>
      <c r="I381" s="780"/>
      <c r="J381" s="781"/>
      <c r="K381" s="782"/>
      <c r="L381" s="789"/>
      <c r="M381" s="790"/>
      <c r="N381" s="790"/>
      <c r="O381" s="790"/>
      <c r="P381" s="791"/>
      <c r="Q381" s="780"/>
      <c r="R381" s="781"/>
      <c r="S381" s="875"/>
      <c r="T381" s="926"/>
      <c r="U381" s="926"/>
      <c r="V381" s="927"/>
      <c r="W381" s="789"/>
      <c r="X381" s="790"/>
      <c r="Y381" s="790"/>
      <c r="Z381" s="790"/>
      <c r="AA381" s="836"/>
      <c r="AB381" s="934"/>
      <c r="AC381" s="935"/>
      <c r="AD381" s="936"/>
      <c r="AE381" s="879"/>
      <c r="AF381" s="880"/>
      <c r="AG381" s="881"/>
      <c r="AH381" s="742"/>
      <c r="AI381" s="743"/>
      <c r="AJ381" s="743"/>
      <c r="AK381" s="743"/>
      <c r="AL381" s="744"/>
      <c r="AN381" s="911"/>
      <c r="AO381" s="912"/>
      <c r="AP381" s="912"/>
      <c r="AQ381" s="912"/>
      <c r="AR381" s="913"/>
      <c r="AU381" s="748"/>
      <c r="AV381" s="837"/>
      <c r="AW381" s="820"/>
    </row>
    <row r="382" spans="3:49" ht="10.9" customHeight="1">
      <c r="C382" s="765">
        <v>5</v>
      </c>
      <c r="D382" s="768" t="s">
        <v>9</v>
      </c>
      <c r="E382" s="771">
        <v>15</v>
      </c>
      <c r="F382" s="771" t="s">
        <v>10</v>
      </c>
      <c r="G382" s="765" t="s">
        <v>21</v>
      </c>
      <c r="H382" s="771"/>
      <c r="I382" s="774"/>
      <c r="J382" s="775"/>
      <c r="K382" s="776"/>
      <c r="L382" s="906">
        <f>IF(OR(I382="○",I382="△"),IF(AU382="●",AW382,0),0)</f>
        <v>0</v>
      </c>
      <c r="M382" s="906"/>
      <c r="N382" s="906"/>
      <c r="O382" s="906"/>
      <c r="P382" s="906"/>
      <c r="Q382" s="774"/>
      <c r="R382" s="775"/>
      <c r="S382" s="873"/>
      <c r="T382" s="925">
        <f t="shared" ref="T382" si="80">IF(Q382="①",$AL$165,IF(Q382="②",$AL$187,IF(Q382="③",$AL$209,IF(Q382="④",$AL$231,0))))</f>
        <v>0</v>
      </c>
      <c r="U382" s="926"/>
      <c r="V382" s="927"/>
      <c r="W382" s="906">
        <f>IF(OR(I382="○",I382="△"),IF(AU382="●",$K$258*2,0),0)</f>
        <v>0</v>
      </c>
      <c r="X382" s="906"/>
      <c r="Y382" s="906"/>
      <c r="Z382" s="906"/>
      <c r="AA382" s="907"/>
      <c r="AB382" s="937"/>
      <c r="AC382" s="938"/>
      <c r="AD382" s="939"/>
      <c r="AE382" s="908">
        <f t="shared" ref="AE382" si="81">IF(AB384=0,0,ROUNDUP(AB384/AB382,3))</f>
        <v>0</v>
      </c>
      <c r="AF382" s="909"/>
      <c r="AG382" s="910"/>
      <c r="AH382" s="742">
        <f>IF(I382="○",L382+W382,ROUNDUP(L382*T382+W382*AE382,1))</f>
        <v>0</v>
      </c>
      <c r="AI382" s="743"/>
      <c r="AJ382" s="743"/>
      <c r="AK382" s="743"/>
      <c r="AL382" s="744"/>
      <c r="AN382" s="911">
        <f t="shared" ref="AN382" si="82">IF(I382="△",ROUNDUP(W382*AE382,1),0)</f>
        <v>0</v>
      </c>
      <c r="AO382" s="912"/>
      <c r="AP382" s="912"/>
      <c r="AQ382" s="912"/>
      <c r="AR382" s="913"/>
      <c r="AU382" s="748" t="str">
        <f t="shared" ref="AU382" si="83">IF(OR(I382="×",AU386="×"),"×","●")</f>
        <v>●</v>
      </c>
      <c r="AV382" s="837">
        <f t="shared" ref="AV382" si="84">IF(AU382="●",IF(I382="定","-",I382),"-")</f>
        <v>0</v>
      </c>
      <c r="AW382" s="820">
        <f t="shared" ref="AW382" si="85">20+ROUNDDOWN(($K$256-1000)/1000,0)*20</f>
        <v>0</v>
      </c>
    </row>
    <row r="383" spans="3:49" ht="10.9" customHeight="1">
      <c r="C383" s="766"/>
      <c r="D383" s="769"/>
      <c r="E383" s="772"/>
      <c r="F383" s="772"/>
      <c r="G383" s="766"/>
      <c r="H383" s="772"/>
      <c r="I383" s="777"/>
      <c r="J383" s="778"/>
      <c r="K383" s="779"/>
      <c r="L383" s="906"/>
      <c r="M383" s="906"/>
      <c r="N383" s="906"/>
      <c r="O383" s="906"/>
      <c r="P383" s="906"/>
      <c r="Q383" s="777"/>
      <c r="R383" s="778"/>
      <c r="S383" s="874"/>
      <c r="T383" s="926"/>
      <c r="U383" s="926"/>
      <c r="V383" s="927"/>
      <c r="W383" s="906"/>
      <c r="X383" s="906"/>
      <c r="Y383" s="906"/>
      <c r="Z383" s="906"/>
      <c r="AA383" s="907"/>
      <c r="AB383" s="940"/>
      <c r="AC383" s="941"/>
      <c r="AD383" s="942"/>
      <c r="AE383" s="876"/>
      <c r="AF383" s="877"/>
      <c r="AG383" s="878"/>
      <c r="AH383" s="742"/>
      <c r="AI383" s="743"/>
      <c r="AJ383" s="743"/>
      <c r="AK383" s="743"/>
      <c r="AL383" s="744"/>
      <c r="AN383" s="911"/>
      <c r="AO383" s="912"/>
      <c r="AP383" s="912"/>
      <c r="AQ383" s="912"/>
      <c r="AR383" s="913"/>
      <c r="AU383" s="748"/>
      <c r="AV383" s="837"/>
      <c r="AW383" s="820"/>
    </row>
    <row r="384" spans="3:49" ht="10.9" customHeight="1">
      <c r="C384" s="766"/>
      <c r="D384" s="769"/>
      <c r="E384" s="772"/>
      <c r="F384" s="772"/>
      <c r="G384" s="766"/>
      <c r="H384" s="772"/>
      <c r="I384" s="777"/>
      <c r="J384" s="778"/>
      <c r="K384" s="779"/>
      <c r="L384" s="906"/>
      <c r="M384" s="906"/>
      <c r="N384" s="906"/>
      <c r="O384" s="906"/>
      <c r="P384" s="906"/>
      <c r="Q384" s="777"/>
      <c r="R384" s="778"/>
      <c r="S384" s="874"/>
      <c r="T384" s="926"/>
      <c r="U384" s="926"/>
      <c r="V384" s="927"/>
      <c r="W384" s="906"/>
      <c r="X384" s="906"/>
      <c r="Y384" s="906"/>
      <c r="Z384" s="906"/>
      <c r="AA384" s="907"/>
      <c r="AB384" s="931"/>
      <c r="AC384" s="932"/>
      <c r="AD384" s="933"/>
      <c r="AE384" s="876"/>
      <c r="AF384" s="877"/>
      <c r="AG384" s="878"/>
      <c r="AH384" s="742"/>
      <c r="AI384" s="743"/>
      <c r="AJ384" s="743"/>
      <c r="AK384" s="743"/>
      <c r="AL384" s="744"/>
      <c r="AN384" s="911"/>
      <c r="AO384" s="912"/>
      <c r="AP384" s="912"/>
      <c r="AQ384" s="912"/>
      <c r="AR384" s="913"/>
      <c r="AU384" s="748"/>
      <c r="AV384" s="837"/>
      <c r="AW384" s="820"/>
    </row>
    <row r="385" spans="3:49" ht="10.9" customHeight="1">
      <c r="C385" s="767"/>
      <c r="D385" s="770"/>
      <c r="E385" s="773"/>
      <c r="F385" s="773"/>
      <c r="G385" s="767"/>
      <c r="H385" s="773"/>
      <c r="I385" s="780"/>
      <c r="J385" s="781"/>
      <c r="K385" s="782"/>
      <c r="L385" s="906"/>
      <c r="M385" s="906"/>
      <c r="N385" s="906"/>
      <c r="O385" s="906"/>
      <c r="P385" s="906"/>
      <c r="Q385" s="780"/>
      <c r="R385" s="781"/>
      <c r="S385" s="875"/>
      <c r="T385" s="926"/>
      <c r="U385" s="926"/>
      <c r="V385" s="927"/>
      <c r="W385" s="906"/>
      <c r="X385" s="906"/>
      <c r="Y385" s="906"/>
      <c r="Z385" s="906"/>
      <c r="AA385" s="907"/>
      <c r="AB385" s="934"/>
      <c r="AC385" s="935"/>
      <c r="AD385" s="936"/>
      <c r="AE385" s="879"/>
      <c r="AF385" s="880"/>
      <c r="AG385" s="881"/>
      <c r="AH385" s="742"/>
      <c r="AI385" s="743"/>
      <c r="AJ385" s="743"/>
      <c r="AK385" s="743"/>
      <c r="AL385" s="744"/>
      <c r="AN385" s="911"/>
      <c r="AO385" s="912"/>
      <c r="AP385" s="912"/>
      <c r="AQ385" s="912"/>
      <c r="AR385" s="913"/>
      <c r="AU385" s="748"/>
      <c r="AV385" s="837"/>
      <c r="AW385" s="820"/>
    </row>
    <row r="386" spans="3:49" ht="10.9" customHeight="1">
      <c r="C386" s="765">
        <v>5</v>
      </c>
      <c r="D386" s="768" t="s">
        <v>9</v>
      </c>
      <c r="E386" s="771">
        <v>16</v>
      </c>
      <c r="F386" s="771" t="s">
        <v>10</v>
      </c>
      <c r="G386" s="765" t="s">
        <v>22</v>
      </c>
      <c r="H386" s="771"/>
      <c r="I386" s="774"/>
      <c r="J386" s="775"/>
      <c r="K386" s="776"/>
      <c r="L386" s="906">
        <f>IF(OR(I386="○",I386="△"),IF(AU386="●",AW386,0),0)</f>
        <v>0</v>
      </c>
      <c r="M386" s="906"/>
      <c r="N386" s="906"/>
      <c r="O386" s="906"/>
      <c r="P386" s="906"/>
      <c r="Q386" s="774"/>
      <c r="R386" s="775"/>
      <c r="S386" s="873"/>
      <c r="T386" s="908">
        <f t="shared" ref="T386" si="86">IF(Q386="①",$AL$165,IF(Q386="②",$AL$187,IF(Q386="③",$AL$209,IF(Q386="④",$AL$231,0))))</f>
        <v>0</v>
      </c>
      <c r="U386" s="909"/>
      <c r="V386" s="910"/>
      <c r="W386" s="906">
        <f>IF(OR(I386="○",I386="△"),IF(AU386="●",$K$258*2,0),0)</f>
        <v>0</v>
      </c>
      <c r="X386" s="906"/>
      <c r="Y386" s="906"/>
      <c r="Z386" s="906"/>
      <c r="AA386" s="907"/>
      <c r="AB386" s="937"/>
      <c r="AC386" s="938"/>
      <c r="AD386" s="939"/>
      <c r="AE386" s="908">
        <f t="shared" ref="AE386" si="87">IF(AB388=0,0,ROUNDUP(AB388/AB386,3))</f>
        <v>0</v>
      </c>
      <c r="AF386" s="909"/>
      <c r="AG386" s="910"/>
      <c r="AH386" s="742">
        <f>IF(I386="○",L386+W386,ROUNDUP(L386*T386+W386*AE386,1))</f>
        <v>0</v>
      </c>
      <c r="AI386" s="743"/>
      <c r="AJ386" s="743"/>
      <c r="AK386" s="743"/>
      <c r="AL386" s="744"/>
      <c r="AN386" s="911">
        <f t="shared" ref="AN386" si="88">IF(I386="△",ROUNDUP(W386*AE386,1),0)</f>
        <v>0</v>
      </c>
      <c r="AO386" s="912"/>
      <c r="AP386" s="912"/>
      <c r="AQ386" s="912"/>
      <c r="AR386" s="913"/>
      <c r="AU386" s="748" t="str">
        <f t="shared" ref="AU386" si="89">IF(OR(I386="×",AU390="×"),"×","●")</f>
        <v>●</v>
      </c>
      <c r="AV386" s="837">
        <f t="shared" ref="AV386" si="90">IF(AU386="●",IF(I386="定","-",I386),"-")</f>
        <v>0</v>
      </c>
      <c r="AW386" s="820">
        <f t="shared" ref="AW386" si="91">20+ROUNDDOWN(($K$256-1000)/1000,0)*20</f>
        <v>0</v>
      </c>
    </row>
    <row r="387" spans="3:49" ht="10.9" customHeight="1">
      <c r="C387" s="766"/>
      <c r="D387" s="769"/>
      <c r="E387" s="772"/>
      <c r="F387" s="772"/>
      <c r="G387" s="766"/>
      <c r="H387" s="772"/>
      <c r="I387" s="777"/>
      <c r="J387" s="778"/>
      <c r="K387" s="779"/>
      <c r="L387" s="906"/>
      <c r="M387" s="906"/>
      <c r="N387" s="906"/>
      <c r="O387" s="906"/>
      <c r="P387" s="906"/>
      <c r="Q387" s="777"/>
      <c r="R387" s="778"/>
      <c r="S387" s="874"/>
      <c r="T387" s="876"/>
      <c r="U387" s="877"/>
      <c r="V387" s="878"/>
      <c r="W387" s="906"/>
      <c r="X387" s="906"/>
      <c r="Y387" s="906"/>
      <c r="Z387" s="906"/>
      <c r="AA387" s="907"/>
      <c r="AB387" s="940"/>
      <c r="AC387" s="941"/>
      <c r="AD387" s="942"/>
      <c r="AE387" s="876"/>
      <c r="AF387" s="877"/>
      <c r="AG387" s="878"/>
      <c r="AH387" s="742"/>
      <c r="AI387" s="743"/>
      <c r="AJ387" s="743"/>
      <c r="AK387" s="743"/>
      <c r="AL387" s="744"/>
      <c r="AN387" s="911"/>
      <c r="AO387" s="912"/>
      <c r="AP387" s="912"/>
      <c r="AQ387" s="912"/>
      <c r="AR387" s="913"/>
      <c r="AU387" s="748"/>
      <c r="AV387" s="837"/>
      <c r="AW387" s="820"/>
    </row>
    <row r="388" spans="3:49" ht="10.9" customHeight="1">
      <c r="C388" s="766"/>
      <c r="D388" s="769"/>
      <c r="E388" s="772"/>
      <c r="F388" s="772"/>
      <c r="G388" s="766"/>
      <c r="H388" s="772"/>
      <c r="I388" s="777"/>
      <c r="J388" s="778"/>
      <c r="K388" s="779"/>
      <c r="L388" s="906"/>
      <c r="M388" s="906"/>
      <c r="N388" s="906"/>
      <c r="O388" s="906"/>
      <c r="P388" s="906"/>
      <c r="Q388" s="777"/>
      <c r="R388" s="778"/>
      <c r="S388" s="874"/>
      <c r="T388" s="876"/>
      <c r="U388" s="877"/>
      <c r="V388" s="878"/>
      <c r="W388" s="906"/>
      <c r="X388" s="906"/>
      <c r="Y388" s="906"/>
      <c r="Z388" s="906"/>
      <c r="AA388" s="907"/>
      <c r="AB388" s="931"/>
      <c r="AC388" s="932"/>
      <c r="AD388" s="933"/>
      <c r="AE388" s="876"/>
      <c r="AF388" s="877"/>
      <c r="AG388" s="878"/>
      <c r="AH388" s="742"/>
      <c r="AI388" s="743"/>
      <c r="AJ388" s="743"/>
      <c r="AK388" s="743"/>
      <c r="AL388" s="744"/>
      <c r="AN388" s="911"/>
      <c r="AO388" s="912"/>
      <c r="AP388" s="912"/>
      <c r="AQ388" s="912"/>
      <c r="AR388" s="913"/>
      <c r="AU388" s="748"/>
      <c r="AV388" s="837"/>
      <c r="AW388" s="820"/>
    </row>
    <row r="389" spans="3:49" ht="10.9" customHeight="1">
      <c r="C389" s="767"/>
      <c r="D389" s="770"/>
      <c r="E389" s="773"/>
      <c r="F389" s="773"/>
      <c r="G389" s="767"/>
      <c r="H389" s="773"/>
      <c r="I389" s="780"/>
      <c r="J389" s="781"/>
      <c r="K389" s="782"/>
      <c r="L389" s="906"/>
      <c r="M389" s="906"/>
      <c r="N389" s="906"/>
      <c r="O389" s="906"/>
      <c r="P389" s="906"/>
      <c r="Q389" s="780"/>
      <c r="R389" s="781"/>
      <c r="S389" s="875"/>
      <c r="T389" s="879"/>
      <c r="U389" s="880"/>
      <c r="V389" s="881"/>
      <c r="W389" s="906"/>
      <c r="X389" s="906"/>
      <c r="Y389" s="906"/>
      <c r="Z389" s="906"/>
      <c r="AA389" s="907"/>
      <c r="AB389" s="934"/>
      <c r="AC389" s="935"/>
      <c r="AD389" s="936"/>
      <c r="AE389" s="879"/>
      <c r="AF389" s="880"/>
      <c r="AG389" s="881"/>
      <c r="AH389" s="742"/>
      <c r="AI389" s="743"/>
      <c r="AJ389" s="743"/>
      <c r="AK389" s="743"/>
      <c r="AL389" s="744"/>
      <c r="AN389" s="911"/>
      <c r="AO389" s="912"/>
      <c r="AP389" s="912"/>
      <c r="AQ389" s="912"/>
      <c r="AR389" s="913"/>
      <c r="AU389" s="748"/>
      <c r="AV389" s="837"/>
      <c r="AW389" s="820"/>
    </row>
    <row r="390" spans="3:49" ht="10.9" customHeight="1">
      <c r="C390" s="920">
        <v>5</v>
      </c>
      <c r="D390" s="921" t="s">
        <v>9</v>
      </c>
      <c r="E390" s="924">
        <v>17</v>
      </c>
      <c r="F390" s="924" t="s">
        <v>10</v>
      </c>
      <c r="G390" s="920" t="s">
        <v>23</v>
      </c>
      <c r="H390" s="924"/>
      <c r="I390" s="774"/>
      <c r="J390" s="775"/>
      <c r="K390" s="776"/>
      <c r="L390" s="783">
        <f>IF(AND(I390="△",AU390="●"),AW390,0)</f>
        <v>0</v>
      </c>
      <c r="M390" s="784"/>
      <c r="N390" s="784"/>
      <c r="O390" s="784"/>
      <c r="P390" s="785"/>
      <c r="Q390" s="774"/>
      <c r="R390" s="775"/>
      <c r="S390" s="873"/>
      <c r="T390" s="925">
        <f t="shared" ref="T390" si="92">IF(Q390="①",$AL$165,IF(Q390="②",$AL$187,IF(Q390="③",$AL$209,IF(Q390="④",$AL$231,0))))</f>
        <v>0</v>
      </c>
      <c r="U390" s="926"/>
      <c r="V390" s="927"/>
      <c r="W390" s="783">
        <f t="shared" ref="W390" si="93">IF(AND(I390="△",AU390="●"),$K$258*2,0)</f>
        <v>0</v>
      </c>
      <c r="X390" s="784"/>
      <c r="Y390" s="784"/>
      <c r="Z390" s="784"/>
      <c r="AA390" s="834"/>
      <c r="AB390" s="937"/>
      <c r="AC390" s="938"/>
      <c r="AD390" s="939"/>
      <c r="AE390" s="925">
        <f t="shared" ref="AE390" si="94">IF(AB392=0,0,ROUNDUP(AB392/AB390,3))</f>
        <v>0</v>
      </c>
      <c r="AF390" s="926"/>
      <c r="AG390" s="927"/>
      <c r="AH390" s="742">
        <f>IF(I390="○",L390+W390,ROUNDUP(L390*T390+W390*AE390,1))</f>
        <v>0</v>
      </c>
      <c r="AI390" s="743"/>
      <c r="AJ390" s="743"/>
      <c r="AK390" s="743"/>
      <c r="AL390" s="744"/>
      <c r="AN390" s="928">
        <f t="shared" ref="AN390" si="95">IF(I390="△",ROUNDUP(W390*AE390,1),0)</f>
        <v>0</v>
      </c>
      <c r="AO390" s="929"/>
      <c r="AP390" s="929"/>
      <c r="AQ390" s="929"/>
      <c r="AR390" s="930"/>
      <c r="AU390" s="748" t="str">
        <f t="shared" ref="AU390" si="96">IF(OR(I390="×",AU394="×"),"×","●")</f>
        <v>●</v>
      </c>
      <c r="AV390" s="837">
        <f t="shared" ref="AV390" si="97">IF(AU390="●",IF(I390="定","-",I390),"-")</f>
        <v>0</v>
      </c>
      <c r="AW390" s="820">
        <f t="shared" ref="AW390" si="98">20+ROUNDDOWN(($K$256-1000)/1000,0)*20</f>
        <v>0</v>
      </c>
    </row>
    <row r="391" spans="3:49" ht="10.9" customHeight="1">
      <c r="C391" s="868"/>
      <c r="D391" s="922"/>
      <c r="E391" s="866"/>
      <c r="F391" s="866"/>
      <c r="G391" s="868"/>
      <c r="H391" s="866"/>
      <c r="I391" s="777"/>
      <c r="J391" s="778"/>
      <c r="K391" s="779"/>
      <c r="L391" s="786"/>
      <c r="M391" s="787"/>
      <c r="N391" s="787"/>
      <c r="O391" s="787"/>
      <c r="P391" s="788"/>
      <c r="Q391" s="777"/>
      <c r="R391" s="778"/>
      <c r="S391" s="874"/>
      <c r="T391" s="926"/>
      <c r="U391" s="926"/>
      <c r="V391" s="927"/>
      <c r="W391" s="786"/>
      <c r="X391" s="787"/>
      <c r="Y391" s="787"/>
      <c r="Z391" s="787"/>
      <c r="AA391" s="835"/>
      <c r="AB391" s="940"/>
      <c r="AC391" s="941"/>
      <c r="AD391" s="942"/>
      <c r="AE391" s="926"/>
      <c r="AF391" s="926"/>
      <c r="AG391" s="927"/>
      <c r="AH391" s="742"/>
      <c r="AI391" s="743"/>
      <c r="AJ391" s="743"/>
      <c r="AK391" s="743"/>
      <c r="AL391" s="744"/>
      <c r="AN391" s="911"/>
      <c r="AO391" s="912"/>
      <c r="AP391" s="912"/>
      <c r="AQ391" s="912"/>
      <c r="AR391" s="913"/>
      <c r="AU391" s="748"/>
      <c r="AV391" s="837"/>
      <c r="AW391" s="820"/>
    </row>
    <row r="392" spans="3:49" ht="10.9" customHeight="1">
      <c r="C392" s="868"/>
      <c r="D392" s="922"/>
      <c r="E392" s="866"/>
      <c r="F392" s="866"/>
      <c r="G392" s="868"/>
      <c r="H392" s="866"/>
      <c r="I392" s="777"/>
      <c r="J392" s="778"/>
      <c r="K392" s="779"/>
      <c r="L392" s="786"/>
      <c r="M392" s="787"/>
      <c r="N392" s="787"/>
      <c r="O392" s="787"/>
      <c r="P392" s="788"/>
      <c r="Q392" s="777"/>
      <c r="R392" s="778"/>
      <c r="S392" s="874"/>
      <c r="T392" s="926"/>
      <c r="U392" s="926"/>
      <c r="V392" s="927"/>
      <c r="W392" s="786"/>
      <c r="X392" s="787"/>
      <c r="Y392" s="787"/>
      <c r="Z392" s="787"/>
      <c r="AA392" s="835"/>
      <c r="AB392" s="931"/>
      <c r="AC392" s="932"/>
      <c r="AD392" s="933"/>
      <c r="AE392" s="926"/>
      <c r="AF392" s="926"/>
      <c r="AG392" s="927"/>
      <c r="AH392" s="742"/>
      <c r="AI392" s="743"/>
      <c r="AJ392" s="743"/>
      <c r="AK392" s="743"/>
      <c r="AL392" s="744"/>
      <c r="AN392" s="911"/>
      <c r="AO392" s="912"/>
      <c r="AP392" s="912"/>
      <c r="AQ392" s="912"/>
      <c r="AR392" s="913"/>
      <c r="AU392" s="748"/>
      <c r="AV392" s="837"/>
      <c r="AW392" s="820"/>
    </row>
    <row r="393" spans="3:49" ht="10.9" customHeight="1">
      <c r="C393" s="869"/>
      <c r="D393" s="923"/>
      <c r="E393" s="867"/>
      <c r="F393" s="867"/>
      <c r="G393" s="869"/>
      <c r="H393" s="867"/>
      <c r="I393" s="780"/>
      <c r="J393" s="781"/>
      <c r="K393" s="782"/>
      <c r="L393" s="789"/>
      <c r="M393" s="790"/>
      <c r="N393" s="790"/>
      <c r="O393" s="790"/>
      <c r="P393" s="791"/>
      <c r="Q393" s="780"/>
      <c r="R393" s="781"/>
      <c r="S393" s="875"/>
      <c r="T393" s="926"/>
      <c r="U393" s="926"/>
      <c r="V393" s="927"/>
      <c r="W393" s="789"/>
      <c r="X393" s="790"/>
      <c r="Y393" s="790"/>
      <c r="Z393" s="790"/>
      <c r="AA393" s="836"/>
      <c r="AB393" s="934"/>
      <c r="AC393" s="935"/>
      <c r="AD393" s="936"/>
      <c r="AE393" s="926"/>
      <c r="AF393" s="926"/>
      <c r="AG393" s="927"/>
      <c r="AH393" s="742"/>
      <c r="AI393" s="743"/>
      <c r="AJ393" s="743"/>
      <c r="AK393" s="743"/>
      <c r="AL393" s="744"/>
      <c r="AN393" s="911"/>
      <c r="AO393" s="912"/>
      <c r="AP393" s="912"/>
      <c r="AQ393" s="912"/>
      <c r="AR393" s="913"/>
      <c r="AU393" s="748"/>
      <c r="AV393" s="837"/>
      <c r="AW393" s="820"/>
    </row>
    <row r="394" spans="3:49" ht="10.9" customHeight="1">
      <c r="C394" s="920">
        <v>5</v>
      </c>
      <c r="D394" s="921" t="s">
        <v>9</v>
      </c>
      <c r="E394" s="924">
        <v>18</v>
      </c>
      <c r="F394" s="924" t="s">
        <v>10</v>
      </c>
      <c r="G394" s="920" t="s">
        <v>24</v>
      </c>
      <c r="H394" s="924"/>
      <c r="I394" s="774"/>
      <c r="J394" s="775"/>
      <c r="K394" s="776"/>
      <c r="L394" s="783">
        <f>IF(AND(I394="△",AU394="●"),AW394,0)</f>
        <v>0</v>
      </c>
      <c r="M394" s="784"/>
      <c r="N394" s="784"/>
      <c r="O394" s="784"/>
      <c r="P394" s="785"/>
      <c r="Q394" s="774"/>
      <c r="R394" s="775"/>
      <c r="S394" s="873"/>
      <c r="T394" s="925">
        <f t="shared" ref="T394" si="99">IF(Q394="①",$AL$165,IF(Q394="②",$AL$187,IF(Q394="③",$AL$209,IF(Q394="④",$AL$231,0))))</f>
        <v>0</v>
      </c>
      <c r="U394" s="926"/>
      <c r="V394" s="927"/>
      <c r="W394" s="783">
        <f t="shared" ref="W394" si="100">IF(AND(I394="△",AU394="●"),$K$258*2,0)</f>
        <v>0</v>
      </c>
      <c r="X394" s="784"/>
      <c r="Y394" s="784"/>
      <c r="Z394" s="784"/>
      <c r="AA394" s="834"/>
      <c r="AB394" s="937"/>
      <c r="AC394" s="938"/>
      <c r="AD394" s="939"/>
      <c r="AE394" s="925">
        <f t="shared" ref="AE394" si="101">IF(AB396=0,0,ROUNDUP(AB396/AB394,3))</f>
        <v>0</v>
      </c>
      <c r="AF394" s="926"/>
      <c r="AG394" s="927"/>
      <c r="AH394" s="742">
        <f>IF(I394="○",L394+W394,ROUNDUP(L394*T394+W394*AE394,1))</f>
        <v>0</v>
      </c>
      <c r="AI394" s="743"/>
      <c r="AJ394" s="743"/>
      <c r="AK394" s="743"/>
      <c r="AL394" s="744"/>
      <c r="AN394" s="928">
        <f t="shared" ref="AN394" si="102">IF(I394="△",ROUNDUP(W394*AE394,1),0)</f>
        <v>0</v>
      </c>
      <c r="AO394" s="929"/>
      <c r="AP394" s="929"/>
      <c r="AQ394" s="929"/>
      <c r="AR394" s="930"/>
      <c r="AU394" s="748" t="str">
        <f t="shared" ref="AU394" si="103">IF(OR(I394="×",AU398="×"),"×","●")</f>
        <v>●</v>
      </c>
      <c r="AV394" s="837">
        <f t="shared" ref="AV394" si="104">IF(AU394="●",IF(I394="定","-",I394),"-")</f>
        <v>0</v>
      </c>
      <c r="AW394" s="820">
        <f t="shared" ref="AW394" si="105">20+ROUNDDOWN(($K$256-1000)/1000,0)*20</f>
        <v>0</v>
      </c>
    </row>
    <row r="395" spans="3:49" ht="10.9" customHeight="1">
      <c r="C395" s="868"/>
      <c r="D395" s="922"/>
      <c r="E395" s="866"/>
      <c r="F395" s="866"/>
      <c r="G395" s="868"/>
      <c r="H395" s="866"/>
      <c r="I395" s="777"/>
      <c r="J395" s="778"/>
      <c r="K395" s="779"/>
      <c r="L395" s="786"/>
      <c r="M395" s="787"/>
      <c r="N395" s="787"/>
      <c r="O395" s="787"/>
      <c r="P395" s="788"/>
      <c r="Q395" s="777"/>
      <c r="R395" s="778"/>
      <c r="S395" s="874"/>
      <c r="T395" s="926"/>
      <c r="U395" s="926"/>
      <c r="V395" s="927"/>
      <c r="W395" s="786"/>
      <c r="X395" s="787"/>
      <c r="Y395" s="787"/>
      <c r="Z395" s="787"/>
      <c r="AA395" s="835"/>
      <c r="AB395" s="940"/>
      <c r="AC395" s="941"/>
      <c r="AD395" s="942"/>
      <c r="AE395" s="926"/>
      <c r="AF395" s="926"/>
      <c r="AG395" s="927"/>
      <c r="AH395" s="742"/>
      <c r="AI395" s="743"/>
      <c r="AJ395" s="743"/>
      <c r="AK395" s="743"/>
      <c r="AL395" s="744"/>
      <c r="AN395" s="911"/>
      <c r="AO395" s="912"/>
      <c r="AP395" s="912"/>
      <c r="AQ395" s="912"/>
      <c r="AR395" s="913"/>
      <c r="AU395" s="748"/>
      <c r="AV395" s="837"/>
      <c r="AW395" s="820"/>
    </row>
    <row r="396" spans="3:49" ht="10.9" customHeight="1">
      <c r="C396" s="868"/>
      <c r="D396" s="922"/>
      <c r="E396" s="866"/>
      <c r="F396" s="866"/>
      <c r="G396" s="868"/>
      <c r="H396" s="866"/>
      <c r="I396" s="777"/>
      <c r="J396" s="778"/>
      <c r="K396" s="779"/>
      <c r="L396" s="786"/>
      <c r="M396" s="787"/>
      <c r="N396" s="787"/>
      <c r="O396" s="787"/>
      <c r="P396" s="788"/>
      <c r="Q396" s="777"/>
      <c r="R396" s="778"/>
      <c r="S396" s="874"/>
      <c r="T396" s="926"/>
      <c r="U396" s="926"/>
      <c r="V396" s="927"/>
      <c r="W396" s="786"/>
      <c r="X396" s="787"/>
      <c r="Y396" s="787"/>
      <c r="Z396" s="787"/>
      <c r="AA396" s="835"/>
      <c r="AB396" s="931"/>
      <c r="AC396" s="932"/>
      <c r="AD396" s="933"/>
      <c r="AE396" s="926"/>
      <c r="AF396" s="926"/>
      <c r="AG396" s="927"/>
      <c r="AH396" s="742"/>
      <c r="AI396" s="743"/>
      <c r="AJ396" s="743"/>
      <c r="AK396" s="743"/>
      <c r="AL396" s="744"/>
      <c r="AN396" s="911"/>
      <c r="AO396" s="912"/>
      <c r="AP396" s="912"/>
      <c r="AQ396" s="912"/>
      <c r="AR396" s="913"/>
      <c r="AU396" s="748"/>
      <c r="AV396" s="837"/>
      <c r="AW396" s="820"/>
    </row>
    <row r="397" spans="3:49" ht="10.9" customHeight="1">
      <c r="C397" s="869"/>
      <c r="D397" s="923"/>
      <c r="E397" s="867"/>
      <c r="F397" s="867"/>
      <c r="G397" s="869"/>
      <c r="H397" s="867"/>
      <c r="I397" s="780"/>
      <c r="J397" s="781"/>
      <c r="K397" s="782"/>
      <c r="L397" s="789"/>
      <c r="M397" s="790"/>
      <c r="N397" s="790"/>
      <c r="O397" s="790"/>
      <c r="P397" s="791"/>
      <c r="Q397" s="780"/>
      <c r="R397" s="781"/>
      <c r="S397" s="875"/>
      <c r="T397" s="926"/>
      <c r="U397" s="926"/>
      <c r="V397" s="927"/>
      <c r="W397" s="789"/>
      <c r="X397" s="790"/>
      <c r="Y397" s="790"/>
      <c r="Z397" s="790"/>
      <c r="AA397" s="836"/>
      <c r="AB397" s="934"/>
      <c r="AC397" s="935"/>
      <c r="AD397" s="936"/>
      <c r="AE397" s="926"/>
      <c r="AF397" s="926"/>
      <c r="AG397" s="927"/>
      <c r="AH397" s="742"/>
      <c r="AI397" s="743"/>
      <c r="AJ397" s="743"/>
      <c r="AK397" s="743"/>
      <c r="AL397" s="744"/>
      <c r="AN397" s="911"/>
      <c r="AO397" s="912"/>
      <c r="AP397" s="912"/>
      <c r="AQ397" s="912"/>
      <c r="AR397" s="913"/>
      <c r="AU397" s="748"/>
      <c r="AV397" s="837"/>
      <c r="AW397" s="820"/>
    </row>
    <row r="398" spans="3:49" ht="10.9" customHeight="1">
      <c r="C398" s="920">
        <v>5</v>
      </c>
      <c r="D398" s="921" t="s">
        <v>9</v>
      </c>
      <c r="E398" s="924">
        <v>19</v>
      </c>
      <c r="F398" s="924" t="s">
        <v>10</v>
      </c>
      <c r="G398" s="920" t="s">
        <v>25</v>
      </c>
      <c r="H398" s="924"/>
      <c r="I398" s="774"/>
      <c r="J398" s="775"/>
      <c r="K398" s="776"/>
      <c r="L398" s="783">
        <f>IF(AND(I398="△",AU398="●"),AW398,0)</f>
        <v>0</v>
      </c>
      <c r="M398" s="784"/>
      <c r="N398" s="784"/>
      <c r="O398" s="784"/>
      <c r="P398" s="785"/>
      <c r="Q398" s="774"/>
      <c r="R398" s="775"/>
      <c r="S398" s="873"/>
      <c r="T398" s="925">
        <f t="shared" ref="T398" si="106">IF(Q398="①",$AL$165,IF(Q398="②",$AL$187,IF(Q398="③",$AL$209,IF(Q398="④",$AL$231,0))))</f>
        <v>0</v>
      </c>
      <c r="U398" s="926"/>
      <c r="V398" s="927"/>
      <c r="W398" s="783">
        <f t="shared" ref="W398" si="107">IF(AND(I398="△",AU398="●"),$K$258*2,0)</f>
        <v>0</v>
      </c>
      <c r="X398" s="784"/>
      <c r="Y398" s="784"/>
      <c r="Z398" s="784"/>
      <c r="AA398" s="834"/>
      <c r="AB398" s="937"/>
      <c r="AC398" s="938"/>
      <c r="AD398" s="939"/>
      <c r="AE398" s="925">
        <f t="shared" ref="AE398" si="108">IF(AB400=0,0,ROUNDUP(AB400/AB398,3))</f>
        <v>0</v>
      </c>
      <c r="AF398" s="926"/>
      <c r="AG398" s="927"/>
      <c r="AH398" s="742">
        <f>IF(I398="○",L398+W398,ROUNDUP(L398*T398+W398*AE398,1))</f>
        <v>0</v>
      </c>
      <c r="AI398" s="743"/>
      <c r="AJ398" s="743"/>
      <c r="AK398" s="743"/>
      <c r="AL398" s="744"/>
      <c r="AN398" s="928">
        <f t="shared" ref="AN398" si="109">IF(I398="△",ROUNDUP(W398*AE398,1),0)</f>
        <v>0</v>
      </c>
      <c r="AO398" s="929"/>
      <c r="AP398" s="929"/>
      <c r="AQ398" s="929"/>
      <c r="AR398" s="930"/>
      <c r="AU398" s="748" t="str">
        <f t="shared" ref="AU398" si="110">IF(OR(I398="×",AU402="×"),"×","●")</f>
        <v>●</v>
      </c>
      <c r="AV398" s="837">
        <f t="shared" ref="AV398" si="111">IF(AU398="●",IF(I398="定","-",I398),"-")</f>
        <v>0</v>
      </c>
      <c r="AW398" s="820">
        <f t="shared" ref="AW398" si="112">20+ROUNDDOWN(($K$256-1000)/1000,0)*20</f>
        <v>0</v>
      </c>
    </row>
    <row r="399" spans="3:49" ht="10.9" customHeight="1">
      <c r="C399" s="868"/>
      <c r="D399" s="922"/>
      <c r="E399" s="866"/>
      <c r="F399" s="866"/>
      <c r="G399" s="868"/>
      <c r="H399" s="866"/>
      <c r="I399" s="777"/>
      <c r="J399" s="778"/>
      <c r="K399" s="779"/>
      <c r="L399" s="786"/>
      <c r="M399" s="787"/>
      <c r="N399" s="787"/>
      <c r="O399" s="787"/>
      <c r="P399" s="788"/>
      <c r="Q399" s="777"/>
      <c r="R399" s="778"/>
      <c r="S399" s="874"/>
      <c r="T399" s="926"/>
      <c r="U399" s="926"/>
      <c r="V399" s="927"/>
      <c r="W399" s="786"/>
      <c r="X399" s="787"/>
      <c r="Y399" s="787"/>
      <c r="Z399" s="787"/>
      <c r="AA399" s="835"/>
      <c r="AB399" s="940"/>
      <c r="AC399" s="941"/>
      <c r="AD399" s="942"/>
      <c r="AE399" s="926"/>
      <c r="AF399" s="926"/>
      <c r="AG399" s="927"/>
      <c r="AH399" s="742"/>
      <c r="AI399" s="743"/>
      <c r="AJ399" s="743"/>
      <c r="AK399" s="743"/>
      <c r="AL399" s="744"/>
      <c r="AN399" s="911"/>
      <c r="AO399" s="912"/>
      <c r="AP399" s="912"/>
      <c r="AQ399" s="912"/>
      <c r="AR399" s="913"/>
      <c r="AU399" s="748"/>
      <c r="AV399" s="837"/>
      <c r="AW399" s="820"/>
    </row>
    <row r="400" spans="3:49" ht="10.9" customHeight="1">
      <c r="C400" s="868"/>
      <c r="D400" s="922"/>
      <c r="E400" s="866"/>
      <c r="F400" s="866"/>
      <c r="G400" s="868"/>
      <c r="H400" s="866"/>
      <c r="I400" s="777"/>
      <c r="J400" s="778"/>
      <c r="K400" s="779"/>
      <c r="L400" s="786"/>
      <c r="M400" s="787"/>
      <c r="N400" s="787"/>
      <c r="O400" s="787"/>
      <c r="P400" s="788"/>
      <c r="Q400" s="777"/>
      <c r="R400" s="778"/>
      <c r="S400" s="874"/>
      <c r="T400" s="926"/>
      <c r="U400" s="926"/>
      <c r="V400" s="927"/>
      <c r="W400" s="786"/>
      <c r="X400" s="787"/>
      <c r="Y400" s="787"/>
      <c r="Z400" s="787"/>
      <c r="AA400" s="835"/>
      <c r="AB400" s="931"/>
      <c r="AC400" s="932"/>
      <c r="AD400" s="933"/>
      <c r="AE400" s="926"/>
      <c r="AF400" s="926"/>
      <c r="AG400" s="927"/>
      <c r="AH400" s="742"/>
      <c r="AI400" s="743"/>
      <c r="AJ400" s="743"/>
      <c r="AK400" s="743"/>
      <c r="AL400" s="744"/>
      <c r="AN400" s="911"/>
      <c r="AO400" s="912"/>
      <c r="AP400" s="912"/>
      <c r="AQ400" s="912"/>
      <c r="AR400" s="913"/>
      <c r="AU400" s="748"/>
      <c r="AV400" s="837"/>
      <c r="AW400" s="820"/>
    </row>
    <row r="401" spans="3:49" ht="10.9" customHeight="1">
      <c r="C401" s="869"/>
      <c r="D401" s="923"/>
      <c r="E401" s="867"/>
      <c r="F401" s="867"/>
      <c r="G401" s="869"/>
      <c r="H401" s="867"/>
      <c r="I401" s="780"/>
      <c r="J401" s="781"/>
      <c r="K401" s="782"/>
      <c r="L401" s="789"/>
      <c r="M401" s="790"/>
      <c r="N401" s="790"/>
      <c r="O401" s="790"/>
      <c r="P401" s="791"/>
      <c r="Q401" s="780"/>
      <c r="R401" s="781"/>
      <c r="S401" s="875"/>
      <c r="T401" s="926"/>
      <c r="U401" s="926"/>
      <c r="V401" s="927"/>
      <c r="W401" s="789"/>
      <c r="X401" s="790"/>
      <c r="Y401" s="790"/>
      <c r="Z401" s="790"/>
      <c r="AA401" s="836"/>
      <c r="AB401" s="934"/>
      <c r="AC401" s="935"/>
      <c r="AD401" s="936"/>
      <c r="AE401" s="926"/>
      <c r="AF401" s="926"/>
      <c r="AG401" s="927"/>
      <c r="AH401" s="742"/>
      <c r="AI401" s="743"/>
      <c r="AJ401" s="743"/>
      <c r="AK401" s="743"/>
      <c r="AL401" s="744"/>
      <c r="AN401" s="911"/>
      <c r="AO401" s="912"/>
      <c r="AP401" s="912"/>
      <c r="AQ401" s="912"/>
      <c r="AR401" s="913"/>
      <c r="AU401" s="748"/>
      <c r="AV401" s="837"/>
      <c r="AW401" s="820"/>
    </row>
    <row r="402" spans="3:49" ht="10.9" customHeight="1">
      <c r="C402" s="920">
        <v>5</v>
      </c>
      <c r="D402" s="921" t="s">
        <v>9</v>
      </c>
      <c r="E402" s="924">
        <v>20</v>
      </c>
      <c r="F402" s="924" t="s">
        <v>10</v>
      </c>
      <c r="G402" s="920" t="s">
        <v>19</v>
      </c>
      <c r="H402" s="924"/>
      <c r="I402" s="774"/>
      <c r="J402" s="775"/>
      <c r="K402" s="776"/>
      <c r="L402" s="783">
        <f>IF(AND(I402="△",AU402="●"),AW402,0)</f>
        <v>0</v>
      </c>
      <c r="M402" s="784"/>
      <c r="N402" s="784"/>
      <c r="O402" s="784"/>
      <c r="P402" s="785"/>
      <c r="Q402" s="774"/>
      <c r="R402" s="775"/>
      <c r="S402" s="873"/>
      <c r="T402" s="925">
        <f t="shared" ref="T402" si="113">IF(Q402="①",$AL$165,IF(Q402="②",$AL$187,IF(Q402="③",$AL$209,IF(Q402="④",$AL$231,0))))</f>
        <v>0</v>
      </c>
      <c r="U402" s="926"/>
      <c r="V402" s="927"/>
      <c r="W402" s="783">
        <f t="shared" ref="W402" si="114">IF(AND(I402="△",AU402="●"),$K$258*2,0)</f>
        <v>0</v>
      </c>
      <c r="X402" s="784"/>
      <c r="Y402" s="784"/>
      <c r="Z402" s="784"/>
      <c r="AA402" s="834"/>
      <c r="AB402" s="937"/>
      <c r="AC402" s="938"/>
      <c r="AD402" s="939"/>
      <c r="AE402" s="925">
        <f t="shared" ref="AE402" si="115">IF(AB404=0,0,ROUNDUP(AB404/AB402,3))</f>
        <v>0</v>
      </c>
      <c r="AF402" s="926"/>
      <c r="AG402" s="927"/>
      <c r="AH402" s="742">
        <f>IF(I402="○",L402+W402,ROUNDUP(L402*T402+W402*AE402,1))</f>
        <v>0</v>
      </c>
      <c r="AI402" s="743"/>
      <c r="AJ402" s="743"/>
      <c r="AK402" s="743"/>
      <c r="AL402" s="744"/>
      <c r="AN402" s="928">
        <f t="shared" ref="AN402" si="116">IF(I402="△",ROUNDUP(W402*AE402,1),0)</f>
        <v>0</v>
      </c>
      <c r="AO402" s="929"/>
      <c r="AP402" s="929"/>
      <c r="AQ402" s="929"/>
      <c r="AR402" s="930"/>
      <c r="AU402" s="748" t="str">
        <f t="shared" ref="AU402" si="117">IF(OR(I402="×",AU406="×"),"×","●")</f>
        <v>●</v>
      </c>
      <c r="AV402" s="837">
        <f t="shared" ref="AV402" si="118">IF(AU402="●",IF(I402="定","-",I402),"-")</f>
        <v>0</v>
      </c>
      <c r="AW402" s="820">
        <f t="shared" ref="AW402" si="119">20+ROUNDDOWN(($K$256-1000)/1000,0)*20</f>
        <v>0</v>
      </c>
    </row>
    <row r="403" spans="3:49" ht="10.9" customHeight="1">
      <c r="C403" s="868"/>
      <c r="D403" s="922"/>
      <c r="E403" s="866"/>
      <c r="F403" s="866"/>
      <c r="G403" s="868"/>
      <c r="H403" s="866"/>
      <c r="I403" s="777"/>
      <c r="J403" s="778"/>
      <c r="K403" s="779"/>
      <c r="L403" s="786"/>
      <c r="M403" s="787"/>
      <c r="N403" s="787"/>
      <c r="O403" s="787"/>
      <c r="P403" s="788"/>
      <c r="Q403" s="777"/>
      <c r="R403" s="778"/>
      <c r="S403" s="874"/>
      <c r="T403" s="926"/>
      <c r="U403" s="926"/>
      <c r="V403" s="927"/>
      <c r="W403" s="786"/>
      <c r="X403" s="787"/>
      <c r="Y403" s="787"/>
      <c r="Z403" s="787"/>
      <c r="AA403" s="835"/>
      <c r="AB403" s="940"/>
      <c r="AC403" s="941"/>
      <c r="AD403" s="942"/>
      <c r="AE403" s="926"/>
      <c r="AF403" s="926"/>
      <c r="AG403" s="927"/>
      <c r="AH403" s="742"/>
      <c r="AI403" s="743"/>
      <c r="AJ403" s="743"/>
      <c r="AK403" s="743"/>
      <c r="AL403" s="744"/>
      <c r="AN403" s="911"/>
      <c r="AO403" s="912"/>
      <c r="AP403" s="912"/>
      <c r="AQ403" s="912"/>
      <c r="AR403" s="913"/>
      <c r="AU403" s="748"/>
      <c r="AV403" s="837"/>
      <c r="AW403" s="820"/>
    </row>
    <row r="404" spans="3:49" ht="10.9" customHeight="1">
      <c r="C404" s="868"/>
      <c r="D404" s="922"/>
      <c r="E404" s="866"/>
      <c r="F404" s="866"/>
      <c r="G404" s="868"/>
      <c r="H404" s="866"/>
      <c r="I404" s="777"/>
      <c r="J404" s="778"/>
      <c r="K404" s="779"/>
      <c r="L404" s="786"/>
      <c r="M404" s="787"/>
      <c r="N404" s="787"/>
      <c r="O404" s="787"/>
      <c r="P404" s="788"/>
      <c r="Q404" s="777"/>
      <c r="R404" s="778"/>
      <c r="S404" s="874"/>
      <c r="T404" s="926"/>
      <c r="U404" s="926"/>
      <c r="V404" s="927"/>
      <c r="W404" s="786"/>
      <c r="X404" s="787"/>
      <c r="Y404" s="787"/>
      <c r="Z404" s="787"/>
      <c r="AA404" s="835"/>
      <c r="AB404" s="931"/>
      <c r="AC404" s="932"/>
      <c r="AD404" s="933"/>
      <c r="AE404" s="926"/>
      <c r="AF404" s="926"/>
      <c r="AG404" s="927"/>
      <c r="AH404" s="742"/>
      <c r="AI404" s="743"/>
      <c r="AJ404" s="743"/>
      <c r="AK404" s="743"/>
      <c r="AL404" s="744"/>
      <c r="AN404" s="911"/>
      <c r="AO404" s="912"/>
      <c r="AP404" s="912"/>
      <c r="AQ404" s="912"/>
      <c r="AR404" s="913"/>
      <c r="AU404" s="748"/>
      <c r="AV404" s="837"/>
      <c r="AW404" s="820"/>
    </row>
    <row r="405" spans="3:49" ht="10.9" customHeight="1">
      <c r="C405" s="869"/>
      <c r="D405" s="923"/>
      <c r="E405" s="867"/>
      <c r="F405" s="867"/>
      <c r="G405" s="869"/>
      <c r="H405" s="867"/>
      <c r="I405" s="780"/>
      <c r="J405" s="781"/>
      <c r="K405" s="782"/>
      <c r="L405" s="789"/>
      <c r="M405" s="790"/>
      <c r="N405" s="790"/>
      <c r="O405" s="790"/>
      <c r="P405" s="791"/>
      <c r="Q405" s="780"/>
      <c r="R405" s="781"/>
      <c r="S405" s="875"/>
      <c r="T405" s="926"/>
      <c r="U405" s="926"/>
      <c r="V405" s="927"/>
      <c r="W405" s="789"/>
      <c r="X405" s="790"/>
      <c r="Y405" s="790"/>
      <c r="Z405" s="790"/>
      <c r="AA405" s="836"/>
      <c r="AB405" s="934"/>
      <c r="AC405" s="935"/>
      <c r="AD405" s="936"/>
      <c r="AE405" s="926"/>
      <c r="AF405" s="926"/>
      <c r="AG405" s="927"/>
      <c r="AH405" s="742"/>
      <c r="AI405" s="743"/>
      <c r="AJ405" s="743"/>
      <c r="AK405" s="743"/>
      <c r="AL405" s="744"/>
      <c r="AN405" s="911"/>
      <c r="AO405" s="912"/>
      <c r="AP405" s="912"/>
      <c r="AQ405" s="912"/>
      <c r="AR405" s="913"/>
      <c r="AU405" s="748"/>
      <c r="AV405" s="837"/>
      <c r="AW405" s="820"/>
    </row>
    <row r="406" spans="3:49" ht="10.9" customHeight="1">
      <c r="C406" s="920">
        <v>5</v>
      </c>
      <c r="D406" s="921" t="s">
        <v>9</v>
      </c>
      <c r="E406" s="924">
        <v>21</v>
      </c>
      <c r="F406" s="924" t="s">
        <v>10</v>
      </c>
      <c r="G406" s="920" t="s">
        <v>20</v>
      </c>
      <c r="H406" s="924"/>
      <c r="I406" s="774"/>
      <c r="J406" s="775"/>
      <c r="K406" s="776"/>
      <c r="L406" s="783">
        <f>IF(AND(I406="△",AU406="●"),AW406,0)</f>
        <v>0</v>
      </c>
      <c r="M406" s="784"/>
      <c r="N406" s="784"/>
      <c r="O406" s="784"/>
      <c r="P406" s="785"/>
      <c r="Q406" s="774"/>
      <c r="R406" s="775"/>
      <c r="S406" s="873"/>
      <c r="T406" s="925">
        <f t="shared" ref="T406" si="120">IF(Q406="①",$AL$165,IF(Q406="②",$AL$187,IF(Q406="③",$AL$209,IF(Q406="④",$AL$231,0))))</f>
        <v>0</v>
      </c>
      <c r="U406" s="926"/>
      <c r="V406" s="927"/>
      <c r="W406" s="783">
        <f t="shared" ref="W406" si="121">IF(AND(I406="△",AU406="●"),$K$258*2,0)</f>
        <v>0</v>
      </c>
      <c r="X406" s="784"/>
      <c r="Y406" s="784"/>
      <c r="Z406" s="784"/>
      <c r="AA406" s="834"/>
      <c r="AB406" s="937"/>
      <c r="AC406" s="938"/>
      <c r="AD406" s="939"/>
      <c r="AE406" s="925">
        <f t="shared" ref="AE406" si="122">IF(AB408=0,0,ROUNDUP(AB408/AB406,3))</f>
        <v>0</v>
      </c>
      <c r="AF406" s="926"/>
      <c r="AG406" s="927"/>
      <c r="AH406" s="742">
        <f>IF(I406="○",L406+W406,ROUNDUP(L406*T406+W406*AE406,1))</f>
        <v>0</v>
      </c>
      <c r="AI406" s="743"/>
      <c r="AJ406" s="743"/>
      <c r="AK406" s="743"/>
      <c r="AL406" s="744"/>
      <c r="AN406" s="928">
        <f t="shared" ref="AN406" si="123">IF(I406="△",ROUNDUP(W406*AE406,1),0)</f>
        <v>0</v>
      </c>
      <c r="AO406" s="929"/>
      <c r="AP406" s="929"/>
      <c r="AQ406" s="929"/>
      <c r="AR406" s="930"/>
      <c r="AU406" s="748" t="str">
        <f t="shared" ref="AU406" si="124">IF(OR(I406="×",AU410="×"),"×","●")</f>
        <v>●</v>
      </c>
      <c r="AV406" s="837">
        <f t="shared" ref="AV406" si="125">IF(AU406="●",IF(I406="定","-",I406),"-")</f>
        <v>0</v>
      </c>
      <c r="AW406" s="820">
        <f t="shared" ref="AW406" si="126">20+ROUNDDOWN(($K$256-1000)/1000,0)*20</f>
        <v>0</v>
      </c>
    </row>
    <row r="407" spans="3:49" ht="10.9" customHeight="1">
      <c r="C407" s="868"/>
      <c r="D407" s="922"/>
      <c r="E407" s="866"/>
      <c r="F407" s="866"/>
      <c r="G407" s="868"/>
      <c r="H407" s="866"/>
      <c r="I407" s="777"/>
      <c r="J407" s="778"/>
      <c r="K407" s="779"/>
      <c r="L407" s="786"/>
      <c r="M407" s="787"/>
      <c r="N407" s="787"/>
      <c r="O407" s="787"/>
      <c r="P407" s="788"/>
      <c r="Q407" s="777"/>
      <c r="R407" s="778"/>
      <c r="S407" s="874"/>
      <c r="T407" s="926"/>
      <c r="U407" s="926"/>
      <c r="V407" s="927"/>
      <c r="W407" s="786"/>
      <c r="X407" s="787"/>
      <c r="Y407" s="787"/>
      <c r="Z407" s="787"/>
      <c r="AA407" s="835"/>
      <c r="AB407" s="940"/>
      <c r="AC407" s="941"/>
      <c r="AD407" s="942"/>
      <c r="AE407" s="926"/>
      <c r="AF407" s="926"/>
      <c r="AG407" s="927"/>
      <c r="AH407" s="742"/>
      <c r="AI407" s="743"/>
      <c r="AJ407" s="743"/>
      <c r="AK407" s="743"/>
      <c r="AL407" s="744"/>
      <c r="AN407" s="911"/>
      <c r="AO407" s="912"/>
      <c r="AP407" s="912"/>
      <c r="AQ407" s="912"/>
      <c r="AR407" s="913"/>
      <c r="AU407" s="748"/>
      <c r="AV407" s="837"/>
      <c r="AW407" s="820"/>
    </row>
    <row r="408" spans="3:49" ht="10.9" customHeight="1">
      <c r="C408" s="868"/>
      <c r="D408" s="922"/>
      <c r="E408" s="866"/>
      <c r="F408" s="866"/>
      <c r="G408" s="868"/>
      <c r="H408" s="866"/>
      <c r="I408" s="777"/>
      <c r="J408" s="778"/>
      <c r="K408" s="779"/>
      <c r="L408" s="786"/>
      <c r="M408" s="787"/>
      <c r="N408" s="787"/>
      <c r="O408" s="787"/>
      <c r="P408" s="788"/>
      <c r="Q408" s="777"/>
      <c r="R408" s="778"/>
      <c r="S408" s="874"/>
      <c r="T408" s="926"/>
      <c r="U408" s="926"/>
      <c r="V408" s="927"/>
      <c r="W408" s="786"/>
      <c r="X408" s="787"/>
      <c r="Y408" s="787"/>
      <c r="Z408" s="787"/>
      <c r="AA408" s="835"/>
      <c r="AB408" s="931"/>
      <c r="AC408" s="932"/>
      <c r="AD408" s="933"/>
      <c r="AE408" s="926"/>
      <c r="AF408" s="926"/>
      <c r="AG408" s="927"/>
      <c r="AH408" s="742"/>
      <c r="AI408" s="743"/>
      <c r="AJ408" s="743"/>
      <c r="AK408" s="743"/>
      <c r="AL408" s="744"/>
      <c r="AN408" s="911"/>
      <c r="AO408" s="912"/>
      <c r="AP408" s="912"/>
      <c r="AQ408" s="912"/>
      <c r="AR408" s="913"/>
      <c r="AU408" s="748"/>
      <c r="AV408" s="837"/>
      <c r="AW408" s="820"/>
    </row>
    <row r="409" spans="3:49" ht="10.9" customHeight="1">
      <c r="C409" s="869"/>
      <c r="D409" s="923"/>
      <c r="E409" s="867"/>
      <c r="F409" s="867"/>
      <c r="G409" s="869"/>
      <c r="H409" s="867"/>
      <c r="I409" s="780"/>
      <c r="J409" s="781"/>
      <c r="K409" s="782"/>
      <c r="L409" s="789"/>
      <c r="M409" s="790"/>
      <c r="N409" s="790"/>
      <c r="O409" s="790"/>
      <c r="P409" s="791"/>
      <c r="Q409" s="780"/>
      <c r="R409" s="781"/>
      <c r="S409" s="875"/>
      <c r="T409" s="926"/>
      <c r="U409" s="926"/>
      <c r="V409" s="927"/>
      <c r="W409" s="789"/>
      <c r="X409" s="790"/>
      <c r="Y409" s="790"/>
      <c r="Z409" s="790"/>
      <c r="AA409" s="836"/>
      <c r="AB409" s="934"/>
      <c r="AC409" s="935"/>
      <c r="AD409" s="936"/>
      <c r="AE409" s="926"/>
      <c r="AF409" s="926"/>
      <c r="AG409" s="927"/>
      <c r="AH409" s="742"/>
      <c r="AI409" s="743"/>
      <c r="AJ409" s="743"/>
      <c r="AK409" s="743"/>
      <c r="AL409" s="744"/>
      <c r="AN409" s="911"/>
      <c r="AO409" s="912"/>
      <c r="AP409" s="912"/>
      <c r="AQ409" s="912"/>
      <c r="AR409" s="913"/>
      <c r="AU409" s="748"/>
      <c r="AV409" s="837"/>
      <c r="AW409" s="820"/>
    </row>
    <row r="410" spans="3:49" ht="10.9" customHeight="1">
      <c r="C410" s="765">
        <v>5</v>
      </c>
      <c r="D410" s="768" t="s">
        <v>9</v>
      </c>
      <c r="E410" s="771">
        <v>22</v>
      </c>
      <c r="F410" s="771" t="s">
        <v>10</v>
      </c>
      <c r="G410" s="765" t="s">
        <v>21</v>
      </c>
      <c r="H410" s="771"/>
      <c r="I410" s="774"/>
      <c r="J410" s="775"/>
      <c r="K410" s="776"/>
      <c r="L410" s="906">
        <f>IF(OR(I410="○",I410="△"),IF(AU410="●",AW410,0),0)</f>
        <v>0</v>
      </c>
      <c r="M410" s="906"/>
      <c r="N410" s="906"/>
      <c r="O410" s="906"/>
      <c r="P410" s="906"/>
      <c r="Q410" s="774"/>
      <c r="R410" s="775"/>
      <c r="S410" s="873"/>
      <c r="T410" s="925">
        <f t="shared" ref="T410" si="127">IF(Q410="①",$AL$165,IF(Q410="②",$AL$187,IF(Q410="③",$AL$209,IF(Q410="④",$AL$231,0))))</f>
        <v>0</v>
      </c>
      <c r="U410" s="926"/>
      <c r="V410" s="927"/>
      <c r="W410" s="906">
        <f t="shared" ref="W410" si="128">IF(OR(I410="○",I410="△"),IF(AU410="●",$K$258*2,0),0)</f>
        <v>0</v>
      </c>
      <c r="X410" s="906"/>
      <c r="Y410" s="906"/>
      <c r="Z410" s="906"/>
      <c r="AA410" s="907"/>
      <c r="AB410" s="937"/>
      <c r="AC410" s="938"/>
      <c r="AD410" s="939"/>
      <c r="AE410" s="925">
        <f t="shared" ref="AE410" si="129">IF(AB412=0,0,ROUNDUP(AB412/AB410,3))</f>
        <v>0</v>
      </c>
      <c r="AF410" s="926"/>
      <c r="AG410" s="927"/>
      <c r="AH410" s="742">
        <f>IF(I410="○",L410+W410,ROUNDUP(L410*T410+W410*AE410,1))</f>
        <v>0</v>
      </c>
      <c r="AI410" s="743"/>
      <c r="AJ410" s="743"/>
      <c r="AK410" s="743"/>
      <c r="AL410" s="744"/>
      <c r="AN410" s="911">
        <f t="shared" ref="AN410" si="130">IF(I410="△",ROUNDUP(W410*AE410,1),0)</f>
        <v>0</v>
      </c>
      <c r="AO410" s="912"/>
      <c r="AP410" s="912"/>
      <c r="AQ410" s="912"/>
      <c r="AR410" s="913"/>
      <c r="AU410" s="748" t="str">
        <f t="shared" ref="AU410" si="131">IF(OR(I410="×",AU414="×"),"×","●")</f>
        <v>●</v>
      </c>
      <c r="AV410" s="837">
        <f t="shared" ref="AV410" si="132">IF(AU410="●",IF(I410="定","-",I410),"-")</f>
        <v>0</v>
      </c>
      <c r="AW410" s="820">
        <f t="shared" ref="AW410" si="133">20+ROUNDDOWN(($K$256-1000)/1000,0)*20</f>
        <v>0</v>
      </c>
    </row>
    <row r="411" spans="3:49" ht="10.9" customHeight="1">
      <c r="C411" s="766"/>
      <c r="D411" s="769"/>
      <c r="E411" s="772"/>
      <c r="F411" s="772"/>
      <c r="G411" s="766"/>
      <c r="H411" s="772"/>
      <c r="I411" s="777"/>
      <c r="J411" s="778"/>
      <c r="K411" s="779"/>
      <c r="L411" s="906"/>
      <c r="M411" s="906"/>
      <c r="N411" s="906"/>
      <c r="O411" s="906"/>
      <c r="P411" s="906"/>
      <c r="Q411" s="777"/>
      <c r="R411" s="778"/>
      <c r="S411" s="874"/>
      <c r="T411" s="926"/>
      <c r="U411" s="926"/>
      <c r="V411" s="927"/>
      <c r="W411" s="906"/>
      <c r="X411" s="906"/>
      <c r="Y411" s="906"/>
      <c r="Z411" s="906"/>
      <c r="AA411" s="907"/>
      <c r="AB411" s="940"/>
      <c r="AC411" s="941"/>
      <c r="AD411" s="942"/>
      <c r="AE411" s="926"/>
      <c r="AF411" s="926"/>
      <c r="AG411" s="927"/>
      <c r="AH411" s="742"/>
      <c r="AI411" s="743"/>
      <c r="AJ411" s="743"/>
      <c r="AK411" s="743"/>
      <c r="AL411" s="744"/>
      <c r="AN411" s="911"/>
      <c r="AO411" s="912"/>
      <c r="AP411" s="912"/>
      <c r="AQ411" s="912"/>
      <c r="AR411" s="913"/>
      <c r="AU411" s="748"/>
      <c r="AV411" s="837"/>
      <c r="AW411" s="820"/>
    </row>
    <row r="412" spans="3:49" ht="10.9" customHeight="1">
      <c r="C412" s="766"/>
      <c r="D412" s="769"/>
      <c r="E412" s="772"/>
      <c r="F412" s="772"/>
      <c r="G412" s="766"/>
      <c r="H412" s="772"/>
      <c r="I412" s="777"/>
      <c r="J412" s="778"/>
      <c r="K412" s="779"/>
      <c r="L412" s="906"/>
      <c r="M412" s="906"/>
      <c r="N412" s="906"/>
      <c r="O412" s="906"/>
      <c r="P412" s="906"/>
      <c r="Q412" s="777"/>
      <c r="R412" s="778"/>
      <c r="S412" s="874"/>
      <c r="T412" s="926"/>
      <c r="U412" s="926"/>
      <c r="V412" s="927"/>
      <c r="W412" s="906"/>
      <c r="X412" s="906"/>
      <c r="Y412" s="906"/>
      <c r="Z412" s="906"/>
      <c r="AA412" s="907"/>
      <c r="AB412" s="931"/>
      <c r="AC412" s="932"/>
      <c r="AD412" s="933"/>
      <c r="AE412" s="926"/>
      <c r="AF412" s="926"/>
      <c r="AG412" s="927"/>
      <c r="AH412" s="742"/>
      <c r="AI412" s="743"/>
      <c r="AJ412" s="743"/>
      <c r="AK412" s="743"/>
      <c r="AL412" s="744"/>
      <c r="AN412" s="911"/>
      <c r="AO412" s="912"/>
      <c r="AP412" s="912"/>
      <c r="AQ412" s="912"/>
      <c r="AR412" s="913"/>
      <c r="AU412" s="748"/>
      <c r="AV412" s="837"/>
      <c r="AW412" s="820"/>
    </row>
    <row r="413" spans="3:49" ht="10.9" customHeight="1">
      <c r="C413" s="767"/>
      <c r="D413" s="770"/>
      <c r="E413" s="773"/>
      <c r="F413" s="773"/>
      <c r="G413" s="767"/>
      <c r="H413" s="773"/>
      <c r="I413" s="780"/>
      <c r="J413" s="781"/>
      <c r="K413" s="782"/>
      <c r="L413" s="906"/>
      <c r="M413" s="906"/>
      <c r="N413" s="906"/>
      <c r="O413" s="906"/>
      <c r="P413" s="906"/>
      <c r="Q413" s="780"/>
      <c r="R413" s="781"/>
      <c r="S413" s="875"/>
      <c r="T413" s="926"/>
      <c r="U413" s="926"/>
      <c r="V413" s="927"/>
      <c r="W413" s="906"/>
      <c r="X413" s="906"/>
      <c r="Y413" s="906"/>
      <c r="Z413" s="906"/>
      <c r="AA413" s="907"/>
      <c r="AB413" s="934"/>
      <c r="AC413" s="935"/>
      <c r="AD413" s="936"/>
      <c r="AE413" s="926"/>
      <c r="AF413" s="926"/>
      <c r="AG413" s="927"/>
      <c r="AH413" s="742"/>
      <c r="AI413" s="743"/>
      <c r="AJ413" s="743"/>
      <c r="AK413" s="743"/>
      <c r="AL413" s="744"/>
      <c r="AN413" s="911"/>
      <c r="AO413" s="912"/>
      <c r="AP413" s="912"/>
      <c r="AQ413" s="912"/>
      <c r="AR413" s="913"/>
      <c r="AU413" s="748"/>
      <c r="AV413" s="837"/>
      <c r="AW413" s="820"/>
    </row>
    <row r="414" spans="3:49" ht="10.9" customHeight="1">
      <c r="C414" s="765">
        <v>5</v>
      </c>
      <c r="D414" s="768" t="s">
        <v>9</v>
      </c>
      <c r="E414" s="771">
        <v>23</v>
      </c>
      <c r="F414" s="771" t="s">
        <v>10</v>
      </c>
      <c r="G414" s="765" t="s">
        <v>22</v>
      </c>
      <c r="H414" s="771"/>
      <c r="I414" s="774"/>
      <c r="J414" s="775"/>
      <c r="K414" s="776"/>
      <c r="L414" s="906">
        <f>IF(OR(I414="○",I414="△"),IF(AU414="●",AW414,0),0)</f>
        <v>0</v>
      </c>
      <c r="M414" s="906"/>
      <c r="N414" s="906"/>
      <c r="O414" s="906"/>
      <c r="P414" s="906"/>
      <c r="Q414" s="774"/>
      <c r="R414" s="775"/>
      <c r="S414" s="873"/>
      <c r="T414" s="908">
        <f t="shared" ref="T414" si="134">IF(Q414="①",$AL$165,IF(Q414="②",$AL$187,IF(Q414="③",$AL$209,IF(Q414="④",$AL$231,0))))</f>
        <v>0</v>
      </c>
      <c r="U414" s="909"/>
      <c r="V414" s="910"/>
      <c r="W414" s="906">
        <f t="shared" ref="W414" si="135">IF(OR(I414="○",I414="△"),IF(AU414="●",$K$258*2,0),0)</f>
        <v>0</v>
      </c>
      <c r="X414" s="906"/>
      <c r="Y414" s="906"/>
      <c r="Z414" s="906"/>
      <c r="AA414" s="907"/>
      <c r="AB414" s="937"/>
      <c r="AC414" s="938"/>
      <c r="AD414" s="939"/>
      <c r="AE414" s="908">
        <f t="shared" ref="AE414" si="136">IF(AB416=0,0,ROUNDUP(AB416/AB414,3))</f>
        <v>0</v>
      </c>
      <c r="AF414" s="909"/>
      <c r="AG414" s="910"/>
      <c r="AH414" s="742">
        <f>IF(I414="○",L414+W414,ROUNDUP(L414*T414+W414*AE414,1))</f>
        <v>0</v>
      </c>
      <c r="AI414" s="743"/>
      <c r="AJ414" s="743"/>
      <c r="AK414" s="743"/>
      <c r="AL414" s="744"/>
      <c r="AN414" s="911">
        <f t="shared" ref="AN414" si="137">IF(I414="△",ROUNDUP(W414*AE414,1),0)</f>
        <v>0</v>
      </c>
      <c r="AO414" s="912"/>
      <c r="AP414" s="912"/>
      <c r="AQ414" s="912"/>
      <c r="AR414" s="913"/>
      <c r="AU414" s="748" t="str">
        <f t="shared" ref="AU414" si="138">IF(OR(I414="×",AU418="×"),"×","●")</f>
        <v>●</v>
      </c>
      <c r="AV414" s="837">
        <f t="shared" ref="AV414" si="139">IF(AU414="●",IF(I414="定","-",I414),"-")</f>
        <v>0</v>
      </c>
      <c r="AW414" s="820">
        <f t="shared" ref="AW414" si="140">20+ROUNDDOWN(($K$256-1000)/1000,0)*20</f>
        <v>0</v>
      </c>
    </row>
    <row r="415" spans="3:49" ht="10.9" customHeight="1">
      <c r="C415" s="766"/>
      <c r="D415" s="769"/>
      <c r="E415" s="772"/>
      <c r="F415" s="772"/>
      <c r="G415" s="766"/>
      <c r="H415" s="772"/>
      <c r="I415" s="777"/>
      <c r="J415" s="778"/>
      <c r="K415" s="779"/>
      <c r="L415" s="906"/>
      <c r="M415" s="906"/>
      <c r="N415" s="906"/>
      <c r="O415" s="906"/>
      <c r="P415" s="906"/>
      <c r="Q415" s="777"/>
      <c r="R415" s="778"/>
      <c r="S415" s="874"/>
      <c r="T415" s="876"/>
      <c r="U415" s="877"/>
      <c r="V415" s="878"/>
      <c r="W415" s="906"/>
      <c r="X415" s="906"/>
      <c r="Y415" s="906"/>
      <c r="Z415" s="906"/>
      <c r="AA415" s="907"/>
      <c r="AB415" s="940"/>
      <c r="AC415" s="941"/>
      <c r="AD415" s="942"/>
      <c r="AE415" s="876"/>
      <c r="AF415" s="877"/>
      <c r="AG415" s="878"/>
      <c r="AH415" s="742"/>
      <c r="AI415" s="743"/>
      <c r="AJ415" s="743"/>
      <c r="AK415" s="743"/>
      <c r="AL415" s="744"/>
      <c r="AN415" s="911"/>
      <c r="AO415" s="912"/>
      <c r="AP415" s="912"/>
      <c r="AQ415" s="912"/>
      <c r="AR415" s="913"/>
      <c r="AU415" s="748"/>
      <c r="AV415" s="837"/>
      <c r="AW415" s="820"/>
    </row>
    <row r="416" spans="3:49" ht="10.9" customHeight="1">
      <c r="C416" s="766"/>
      <c r="D416" s="769"/>
      <c r="E416" s="772"/>
      <c r="F416" s="772"/>
      <c r="G416" s="766"/>
      <c r="H416" s="772"/>
      <c r="I416" s="777"/>
      <c r="J416" s="778"/>
      <c r="K416" s="779"/>
      <c r="L416" s="906"/>
      <c r="M416" s="906"/>
      <c r="N416" s="906"/>
      <c r="O416" s="906"/>
      <c r="P416" s="906"/>
      <c r="Q416" s="777"/>
      <c r="R416" s="778"/>
      <c r="S416" s="874"/>
      <c r="T416" s="876"/>
      <c r="U416" s="877"/>
      <c r="V416" s="878"/>
      <c r="W416" s="906"/>
      <c r="X416" s="906"/>
      <c r="Y416" s="906"/>
      <c r="Z416" s="906"/>
      <c r="AA416" s="907"/>
      <c r="AB416" s="931"/>
      <c r="AC416" s="932"/>
      <c r="AD416" s="933"/>
      <c r="AE416" s="876"/>
      <c r="AF416" s="877"/>
      <c r="AG416" s="878"/>
      <c r="AH416" s="742"/>
      <c r="AI416" s="743"/>
      <c r="AJ416" s="743"/>
      <c r="AK416" s="743"/>
      <c r="AL416" s="744"/>
      <c r="AN416" s="911"/>
      <c r="AO416" s="912"/>
      <c r="AP416" s="912"/>
      <c r="AQ416" s="912"/>
      <c r="AR416" s="913"/>
      <c r="AU416" s="748"/>
      <c r="AV416" s="837"/>
      <c r="AW416" s="820"/>
    </row>
    <row r="417" spans="3:49" ht="10.9" customHeight="1">
      <c r="C417" s="767"/>
      <c r="D417" s="770"/>
      <c r="E417" s="773"/>
      <c r="F417" s="773"/>
      <c r="G417" s="767"/>
      <c r="H417" s="773"/>
      <c r="I417" s="780"/>
      <c r="J417" s="781"/>
      <c r="K417" s="782"/>
      <c r="L417" s="906"/>
      <c r="M417" s="906"/>
      <c r="N417" s="906"/>
      <c r="O417" s="906"/>
      <c r="P417" s="906"/>
      <c r="Q417" s="780"/>
      <c r="R417" s="781"/>
      <c r="S417" s="875"/>
      <c r="T417" s="879"/>
      <c r="U417" s="880"/>
      <c r="V417" s="881"/>
      <c r="W417" s="906"/>
      <c r="X417" s="906"/>
      <c r="Y417" s="906"/>
      <c r="Z417" s="906"/>
      <c r="AA417" s="907"/>
      <c r="AB417" s="934"/>
      <c r="AC417" s="935"/>
      <c r="AD417" s="936"/>
      <c r="AE417" s="879"/>
      <c r="AF417" s="880"/>
      <c r="AG417" s="881"/>
      <c r="AH417" s="742"/>
      <c r="AI417" s="743"/>
      <c r="AJ417" s="743"/>
      <c r="AK417" s="743"/>
      <c r="AL417" s="744"/>
      <c r="AN417" s="911"/>
      <c r="AO417" s="912"/>
      <c r="AP417" s="912"/>
      <c r="AQ417" s="912"/>
      <c r="AR417" s="913"/>
      <c r="AU417" s="748"/>
      <c r="AV417" s="837"/>
      <c r="AW417" s="820"/>
    </row>
    <row r="418" spans="3:49" ht="10.9" customHeight="1">
      <c r="C418" s="920">
        <v>5</v>
      </c>
      <c r="D418" s="921" t="s">
        <v>9</v>
      </c>
      <c r="E418" s="924">
        <v>24</v>
      </c>
      <c r="F418" s="924" t="s">
        <v>10</v>
      </c>
      <c r="G418" s="920" t="s">
        <v>23</v>
      </c>
      <c r="H418" s="924"/>
      <c r="I418" s="774"/>
      <c r="J418" s="775"/>
      <c r="K418" s="776"/>
      <c r="L418" s="783">
        <f>IF(AND(I418="△",AU418="●"),AW418,0)</f>
        <v>0</v>
      </c>
      <c r="M418" s="784"/>
      <c r="N418" s="784"/>
      <c r="O418" s="784"/>
      <c r="P418" s="785"/>
      <c r="Q418" s="774"/>
      <c r="R418" s="775"/>
      <c r="S418" s="873"/>
      <c r="T418" s="925">
        <f t="shared" ref="T418" si="141">IF(Q418="①",$AL$165,IF(Q418="②",$AL$187,IF(Q418="③",$AL$209,IF(Q418="④",$AL$231,0))))</f>
        <v>0</v>
      </c>
      <c r="U418" s="926"/>
      <c r="V418" s="927"/>
      <c r="W418" s="783">
        <f t="shared" ref="W418" si="142">IF(AND(I418="△",AU418="●"),$K$258*2,0)</f>
        <v>0</v>
      </c>
      <c r="X418" s="784"/>
      <c r="Y418" s="784"/>
      <c r="Z418" s="784"/>
      <c r="AA418" s="834"/>
      <c r="AB418" s="937"/>
      <c r="AC418" s="938"/>
      <c r="AD418" s="939"/>
      <c r="AE418" s="925">
        <f t="shared" ref="AE418" si="143">IF(AB420=0,0,ROUNDUP(AB420/AB418,3))</f>
        <v>0</v>
      </c>
      <c r="AF418" s="926"/>
      <c r="AG418" s="927"/>
      <c r="AH418" s="742">
        <f>IF(I418="○",L418+W418,ROUNDUP(L418*T418+W418*AE418,1))</f>
        <v>0</v>
      </c>
      <c r="AI418" s="743"/>
      <c r="AJ418" s="743"/>
      <c r="AK418" s="743"/>
      <c r="AL418" s="744"/>
      <c r="AN418" s="928">
        <f t="shared" ref="AN418" si="144">IF(I418="△",ROUNDUP(W418*AE418,1),0)</f>
        <v>0</v>
      </c>
      <c r="AO418" s="929"/>
      <c r="AP418" s="929"/>
      <c r="AQ418" s="929"/>
      <c r="AR418" s="930"/>
      <c r="AU418" s="748" t="str">
        <f t="shared" ref="AU418" si="145">IF(OR(I418="×",AU422="×"),"×","●")</f>
        <v>●</v>
      </c>
      <c r="AV418" s="837">
        <f t="shared" ref="AV418" si="146">IF(AU418="●",IF(I418="定","-",I418),"-")</f>
        <v>0</v>
      </c>
      <c r="AW418" s="820">
        <f t="shared" ref="AW418" si="147">20+ROUNDDOWN(($K$256-1000)/1000,0)*20</f>
        <v>0</v>
      </c>
    </row>
    <row r="419" spans="3:49" ht="10.9" customHeight="1">
      <c r="C419" s="868"/>
      <c r="D419" s="922"/>
      <c r="E419" s="866"/>
      <c r="F419" s="866"/>
      <c r="G419" s="868"/>
      <c r="H419" s="866"/>
      <c r="I419" s="777"/>
      <c r="J419" s="778"/>
      <c r="K419" s="779"/>
      <c r="L419" s="786"/>
      <c r="M419" s="787"/>
      <c r="N419" s="787"/>
      <c r="O419" s="787"/>
      <c r="P419" s="788"/>
      <c r="Q419" s="777"/>
      <c r="R419" s="778"/>
      <c r="S419" s="874"/>
      <c r="T419" s="926"/>
      <c r="U419" s="926"/>
      <c r="V419" s="927"/>
      <c r="W419" s="786"/>
      <c r="X419" s="787"/>
      <c r="Y419" s="787"/>
      <c r="Z419" s="787"/>
      <c r="AA419" s="835"/>
      <c r="AB419" s="940"/>
      <c r="AC419" s="941"/>
      <c r="AD419" s="942"/>
      <c r="AE419" s="926"/>
      <c r="AF419" s="926"/>
      <c r="AG419" s="927"/>
      <c r="AH419" s="742"/>
      <c r="AI419" s="743"/>
      <c r="AJ419" s="743"/>
      <c r="AK419" s="743"/>
      <c r="AL419" s="744"/>
      <c r="AN419" s="911"/>
      <c r="AO419" s="912"/>
      <c r="AP419" s="912"/>
      <c r="AQ419" s="912"/>
      <c r="AR419" s="913"/>
      <c r="AU419" s="748"/>
      <c r="AV419" s="837"/>
      <c r="AW419" s="820"/>
    </row>
    <row r="420" spans="3:49" ht="10.9" customHeight="1">
      <c r="C420" s="868"/>
      <c r="D420" s="922"/>
      <c r="E420" s="866"/>
      <c r="F420" s="866"/>
      <c r="G420" s="868"/>
      <c r="H420" s="866"/>
      <c r="I420" s="777"/>
      <c r="J420" s="778"/>
      <c r="K420" s="779"/>
      <c r="L420" s="786"/>
      <c r="M420" s="787"/>
      <c r="N420" s="787"/>
      <c r="O420" s="787"/>
      <c r="P420" s="788"/>
      <c r="Q420" s="777"/>
      <c r="R420" s="778"/>
      <c r="S420" s="874"/>
      <c r="T420" s="926"/>
      <c r="U420" s="926"/>
      <c r="V420" s="927"/>
      <c r="W420" s="786"/>
      <c r="X420" s="787"/>
      <c r="Y420" s="787"/>
      <c r="Z420" s="787"/>
      <c r="AA420" s="835"/>
      <c r="AB420" s="931"/>
      <c r="AC420" s="932"/>
      <c r="AD420" s="933"/>
      <c r="AE420" s="926"/>
      <c r="AF420" s="926"/>
      <c r="AG420" s="927"/>
      <c r="AH420" s="742"/>
      <c r="AI420" s="743"/>
      <c r="AJ420" s="743"/>
      <c r="AK420" s="743"/>
      <c r="AL420" s="744"/>
      <c r="AN420" s="911"/>
      <c r="AO420" s="912"/>
      <c r="AP420" s="912"/>
      <c r="AQ420" s="912"/>
      <c r="AR420" s="913"/>
      <c r="AU420" s="748"/>
      <c r="AV420" s="837"/>
      <c r="AW420" s="820"/>
    </row>
    <row r="421" spans="3:49" ht="10.9" customHeight="1">
      <c r="C421" s="869"/>
      <c r="D421" s="923"/>
      <c r="E421" s="867"/>
      <c r="F421" s="867"/>
      <c r="G421" s="869"/>
      <c r="H421" s="867"/>
      <c r="I421" s="780"/>
      <c r="J421" s="781"/>
      <c r="K421" s="782"/>
      <c r="L421" s="789"/>
      <c r="M421" s="790"/>
      <c r="N421" s="790"/>
      <c r="O421" s="790"/>
      <c r="P421" s="791"/>
      <c r="Q421" s="780"/>
      <c r="R421" s="781"/>
      <c r="S421" s="875"/>
      <c r="T421" s="926"/>
      <c r="U421" s="926"/>
      <c r="V421" s="927"/>
      <c r="W421" s="789"/>
      <c r="X421" s="790"/>
      <c r="Y421" s="790"/>
      <c r="Z421" s="790"/>
      <c r="AA421" s="836"/>
      <c r="AB421" s="934"/>
      <c r="AC421" s="935"/>
      <c r="AD421" s="936"/>
      <c r="AE421" s="926"/>
      <c r="AF421" s="926"/>
      <c r="AG421" s="927"/>
      <c r="AH421" s="742"/>
      <c r="AI421" s="743"/>
      <c r="AJ421" s="743"/>
      <c r="AK421" s="743"/>
      <c r="AL421" s="744"/>
      <c r="AN421" s="911"/>
      <c r="AO421" s="912"/>
      <c r="AP421" s="912"/>
      <c r="AQ421" s="912"/>
      <c r="AR421" s="913"/>
      <c r="AU421" s="748"/>
      <c r="AV421" s="837"/>
      <c r="AW421" s="820"/>
    </row>
    <row r="422" spans="3:49" ht="10.9" customHeight="1">
      <c r="C422" s="920">
        <v>5</v>
      </c>
      <c r="D422" s="921" t="s">
        <v>9</v>
      </c>
      <c r="E422" s="924">
        <v>25</v>
      </c>
      <c r="F422" s="924" t="s">
        <v>10</v>
      </c>
      <c r="G422" s="920" t="s">
        <v>24</v>
      </c>
      <c r="H422" s="924"/>
      <c r="I422" s="774"/>
      <c r="J422" s="775"/>
      <c r="K422" s="776"/>
      <c r="L422" s="783">
        <f>IF(AND(I422="△",AU422="●"),AW422,0)</f>
        <v>0</v>
      </c>
      <c r="M422" s="784"/>
      <c r="N422" s="784"/>
      <c r="O422" s="784"/>
      <c r="P422" s="785"/>
      <c r="Q422" s="774"/>
      <c r="R422" s="775"/>
      <c r="S422" s="873"/>
      <c r="T422" s="925">
        <f t="shared" ref="T422" si="148">IF(Q422="①",$AL$165,IF(Q422="②",$AL$187,IF(Q422="③",$AL$209,IF(Q422="④",$AL$231,0))))</f>
        <v>0</v>
      </c>
      <c r="U422" s="926"/>
      <c r="V422" s="927"/>
      <c r="W422" s="783">
        <f t="shared" ref="W422" si="149">IF(AND(I422="△",AU422="●"),$K$258*2,0)</f>
        <v>0</v>
      </c>
      <c r="X422" s="784"/>
      <c r="Y422" s="784"/>
      <c r="Z422" s="784"/>
      <c r="AA422" s="834"/>
      <c r="AB422" s="937"/>
      <c r="AC422" s="938"/>
      <c r="AD422" s="939"/>
      <c r="AE422" s="925">
        <f t="shared" ref="AE422" si="150">IF(AB424=0,0,ROUNDUP(AB424/AB422,3))</f>
        <v>0</v>
      </c>
      <c r="AF422" s="926"/>
      <c r="AG422" s="927"/>
      <c r="AH422" s="742">
        <f>IF(I422="○",L422+W422,ROUNDUP(L422*T422+W422*AE422,1))</f>
        <v>0</v>
      </c>
      <c r="AI422" s="743"/>
      <c r="AJ422" s="743"/>
      <c r="AK422" s="743"/>
      <c r="AL422" s="744"/>
      <c r="AN422" s="928">
        <f t="shared" ref="AN422" si="151">IF(I422="△",ROUNDUP(W422*AE422,1),0)</f>
        <v>0</v>
      </c>
      <c r="AO422" s="929"/>
      <c r="AP422" s="929"/>
      <c r="AQ422" s="929"/>
      <c r="AR422" s="930"/>
      <c r="AU422" s="748" t="str">
        <f t="shared" ref="AU422" si="152">IF(OR(I422="×",AU426="×"),"×","●")</f>
        <v>●</v>
      </c>
      <c r="AV422" s="837">
        <f t="shared" ref="AV422" si="153">IF(AU422="●",IF(I422="定","-",I422),"-")</f>
        <v>0</v>
      </c>
      <c r="AW422" s="820">
        <f t="shared" ref="AW422" si="154">20+ROUNDDOWN(($K$256-1000)/1000,0)*20</f>
        <v>0</v>
      </c>
    </row>
    <row r="423" spans="3:49" ht="10.9" customHeight="1">
      <c r="C423" s="868"/>
      <c r="D423" s="922"/>
      <c r="E423" s="866"/>
      <c r="F423" s="866"/>
      <c r="G423" s="868"/>
      <c r="H423" s="866"/>
      <c r="I423" s="777"/>
      <c r="J423" s="778"/>
      <c r="K423" s="779"/>
      <c r="L423" s="786"/>
      <c r="M423" s="787"/>
      <c r="N423" s="787"/>
      <c r="O423" s="787"/>
      <c r="P423" s="788"/>
      <c r="Q423" s="777"/>
      <c r="R423" s="778"/>
      <c r="S423" s="874"/>
      <c r="T423" s="926"/>
      <c r="U423" s="926"/>
      <c r="V423" s="927"/>
      <c r="W423" s="786"/>
      <c r="X423" s="787"/>
      <c r="Y423" s="787"/>
      <c r="Z423" s="787"/>
      <c r="AA423" s="835"/>
      <c r="AB423" s="940"/>
      <c r="AC423" s="941"/>
      <c r="AD423" s="942"/>
      <c r="AE423" s="926"/>
      <c r="AF423" s="926"/>
      <c r="AG423" s="927"/>
      <c r="AH423" s="742"/>
      <c r="AI423" s="743"/>
      <c r="AJ423" s="743"/>
      <c r="AK423" s="743"/>
      <c r="AL423" s="744"/>
      <c r="AN423" s="911"/>
      <c r="AO423" s="912"/>
      <c r="AP423" s="912"/>
      <c r="AQ423" s="912"/>
      <c r="AR423" s="913"/>
      <c r="AU423" s="748"/>
      <c r="AV423" s="837"/>
      <c r="AW423" s="820"/>
    </row>
    <row r="424" spans="3:49" ht="10.9" customHeight="1">
      <c r="C424" s="868"/>
      <c r="D424" s="922"/>
      <c r="E424" s="866"/>
      <c r="F424" s="866"/>
      <c r="G424" s="868"/>
      <c r="H424" s="866"/>
      <c r="I424" s="777"/>
      <c r="J424" s="778"/>
      <c r="K424" s="779"/>
      <c r="L424" s="786"/>
      <c r="M424" s="787"/>
      <c r="N424" s="787"/>
      <c r="O424" s="787"/>
      <c r="P424" s="788"/>
      <c r="Q424" s="777"/>
      <c r="R424" s="778"/>
      <c r="S424" s="874"/>
      <c r="T424" s="926"/>
      <c r="U424" s="926"/>
      <c r="V424" s="927"/>
      <c r="W424" s="786"/>
      <c r="X424" s="787"/>
      <c r="Y424" s="787"/>
      <c r="Z424" s="787"/>
      <c r="AA424" s="835"/>
      <c r="AB424" s="931"/>
      <c r="AC424" s="932"/>
      <c r="AD424" s="933"/>
      <c r="AE424" s="926"/>
      <c r="AF424" s="926"/>
      <c r="AG424" s="927"/>
      <c r="AH424" s="742"/>
      <c r="AI424" s="743"/>
      <c r="AJ424" s="743"/>
      <c r="AK424" s="743"/>
      <c r="AL424" s="744"/>
      <c r="AN424" s="911"/>
      <c r="AO424" s="912"/>
      <c r="AP424" s="912"/>
      <c r="AQ424" s="912"/>
      <c r="AR424" s="913"/>
      <c r="AU424" s="748"/>
      <c r="AV424" s="837"/>
      <c r="AW424" s="820"/>
    </row>
    <row r="425" spans="3:49" ht="10.9" customHeight="1">
      <c r="C425" s="869"/>
      <c r="D425" s="923"/>
      <c r="E425" s="867"/>
      <c r="F425" s="867"/>
      <c r="G425" s="869"/>
      <c r="H425" s="867"/>
      <c r="I425" s="780"/>
      <c r="J425" s="781"/>
      <c r="K425" s="782"/>
      <c r="L425" s="789"/>
      <c r="M425" s="790"/>
      <c r="N425" s="790"/>
      <c r="O425" s="790"/>
      <c r="P425" s="791"/>
      <c r="Q425" s="780"/>
      <c r="R425" s="781"/>
      <c r="S425" s="875"/>
      <c r="T425" s="926"/>
      <c r="U425" s="926"/>
      <c r="V425" s="927"/>
      <c r="W425" s="789"/>
      <c r="X425" s="790"/>
      <c r="Y425" s="790"/>
      <c r="Z425" s="790"/>
      <c r="AA425" s="836"/>
      <c r="AB425" s="934"/>
      <c r="AC425" s="935"/>
      <c r="AD425" s="936"/>
      <c r="AE425" s="926"/>
      <c r="AF425" s="926"/>
      <c r="AG425" s="927"/>
      <c r="AH425" s="742"/>
      <c r="AI425" s="743"/>
      <c r="AJ425" s="743"/>
      <c r="AK425" s="743"/>
      <c r="AL425" s="744"/>
      <c r="AN425" s="911"/>
      <c r="AO425" s="912"/>
      <c r="AP425" s="912"/>
      <c r="AQ425" s="912"/>
      <c r="AR425" s="913"/>
      <c r="AU425" s="748"/>
      <c r="AV425" s="837"/>
      <c r="AW425" s="820"/>
    </row>
    <row r="426" spans="3:49" ht="10.9" customHeight="1">
      <c r="C426" s="920">
        <v>5</v>
      </c>
      <c r="D426" s="921" t="s">
        <v>9</v>
      </c>
      <c r="E426" s="924">
        <v>26</v>
      </c>
      <c r="F426" s="924" t="s">
        <v>10</v>
      </c>
      <c r="G426" s="920" t="s">
        <v>25</v>
      </c>
      <c r="H426" s="924"/>
      <c r="I426" s="774"/>
      <c r="J426" s="775"/>
      <c r="K426" s="776"/>
      <c r="L426" s="783">
        <f>IF(AND(I426="△",AU426="●"),AW426,0)</f>
        <v>0</v>
      </c>
      <c r="M426" s="784"/>
      <c r="N426" s="784"/>
      <c r="O426" s="784"/>
      <c r="P426" s="785"/>
      <c r="Q426" s="774"/>
      <c r="R426" s="775"/>
      <c r="S426" s="873"/>
      <c r="T426" s="925">
        <f t="shared" ref="T426" si="155">IF(Q426="①",$AL$165,IF(Q426="②",$AL$187,IF(Q426="③",$AL$209,IF(Q426="④",$AL$231,0))))</f>
        <v>0</v>
      </c>
      <c r="U426" s="926"/>
      <c r="V426" s="927"/>
      <c r="W426" s="783">
        <f t="shared" ref="W426" si="156">IF(AND(I426="△",AU426="●"),$K$258*2,0)</f>
        <v>0</v>
      </c>
      <c r="X426" s="784"/>
      <c r="Y426" s="784"/>
      <c r="Z426" s="784"/>
      <c r="AA426" s="834"/>
      <c r="AB426" s="937"/>
      <c r="AC426" s="938"/>
      <c r="AD426" s="939"/>
      <c r="AE426" s="925">
        <f t="shared" ref="AE426" si="157">IF(AB428=0,0,ROUNDUP(AB428/AB426,3))</f>
        <v>0</v>
      </c>
      <c r="AF426" s="926"/>
      <c r="AG426" s="927"/>
      <c r="AH426" s="742">
        <f>IF(I426="○",L426+W426,ROUNDUP(L426*T426+W426*AE426,1))</f>
        <v>0</v>
      </c>
      <c r="AI426" s="743"/>
      <c r="AJ426" s="743"/>
      <c r="AK426" s="743"/>
      <c r="AL426" s="744"/>
      <c r="AN426" s="928">
        <f t="shared" ref="AN426" si="158">IF(I426="△",ROUNDUP(W426*AE426,1),0)</f>
        <v>0</v>
      </c>
      <c r="AO426" s="929"/>
      <c r="AP426" s="929"/>
      <c r="AQ426" s="929"/>
      <c r="AR426" s="930"/>
      <c r="AU426" s="748" t="str">
        <f t="shared" ref="AU426" si="159">IF(OR(I426="×",AU430="×"),"×","●")</f>
        <v>●</v>
      </c>
      <c r="AV426" s="837">
        <f t="shared" ref="AV426" si="160">IF(AU426="●",IF(I426="定","-",I426),"-")</f>
        <v>0</v>
      </c>
      <c r="AW426" s="820">
        <f t="shared" ref="AW426" si="161">20+ROUNDDOWN(($K$256-1000)/1000,0)*20</f>
        <v>0</v>
      </c>
    </row>
    <row r="427" spans="3:49" ht="10.9" customHeight="1">
      <c r="C427" s="868"/>
      <c r="D427" s="922"/>
      <c r="E427" s="866"/>
      <c r="F427" s="866"/>
      <c r="G427" s="868"/>
      <c r="H427" s="866"/>
      <c r="I427" s="777"/>
      <c r="J427" s="778"/>
      <c r="K427" s="779"/>
      <c r="L427" s="786"/>
      <c r="M427" s="787"/>
      <c r="N427" s="787"/>
      <c r="O427" s="787"/>
      <c r="P427" s="788"/>
      <c r="Q427" s="777"/>
      <c r="R427" s="778"/>
      <c r="S427" s="874"/>
      <c r="T427" s="926"/>
      <c r="U427" s="926"/>
      <c r="V427" s="927"/>
      <c r="W427" s="786"/>
      <c r="X427" s="787"/>
      <c r="Y427" s="787"/>
      <c r="Z427" s="787"/>
      <c r="AA427" s="835"/>
      <c r="AB427" s="940"/>
      <c r="AC427" s="941"/>
      <c r="AD427" s="942"/>
      <c r="AE427" s="926"/>
      <c r="AF427" s="926"/>
      <c r="AG427" s="927"/>
      <c r="AH427" s="742"/>
      <c r="AI427" s="743"/>
      <c r="AJ427" s="743"/>
      <c r="AK427" s="743"/>
      <c r="AL427" s="744"/>
      <c r="AN427" s="911"/>
      <c r="AO427" s="912"/>
      <c r="AP427" s="912"/>
      <c r="AQ427" s="912"/>
      <c r="AR427" s="913"/>
      <c r="AU427" s="748"/>
      <c r="AV427" s="837"/>
      <c r="AW427" s="820"/>
    </row>
    <row r="428" spans="3:49" ht="10.9" customHeight="1">
      <c r="C428" s="868"/>
      <c r="D428" s="922"/>
      <c r="E428" s="866"/>
      <c r="F428" s="866"/>
      <c r="G428" s="868"/>
      <c r="H428" s="866"/>
      <c r="I428" s="777"/>
      <c r="J428" s="778"/>
      <c r="K428" s="779"/>
      <c r="L428" s="786"/>
      <c r="M428" s="787"/>
      <c r="N428" s="787"/>
      <c r="O428" s="787"/>
      <c r="P428" s="788"/>
      <c r="Q428" s="777"/>
      <c r="R428" s="778"/>
      <c r="S428" s="874"/>
      <c r="T428" s="926"/>
      <c r="U428" s="926"/>
      <c r="V428" s="927"/>
      <c r="W428" s="786"/>
      <c r="X428" s="787"/>
      <c r="Y428" s="787"/>
      <c r="Z428" s="787"/>
      <c r="AA428" s="835"/>
      <c r="AB428" s="931"/>
      <c r="AC428" s="932"/>
      <c r="AD428" s="933"/>
      <c r="AE428" s="926"/>
      <c r="AF428" s="926"/>
      <c r="AG428" s="927"/>
      <c r="AH428" s="742"/>
      <c r="AI428" s="743"/>
      <c r="AJ428" s="743"/>
      <c r="AK428" s="743"/>
      <c r="AL428" s="744"/>
      <c r="AN428" s="911"/>
      <c r="AO428" s="912"/>
      <c r="AP428" s="912"/>
      <c r="AQ428" s="912"/>
      <c r="AR428" s="913"/>
      <c r="AU428" s="748"/>
      <c r="AV428" s="837"/>
      <c r="AW428" s="820"/>
    </row>
    <row r="429" spans="3:49" ht="10.9" customHeight="1">
      <c r="C429" s="869"/>
      <c r="D429" s="923"/>
      <c r="E429" s="867"/>
      <c r="F429" s="867"/>
      <c r="G429" s="869"/>
      <c r="H429" s="867"/>
      <c r="I429" s="780"/>
      <c r="J429" s="781"/>
      <c r="K429" s="782"/>
      <c r="L429" s="789"/>
      <c r="M429" s="790"/>
      <c r="N429" s="790"/>
      <c r="O429" s="790"/>
      <c r="P429" s="791"/>
      <c r="Q429" s="780"/>
      <c r="R429" s="781"/>
      <c r="S429" s="875"/>
      <c r="T429" s="926"/>
      <c r="U429" s="926"/>
      <c r="V429" s="927"/>
      <c r="W429" s="789"/>
      <c r="X429" s="790"/>
      <c r="Y429" s="790"/>
      <c r="Z429" s="790"/>
      <c r="AA429" s="836"/>
      <c r="AB429" s="934"/>
      <c r="AC429" s="935"/>
      <c r="AD429" s="936"/>
      <c r="AE429" s="926"/>
      <c r="AF429" s="926"/>
      <c r="AG429" s="927"/>
      <c r="AH429" s="742"/>
      <c r="AI429" s="743"/>
      <c r="AJ429" s="743"/>
      <c r="AK429" s="743"/>
      <c r="AL429" s="744"/>
      <c r="AN429" s="911"/>
      <c r="AO429" s="912"/>
      <c r="AP429" s="912"/>
      <c r="AQ429" s="912"/>
      <c r="AR429" s="913"/>
      <c r="AU429" s="748"/>
      <c r="AV429" s="837"/>
      <c r="AW429" s="820"/>
    </row>
    <row r="430" spans="3:49" ht="10.9" customHeight="1">
      <c r="C430" s="920">
        <v>5</v>
      </c>
      <c r="D430" s="921" t="s">
        <v>9</v>
      </c>
      <c r="E430" s="924">
        <v>27</v>
      </c>
      <c r="F430" s="924" t="s">
        <v>10</v>
      </c>
      <c r="G430" s="920" t="s">
        <v>19</v>
      </c>
      <c r="H430" s="924"/>
      <c r="I430" s="774"/>
      <c r="J430" s="775"/>
      <c r="K430" s="776"/>
      <c r="L430" s="783">
        <f>IF(AND(I430="△",AU430="●"),AW430,0)</f>
        <v>0</v>
      </c>
      <c r="M430" s="784"/>
      <c r="N430" s="784"/>
      <c r="O430" s="784"/>
      <c r="P430" s="785"/>
      <c r="Q430" s="774"/>
      <c r="R430" s="775"/>
      <c r="S430" s="873"/>
      <c r="T430" s="925">
        <f t="shared" ref="T430" si="162">IF(Q430="①",$AL$165,IF(Q430="②",$AL$187,IF(Q430="③",$AL$209,IF(Q430="④",$AL$231,0))))</f>
        <v>0</v>
      </c>
      <c r="U430" s="926"/>
      <c r="V430" s="927"/>
      <c r="W430" s="783">
        <f t="shared" ref="W430" si="163">IF(AND(I430="△",AU430="●"),$K$258*2,0)</f>
        <v>0</v>
      </c>
      <c r="X430" s="784"/>
      <c r="Y430" s="784"/>
      <c r="Z430" s="784"/>
      <c r="AA430" s="834"/>
      <c r="AB430" s="937"/>
      <c r="AC430" s="938"/>
      <c r="AD430" s="939"/>
      <c r="AE430" s="925">
        <f t="shared" ref="AE430" si="164">IF(AB432=0,0,ROUNDUP(AB432/AB430,3))</f>
        <v>0</v>
      </c>
      <c r="AF430" s="926"/>
      <c r="AG430" s="927"/>
      <c r="AH430" s="742">
        <f>IF(I430="○",L430+W430,ROUNDUP(L430*T430+W430*AE430,1))</f>
        <v>0</v>
      </c>
      <c r="AI430" s="743"/>
      <c r="AJ430" s="743"/>
      <c r="AK430" s="743"/>
      <c r="AL430" s="744"/>
      <c r="AN430" s="928">
        <f t="shared" ref="AN430" si="165">IF(I430="△",ROUNDUP(W430*AE430,1),0)</f>
        <v>0</v>
      </c>
      <c r="AO430" s="929"/>
      <c r="AP430" s="929"/>
      <c r="AQ430" s="929"/>
      <c r="AR430" s="930"/>
      <c r="AU430" s="748" t="str">
        <f t="shared" ref="AU430" si="166">IF(OR(I430="×",AU434="×"),"×","●")</f>
        <v>●</v>
      </c>
      <c r="AV430" s="837">
        <f t="shared" ref="AV430" si="167">IF(AU430="●",IF(I430="定","-",I430),"-")</f>
        <v>0</v>
      </c>
      <c r="AW430" s="820">
        <f>20+ROUNDDOWN(($K$256-1000)/1000,0)*20</f>
        <v>0</v>
      </c>
    </row>
    <row r="431" spans="3:49" ht="10.9" customHeight="1">
      <c r="C431" s="868"/>
      <c r="D431" s="922"/>
      <c r="E431" s="866"/>
      <c r="F431" s="866"/>
      <c r="G431" s="868"/>
      <c r="H431" s="866"/>
      <c r="I431" s="777"/>
      <c r="J431" s="778"/>
      <c r="K431" s="779"/>
      <c r="L431" s="786"/>
      <c r="M431" s="787"/>
      <c r="N431" s="787"/>
      <c r="O431" s="787"/>
      <c r="P431" s="788"/>
      <c r="Q431" s="777"/>
      <c r="R431" s="778"/>
      <c r="S431" s="874"/>
      <c r="T431" s="926"/>
      <c r="U431" s="926"/>
      <c r="V431" s="927"/>
      <c r="W431" s="786"/>
      <c r="X431" s="787"/>
      <c r="Y431" s="787"/>
      <c r="Z431" s="787"/>
      <c r="AA431" s="835"/>
      <c r="AB431" s="940"/>
      <c r="AC431" s="941"/>
      <c r="AD431" s="942"/>
      <c r="AE431" s="926"/>
      <c r="AF431" s="926"/>
      <c r="AG431" s="927"/>
      <c r="AH431" s="742"/>
      <c r="AI431" s="743"/>
      <c r="AJ431" s="743"/>
      <c r="AK431" s="743"/>
      <c r="AL431" s="744"/>
      <c r="AN431" s="911"/>
      <c r="AO431" s="912"/>
      <c r="AP431" s="912"/>
      <c r="AQ431" s="912"/>
      <c r="AR431" s="913"/>
      <c r="AU431" s="748"/>
      <c r="AV431" s="837"/>
      <c r="AW431" s="820"/>
    </row>
    <row r="432" spans="3:49" ht="10.9" customHeight="1">
      <c r="C432" s="868"/>
      <c r="D432" s="922"/>
      <c r="E432" s="866"/>
      <c r="F432" s="866"/>
      <c r="G432" s="868"/>
      <c r="H432" s="866"/>
      <c r="I432" s="777"/>
      <c r="J432" s="778"/>
      <c r="K432" s="779"/>
      <c r="L432" s="786"/>
      <c r="M432" s="787"/>
      <c r="N432" s="787"/>
      <c r="O432" s="787"/>
      <c r="P432" s="788"/>
      <c r="Q432" s="777"/>
      <c r="R432" s="778"/>
      <c r="S432" s="874"/>
      <c r="T432" s="926"/>
      <c r="U432" s="926"/>
      <c r="V432" s="927"/>
      <c r="W432" s="786"/>
      <c r="X432" s="787"/>
      <c r="Y432" s="787"/>
      <c r="Z432" s="787"/>
      <c r="AA432" s="835"/>
      <c r="AB432" s="931"/>
      <c r="AC432" s="932"/>
      <c r="AD432" s="933"/>
      <c r="AE432" s="926"/>
      <c r="AF432" s="926"/>
      <c r="AG432" s="927"/>
      <c r="AH432" s="742"/>
      <c r="AI432" s="743"/>
      <c r="AJ432" s="743"/>
      <c r="AK432" s="743"/>
      <c r="AL432" s="744"/>
      <c r="AN432" s="911"/>
      <c r="AO432" s="912"/>
      <c r="AP432" s="912"/>
      <c r="AQ432" s="912"/>
      <c r="AR432" s="913"/>
      <c r="AU432" s="748"/>
      <c r="AV432" s="837"/>
      <c r="AW432" s="820"/>
    </row>
    <row r="433" spans="3:49" ht="10.9" customHeight="1">
      <c r="C433" s="869"/>
      <c r="D433" s="923"/>
      <c r="E433" s="867"/>
      <c r="F433" s="867"/>
      <c r="G433" s="869"/>
      <c r="H433" s="867"/>
      <c r="I433" s="780"/>
      <c r="J433" s="781"/>
      <c r="K433" s="782"/>
      <c r="L433" s="789"/>
      <c r="M433" s="790"/>
      <c r="N433" s="790"/>
      <c r="O433" s="790"/>
      <c r="P433" s="791"/>
      <c r="Q433" s="780"/>
      <c r="R433" s="781"/>
      <c r="S433" s="875"/>
      <c r="T433" s="926"/>
      <c r="U433" s="926"/>
      <c r="V433" s="927"/>
      <c r="W433" s="789"/>
      <c r="X433" s="790"/>
      <c r="Y433" s="790"/>
      <c r="Z433" s="790"/>
      <c r="AA433" s="836"/>
      <c r="AB433" s="934"/>
      <c r="AC433" s="935"/>
      <c r="AD433" s="936"/>
      <c r="AE433" s="926"/>
      <c r="AF433" s="926"/>
      <c r="AG433" s="927"/>
      <c r="AH433" s="742"/>
      <c r="AI433" s="743"/>
      <c r="AJ433" s="743"/>
      <c r="AK433" s="743"/>
      <c r="AL433" s="744"/>
      <c r="AN433" s="911"/>
      <c r="AO433" s="912"/>
      <c r="AP433" s="912"/>
      <c r="AQ433" s="912"/>
      <c r="AR433" s="913"/>
      <c r="AU433" s="748"/>
      <c r="AV433" s="837"/>
      <c r="AW433" s="820"/>
    </row>
    <row r="434" spans="3:49" ht="10.9" customHeight="1">
      <c r="C434" s="920">
        <v>5</v>
      </c>
      <c r="D434" s="921" t="s">
        <v>9</v>
      </c>
      <c r="E434" s="924">
        <v>28</v>
      </c>
      <c r="F434" s="924" t="s">
        <v>10</v>
      </c>
      <c r="G434" s="920" t="s">
        <v>20</v>
      </c>
      <c r="H434" s="924"/>
      <c r="I434" s="774"/>
      <c r="J434" s="775"/>
      <c r="K434" s="776"/>
      <c r="L434" s="783">
        <f>IF(AND(I434="△",AU434="●"),AW434,0)</f>
        <v>0</v>
      </c>
      <c r="M434" s="784"/>
      <c r="N434" s="784"/>
      <c r="O434" s="784"/>
      <c r="P434" s="785"/>
      <c r="Q434" s="774"/>
      <c r="R434" s="775"/>
      <c r="S434" s="873"/>
      <c r="T434" s="925">
        <f t="shared" ref="T434" si="168">IF(Q434="①",$AL$165,IF(Q434="②",$AL$187,IF(Q434="③",$AL$209,IF(Q434="④",$AL$231,0))))</f>
        <v>0</v>
      </c>
      <c r="U434" s="926"/>
      <c r="V434" s="927"/>
      <c r="W434" s="783">
        <f t="shared" ref="W434" si="169">IF(AND(I434="△",AU434="●"),$K$258*2,0)</f>
        <v>0</v>
      </c>
      <c r="X434" s="784"/>
      <c r="Y434" s="784"/>
      <c r="Z434" s="784"/>
      <c r="AA434" s="834"/>
      <c r="AB434" s="937"/>
      <c r="AC434" s="938"/>
      <c r="AD434" s="939"/>
      <c r="AE434" s="925">
        <f t="shared" ref="AE434" si="170">IF(AB436=0,0,ROUNDUP(AB436/AB434,3))</f>
        <v>0</v>
      </c>
      <c r="AF434" s="926"/>
      <c r="AG434" s="927"/>
      <c r="AH434" s="742">
        <f>IF(I434="○",L434+W434,ROUNDUP(L434*T434+W434*AE434,1))</f>
        <v>0</v>
      </c>
      <c r="AI434" s="743"/>
      <c r="AJ434" s="743"/>
      <c r="AK434" s="743"/>
      <c r="AL434" s="744"/>
      <c r="AN434" s="928">
        <f t="shared" ref="AN434" si="171">IF(I434="△",ROUNDUP(W434*AE434,1),0)</f>
        <v>0</v>
      </c>
      <c r="AO434" s="929"/>
      <c r="AP434" s="929"/>
      <c r="AQ434" s="929"/>
      <c r="AR434" s="930"/>
      <c r="AU434" s="748" t="str">
        <f t="shared" ref="AU434" si="172">IF(OR(I434="×",AU438="×"),"×","●")</f>
        <v>●</v>
      </c>
      <c r="AV434" s="837">
        <f t="shared" ref="AV434" si="173">IF(AU434="●",IF(I434="定","-",I434),"-")</f>
        <v>0</v>
      </c>
      <c r="AW434" s="820">
        <f t="shared" ref="AW434" si="174">20+ROUNDDOWN(($K$256-1000)/1000,0)*20</f>
        <v>0</v>
      </c>
    </row>
    <row r="435" spans="3:49" ht="10.9" customHeight="1">
      <c r="C435" s="868"/>
      <c r="D435" s="922"/>
      <c r="E435" s="866"/>
      <c r="F435" s="866"/>
      <c r="G435" s="868"/>
      <c r="H435" s="866"/>
      <c r="I435" s="777"/>
      <c r="J435" s="778"/>
      <c r="K435" s="779"/>
      <c r="L435" s="786"/>
      <c r="M435" s="787"/>
      <c r="N435" s="787"/>
      <c r="O435" s="787"/>
      <c r="P435" s="788"/>
      <c r="Q435" s="777"/>
      <c r="R435" s="778"/>
      <c r="S435" s="874"/>
      <c r="T435" s="926"/>
      <c r="U435" s="926"/>
      <c r="V435" s="927"/>
      <c r="W435" s="786"/>
      <c r="X435" s="787"/>
      <c r="Y435" s="787"/>
      <c r="Z435" s="787"/>
      <c r="AA435" s="835"/>
      <c r="AB435" s="940"/>
      <c r="AC435" s="941"/>
      <c r="AD435" s="942"/>
      <c r="AE435" s="926"/>
      <c r="AF435" s="926"/>
      <c r="AG435" s="927"/>
      <c r="AH435" s="742"/>
      <c r="AI435" s="743"/>
      <c r="AJ435" s="743"/>
      <c r="AK435" s="743"/>
      <c r="AL435" s="744"/>
      <c r="AN435" s="911"/>
      <c r="AO435" s="912"/>
      <c r="AP435" s="912"/>
      <c r="AQ435" s="912"/>
      <c r="AR435" s="913"/>
      <c r="AU435" s="748"/>
      <c r="AV435" s="837"/>
      <c r="AW435" s="820"/>
    </row>
    <row r="436" spans="3:49" ht="10.9" customHeight="1">
      <c r="C436" s="868"/>
      <c r="D436" s="922"/>
      <c r="E436" s="866"/>
      <c r="F436" s="866"/>
      <c r="G436" s="868"/>
      <c r="H436" s="866"/>
      <c r="I436" s="777"/>
      <c r="J436" s="778"/>
      <c r="K436" s="779"/>
      <c r="L436" s="786"/>
      <c r="M436" s="787"/>
      <c r="N436" s="787"/>
      <c r="O436" s="787"/>
      <c r="P436" s="788"/>
      <c r="Q436" s="777"/>
      <c r="R436" s="778"/>
      <c r="S436" s="874"/>
      <c r="T436" s="926"/>
      <c r="U436" s="926"/>
      <c r="V436" s="927"/>
      <c r="W436" s="786"/>
      <c r="X436" s="787"/>
      <c r="Y436" s="787"/>
      <c r="Z436" s="787"/>
      <c r="AA436" s="835"/>
      <c r="AB436" s="931"/>
      <c r="AC436" s="932"/>
      <c r="AD436" s="933"/>
      <c r="AE436" s="926"/>
      <c r="AF436" s="926"/>
      <c r="AG436" s="927"/>
      <c r="AH436" s="742"/>
      <c r="AI436" s="743"/>
      <c r="AJ436" s="743"/>
      <c r="AK436" s="743"/>
      <c r="AL436" s="744"/>
      <c r="AN436" s="911"/>
      <c r="AO436" s="912"/>
      <c r="AP436" s="912"/>
      <c r="AQ436" s="912"/>
      <c r="AR436" s="913"/>
      <c r="AU436" s="748"/>
      <c r="AV436" s="837"/>
      <c r="AW436" s="820"/>
    </row>
    <row r="437" spans="3:49" ht="10.9" customHeight="1">
      <c r="C437" s="869"/>
      <c r="D437" s="923"/>
      <c r="E437" s="867"/>
      <c r="F437" s="867"/>
      <c r="G437" s="869"/>
      <c r="H437" s="867"/>
      <c r="I437" s="780"/>
      <c r="J437" s="781"/>
      <c r="K437" s="782"/>
      <c r="L437" s="789"/>
      <c r="M437" s="790"/>
      <c r="N437" s="790"/>
      <c r="O437" s="790"/>
      <c r="P437" s="791"/>
      <c r="Q437" s="780"/>
      <c r="R437" s="781"/>
      <c r="S437" s="875"/>
      <c r="T437" s="926"/>
      <c r="U437" s="926"/>
      <c r="V437" s="927"/>
      <c r="W437" s="789"/>
      <c r="X437" s="790"/>
      <c r="Y437" s="790"/>
      <c r="Z437" s="790"/>
      <c r="AA437" s="836"/>
      <c r="AB437" s="934"/>
      <c r="AC437" s="935"/>
      <c r="AD437" s="936"/>
      <c r="AE437" s="926"/>
      <c r="AF437" s="926"/>
      <c r="AG437" s="927"/>
      <c r="AH437" s="742"/>
      <c r="AI437" s="743"/>
      <c r="AJ437" s="743"/>
      <c r="AK437" s="743"/>
      <c r="AL437" s="744"/>
      <c r="AN437" s="911"/>
      <c r="AO437" s="912"/>
      <c r="AP437" s="912"/>
      <c r="AQ437" s="912"/>
      <c r="AR437" s="913"/>
      <c r="AU437" s="748"/>
      <c r="AV437" s="837"/>
      <c r="AW437" s="820"/>
    </row>
    <row r="438" spans="3:49" ht="10.9" customHeight="1">
      <c r="C438" s="765">
        <v>5</v>
      </c>
      <c r="D438" s="768" t="s">
        <v>9</v>
      </c>
      <c r="E438" s="771">
        <v>29</v>
      </c>
      <c r="F438" s="771" t="s">
        <v>10</v>
      </c>
      <c r="G438" s="765" t="s">
        <v>21</v>
      </c>
      <c r="H438" s="771"/>
      <c r="I438" s="774"/>
      <c r="J438" s="775"/>
      <c r="K438" s="776"/>
      <c r="L438" s="906">
        <f>IF(OR(I438="○",I438="△"),IF(AU438="●",AW438,0),0)</f>
        <v>0</v>
      </c>
      <c r="M438" s="906"/>
      <c r="N438" s="906"/>
      <c r="O438" s="906"/>
      <c r="P438" s="906"/>
      <c r="Q438" s="774"/>
      <c r="R438" s="775"/>
      <c r="S438" s="873"/>
      <c r="T438" s="925">
        <f t="shared" ref="T438" si="175">IF(Q438="①",$AL$165,IF(Q438="②",$AL$187,IF(Q438="③",$AL$209,IF(Q438="④",$AL$231,0))))</f>
        <v>0</v>
      </c>
      <c r="U438" s="926"/>
      <c r="V438" s="927"/>
      <c r="W438" s="906">
        <f t="shared" ref="W438" si="176">IF(OR(I438="○",I438="△"),IF(AU438="●",$K$258*2,0),0)</f>
        <v>0</v>
      </c>
      <c r="X438" s="906"/>
      <c r="Y438" s="906"/>
      <c r="Z438" s="906"/>
      <c r="AA438" s="907"/>
      <c r="AB438" s="937"/>
      <c r="AC438" s="938"/>
      <c r="AD438" s="939"/>
      <c r="AE438" s="925">
        <f t="shared" ref="AE438" si="177">IF(AB440=0,0,ROUNDUP(AB440/AB438,3))</f>
        <v>0</v>
      </c>
      <c r="AF438" s="926"/>
      <c r="AG438" s="927"/>
      <c r="AH438" s="742">
        <f>IF(I438="○",L438+W438,ROUNDUP(L438*T438+W438*AE438,1))</f>
        <v>0</v>
      </c>
      <c r="AI438" s="743"/>
      <c r="AJ438" s="743"/>
      <c r="AK438" s="743"/>
      <c r="AL438" s="744"/>
      <c r="AN438" s="911">
        <f t="shared" ref="AN438" si="178">IF(I438="△",ROUNDUP(W438*AE438,1),0)</f>
        <v>0</v>
      </c>
      <c r="AO438" s="912"/>
      <c r="AP438" s="912"/>
      <c r="AQ438" s="912"/>
      <c r="AR438" s="913"/>
      <c r="AU438" s="748" t="str">
        <f>IF(OR(I438="×",AU442="×"),"×","●")</f>
        <v>●</v>
      </c>
      <c r="AV438" s="837">
        <f t="shared" ref="AV438" si="179">IF(AU438="●",IF(I438="定","-",I438),"-")</f>
        <v>0</v>
      </c>
      <c r="AW438" s="820">
        <f t="shared" ref="AW438" si="180">20+ROUNDDOWN(($K$256-1000)/1000,0)*20</f>
        <v>0</v>
      </c>
    </row>
    <row r="439" spans="3:49" ht="10.9" customHeight="1">
      <c r="C439" s="766"/>
      <c r="D439" s="769"/>
      <c r="E439" s="772"/>
      <c r="F439" s="772"/>
      <c r="G439" s="766"/>
      <c r="H439" s="772"/>
      <c r="I439" s="777"/>
      <c r="J439" s="778"/>
      <c r="K439" s="779"/>
      <c r="L439" s="906"/>
      <c r="M439" s="906"/>
      <c r="N439" s="906"/>
      <c r="O439" s="906"/>
      <c r="P439" s="906"/>
      <c r="Q439" s="777"/>
      <c r="R439" s="778"/>
      <c r="S439" s="874"/>
      <c r="T439" s="926"/>
      <c r="U439" s="926"/>
      <c r="V439" s="927"/>
      <c r="W439" s="906"/>
      <c r="X439" s="906"/>
      <c r="Y439" s="906"/>
      <c r="Z439" s="906"/>
      <c r="AA439" s="907"/>
      <c r="AB439" s="940"/>
      <c r="AC439" s="941"/>
      <c r="AD439" s="942"/>
      <c r="AE439" s="926"/>
      <c r="AF439" s="926"/>
      <c r="AG439" s="927"/>
      <c r="AH439" s="742"/>
      <c r="AI439" s="743"/>
      <c r="AJ439" s="743"/>
      <c r="AK439" s="743"/>
      <c r="AL439" s="744"/>
      <c r="AN439" s="911"/>
      <c r="AO439" s="912"/>
      <c r="AP439" s="912"/>
      <c r="AQ439" s="912"/>
      <c r="AR439" s="913"/>
      <c r="AU439" s="748"/>
      <c r="AV439" s="837"/>
      <c r="AW439" s="820"/>
    </row>
    <row r="440" spans="3:49" ht="10.9" customHeight="1">
      <c r="C440" s="766"/>
      <c r="D440" s="769"/>
      <c r="E440" s="772"/>
      <c r="F440" s="772"/>
      <c r="G440" s="766"/>
      <c r="H440" s="772"/>
      <c r="I440" s="777"/>
      <c r="J440" s="778"/>
      <c r="K440" s="779"/>
      <c r="L440" s="906"/>
      <c r="M440" s="906"/>
      <c r="N440" s="906"/>
      <c r="O440" s="906"/>
      <c r="P440" s="906"/>
      <c r="Q440" s="777"/>
      <c r="R440" s="778"/>
      <c r="S440" s="874"/>
      <c r="T440" s="926"/>
      <c r="U440" s="926"/>
      <c r="V440" s="927"/>
      <c r="W440" s="906"/>
      <c r="X440" s="906"/>
      <c r="Y440" s="906"/>
      <c r="Z440" s="906"/>
      <c r="AA440" s="907"/>
      <c r="AB440" s="931"/>
      <c r="AC440" s="932"/>
      <c r="AD440" s="933"/>
      <c r="AE440" s="926"/>
      <c r="AF440" s="926"/>
      <c r="AG440" s="927"/>
      <c r="AH440" s="742"/>
      <c r="AI440" s="743"/>
      <c r="AJ440" s="743"/>
      <c r="AK440" s="743"/>
      <c r="AL440" s="744"/>
      <c r="AN440" s="911"/>
      <c r="AO440" s="912"/>
      <c r="AP440" s="912"/>
      <c r="AQ440" s="912"/>
      <c r="AR440" s="913"/>
      <c r="AU440" s="748"/>
      <c r="AV440" s="837"/>
      <c r="AW440" s="820"/>
    </row>
    <row r="441" spans="3:49" ht="10.9" customHeight="1">
      <c r="C441" s="767"/>
      <c r="D441" s="770"/>
      <c r="E441" s="773"/>
      <c r="F441" s="773"/>
      <c r="G441" s="767"/>
      <c r="H441" s="773"/>
      <c r="I441" s="780"/>
      <c r="J441" s="781"/>
      <c r="K441" s="782"/>
      <c r="L441" s="906"/>
      <c r="M441" s="906"/>
      <c r="N441" s="906"/>
      <c r="O441" s="906"/>
      <c r="P441" s="906"/>
      <c r="Q441" s="780"/>
      <c r="R441" s="781"/>
      <c r="S441" s="875"/>
      <c r="T441" s="926"/>
      <c r="U441" s="926"/>
      <c r="V441" s="927"/>
      <c r="W441" s="906"/>
      <c r="X441" s="906"/>
      <c r="Y441" s="906"/>
      <c r="Z441" s="906"/>
      <c r="AA441" s="907"/>
      <c r="AB441" s="934"/>
      <c r="AC441" s="935"/>
      <c r="AD441" s="936"/>
      <c r="AE441" s="926"/>
      <c r="AF441" s="926"/>
      <c r="AG441" s="927"/>
      <c r="AH441" s="742"/>
      <c r="AI441" s="743"/>
      <c r="AJ441" s="743"/>
      <c r="AK441" s="743"/>
      <c r="AL441" s="744"/>
      <c r="AN441" s="911"/>
      <c r="AO441" s="912"/>
      <c r="AP441" s="912"/>
      <c r="AQ441" s="912"/>
      <c r="AR441" s="913"/>
      <c r="AU441" s="748"/>
      <c r="AV441" s="837"/>
      <c r="AW441" s="820"/>
    </row>
    <row r="442" spans="3:49" ht="10.9" customHeight="1">
      <c r="C442" s="765">
        <v>5</v>
      </c>
      <c r="D442" s="768" t="s">
        <v>9</v>
      </c>
      <c r="E442" s="771">
        <v>30</v>
      </c>
      <c r="F442" s="771" t="s">
        <v>10</v>
      </c>
      <c r="G442" s="765" t="s">
        <v>22</v>
      </c>
      <c r="H442" s="771"/>
      <c r="I442" s="774"/>
      <c r="J442" s="775"/>
      <c r="K442" s="776"/>
      <c r="L442" s="906">
        <f>IF(OR(I442="○",I442="△"),IF(AU442="●",AW442,0),0)</f>
        <v>0</v>
      </c>
      <c r="M442" s="906"/>
      <c r="N442" s="906"/>
      <c r="O442" s="906"/>
      <c r="P442" s="906"/>
      <c r="Q442" s="774"/>
      <c r="R442" s="775"/>
      <c r="S442" s="873"/>
      <c r="T442" s="908">
        <f t="shared" ref="T442" si="181">IF(Q442="①",$AL$165,IF(Q442="②",$AL$187,IF(Q442="③",$AL$209,IF(Q442="④",$AL$231,0))))</f>
        <v>0</v>
      </c>
      <c r="U442" s="909"/>
      <c r="V442" s="910"/>
      <c r="W442" s="906">
        <f t="shared" ref="W442" si="182">IF(OR(I442="○",I442="△"),IF(AU442="●",$K$258*2,0),0)</f>
        <v>0</v>
      </c>
      <c r="X442" s="906"/>
      <c r="Y442" s="906"/>
      <c r="Z442" s="906"/>
      <c r="AA442" s="907"/>
      <c r="AB442" s="937"/>
      <c r="AC442" s="938"/>
      <c r="AD442" s="939"/>
      <c r="AE442" s="908">
        <f t="shared" ref="AE442" si="183">IF(AB444=0,0,ROUNDUP(AB444/AB442,3))</f>
        <v>0</v>
      </c>
      <c r="AF442" s="909"/>
      <c r="AG442" s="910"/>
      <c r="AH442" s="742">
        <f>IF(I442="○",L442+W442,ROUNDUP(L442*T442+W442*AE442,1))</f>
        <v>0</v>
      </c>
      <c r="AI442" s="743"/>
      <c r="AJ442" s="743"/>
      <c r="AK442" s="743"/>
      <c r="AL442" s="744"/>
      <c r="AN442" s="911">
        <f t="shared" ref="AN442" si="184">IF(I442="△",ROUNDUP(W442*AE442,1),0)</f>
        <v>0</v>
      </c>
      <c r="AO442" s="912"/>
      <c r="AP442" s="912"/>
      <c r="AQ442" s="912"/>
      <c r="AR442" s="913"/>
      <c r="AU442" s="748" t="str">
        <f>IF(OR(I442="×",AU446="×"),"×","●")</f>
        <v>●</v>
      </c>
      <c r="AV442" s="837">
        <f t="shared" ref="AV442" si="185">IF(AU442="●",IF(I442="定","-",I442),"-")</f>
        <v>0</v>
      </c>
      <c r="AW442" s="820">
        <f t="shared" ref="AW442" si="186">20+ROUNDDOWN(($K$256-1000)/1000,0)*20</f>
        <v>0</v>
      </c>
    </row>
    <row r="443" spans="3:49" ht="10.9" customHeight="1">
      <c r="C443" s="766"/>
      <c r="D443" s="769"/>
      <c r="E443" s="772"/>
      <c r="F443" s="772"/>
      <c r="G443" s="766"/>
      <c r="H443" s="772"/>
      <c r="I443" s="777"/>
      <c r="J443" s="778"/>
      <c r="K443" s="779"/>
      <c r="L443" s="906"/>
      <c r="M443" s="906"/>
      <c r="N443" s="906"/>
      <c r="O443" s="906"/>
      <c r="P443" s="906"/>
      <c r="Q443" s="777"/>
      <c r="R443" s="778"/>
      <c r="S443" s="874"/>
      <c r="T443" s="876"/>
      <c r="U443" s="877"/>
      <c r="V443" s="878"/>
      <c r="W443" s="906"/>
      <c r="X443" s="906"/>
      <c r="Y443" s="906"/>
      <c r="Z443" s="906"/>
      <c r="AA443" s="907"/>
      <c r="AB443" s="940"/>
      <c r="AC443" s="941"/>
      <c r="AD443" s="942"/>
      <c r="AE443" s="876"/>
      <c r="AF443" s="877"/>
      <c r="AG443" s="878"/>
      <c r="AH443" s="742"/>
      <c r="AI443" s="743"/>
      <c r="AJ443" s="743"/>
      <c r="AK443" s="743"/>
      <c r="AL443" s="744"/>
      <c r="AN443" s="911"/>
      <c r="AO443" s="912"/>
      <c r="AP443" s="912"/>
      <c r="AQ443" s="912"/>
      <c r="AR443" s="913"/>
      <c r="AU443" s="748"/>
      <c r="AV443" s="837"/>
      <c r="AW443" s="820"/>
    </row>
    <row r="444" spans="3:49" ht="10.9" customHeight="1">
      <c r="C444" s="766"/>
      <c r="D444" s="769"/>
      <c r="E444" s="772"/>
      <c r="F444" s="772"/>
      <c r="G444" s="766"/>
      <c r="H444" s="772"/>
      <c r="I444" s="777"/>
      <c r="J444" s="778"/>
      <c r="K444" s="779"/>
      <c r="L444" s="906"/>
      <c r="M444" s="906"/>
      <c r="N444" s="906"/>
      <c r="O444" s="906"/>
      <c r="P444" s="906"/>
      <c r="Q444" s="777"/>
      <c r="R444" s="778"/>
      <c r="S444" s="874"/>
      <c r="T444" s="876"/>
      <c r="U444" s="877"/>
      <c r="V444" s="878"/>
      <c r="W444" s="906"/>
      <c r="X444" s="906"/>
      <c r="Y444" s="906"/>
      <c r="Z444" s="906"/>
      <c r="AA444" s="907"/>
      <c r="AB444" s="931"/>
      <c r="AC444" s="932"/>
      <c r="AD444" s="933"/>
      <c r="AE444" s="876"/>
      <c r="AF444" s="877"/>
      <c r="AG444" s="878"/>
      <c r="AH444" s="742"/>
      <c r="AI444" s="743"/>
      <c r="AJ444" s="743"/>
      <c r="AK444" s="743"/>
      <c r="AL444" s="744"/>
      <c r="AN444" s="911"/>
      <c r="AO444" s="912"/>
      <c r="AP444" s="912"/>
      <c r="AQ444" s="912"/>
      <c r="AR444" s="913"/>
      <c r="AU444" s="748"/>
      <c r="AV444" s="837"/>
      <c r="AW444" s="820"/>
    </row>
    <row r="445" spans="3:49" ht="10.9" customHeight="1">
      <c r="C445" s="767"/>
      <c r="D445" s="770"/>
      <c r="E445" s="773"/>
      <c r="F445" s="773"/>
      <c r="G445" s="767"/>
      <c r="H445" s="773"/>
      <c r="I445" s="780"/>
      <c r="J445" s="781"/>
      <c r="K445" s="782"/>
      <c r="L445" s="906"/>
      <c r="M445" s="906"/>
      <c r="N445" s="906"/>
      <c r="O445" s="906"/>
      <c r="P445" s="906"/>
      <c r="Q445" s="780"/>
      <c r="R445" s="781"/>
      <c r="S445" s="875"/>
      <c r="T445" s="879"/>
      <c r="U445" s="880"/>
      <c r="V445" s="881"/>
      <c r="W445" s="906"/>
      <c r="X445" s="906"/>
      <c r="Y445" s="906"/>
      <c r="Z445" s="906"/>
      <c r="AA445" s="907"/>
      <c r="AB445" s="934"/>
      <c r="AC445" s="935"/>
      <c r="AD445" s="936"/>
      <c r="AE445" s="879"/>
      <c r="AF445" s="880"/>
      <c r="AG445" s="881"/>
      <c r="AH445" s="742"/>
      <c r="AI445" s="743"/>
      <c r="AJ445" s="743"/>
      <c r="AK445" s="743"/>
      <c r="AL445" s="744"/>
      <c r="AN445" s="911"/>
      <c r="AO445" s="912"/>
      <c r="AP445" s="912"/>
      <c r="AQ445" s="912"/>
      <c r="AR445" s="913"/>
      <c r="AU445" s="748"/>
      <c r="AV445" s="837"/>
      <c r="AW445" s="820"/>
    </row>
    <row r="446" spans="3:49" ht="10.9" customHeight="1">
      <c r="C446" s="920">
        <v>5</v>
      </c>
      <c r="D446" s="921" t="s">
        <v>9</v>
      </c>
      <c r="E446" s="924">
        <v>31</v>
      </c>
      <c r="F446" s="924" t="s">
        <v>10</v>
      </c>
      <c r="G446" s="920" t="s">
        <v>23</v>
      </c>
      <c r="H446" s="924"/>
      <c r="I446" s="774"/>
      <c r="J446" s="775"/>
      <c r="K446" s="776"/>
      <c r="L446" s="783">
        <f>IF(AND(I446="△",AU446="●"),AW446,0)</f>
        <v>0</v>
      </c>
      <c r="M446" s="784"/>
      <c r="N446" s="784"/>
      <c r="O446" s="784"/>
      <c r="P446" s="785"/>
      <c r="Q446" s="774"/>
      <c r="R446" s="775"/>
      <c r="S446" s="873"/>
      <c r="T446" s="925">
        <f>IF(Q446="①",$AL$165,IF(Q446="②",$AL$187,IF(Q446="③",$AL$209,IF(Q446="④",$AL$231,0))))</f>
        <v>0</v>
      </c>
      <c r="U446" s="926"/>
      <c r="V446" s="927"/>
      <c r="W446" s="952">
        <f>IF(AND(I446="△",AU446="●"),$K$258*2,0)</f>
        <v>0</v>
      </c>
      <c r="X446" s="784"/>
      <c r="Y446" s="784"/>
      <c r="Z446" s="784"/>
      <c r="AA446" s="834"/>
      <c r="AB446" s="937"/>
      <c r="AC446" s="938"/>
      <c r="AD446" s="939"/>
      <c r="AE446" s="925">
        <f t="shared" ref="AE446" si="187">IF(AB448=0,0,ROUNDUP(AB448/AB446,3))</f>
        <v>0</v>
      </c>
      <c r="AF446" s="926"/>
      <c r="AG446" s="927"/>
      <c r="AH446" s="742">
        <f>IF(I446="○",L446+W446,ROUNDUP(L446*T446+W446*AE446,1))</f>
        <v>0</v>
      </c>
      <c r="AI446" s="743"/>
      <c r="AJ446" s="743"/>
      <c r="AK446" s="743"/>
      <c r="AL446" s="744"/>
      <c r="AN446" s="911">
        <f t="shared" ref="AN446" si="188">IF(I446="△",ROUNDUP(W446*AE446,1),0)</f>
        <v>0</v>
      </c>
      <c r="AO446" s="912"/>
      <c r="AP446" s="912"/>
      <c r="AQ446" s="912"/>
      <c r="AR446" s="913"/>
      <c r="AU446" s="748" t="str">
        <f>IF(I446="×","×","●")</f>
        <v>●</v>
      </c>
      <c r="AV446" s="837">
        <f t="shared" ref="AV446" si="189">IF(AU446="●",IF(I446="定","-",I446),"-")</f>
        <v>0</v>
      </c>
      <c r="AW446" s="820">
        <f t="shared" ref="AW446" si="190">20+ROUNDDOWN(($K$256-1000)/1000,0)*20</f>
        <v>0</v>
      </c>
    </row>
    <row r="447" spans="3:49" ht="10.9" customHeight="1">
      <c r="C447" s="868"/>
      <c r="D447" s="922"/>
      <c r="E447" s="866"/>
      <c r="F447" s="866"/>
      <c r="G447" s="868"/>
      <c r="H447" s="866"/>
      <c r="I447" s="777"/>
      <c r="J447" s="778"/>
      <c r="K447" s="779"/>
      <c r="L447" s="786"/>
      <c r="M447" s="787"/>
      <c r="N447" s="787"/>
      <c r="O447" s="787"/>
      <c r="P447" s="788"/>
      <c r="Q447" s="777"/>
      <c r="R447" s="778"/>
      <c r="S447" s="874"/>
      <c r="T447" s="926"/>
      <c r="U447" s="926"/>
      <c r="V447" s="927"/>
      <c r="W447" s="953"/>
      <c r="X447" s="787"/>
      <c r="Y447" s="787"/>
      <c r="Z447" s="787"/>
      <c r="AA447" s="835"/>
      <c r="AB447" s="940"/>
      <c r="AC447" s="941"/>
      <c r="AD447" s="942"/>
      <c r="AE447" s="926"/>
      <c r="AF447" s="926"/>
      <c r="AG447" s="927"/>
      <c r="AH447" s="742"/>
      <c r="AI447" s="743"/>
      <c r="AJ447" s="743"/>
      <c r="AK447" s="743"/>
      <c r="AL447" s="744"/>
      <c r="AN447" s="911"/>
      <c r="AO447" s="912"/>
      <c r="AP447" s="912"/>
      <c r="AQ447" s="912"/>
      <c r="AR447" s="913"/>
      <c r="AU447" s="748"/>
      <c r="AV447" s="837"/>
      <c r="AW447" s="820"/>
    </row>
    <row r="448" spans="3:49" ht="10.9" customHeight="1">
      <c r="C448" s="868"/>
      <c r="D448" s="922"/>
      <c r="E448" s="866"/>
      <c r="F448" s="866"/>
      <c r="G448" s="868"/>
      <c r="H448" s="866"/>
      <c r="I448" s="777"/>
      <c r="J448" s="778"/>
      <c r="K448" s="779"/>
      <c r="L448" s="786"/>
      <c r="M448" s="787"/>
      <c r="N448" s="787"/>
      <c r="O448" s="787"/>
      <c r="P448" s="788"/>
      <c r="Q448" s="777"/>
      <c r="R448" s="778"/>
      <c r="S448" s="874"/>
      <c r="T448" s="926"/>
      <c r="U448" s="926"/>
      <c r="V448" s="927"/>
      <c r="W448" s="953"/>
      <c r="X448" s="787"/>
      <c r="Y448" s="787"/>
      <c r="Z448" s="787"/>
      <c r="AA448" s="835"/>
      <c r="AB448" s="943"/>
      <c r="AC448" s="944"/>
      <c r="AD448" s="945"/>
      <c r="AE448" s="926"/>
      <c r="AF448" s="926"/>
      <c r="AG448" s="927"/>
      <c r="AH448" s="742"/>
      <c r="AI448" s="743"/>
      <c r="AJ448" s="743"/>
      <c r="AK448" s="743"/>
      <c r="AL448" s="744"/>
      <c r="AN448" s="911"/>
      <c r="AO448" s="912"/>
      <c r="AP448" s="912"/>
      <c r="AQ448" s="912"/>
      <c r="AR448" s="913"/>
      <c r="AU448" s="748"/>
      <c r="AV448" s="837"/>
      <c r="AW448" s="820"/>
    </row>
    <row r="449" spans="3:49" ht="10.5" customHeight="1" thickBot="1">
      <c r="C449" s="946"/>
      <c r="D449" s="947"/>
      <c r="E449" s="948"/>
      <c r="F449" s="948"/>
      <c r="G449" s="946"/>
      <c r="H449" s="948"/>
      <c r="I449" s="885"/>
      <c r="J449" s="886"/>
      <c r="K449" s="887"/>
      <c r="L449" s="888"/>
      <c r="M449" s="889"/>
      <c r="N449" s="889"/>
      <c r="O449" s="889"/>
      <c r="P449" s="890"/>
      <c r="Q449" s="885"/>
      <c r="R449" s="886"/>
      <c r="S449" s="949"/>
      <c r="T449" s="950"/>
      <c r="U449" s="950"/>
      <c r="V449" s="951"/>
      <c r="W449" s="954"/>
      <c r="X449" s="889"/>
      <c r="Y449" s="889"/>
      <c r="Z449" s="889"/>
      <c r="AA449" s="896"/>
      <c r="AB449" s="1021"/>
      <c r="AC449" s="1022"/>
      <c r="AD449" s="1023"/>
      <c r="AE449" s="950"/>
      <c r="AF449" s="950"/>
      <c r="AG449" s="951"/>
      <c r="AH449" s="897"/>
      <c r="AI449" s="898"/>
      <c r="AJ449" s="898"/>
      <c r="AK449" s="898"/>
      <c r="AL449" s="899"/>
      <c r="AN449" s="955"/>
      <c r="AO449" s="956"/>
      <c r="AP449" s="956"/>
      <c r="AQ449" s="956"/>
      <c r="AR449" s="957"/>
      <c r="AU449" s="903"/>
      <c r="AV449" s="904"/>
      <c r="AW449" s="905"/>
    </row>
    <row r="450" spans="3:49" ht="10.9" customHeight="1" thickTop="1">
      <c r="C450" s="987">
        <v>6</v>
      </c>
      <c r="D450" s="998" t="s">
        <v>9</v>
      </c>
      <c r="E450" s="866">
        <v>1</v>
      </c>
      <c r="F450" s="985" t="s">
        <v>10</v>
      </c>
      <c r="G450" s="987" t="s">
        <v>24</v>
      </c>
      <c r="H450" s="866"/>
      <c r="I450" s="1000"/>
      <c r="J450" s="1001"/>
      <c r="K450" s="1002"/>
      <c r="L450" s="958">
        <f>IF(AND(I450="△",AU450="●"),AW450,0)</f>
        <v>0</v>
      </c>
      <c r="M450" s="959"/>
      <c r="N450" s="959"/>
      <c r="O450" s="959"/>
      <c r="P450" s="960"/>
      <c r="Q450" s="777"/>
      <c r="R450" s="778"/>
      <c r="S450" s="874"/>
      <c r="T450" s="964">
        <f>IF(Q450="①",$AL$168,IF(Q450="②",$AL$190,IF(Q450="③",$AL$212,IF(Q450="④",$AL$234,0))))</f>
        <v>0</v>
      </c>
      <c r="U450" s="965"/>
      <c r="V450" s="966"/>
      <c r="W450" s="958">
        <f t="shared" ref="W450" si="191">IF(AND(I450="△",AU450="●"),$K$258*2,0)</f>
        <v>0</v>
      </c>
      <c r="X450" s="959"/>
      <c r="Y450" s="959"/>
      <c r="Z450" s="959"/>
      <c r="AA450" s="960"/>
      <c r="AB450" s="931"/>
      <c r="AC450" s="932"/>
      <c r="AD450" s="933"/>
      <c r="AE450" s="964">
        <f t="shared" ref="AE450" si="192">IF(AB452=0,0,ROUNDUP(AB452/AB450,3))</f>
        <v>0</v>
      </c>
      <c r="AF450" s="965"/>
      <c r="AG450" s="966"/>
      <c r="AH450" s="970">
        <f>ROUNDUP(L450*T450+W450*AE450,1)</f>
        <v>0</v>
      </c>
      <c r="AI450" s="971"/>
      <c r="AJ450" s="971"/>
      <c r="AK450" s="971"/>
      <c r="AL450" s="972"/>
      <c r="AN450" s="974">
        <f t="shared" ref="AN450" si="193">IF(I450="△",ROUNDUP(W450*AE450,1),0)</f>
        <v>0</v>
      </c>
      <c r="AO450" s="971"/>
      <c r="AP450" s="971"/>
      <c r="AQ450" s="971"/>
      <c r="AR450" s="972"/>
      <c r="AU450" s="837" t="str">
        <f t="shared" ref="AU450" si="194">IF(OR(I450="×",AU458="×"),"×","●")</f>
        <v>●</v>
      </c>
      <c r="AV450" s="837">
        <f t="shared" ref="AV450:AV510" si="195">IF(AU450="●",IF(I450="定","-",I450),"-")</f>
        <v>0</v>
      </c>
      <c r="AW450" s="820">
        <f t="shared" ref="AW450" si="196">20+ROUNDDOWN(($K$256-1000)/1000,0)*20</f>
        <v>0</v>
      </c>
    </row>
    <row r="451" spans="3:49" ht="10.9" customHeight="1">
      <c r="C451" s="987"/>
      <c r="D451" s="998"/>
      <c r="E451" s="866"/>
      <c r="F451" s="985"/>
      <c r="G451" s="987"/>
      <c r="H451" s="866"/>
      <c r="I451" s="991"/>
      <c r="J451" s="992"/>
      <c r="K451" s="993"/>
      <c r="L451" s="958"/>
      <c r="M451" s="959"/>
      <c r="N451" s="959"/>
      <c r="O451" s="959"/>
      <c r="P451" s="960"/>
      <c r="Q451" s="777"/>
      <c r="R451" s="778"/>
      <c r="S451" s="874"/>
      <c r="T451" s="964"/>
      <c r="U451" s="965"/>
      <c r="V451" s="966"/>
      <c r="W451" s="958"/>
      <c r="X451" s="959"/>
      <c r="Y451" s="959"/>
      <c r="Z451" s="959"/>
      <c r="AA451" s="960"/>
      <c r="AB451" s="940"/>
      <c r="AC451" s="941"/>
      <c r="AD451" s="942"/>
      <c r="AE451" s="964"/>
      <c r="AF451" s="965"/>
      <c r="AG451" s="966"/>
      <c r="AH451" s="970"/>
      <c r="AI451" s="971"/>
      <c r="AJ451" s="971"/>
      <c r="AK451" s="971"/>
      <c r="AL451" s="972"/>
      <c r="AN451" s="974"/>
      <c r="AO451" s="971"/>
      <c r="AP451" s="971"/>
      <c r="AQ451" s="971"/>
      <c r="AR451" s="972"/>
      <c r="AU451" s="837"/>
      <c r="AV451" s="837"/>
      <c r="AW451" s="820"/>
    </row>
    <row r="452" spans="3:49" ht="10.9" customHeight="1">
      <c r="C452" s="987"/>
      <c r="D452" s="998"/>
      <c r="E452" s="866"/>
      <c r="F452" s="985"/>
      <c r="G452" s="987"/>
      <c r="H452" s="866"/>
      <c r="I452" s="991"/>
      <c r="J452" s="992"/>
      <c r="K452" s="993"/>
      <c r="L452" s="958"/>
      <c r="M452" s="959"/>
      <c r="N452" s="959"/>
      <c r="O452" s="959"/>
      <c r="P452" s="960"/>
      <c r="Q452" s="777"/>
      <c r="R452" s="778"/>
      <c r="S452" s="874"/>
      <c r="T452" s="964"/>
      <c r="U452" s="965"/>
      <c r="V452" s="966"/>
      <c r="W452" s="958"/>
      <c r="X452" s="959"/>
      <c r="Y452" s="959"/>
      <c r="Z452" s="959"/>
      <c r="AA452" s="960"/>
      <c r="AB452" s="931"/>
      <c r="AC452" s="932"/>
      <c r="AD452" s="933"/>
      <c r="AE452" s="964"/>
      <c r="AF452" s="965"/>
      <c r="AG452" s="966"/>
      <c r="AH452" s="970"/>
      <c r="AI452" s="971"/>
      <c r="AJ452" s="971"/>
      <c r="AK452" s="971"/>
      <c r="AL452" s="972"/>
      <c r="AN452" s="974"/>
      <c r="AO452" s="971"/>
      <c r="AP452" s="971"/>
      <c r="AQ452" s="971"/>
      <c r="AR452" s="972"/>
      <c r="AU452" s="837"/>
      <c r="AV452" s="837"/>
      <c r="AW452" s="820"/>
    </row>
    <row r="453" spans="3:49" ht="10.9" customHeight="1">
      <c r="C453" s="997"/>
      <c r="D453" s="999"/>
      <c r="E453" s="867"/>
      <c r="F453" s="986"/>
      <c r="G453" s="869"/>
      <c r="H453" s="867"/>
      <c r="I453" s="994"/>
      <c r="J453" s="995"/>
      <c r="K453" s="996"/>
      <c r="L453" s="961"/>
      <c r="M453" s="962"/>
      <c r="N453" s="962"/>
      <c r="O453" s="962"/>
      <c r="P453" s="963"/>
      <c r="Q453" s="780"/>
      <c r="R453" s="781"/>
      <c r="S453" s="875"/>
      <c r="T453" s="967"/>
      <c r="U453" s="968"/>
      <c r="V453" s="969"/>
      <c r="W453" s="961"/>
      <c r="X453" s="962"/>
      <c r="Y453" s="962"/>
      <c r="Z453" s="962"/>
      <c r="AA453" s="963"/>
      <c r="AB453" s="934"/>
      <c r="AC453" s="935"/>
      <c r="AD453" s="936"/>
      <c r="AE453" s="967"/>
      <c r="AF453" s="968"/>
      <c r="AG453" s="969"/>
      <c r="AH453" s="973"/>
      <c r="AI453" s="929"/>
      <c r="AJ453" s="929"/>
      <c r="AK453" s="929"/>
      <c r="AL453" s="930"/>
      <c r="AN453" s="928"/>
      <c r="AO453" s="929"/>
      <c r="AP453" s="929"/>
      <c r="AQ453" s="929"/>
      <c r="AR453" s="930"/>
      <c r="AU453" s="837"/>
      <c r="AV453" s="837"/>
      <c r="AW453" s="820"/>
    </row>
    <row r="454" spans="3:49" ht="10.9" customHeight="1">
      <c r="C454" s="920">
        <v>6</v>
      </c>
      <c r="D454" s="921" t="s">
        <v>9</v>
      </c>
      <c r="E454" s="924">
        <v>2</v>
      </c>
      <c r="F454" s="984" t="s">
        <v>10</v>
      </c>
      <c r="G454" s="920" t="s">
        <v>25</v>
      </c>
      <c r="H454" s="924"/>
      <c r="I454" s="988"/>
      <c r="J454" s="989"/>
      <c r="K454" s="990"/>
      <c r="L454" s="975">
        <f>IF(AND(I454="△",AU454="●"),AW454,0)</f>
        <v>0</v>
      </c>
      <c r="M454" s="976"/>
      <c r="N454" s="976"/>
      <c r="O454" s="976"/>
      <c r="P454" s="977"/>
      <c r="Q454" s="774"/>
      <c r="R454" s="775"/>
      <c r="S454" s="873"/>
      <c r="T454" s="978">
        <f t="shared" ref="T454" si="197">IF(Q454="①",$AL$168,IF(Q454="②",$AL$190,IF(Q454="③",$AL$212,IF(Q454="④",$AL$234,0))))</f>
        <v>0</v>
      </c>
      <c r="U454" s="979"/>
      <c r="V454" s="980"/>
      <c r="W454" s="975">
        <f t="shared" ref="W454" si="198">IF(AND(I454="△",AU454="●"),$K$258*2,0)</f>
        <v>0</v>
      </c>
      <c r="X454" s="976"/>
      <c r="Y454" s="976"/>
      <c r="Z454" s="976"/>
      <c r="AA454" s="977"/>
      <c r="AB454" s="937"/>
      <c r="AC454" s="938"/>
      <c r="AD454" s="939"/>
      <c r="AE454" s="978">
        <f t="shared" ref="AE454" si="199">IF(AB456=0,0,ROUNDUP(AB456/AB454,3))</f>
        <v>0</v>
      </c>
      <c r="AF454" s="979"/>
      <c r="AG454" s="980"/>
      <c r="AH454" s="981">
        <f t="shared" ref="AH454" si="200">ROUNDUP(L454*T454+W454*AE454,1)</f>
        <v>0</v>
      </c>
      <c r="AI454" s="982"/>
      <c r="AJ454" s="982"/>
      <c r="AK454" s="982"/>
      <c r="AL454" s="983"/>
      <c r="AN454" s="928">
        <f t="shared" ref="AN454" si="201">IF(I454="△",ROUNDUP(W454*AE454,1),0)</f>
        <v>0</v>
      </c>
      <c r="AO454" s="929"/>
      <c r="AP454" s="929"/>
      <c r="AQ454" s="929"/>
      <c r="AR454" s="930"/>
      <c r="AU454" s="837" t="str">
        <f t="shared" ref="AU454" si="202">IF(OR(I454="×",AU458="×"),"×","●")</f>
        <v>●</v>
      </c>
      <c r="AV454" s="837">
        <f t="shared" si="195"/>
        <v>0</v>
      </c>
      <c r="AW454" s="820">
        <f t="shared" ref="AW454" si="203">20+ROUNDDOWN(($K$256-1000)/1000,0)*20</f>
        <v>0</v>
      </c>
    </row>
    <row r="455" spans="3:49" ht="10.9" customHeight="1">
      <c r="C455" s="868"/>
      <c r="D455" s="922"/>
      <c r="E455" s="866"/>
      <c r="F455" s="985"/>
      <c r="G455" s="987"/>
      <c r="H455" s="866"/>
      <c r="I455" s="991"/>
      <c r="J455" s="992"/>
      <c r="K455" s="993"/>
      <c r="L455" s="958"/>
      <c r="M455" s="959"/>
      <c r="N455" s="959"/>
      <c r="O455" s="959"/>
      <c r="P455" s="960"/>
      <c r="Q455" s="777"/>
      <c r="R455" s="778"/>
      <c r="S455" s="874"/>
      <c r="T455" s="964"/>
      <c r="U455" s="965"/>
      <c r="V455" s="966"/>
      <c r="W455" s="958"/>
      <c r="X455" s="959"/>
      <c r="Y455" s="959"/>
      <c r="Z455" s="959"/>
      <c r="AA455" s="960"/>
      <c r="AB455" s="940"/>
      <c r="AC455" s="941"/>
      <c r="AD455" s="942"/>
      <c r="AE455" s="964"/>
      <c r="AF455" s="965"/>
      <c r="AG455" s="966"/>
      <c r="AH455" s="970"/>
      <c r="AI455" s="971"/>
      <c r="AJ455" s="971"/>
      <c r="AK455" s="971"/>
      <c r="AL455" s="972"/>
      <c r="AN455" s="911"/>
      <c r="AO455" s="912"/>
      <c r="AP455" s="912"/>
      <c r="AQ455" s="912"/>
      <c r="AR455" s="913"/>
      <c r="AU455" s="837"/>
      <c r="AV455" s="837"/>
      <c r="AW455" s="820"/>
    </row>
    <row r="456" spans="3:49" ht="10.9" customHeight="1">
      <c r="C456" s="868"/>
      <c r="D456" s="922"/>
      <c r="E456" s="866"/>
      <c r="F456" s="985"/>
      <c r="G456" s="987"/>
      <c r="H456" s="866"/>
      <c r="I456" s="991"/>
      <c r="J456" s="992"/>
      <c r="K456" s="993"/>
      <c r="L456" s="958"/>
      <c r="M456" s="959"/>
      <c r="N456" s="959"/>
      <c r="O456" s="959"/>
      <c r="P456" s="960"/>
      <c r="Q456" s="777"/>
      <c r="R456" s="778"/>
      <c r="S456" s="874"/>
      <c r="T456" s="964"/>
      <c r="U456" s="965"/>
      <c r="V456" s="966"/>
      <c r="W456" s="958"/>
      <c r="X456" s="959"/>
      <c r="Y456" s="959"/>
      <c r="Z456" s="959"/>
      <c r="AA456" s="960"/>
      <c r="AB456" s="931"/>
      <c r="AC456" s="932"/>
      <c r="AD456" s="933"/>
      <c r="AE456" s="964"/>
      <c r="AF456" s="965"/>
      <c r="AG456" s="966"/>
      <c r="AH456" s="970"/>
      <c r="AI456" s="971"/>
      <c r="AJ456" s="971"/>
      <c r="AK456" s="971"/>
      <c r="AL456" s="972"/>
      <c r="AN456" s="911"/>
      <c r="AO456" s="912"/>
      <c r="AP456" s="912"/>
      <c r="AQ456" s="912"/>
      <c r="AR456" s="913"/>
      <c r="AU456" s="837"/>
      <c r="AV456" s="837"/>
      <c r="AW456" s="820"/>
    </row>
    <row r="457" spans="3:49" ht="10.9" customHeight="1">
      <c r="C457" s="869"/>
      <c r="D457" s="923"/>
      <c r="E457" s="867"/>
      <c r="F457" s="986"/>
      <c r="G457" s="869"/>
      <c r="H457" s="867"/>
      <c r="I457" s="994"/>
      <c r="J457" s="995"/>
      <c r="K457" s="996"/>
      <c r="L457" s="961"/>
      <c r="M457" s="962"/>
      <c r="N457" s="962"/>
      <c r="O457" s="962"/>
      <c r="P457" s="963"/>
      <c r="Q457" s="780"/>
      <c r="R457" s="781"/>
      <c r="S457" s="875"/>
      <c r="T457" s="967"/>
      <c r="U457" s="968"/>
      <c r="V457" s="969"/>
      <c r="W457" s="961"/>
      <c r="X457" s="962"/>
      <c r="Y457" s="962"/>
      <c r="Z457" s="962"/>
      <c r="AA457" s="963"/>
      <c r="AB457" s="934"/>
      <c r="AC457" s="935"/>
      <c r="AD457" s="936"/>
      <c r="AE457" s="967"/>
      <c r="AF457" s="968"/>
      <c r="AG457" s="969"/>
      <c r="AH457" s="973"/>
      <c r="AI457" s="929"/>
      <c r="AJ457" s="929"/>
      <c r="AK457" s="929"/>
      <c r="AL457" s="930"/>
      <c r="AN457" s="911"/>
      <c r="AO457" s="912"/>
      <c r="AP457" s="912"/>
      <c r="AQ457" s="912"/>
      <c r="AR457" s="913"/>
      <c r="AU457" s="837"/>
      <c r="AV457" s="837"/>
      <c r="AW457" s="820"/>
    </row>
    <row r="458" spans="3:49" ht="10.9" customHeight="1">
      <c r="C458" s="920">
        <v>6</v>
      </c>
      <c r="D458" s="921" t="s">
        <v>9</v>
      </c>
      <c r="E458" s="924">
        <v>3</v>
      </c>
      <c r="F458" s="984" t="s">
        <v>10</v>
      </c>
      <c r="G458" s="920" t="s">
        <v>19</v>
      </c>
      <c r="H458" s="924"/>
      <c r="I458" s="988"/>
      <c r="J458" s="989"/>
      <c r="K458" s="990"/>
      <c r="L458" s="975">
        <f>IF(AND(I458="△",AU458="●"),AW458,0)</f>
        <v>0</v>
      </c>
      <c r="M458" s="976"/>
      <c r="N458" s="976"/>
      <c r="O458" s="976"/>
      <c r="P458" s="977"/>
      <c r="Q458" s="774"/>
      <c r="R458" s="775"/>
      <c r="S458" s="873"/>
      <c r="T458" s="978">
        <f t="shared" ref="T458" si="204">IF(Q458="①",$AL$168,IF(Q458="②",$AL$190,IF(Q458="③",$AL$212,IF(Q458="④",$AL$234,0))))</f>
        <v>0</v>
      </c>
      <c r="U458" s="979"/>
      <c r="V458" s="980"/>
      <c r="W458" s="975">
        <f t="shared" ref="W458" si="205">IF(AND(I458="△",AU458="●"),$K$258*2,0)</f>
        <v>0</v>
      </c>
      <c r="X458" s="976"/>
      <c r="Y458" s="976"/>
      <c r="Z458" s="976"/>
      <c r="AA458" s="977"/>
      <c r="AB458" s="937"/>
      <c r="AC458" s="938"/>
      <c r="AD458" s="939"/>
      <c r="AE458" s="978">
        <f t="shared" ref="AE458" si="206">IF(AB460=0,0,ROUNDUP(AB460/AB458,3))</f>
        <v>0</v>
      </c>
      <c r="AF458" s="979"/>
      <c r="AG458" s="980"/>
      <c r="AH458" s="981">
        <f t="shared" ref="AH458" si="207">ROUNDUP(L458*T458+W458*AE458,1)</f>
        <v>0</v>
      </c>
      <c r="AI458" s="982"/>
      <c r="AJ458" s="982"/>
      <c r="AK458" s="982"/>
      <c r="AL458" s="983"/>
      <c r="AN458" s="928">
        <f t="shared" ref="AN458" si="208">IF(I458="△",ROUNDUP(W458*AE458,1),0)</f>
        <v>0</v>
      </c>
      <c r="AO458" s="929"/>
      <c r="AP458" s="929"/>
      <c r="AQ458" s="929"/>
      <c r="AR458" s="930"/>
      <c r="AU458" s="837" t="str">
        <f t="shared" ref="AU458" si="209">IF(OR(I458="×",AU462="×"),"×","●")</f>
        <v>●</v>
      </c>
      <c r="AV458" s="837">
        <f t="shared" si="195"/>
        <v>0</v>
      </c>
      <c r="AW458" s="820">
        <f t="shared" ref="AW458" si="210">20+ROUNDDOWN(($K$256-1000)/1000,0)*20</f>
        <v>0</v>
      </c>
    </row>
    <row r="459" spans="3:49" ht="10.9" customHeight="1">
      <c r="C459" s="868"/>
      <c r="D459" s="922"/>
      <c r="E459" s="866"/>
      <c r="F459" s="985"/>
      <c r="G459" s="987"/>
      <c r="H459" s="866"/>
      <c r="I459" s="991"/>
      <c r="J459" s="992"/>
      <c r="K459" s="993"/>
      <c r="L459" s="958"/>
      <c r="M459" s="959"/>
      <c r="N459" s="959"/>
      <c r="O459" s="959"/>
      <c r="P459" s="960"/>
      <c r="Q459" s="777"/>
      <c r="R459" s="778"/>
      <c r="S459" s="874"/>
      <c r="T459" s="964"/>
      <c r="U459" s="965"/>
      <c r="V459" s="966"/>
      <c r="W459" s="958"/>
      <c r="X459" s="959"/>
      <c r="Y459" s="959"/>
      <c r="Z459" s="959"/>
      <c r="AA459" s="960"/>
      <c r="AB459" s="940"/>
      <c r="AC459" s="941"/>
      <c r="AD459" s="942"/>
      <c r="AE459" s="964"/>
      <c r="AF459" s="965"/>
      <c r="AG459" s="966"/>
      <c r="AH459" s="970"/>
      <c r="AI459" s="971"/>
      <c r="AJ459" s="971"/>
      <c r="AK459" s="971"/>
      <c r="AL459" s="972"/>
      <c r="AN459" s="911"/>
      <c r="AO459" s="912"/>
      <c r="AP459" s="912"/>
      <c r="AQ459" s="912"/>
      <c r="AR459" s="913"/>
      <c r="AU459" s="837"/>
      <c r="AV459" s="837"/>
      <c r="AW459" s="820"/>
    </row>
    <row r="460" spans="3:49" ht="10.9" customHeight="1">
      <c r="C460" s="868"/>
      <c r="D460" s="922"/>
      <c r="E460" s="866"/>
      <c r="F460" s="985"/>
      <c r="G460" s="987"/>
      <c r="H460" s="866"/>
      <c r="I460" s="991"/>
      <c r="J460" s="992"/>
      <c r="K460" s="993"/>
      <c r="L460" s="958"/>
      <c r="M460" s="959"/>
      <c r="N460" s="959"/>
      <c r="O460" s="959"/>
      <c r="P460" s="960"/>
      <c r="Q460" s="777"/>
      <c r="R460" s="778"/>
      <c r="S460" s="874"/>
      <c r="T460" s="964"/>
      <c r="U460" s="965"/>
      <c r="V460" s="966"/>
      <c r="W460" s="958"/>
      <c r="X460" s="959"/>
      <c r="Y460" s="959"/>
      <c r="Z460" s="959"/>
      <c r="AA460" s="960"/>
      <c r="AB460" s="931"/>
      <c r="AC460" s="932"/>
      <c r="AD460" s="933"/>
      <c r="AE460" s="964"/>
      <c r="AF460" s="965"/>
      <c r="AG460" s="966"/>
      <c r="AH460" s="970"/>
      <c r="AI460" s="971"/>
      <c r="AJ460" s="971"/>
      <c r="AK460" s="971"/>
      <c r="AL460" s="972"/>
      <c r="AN460" s="911"/>
      <c r="AO460" s="912"/>
      <c r="AP460" s="912"/>
      <c r="AQ460" s="912"/>
      <c r="AR460" s="913"/>
      <c r="AU460" s="837"/>
      <c r="AV460" s="837"/>
      <c r="AW460" s="820"/>
    </row>
    <row r="461" spans="3:49" ht="10.9" customHeight="1">
      <c r="C461" s="869"/>
      <c r="D461" s="923"/>
      <c r="E461" s="867"/>
      <c r="F461" s="986"/>
      <c r="G461" s="869"/>
      <c r="H461" s="867"/>
      <c r="I461" s="994"/>
      <c r="J461" s="995"/>
      <c r="K461" s="996"/>
      <c r="L461" s="961"/>
      <c r="M461" s="962"/>
      <c r="N461" s="962"/>
      <c r="O461" s="962"/>
      <c r="P461" s="963"/>
      <c r="Q461" s="780"/>
      <c r="R461" s="781"/>
      <c r="S461" s="875"/>
      <c r="T461" s="967"/>
      <c r="U461" s="968"/>
      <c r="V461" s="969"/>
      <c r="W461" s="961"/>
      <c r="X461" s="962"/>
      <c r="Y461" s="962"/>
      <c r="Z461" s="962"/>
      <c r="AA461" s="963"/>
      <c r="AB461" s="934"/>
      <c r="AC461" s="935"/>
      <c r="AD461" s="936"/>
      <c r="AE461" s="967"/>
      <c r="AF461" s="968"/>
      <c r="AG461" s="969"/>
      <c r="AH461" s="973"/>
      <c r="AI461" s="929"/>
      <c r="AJ461" s="929"/>
      <c r="AK461" s="929"/>
      <c r="AL461" s="930"/>
      <c r="AN461" s="911"/>
      <c r="AO461" s="912"/>
      <c r="AP461" s="912"/>
      <c r="AQ461" s="912"/>
      <c r="AR461" s="913"/>
      <c r="AU461" s="837"/>
      <c r="AV461" s="837"/>
      <c r="AW461" s="820"/>
    </row>
    <row r="462" spans="3:49" ht="10.9" customHeight="1">
      <c r="C462" s="920">
        <v>6</v>
      </c>
      <c r="D462" s="921" t="s">
        <v>9</v>
      </c>
      <c r="E462" s="924">
        <v>4</v>
      </c>
      <c r="F462" s="984" t="s">
        <v>10</v>
      </c>
      <c r="G462" s="920" t="s">
        <v>20</v>
      </c>
      <c r="H462" s="924"/>
      <c r="I462" s="988"/>
      <c r="J462" s="989"/>
      <c r="K462" s="990"/>
      <c r="L462" s="975">
        <f>IF(AND(I462="△",AU462="●"),AW462,0)</f>
        <v>0</v>
      </c>
      <c r="M462" s="976"/>
      <c r="N462" s="976"/>
      <c r="O462" s="976"/>
      <c r="P462" s="977"/>
      <c r="Q462" s="774"/>
      <c r="R462" s="775"/>
      <c r="S462" s="873"/>
      <c r="T462" s="978">
        <f t="shared" ref="T462" si="211">IF(Q462="①",$AL$168,IF(Q462="②",$AL$190,IF(Q462="③",$AL$212,IF(Q462="④",$AL$234,0))))</f>
        <v>0</v>
      </c>
      <c r="U462" s="979"/>
      <c r="V462" s="980"/>
      <c r="W462" s="975">
        <f t="shared" ref="W462" si="212">IF(AND(I462="△",AU462="●"),$K$258*2,0)</f>
        <v>0</v>
      </c>
      <c r="X462" s="976"/>
      <c r="Y462" s="976"/>
      <c r="Z462" s="976"/>
      <c r="AA462" s="977"/>
      <c r="AB462" s="937"/>
      <c r="AC462" s="938"/>
      <c r="AD462" s="939"/>
      <c r="AE462" s="978">
        <f t="shared" ref="AE462" si="213">IF(AB464=0,0,ROUNDUP(AB464/AB462,3))</f>
        <v>0</v>
      </c>
      <c r="AF462" s="979"/>
      <c r="AG462" s="980"/>
      <c r="AH462" s="981">
        <f t="shared" ref="AH462" si="214">ROUNDUP(L462*T462+W462*AE462,1)</f>
        <v>0</v>
      </c>
      <c r="AI462" s="982"/>
      <c r="AJ462" s="982"/>
      <c r="AK462" s="982"/>
      <c r="AL462" s="983"/>
      <c r="AN462" s="928">
        <f t="shared" ref="AN462" si="215">IF(I462="△",ROUNDUP(W462*AE462,1),0)</f>
        <v>0</v>
      </c>
      <c r="AO462" s="929"/>
      <c r="AP462" s="929"/>
      <c r="AQ462" s="929"/>
      <c r="AR462" s="930"/>
      <c r="AU462" s="837" t="str">
        <f t="shared" ref="AU462" si="216">IF(OR(I462="×",AU466="×"),"×","●")</f>
        <v>●</v>
      </c>
      <c r="AV462" s="837">
        <f t="shared" si="195"/>
        <v>0</v>
      </c>
      <c r="AW462" s="820">
        <f t="shared" ref="AW462" si="217">20+ROUNDDOWN(($K$256-1000)/1000,0)*20</f>
        <v>0</v>
      </c>
    </row>
    <row r="463" spans="3:49" ht="10.9" customHeight="1">
      <c r="C463" s="868"/>
      <c r="D463" s="922"/>
      <c r="E463" s="866"/>
      <c r="F463" s="985"/>
      <c r="G463" s="987"/>
      <c r="H463" s="866"/>
      <c r="I463" s="991"/>
      <c r="J463" s="992"/>
      <c r="K463" s="993"/>
      <c r="L463" s="958"/>
      <c r="M463" s="959"/>
      <c r="N463" s="959"/>
      <c r="O463" s="959"/>
      <c r="P463" s="960"/>
      <c r="Q463" s="777"/>
      <c r="R463" s="778"/>
      <c r="S463" s="874"/>
      <c r="T463" s="964"/>
      <c r="U463" s="965"/>
      <c r="V463" s="966"/>
      <c r="W463" s="958"/>
      <c r="X463" s="959"/>
      <c r="Y463" s="959"/>
      <c r="Z463" s="959"/>
      <c r="AA463" s="960"/>
      <c r="AB463" s="940"/>
      <c r="AC463" s="941"/>
      <c r="AD463" s="942"/>
      <c r="AE463" s="964"/>
      <c r="AF463" s="965"/>
      <c r="AG463" s="966"/>
      <c r="AH463" s="970"/>
      <c r="AI463" s="971"/>
      <c r="AJ463" s="971"/>
      <c r="AK463" s="971"/>
      <c r="AL463" s="972"/>
      <c r="AN463" s="911"/>
      <c r="AO463" s="912"/>
      <c r="AP463" s="912"/>
      <c r="AQ463" s="912"/>
      <c r="AR463" s="913"/>
      <c r="AU463" s="837"/>
      <c r="AV463" s="837"/>
      <c r="AW463" s="820"/>
    </row>
    <row r="464" spans="3:49" ht="10.9" customHeight="1">
      <c r="C464" s="868"/>
      <c r="D464" s="922"/>
      <c r="E464" s="866"/>
      <c r="F464" s="985"/>
      <c r="G464" s="987"/>
      <c r="H464" s="866"/>
      <c r="I464" s="991"/>
      <c r="J464" s="992"/>
      <c r="K464" s="993"/>
      <c r="L464" s="958"/>
      <c r="M464" s="959"/>
      <c r="N464" s="959"/>
      <c r="O464" s="959"/>
      <c r="P464" s="960"/>
      <c r="Q464" s="777"/>
      <c r="R464" s="778"/>
      <c r="S464" s="874"/>
      <c r="T464" s="964"/>
      <c r="U464" s="965"/>
      <c r="V464" s="966"/>
      <c r="W464" s="958"/>
      <c r="X464" s="959"/>
      <c r="Y464" s="959"/>
      <c r="Z464" s="959"/>
      <c r="AA464" s="960"/>
      <c r="AB464" s="931"/>
      <c r="AC464" s="932"/>
      <c r="AD464" s="933"/>
      <c r="AE464" s="964"/>
      <c r="AF464" s="965"/>
      <c r="AG464" s="966"/>
      <c r="AH464" s="970"/>
      <c r="AI464" s="971"/>
      <c r="AJ464" s="971"/>
      <c r="AK464" s="971"/>
      <c r="AL464" s="972"/>
      <c r="AN464" s="911"/>
      <c r="AO464" s="912"/>
      <c r="AP464" s="912"/>
      <c r="AQ464" s="912"/>
      <c r="AR464" s="913"/>
      <c r="AU464" s="837"/>
      <c r="AV464" s="837"/>
      <c r="AW464" s="820"/>
    </row>
    <row r="465" spans="3:49" ht="10.9" customHeight="1">
      <c r="C465" s="869"/>
      <c r="D465" s="923"/>
      <c r="E465" s="867"/>
      <c r="F465" s="986"/>
      <c r="G465" s="869"/>
      <c r="H465" s="867"/>
      <c r="I465" s="994"/>
      <c r="J465" s="995"/>
      <c r="K465" s="996"/>
      <c r="L465" s="961"/>
      <c r="M465" s="962"/>
      <c r="N465" s="962"/>
      <c r="O465" s="962"/>
      <c r="P465" s="963"/>
      <c r="Q465" s="780"/>
      <c r="R465" s="781"/>
      <c r="S465" s="875"/>
      <c r="T465" s="967"/>
      <c r="U465" s="968"/>
      <c r="V465" s="969"/>
      <c r="W465" s="961"/>
      <c r="X465" s="962"/>
      <c r="Y465" s="962"/>
      <c r="Z465" s="962"/>
      <c r="AA465" s="963"/>
      <c r="AB465" s="934"/>
      <c r="AC465" s="935"/>
      <c r="AD465" s="936"/>
      <c r="AE465" s="967"/>
      <c r="AF465" s="968"/>
      <c r="AG465" s="969"/>
      <c r="AH465" s="973"/>
      <c r="AI465" s="929"/>
      <c r="AJ465" s="929"/>
      <c r="AK465" s="929"/>
      <c r="AL465" s="930"/>
      <c r="AN465" s="911"/>
      <c r="AO465" s="912"/>
      <c r="AP465" s="912"/>
      <c r="AQ465" s="912"/>
      <c r="AR465" s="913"/>
      <c r="AU465" s="837"/>
      <c r="AV465" s="837"/>
      <c r="AW465" s="820"/>
    </row>
    <row r="466" spans="3:49" ht="10.9" customHeight="1">
      <c r="C466" s="920">
        <v>6</v>
      </c>
      <c r="D466" s="921" t="s">
        <v>9</v>
      </c>
      <c r="E466" s="924">
        <v>5</v>
      </c>
      <c r="F466" s="984" t="s">
        <v>10</v>
      </c>
      <c r="G466" s="920" t="s">
        <v>21</v>
      </c>
      <c r="H466" s="924"/>
      <c r="I466" s="988"/>
      <c r="J466" s="989"/>
      <c r="K466" s="990"/>
      <c r="L466" s="975">
        <f t="shared" ref="L466" si="218">IF(AND(I466="△",AU466="●"),AW466,0)</f>
        <v>0</v>
      </c>
      <c r="M466" s="976"/>
      <c r="N466" s="976"/>
      <c r="O466" s="976"/>
      <c r="P466" s="977"/>
      <c r="Q466" s="774"/>
      <c r="R466" s="775"/>
      <c r="S466" s="873"/>
      <c r="T466" s="978">
        <f t="shared" ref="T466" si="219">IF(Q466="①",$AL$168,IF(Q466="②",$AL$190,IF(Q466="③",$AL$212,IF(Q466="④",$AL$234,0))))</f>
        <v>0</v>
      </c>
      <c r="U466" s="979"/>
      <c r="V466" s="980"/>
      <c r="W466" s="906">
        <f t="shared" ref="W466" si="220">IF(AND(I466="△",AU466="●"),$K$258*2,0)</f>
        <v>0</v>
      </c>
      <c r="X466" s="906"/>
      <c r="Y466" s="906"/>
      <c r="Z466" s="906"/>
      <c r="AA466" s="907"/>
      <c r="AB466" s="937"/>
      <c r="AC466" s="938"/>
      <c r="AD466" s="939"/>
      <c r="AE466" s="978">
        <f t="shared" ref="AE466" si="221">IF(AB468=0,0,ROUNDUP(AB468/AB466,3))</f>
        <v>0</v>
      </c>
      <c r="AF466" s="979"/>
      <c r="AG466" s="980"/>
      <c r="AH466" s="981">
        <f t="shared" ref="AH466" si="222">ROUNDUP(L466*T466+W466*AE466,1)</f>
        <v>0</v>
      </c>
      <c r="AI466" s="982"/>
      <c r="AJ466" s="982"/>
      <c r="AK466" s="982"/>
      <c r="AL466" s="983"/>
      <c r="AN466" s="1003">
        <f t="shared" ref="AN466" si="223">IF(I466="△",ROUNDUP(W466*AE466,1),0)</f>
        <v>0</v>
      </c>
      <c r="AO466" s="982"/>
      <c r="AP466" s="982"/>
      <c r="AQ466" s="982"/>
      <c r="AR466" s="983"/>
      <c r="AU466" s="837" t="str">
        <f t="shared" ref="AU466" si="224">IF(OR(I466="×",AU470="×"),"×","●")</f>
        <v>●</v>
      </c>
      <c r="AV466" s="837">
        <f t="shared" si="195"/>
        <v>0</v>
      </c>
      <c r="AW466" s="820">
        <f t="shared" ref="AW466" si="225">20+ROUNDDOWN(($K$256-1000)/1000,0)*20</f>
        <v>0</v>
      </c>
    </row>
    <row r="467" spans="3:49" ht="10.9" customHeight="1">
      <c r="C467" s="868"/>
      <c r="D467" s="922"/>
      <c r="E467" s="866"/>
      <c r="F467" s="985"/>
      <c r="G467" s="868"/>
      <c r="H467" s="866"/>
      <c r="I467" s="991"/>
      <c r="J467" s="992"/>
      <c r="K467" s="993"/>
      <c r="L467" s="958"/>
      <c r="M467" s="959"/>
      <c r="N467" s="959"/>
      <c r="O467" s="959"/>
      <c r="P467" s="960"/>
      <c r="Q467" s="777"/>
      <c r="R467" s="778"/>
      <c r="S467" s="874"/>
      <c r="T467" s="964"/>
      <c r="U467" s="965"/>
      <c r="V467" s="966"/>
      <c r="W467" s="906"/>
      <c r="X467" s="906"/>
      <c r="Y467" s="906"/>
      <c r="Z467" s="906"/>
      <c r="AA467" s="907"/>
      <c r="AB467" s="940"/>
      <c r="AC467" s="941"/>
      <c r="AD467" s="942"/>
      <c r="AE467" s="964"/>
      <c r="AF467" s="965"/>
      <c r="AG467" s="966"/>
      <c r="AH467" s="970"/>
      <c r="AI467" s="971"/>
      <c r="AJ467" s="971"/>
      <c r="AK467" s="971"/>
      <c r="AL467" s="972"/>
      <c r="AN467" s="974"/>
      <c r="AO467" s="971"/>
      <c r="AP467" s="971"/>
      <c r="AQ467" s="971"/>
      <c r="AR467" s="972"/>
      <c r="AU467" s="837"/>
      <c r="AV467" s="837"/>
      <c r="AW467" s="820"/>
    </row>
    <row r="468" spans="3:49" ht="10.9" customHeight="1">
      <c r="C468" s="868"/>
      <c r="D468" s="922"/>
      <c r="E468" s="866"/>
      <c r="F468" s="985"/>
      <c r="G468" s="868"/>
      <c r="H468" s="866"/>
      <c r="I468" s="991"/>
      <c r="J468" s="992"/>
      <c r="K468" s="993"/>
      <c r="L468" s="958"/>
      <c r="M468" s="959"/>
      <c r="N468" s="959"/>
      <c r="O468" s="959"/>
      <c r="P468" s="960"/>
      <c r="Q468" s="777"/>
      <c r="R468" s="778"/>
      <c r="S468" s="874"/>
      <c r="T468" s="964"/>
      <c r="U468" s="965"/>
      <c r="V468" s="966"/>
      <c r="W468" s="906"/>
      <c r="X468" s="906"/>
      <c r="Y468" s="906"/>
      <c r="Z468" s="906"/>
      <c r="AA468" s="907"/>
      <c r="AB468" s="931"/>
      <c r="AC468" s="932"/>
      <c r="AD468" s="933"/>
      <c r="AE468" s="964"/>
      <c r="AF468" s="965"/>
      <c r="AG468" s="966"/>
      <c r="AH468" s="970"/>
      <c r="AI468" s="971"/>
      <c r="AJ468" s="971"/>
      <c r="AK468" s="971"/>
      <c r="AL468" s="972"/>
      <c r="AN468" s="974"/>
      <c r="AO468" s="971"/>
      <c r="AP468" s="971"/>
      <c r="AQ468" s="971"/>
      <c r="AR468" s="972"/>
      <c r="AU468" s="837"/>
      <c r="AV468" s="837"/>
      <c r="AW468" s="820"/>
    </row>
    <row r="469" spans="3:49" ht="10.9" customHeight="1">
      <c r="C469" s="869"/>
      <c r="D469" s="923"/>
      <c r="E469" s="867"/>
      <c r="F469" s="986"/>
      <c r="G469" s="869"/>
      <c r="H469" s="867"/>
      <c r="I469" s="994"/>
      <c r="J469" s="995"/>
      <c r="K469" s="996"/>
      <c r="L469" s="961"/>
      <c r="M469" s="962"/>
      <c r="N469" s="962"/>
      <c r="O469" s="962"/>
      <c r="P469" s="963"/>
      <c r="Q469" s="780"/>
      <c r="R469" s="781"/>
      <c r="S469" s="875"/>
      <c r="T469" s="967"/>
      <c r="U469" s="968"/>
      <c r="V469" s="969"/>
      <c r="W469" s="906"/>
      <c r="X469" s="906"/>
      <c r="Y469" s="906"/>
      <c r="Z469" s="906"/>
      <c r="AA469" s="907"/>
      <c r="AB469" s="934"/>
      <c r="AC469" s="935"/>
      <c r="AD469" s="936"/>
      <c r="AE469" s="967"/>
      <c r="AF469" s="968"/>
      <c r="AG469" s="969"/>
      <c r="AH469" s="973"/>
      <c r="AI469" s="929"/>
      <c r="AJ469" s="929"/>
      <c r="AK469" s="929"/>
      <c r="AL469" s="930"/>
      <c r="AN469" s="928"/>
      <c r="AO469" s="929"/>
      <c r="AP469" s="929"/>
      <c r="AQ469" s="929"/>
      <c r="AR469" s="930"/>
      <c r="AU469" s="837"/>
      <c r="AV469" s="837"/>
      <c r="AW469" s="820"/>
    </row>
    <row r="470" spans="3:49" ht="10.9" customHeight="1">
      <c r="C470" s="920">
        <v>6</v>
      </c>
      <c r="D470" s="921" t="s">
        <v>9</v>
      </c>
      <c r="E470" s="924">
        <v>6</v>
      </c>
      <c r="F470" s="984" t="s">
        <v>10</v>
      </c>
      <c r="G470" s="920" t="s">
        <v>22</v>
      </c>
      <c r="H470" s="924"/>
      <c r="I470" s="988"/>
      <c r="J470" s="989"/>
      <c r="K470" s="990"/>
      <c r="L470" s="975">
        <f t="shared" ref="L470" si="226">IF(AND(I470="△",AU470="●"),AW470,0)</f>
        <v>0</v>
      </c>
      <c r="M470" s="976"/>
      <c r="N470" s="976"/>
      <c r="O470" s="976"/>
      <c r="P470" s="977"/>
      <c r="Q470" s="774"/>
      <c r="R470" s="775"/>
      <c r="S470" s="873"/>
      <c r="T470" s="978">
        <f t="shared" ref="T470" si="227">IF(Q470="①",$AL$168,IF(Q470="②",$AL$190,IF(Q470="③",$AL$212,IF(Q470="④",$AL$234,0))))</f>
        <v>0</v>
      </c>
      <c r="U470" s="979"/>
      <c r="V470" s="980"/>
      <c r="W470" s="906">
        <f t="shared" ref="W470" si="228">IF(AND(I470="△",AU470="●"),$K$258*2,0)</f>
        <v>0</v>
      </c>
      <c r="X470" s="906"/>
      <c r="Y470" s="906"/>
      <c r="Z470" s="906"/>
      <c r="AA470" s="907"/>
      <c r="AB470" s="937"/>
      <c r="AC470" s="938"/>
      <c r="AD470" s="939"/>
      <c r="AE470" s="978">
        <f t="shared" ref="AE470" si="229">IF(AB472=0,0,ROUNDUP(AB472/AB470,3))</f>
        <v>0</v>
      </c>
      <c r="AF470" s="979"/>
      <c r="AG470" s="980"/>
      <c r="AH470" s="981">
        <f t="shared" ref="AH470" si="230">ROUNDUP(L470*T470+W470*AE470,1)</f>
        <v>0</v>
      </c>
      <c r="AI470" s="982"/>
      <c r="AJ470" s="982"/>
      <c r="AK470" s="982"/>
      <c r="AL470" s="983"/>
      <c r="AN470" s="1003">
        <f t="shared" ref="AN470" si="231">IF(I470="△",ROUNDUP(W470*AE470,1),0)</f>
        <v>0</v>
      </c>
      <c r="AO470" s="982"/>
      <c r="AP470" s="982"/>
      <c r="AQ470" s="982"/>
      <c r="AR470" s="983"/>
      <c r="AU470" s="837" t="str">
        <f t="shared" ref="AU470" si="232">IF(OR(I470="×",AU474="×"),"×","●")</f>
        <v>●</v>
      </c>
      <c r="AV470" s="837">
        <f t="shared" si="195"/>
        <v>0</v>
      </c>
      <c r="AW470" s="820">
        <f t="shared" ref="AW470" si="233">20+ROUNDDOWN(($K$256-1000)/1000,0)*20</f>
        <v>0</v>
      </c>
    </row>
    <row r="471" spans="3:49" ht="10.9" customHeight="1">
      <c r="C471" s="868"/>
      <c r="D471" s="922"/>
      <c r="E471" s="866"/>
      <c r="F471" s="985"/>
      <c r="G471" s="868"/>
      <c r="H471" s="866"/>
      <c r="I471" s="991"/>
      <c r="J471" s="992"/>
      <c r="K471" s="993"/>
      <c r="L471" s="958"/>
      <c r="M471" s="959"/>
      <c r="N471" s="959"/>
      <c r="O471" s="959"/>
      <c r="P471" s="960"/>
      <c r="Q471" s="777"/>
      <c r="R471" s="778"/>
      <c r="S471" s="874"/>
      <c r="T471" s="964"/>
      <c r="U471" s="965"/>
      <c r="V471" s="966"/>
      <c r="W471" s="906"/>
      <c r="X471" s="906"/>
      <c r="Y471" s="906"/>
      <c r="Z471" s="906"/>
      <c r="AA471" s="907"/>
      <c r="AB471" s="940"/>
      <c r="AC471" s="941"/>
      <c r="AD471" s="942"/>
      <c r="AE471" s="964"/>
      <c r="AF471" s="965"/>
      <c r="AG471" s="966"/>
      <c r="AH471" s="970"/>
      <c r="AI471" s="971"/>
      <c r="AJ471" s="971"/>
      <c r="AK471" s="971"/>
      <c r="AL471" s="972"/>
      <c r="AN471" s="974"/>
      <c r="AO471" s="971"/>
      <c r="AP471" s="971"/>
      <c r="AQ471" s="971"/>
      <c r="AR471" s="972"/>
      <c r="AU471" s="837"/>
      <c r="AV471" s="837"/>
      <c r="AW471" s="820"/>
    </row>
    <row r="472" spans="3:49" ht="10.9" customHeight="1">
      <c r="C472" s="868"/>
      <c r="D472" s="922"/>
      <c r="E472" s="866"/>
      <c r="F472" s="985"/>
      <c r="G472" s="868"/>
      <c r="H472" s="866"/>
      <c r="I472" s="991"/>
      <c r="J472" s="992"/>
      <c r="K472" s="993"/>
      <c r="L472" s="958"/>
      <c r="M472" s="959"/>
      <c r="N472" s="959"/>
      <c r="O472" s="959"/>
      <c r="P472" s="960"/>
      <c r="Q472" s="777"/>
      <c r="R472" s="778"/>
      <c r="S472" s="874"/>
      <c r="T472" s="964"/>
      <c r="U472" s="965"/>
      <c r="V472" s="966"/>
      <c r="W472" s="906"/>
      <c r="X472" s="906"/>
      <c r="Y472" s="906"/>
      <c r="Z472" s="906"/>
      <c r="AA472" s="907"/>
      <c r="AB472" s="931"/>
      <c r="AC472" s="932"/>
      <c r="AD472" s="933"/>
      <c r="AE472" s="964"/>
      <c r="AF472" s="965"/>
      <c r="AG472" s="966"/>
      <c r="AH472" s="970"/>
      <c r="AI472" s="971"/>
      <c r="AJ472" s="971"/>
      <c r="AK472" s="971"/>
      <c r="AL472" s="972"/>
      <c r="AN472" s="974"/>
      <c r="AO472" s="971"/>
      <c r="AP472" s="971"/>
      <c r="AQ472" s="971"/>
      <c r="AR472" s="972"/>
      <c r="AU472" s="837"/>
      <c r="AV472" s="837"/>
      <c r="AW472" s="820"/>
    </row>
    <row r="473" spans="3:49" ht="10.9" customHeight="1">
      <c r="C473" s="869"/>
      <c r="D473" s="923"/>
      <c r="E473" s="867"/>
      <c r="F473" s="986"/>
      <c r="G473" s="869"/>
      <c r="H473" s="867"/>
      <c r="I473" s="994"/>
      <c r="J473" s="995"/>
      <c r="K473" s="996"/>
      <c r="L473" s="961"/>
      <c r="M473" s="962"/>
      <c r="N473" s="962"/>
      <c r="O473" s="962"/>
      <c r="P473" s="963"/>
      <c r="Q473" s="780"/>
      <c r="R473" s="781"/>
      <c r="S473" s="875"/>
      <c r="T473" s="967"/>
      <c r="U473" s="968"/>
      <c r="V473" s="969"/>
      <c r="W473" s="906"/>
      <c r="X473" s="906"/>
      <c r="Y473" s="906"/>
      <c r="Z473" s="906"/>
      <c r="AA473" s="907"/>
      <c r="AB473" s="934"/>
      <c r="AC473" s="935"/>
      <c r="AD473" s="936"/>
      <c r="AE473" s="967"/>
      <c r="AF473" s="968"/>
      <c r="AG473" s="969"/>
      <c r="AH473" s="973"/>
      <c r="AI473" s="929"/>
      <c r="AJ473" s="929"/>
      <c r="AK473" s="929"/>
      <c r="AL473" s="930"/>
      <c r="AN473" s="928"/>
      <c r="AO473" s="929"/>
      <c r="AP473" s="929"/>
      <c r="AQ473" s="929"/>
      <c r="AR473" s="930"/>
      <c r="AU473" s="837"/>
      <c r="AV473" s="837"/>
      <c r="AW473" s="820"/>
    </row>
    <row r="474" spans="3:49" ht="10.9" customHeight="1">
      <c r="C474" s="920">
        <v>6</v>
      </c>
      <c r="D474" s="921" t="s">
        <v>9</v>
      </c>
      <c r="E474" s="924">
        <v>7</v>
      </c>
      <c r="F474" s="984" t="s">
        <v>10</v>
      </c>
      <c r="G474" s="920" t="s">
        <v>23</v>
      </c>
      <c r="H474" s="924"/>
      <c r="I474" s="988"/>
      <c r="J474" s="989"/>
      <c r="K474" s="990"/>
      <c r="L474" s="975">
        <f t="shared" ref="L474" si="234">IF(AND(I474="△",AU474="●"),AW474,0)</f>
        <v>0</v>
      </c>
      <c r="M474" s="976"/>
      <c r="N474" s="976"/>
      <c r="O474" s="976"/>
      <c r="P474" s="977"/>
      <c r="Q474" s="774"/>
      <c r="R474" s="775"/>
      <c r="S474" s="873"/>
      <c r="T474" s="978">
        <f t="shared" ref="T474" si="235">IF(Q474="①",$AL$168,IF(Q474="②",$AL$190,IF(Q474="③",$AL$212,IF(Q474="④",$AL$234,0))))</f>
        <v>0</v>
      </c>
      <c r="U474" s="979"/>
      <c r="V474" s="980"/>
      <c r="W474" s="975">
        <f t="shared" ref="W474" si="236">IF(AND(I474="△",AU474="●"),$K$258*2,0)</f>
        <v>0</v>
      </c>
      <c r="X474" s="976"/>
      <c r="Y474" s="976"/>
      <c r="Z474" s="976"/>
      <c r="AA474" s="977"/>
      <c r="AB474" s="937"/>
      <c r="AC474" s="938"/>
      <c r="AD474" s="939"/>
      <c r="AE474" s="978">
        <f t="shared" ref="AE474" si="237">IF(AB476=0,0,ROUNDUP(AB476/AB474,3))</f>
        <v>0</v>
      </c>
      <c r="AF474" s="979"/>
      <c r="AG474" s="980"/>
      <c r="AH474" s="981">
        <f t="shared" ref="AH474" si="238">ROUNDUP(L474*T474+W474*AE474,1)</f>
        <v>0</v>
      </c>
      <c r="AI474" s="982"/>
      <c r="AJ474" s="982"/>
      <c r="AK474" s="982"/>
      <c r="AL474" s="983"/>
      <c r="AN474" s="928">
        <f t="shared" ref="AN474" si="239">IF(I474="△",ROUNDUP(W474*AE474,1),0)</f>
        <v>0</v>
      </c>
      <c r="AO474" s="929"/>
      <c r="AP474" s="929"/>
      <c r="AQ474" s="929"/>
      <c r="AR474" s="930"/>
      <c r="AU474" s="837" t="str">
        <f t="shared" ref="AU474" si="240">IF(OR(I474="×",AU478="×"),"×","●")</f>
        <v>●</v>
      </c>
      <c r="AV474" s="837">
        <f t="shared" si="195"/>
        <v>0</v>
      </c>
      <c r="AW474" s="820">
        <f t="shared" ref="AW474" si="241">20+ROUNDDOWN(($K$256-1000)/1000,0)*20</f>
        <v>0</v>
      </c>
    </row>
    <row r="475" spans="3:49" ht="10.9" customHeight="1">
      <c r="C475" s="868"/>
      <c r="D475" s="922"/>
      <c r="E475" s="866"/>
      <c r="F475" s="985"/>
      <c r="G475" s="987"/>
      <c r="H475" s="866"/>
      <c r="I475" s="991"/>
      <c r="J475" s="992"/>
      <c r="K475" s="993"/>
      <c r="L475" s="958"/>
      <c r="M475" s="959"/>
      <c r="N475" s="959"/>
      <c r="O475" s="959"/>
      <c r="P475" s="960"/>
      <c r="Q475" s="777"/>
      <c r="R475" s="778"/>
      <c r="S475" s="874"/>
      <c r="T475" s="964"/>
      <c r="U475" s="965"/>
      <c r="V475" s="966"/>
      <c r="W475" s="958"/>
      <c r="X475" s="959"/>
      <c r="Y475" s="959"/>
      <c r="Z475" s="959"/>
      <c r="AA475" s="960"/>
      <c r="AB475" s="940"/>
      <c r="AC475" s="941"/>
      <c r="AD475" s="942"/>
      <c r="AE475" s="964"/>
      <c r="AF475" s="965"/>
      <c r="AG475" s="966"/>
      <c r="AH475" s="970"/>
      <c r="AI475" s="971"/>
      <c r="AJ475" s="971"/>
      <c r="AK475" s="971"/>
      <c r="AL475" s="972"/>
      <c r="AN475" s="911"/>
      <c r="AO475" s="912"/>
      <c r="AP475" s="912"/>
      <c r="AQ475" s="912"/>
      <c r="AR475" s="913"/>
      <c r="AU475" s="837"/>
      <c r="AV475" s="837"/>
      <c r="AW475" s="820"/>
    </row>
    <row r="476" spans="3:49" ht="10.9" customHeight="1">
      <c r="C476" s="868"/>
      <c r="D476" s="922"/>
      <c r="E476" s="866"/>
      <c r="F476" s="985"/>
      <c r="G476" s="987"/>
      <c r="H476" s="866"/>
      <c r="I476" s="991"/>
      <c r="J476" s="992"/>
      <c r="K476" s="993"/>
      <c r="L476" s="958"/>
      <c r="M476" s="959"/>
      <c r="N476" s="959"/>
      <c r="O476" s="959"/>
      <c r="P476" s="960"/>
      <c r="Q476" s="777"/>
      <c r="R476" s="778"/>
      <c r="S476" s="874"/>
      <c r="T476" s="964"/>
      <c r="U476" s="965"/>
      <c r="V476" s="966"/>
      <c r="W476" s="958"/>
      <c r="X476" s="959"/>
      <c r="Y476" s="959"/>
      <c r="Z476" s="959"/>
      <c r="AA476" s="960"/>
      <c r="AB476" s="931"/>
      <c r="AC476" s="932"/>
      <c r="AD476" s="933"/>
      <c r="AE476" s="964"/>
      <c r="AF476" s="965"/>
      <c r="AG476" s="966"/>
      <c r="AH476" s="970"/>
      <c r="AI476" s="971"/>
      <c r="AJ476" s="971"/>
      <c r="AK476" s="971"/>
      <c r="AL476" s="972"/>
      <c r="AN476" s="911"/>
      <c r="AO476" s="912"/>
      <c r="AP476" s="912"/>
      <c r="AQ476" s="912"/>
      <c r="AR476" s="913"/>
      <c r="AU476" s="837"/>
      <c r="AV476" s="837"/>
      <c r="AW476" s="820"/>
    </row>
    <row r="477" spans="3:49" ht="10.9" customHeight="1">
      <c r="C477" s="869"/>
      <c r="D477" s="923"/>
      <c r="E477" s="867"/>
      <c r="F477" s="986"/>
      <c r="G477" s="869"/>
      <c r="H477" s="867"/>
      <c r="I477" s="994"/>
      <c r="J477" s="995"/>
      <c r="K477" s="996"/>
      <c r="L477" s="961"/>
      <c r="M477" s="962"/>
      <c r="N477" s="962"/>
      <c r="O477" s="962"/>
      <c r="P477" s="963"/>
      <c r="Q477" s="780"/>
      <c r="R477" s="781"/>
      <c r="S477" s="875"/>
      <c r="T477" s="967"/>
      <c r="U477" s="968"/>
      <c r="V477" s="969"/>
      <c r="W477" s="961"/>
      <c r="X477" s="962"/>
      <c r="Y477" s="962"/>
      <c r="Z477" s="962"/>
      <c r="AA477" s="963"/>
      <c r="AB477" s="934"/>
      <c r="AC477" s="935"/>
      <c r="AD477" s="936"/>
      <c r="AE477" s="967"/>
      <c r="AF477" s="968"/>
      <c r="AG477" s="969"/>
      <c r="AH477" s="973"/>
      <c r="AI477" s="929"/>
      <c r="AJ477" s="929"/>
      <c r="AK477" s="929"/>
      <c r="AL477" s="930"/>
      <c r="AN477" s="911"/>
      <c r="AO477" s="912"/>
      <c r="AP477" s="912"/>
      <c r="AQ477" s="912"/>
      <c r="AR477" s="913"/>
      <c r="AU477" s="837"/>
      <c r="AV477" s="837"/>
      <c r="AW477" s="820"/>
    </row>
    <row r="478" spans="3:49" ht="10.9" customHeight="1">
      <c r="C478" s="920">
        <v>6</v>
      </c>
      <c r="D478" s="921" t="s">
        <v>9</v>
      </c>
      <c r="E478" s="924">
        <v>8</v>
      </c>
      <c r="F478" s="984" t="s">
        <v>10</v>
      </c>
      <c r="G478" s="920" t="s">
        <v>24</v>
      </c>
      <c r="H478" s="924"/>
      <c r="I478" s="988"/>
      <c r="J478" s="989"/>
      <c r="K478" s="990"/>
      <c r="L478" s="975">
        <f t="shared" ref="L478" si="242">IF(AND(I478="△",AU478="●"),AW478,0)</f>
        <v>0</v>
      </c>
      <c r="M478" s="976"/>
      <c r="N478" s="976"/>
      <c r="O478" s="976"/>
      <c r="P478" s="977"/>
      <c r="Q478" s="774"/>
      <c r="R478" s="775"/>
      <c r="S478" s="873"/>
      <c r="T478" s="978">
        <f t="shared" ref="T478" si="243">IF(Q478="①",$AL$168,IF(Q478="②",$AL$190,IF(Q478="③",$AL$212,IF(Q478="④",$AL$234,0))))</f>
        <v>0</v>
      </c>
      <c r="U478" s="979"/>
      <c r="V478" s="980"/>
      <c r="W478" s="975">
        <f t="shared" ref="W478" si="244">IF(AND(I478="△",AU478="●"),$K$258*2,0)</f>
        <v>0</v>
      </c>
      <c r="X478" s="976"/>
      <c r="Y478" s="976"/>
      <c r="Z478" s="976"/>
      <c r="AA478" s="977"/>
      <c r="AB478" s="937"/>
      <c r="AC478" s="938"/>
      <c r="AD478" s="939"/>
      <c r="AE478" s="978">
        <f t="shared" ref="AE478" si="245">IF(AB480=0,0,ROUNDUP(AB480/AB478,3))</f>
        <v>0</v>
      </c>
      <c r="AF478" s="979"/>
      <c r="AG478" s="980"/>
      <c r="AH478" s="981">
        <f t="shared" ref="AH478" si="246">ROUNDUP(L478*T478+W478*AE478,1)</f>
        <v>0</v>
      </c>
      <c r="AI478" s="982"/>
      <c r="AJ478" s="982"/>
      <c r="AK478" s="982"/>
      <c r="AL478" s="983"/>
      <c r="AN478" s="928">
        <f t="shared" ref="AN478" si="247">IF(I478="△",ROUNDUP(W478*AE478,1),0)</f>
        <v>0</v>
      </c>
      <c r="AO478" s="929"/>
      <c r="AP478" s="929"/>
      <c r="AQ478" s="929"/>
      <c r="AR478" s="930"/>
      <c r="AU478" s="837" t="str">
        <f t="shared" ref="AU478" si="248">IF(OR(I478="×",AU482="×"),"×","●")</f>
        <v>●</v>
      </c>
      <c r="AV478" s="837">
        <f t="shared" si="195"/>
        <v>0</v>
      </c>
      <c r="AW478" s="820">
        <f t="shared" ref="AW478" si="249">20+ROUNDDOWN(($K$256-1000)/1000,0)*20</f>
        <v>0</v>
      </c>
    </row>
    <row r="479" spans="3:49" ht="10.9" customHeight="1">
      <c r="C479" s="868"/>
      <c r="D479" s="922"/>
      <c r="E479" s="866"/>
      <c r="F479" s="985"/>
      <c r="G479" s="987"/>
      <c r="H479" s="866"/>
      <c r="I479" s="991"/>
      <c r="J479" s="992"/>
      <c r="K479" s="993"/>
      <c r="L479" s="958"/>
      <c r="M479" s="959"/>
      <c r="N479" s="959"/>
      <c r="O479" s="959"/>
      <c r="P479" s="960"/>
      <c r="Q479" s="777"/>
      <c r="R479" s="778"/>
      <c r="S479" s="874"/>
      <c r="T479" s="964"/>
      <c r="U479" s="965"/>
      <c r="V479" s="966"/>
      <c r="W479" s="958"/>
      <c r="X479" s="959"/>
      <c r="Y479" s="959"/>
      <c r="Z479" s="959"/>
      <c r="AA479" s="960"/>
      <c r="AB479" s="940"/>
      <c r="AC479" s="941"/>
      <c r="AD479" s="942"/>
      <c r="AE479" s="964"/>
      <c r="AF479" s="965"/>
      <c r="AG479" s="966"/>
      <c r="AH479" s="970"/>
      <c r="AI479" s="971"/>
      <c r="AJ479" s="971"/>
      <c r="AK479" s="971"/>
      <c r="AL479" s="972"/>
      <c r="AN479" s="911"/>
      <c r="AO479" s="912"/>
      <c r="AP479" s="912"/>
      <c r="AQ479" s="912"/>
      <c r="AR479" s="913"/>
      <c r="AU479" s="837"/>
      <c r="AV479" s="837"/>
      <c r="AW479" s="820"/>
    </row>
    <row r="480" spans="3:49" ht="10.9" customHeight="1">
      <c r="C480" s="868"/>
      <c r="D480" s="922"/>
      <c r="E480" s="866"/>
      <c r="F480" s="985"/>
      <c r="G480" s="987"/>
      <c r="H480" s="866"/>
      <c r="I480" s="991"/>
      <c r="J480" s="992"/>
      <c r="K480" s="993"/>
      <c r="L480" s="958"/>
      <c r="M480" s="959"/>
      <c r="N480" s="959"/>
      <c r="O480" s="959"/>
      <c r="P480" s="960"/>
      <c r="Q480" s="777"/>
      <c r="R480" s="778"/>
      <c r="S480" s="874"/>
      <c r="T480" s="964"/>
      <c r="U480" s="965"/>
      <c r="V480" s="966"/>
      <c r="W480" s="958"/>
      <c r="X480" s="959"/>
      <c r="Y480" s="959"/>
      <c r="Z480" s="959"/>
      <c r="AA480" s="960"/>
      <c r="AB480" s="931"/>
      <c r="AC480" s="932"/>
      <c r="AD480" s="933"/>
      <c r="AE480" s="964"/>
      <c r="AF480" s="965"/>
      <c r="AG480" s="966"/>
      <c r="AH480" s="970"/>
      <c r="AI480" s="971"/>
      <c r="AJ480" s="971"/>
      <c r="AK480" s="971"/>
      <c r="AL480" s="972"/>
      <c r="AN480" s="911"/>
      <c r="AO480" s="912"/>
      <c r="AP480" s="912"/>
      <c r="AQ480" s="912"/>
      <c r="AR480" s="913"/>
      <c r="AU480" s="837"/>
      <c r="AV480" s="837"/>
      <c r="AW480" s="820"/>
    </row>
    <row r="481" spans="3:49" ht="10.9" customHeight="1">
      <c r="C481" s="869"/>
      <c r="D481" s="923"/>
      <c r="E481" s="867"/>
      <c r="F481" s="986"/>
      <c r="G481" s="869"/>
      <c r="H481" s="867"/>
      <c r="I481" s="994"/>
      <c r="J481" s="995"/>
      <c r="K481" s="996"/>
      <c r="L481" s="961"/>
      <c r="M481" s="962"/>
      <c r="N481" s="962"/>
      <c r="O481" s="962"/>
      <c r="P481" s="963"/>
      <c r="Q481" s="780"/>
      <c r="R481" s="781"/>
      <c r="S481" s="875"/>
      <c r="T481" s="967"/>
      <c r="U481" s="968"/>
      <c r="V481" s="969"/>
      <c r="W481" s="961"/>
      <c r="X481" s="962"/>
      <c r="Y481" s="962"/>
      <c r="Z481" s="962"/>
      <c r="AA481" s="963"/>
      <c r="AB481" s="934"/>
      <c r="AC481" s="935"/>
      <c r="AD481" s="936"/>
      <c r="AE481" s="967"/>
      <c r="AF481" s="968"/>
      <c r="AG481" s="969"/>
      <c r="AH481" s="973"/>
      <c r="AI481" s="929"/>
      <c r="AJ481" s="929"/>
      <c r="AK481" s="929"/>
      <c r="AL481" s="930"/>
      <c r="AN481" s="911"/>
      <c r="AO481" s="912"/>
      <c r="AP481" s="912"/>
      <c r="AQ481" s="912"/>
      <c r="AR481" s="913"/>
      <c r="AU481" s="837"/>
      <c r="AV481" s="837"/>
      <c r="AW481" s="820"/>
    </row>
    <row r="482" spans="3:49" ht="10.9" customHeight="1">
      <c r="C482" s="920">
        <v>6</v>
      </c>
      <c r="D482" s="921" t="s">
        <v>9</v>
      </c>
      <c r="E482" s="924">
        <v>9</v>
      </c>
      <c r="F482" s="984" t="s">
        <v>10</v>
      </c>
      <c r="G482" s="920" t="s">
        <v>25</v>
      </c>
      <c r="H482" s="924"/>
      <c r="I482" s="988"/>
      <c r="J482" s="989"/>
      <c r="K482" s="990"/>
      <c r="L482" s="975">
        <f t="shared" ref="L482" si="250">IF(AND(I482="△",AU482="●"),AW482,0)</f>
        <v>0</v>
      </c>
      <c r="M482" s="976"/>
      <c r="N482" s="976"/>
      <c r="O482" s="976"/>
      <c r="P482" s="977"/>
      <c r="Q482" s="774"/>
      <c r="R482" s="775"/>
      <c r="S482" s="873"/>
      <c r="T482" s="978">
        <f t="shared" ref="T482" si="251">IF(Q482="①",$AL$168,IF(Q482="②",$AL$190,IF(Q482="③",$AL$212,IF(Q482="④",$AL$234,0))))</f>
        <v>0</v>
      </c>
      <c r="U482" s="979"/>
      <c r="V482" s="980"/>
      <c r="W482" s="975">
        <f t="shared" ref="W482" si="252">IF(AND(I482="△",AU482="●"),$K$258*2,0)</f>
        <v>0</v>
      </c>
      <c r="X482" s="976"/>
      <c r="Y482" s="976"/>
      <c r="Z482" s="976"/>
      <c r="AA482" s="977"/>
      <c r="AB482" s="937"/>
      <c r="AC482" s="938"/>
      <c r="AD482" s="939"/>
      <c r="AE482" s="978">
        <f t="shared" ref="AE482" si="253">IF(AB484=0,0,ROUNDUP(AB484/AB482,3))</f>
        <v>0</v>
      </c>
      <c r="AF482" s="979"/>
      <c r="AG482" s="980"/>
      <c r="AH482" s="981">
        <f t="shared" ref="AH482" si="254">ROUNDUP(L482*T482+W482*AE482,1)</f>
        <v>0</v>
      </c>
      <c r="AI482" s="982"/>
      <c r="AJ482" s="982"/>
      <c r="AK482" s="982"/>
      <c r="AL482" s="983"/>
      <c r="AN482" s="928">
        <f t="shared" ref="AN482" si="255">IF(I482="△",ROUNDUP(W482*AE482,1),0)</f>
        <v>0</v>
      </c>
      <c r="AO482" s="929"/>
      <c r="AP482" s="929"/>
      <c r="AQ482" s="929"/>
      <c r="AR482" s="930"/>
      <c r="AU482" s="837" t="str">
        <f t="shared" ref="AU482" si="256">IF(OR(I482="×",AU486="×"),"×","●")</f>
        <v>●</v>
      </c>
      <c r="AV482" s="837">
        <f t="shared" si="195"/>
        <v>0</v>
      </c>
      <c r="AW482" s="820">
        <f t="shared" ref="AW482" si="257">20+ROUNDDOWN(($K$256-1000)/1000,0)*20</f>
        <v>0</v>
      </c>
    </row>
    <row r="483" spans="3:49" ht="10.9" customHeight="1">
      <c r="C483" s="868"/>
      <c r="D483" s="922"/>
      <c r="E483" s="866"/>
      <c r="F483" s="985"/>
      <c r="G483" s="987"/>
      <c r="H483" s="866"/>
      <c r="I483" s="991"/>
      <c r="J483" s="992"/>
      <c r="K483" s="993"/>
      <c r="L483" s="958"/>
      <c r="M483" s="959"/>
      <c r="N483" s="959"/>
      <c r="O483" s="959"/>
      <c r="P483" s="960"/>
      <c r="Q483" s="777"/>
      <c r="R483" s="778"/>
      <c r="S483" s="874"/>
      <c r="T483" s="964"/>
      <c r="U483" s="965"/>
      <c r="V483" s="966"/>
      <c r="W483" s="958"/>
      <c r="X483" s="959"/>
      <c r="Y483" s="959"/>
      <c r="Z483" s="959"/>
      <c r="AA483" s="960"/>
      <c r="AB483" s="940"/>
      <c r="AC483" s="941"/>
      <c r="AD483" s="942"/>
      <c r="AE483" s="964"/>
      <c r="AF483" s="965"/>
      <c r="AG483" s="966"/>
      <c r="AH483" s="970"/>
      <c r="AI483" s="971"/>
      <c r="AJ483" s="971"/>
      <c r="AK483" s="971"/>
      <c r="AL483" s="972"/>
      <c r="AN483" s="911"/>
      <c r="AO483" s="912"/>
      <c r="AP483" s="912"/>
      <c r="AQ483" s="912"/>
      <c r="AR483" s="913"/>
      <c r="AU483" s="837"/>
      <c r="AV483" s="837"/>
      <c r="AW483" s="820"/>
    </row>
    <row r="484" spans="3:49" ht="10.9" customHeight="1">
      <c r="C484" s="868"/>
      <c r="D484" s="922"/>
      <c r="E484" s="866"/>
      <c r="F484" s="985"/>
      <c r="G484" s="987"/>
      <c r="H484" s="866"/>
      <c r="I484" s="991"/>
      <c r="J484" s="992"/>
      <c r="K484" s="993"/>
      <c r="L484" s="958"/>
      <c r="M484" s="959"/>
      <c r="N484" s="959"/>
      <c r="O484" s="959"/>
      <c r="P484" s="960"/>
      <c r="Q484" s="777"/>
      <c r="R484" s="778"/>
      <c r="S484" s="874"/>
      <c r="T484" s="964"/>
      <c r="U484" s="965"/>
      <c r="V484" s="966"/>
      <c r="W484" s="958"/>
      <c r="X484" s="959"/>
      <c r="Y484" s="959"/>
      <c r="Z484" s="959"/>
      <c r="AA484" s="960"/>
      <c r="AB484" s="931"/>
      <c r="AC484" s="932"/>
      <c r="AD484" s="933"/>
      <c r="AE484" s="964"/>
      <c r="AF484" s="965"/>
      <c r="AG484" s="966"/>
      <c r="AH484" s="970"/>
      <c r="AI484" s="971"/>
      <c r="AJ484" s="971"/>
      <c r="AK484" s="971"/>
      <c r="AL484" s="972"/>
      <c r="AN484" s="911"/>
      <c r="AO484" s="912"/>
      <c r="AP484" s="912"/>
      <c r="AQ484" s="912"/>
      <c r="AR484" s="913"/>
      <c r="AU484" s="837"/>
      <c r="AV484" s="837"/>
      <c r="AW484" s="820"/>
    </row>
    <row r="485" spans="3:49" ht="10.9" customHeight="1">
      <c r="C485" s="869"/>
      <c r="D485" s="923"/>
      <c r="E485" s="867"/>
      <c r="F485" s="986"/>
      <c r="G485" s="869"/>
      <c r="H485" s="867"/>
      <c r="I485" s="994"/>
      <c r="J485" s="995"/>
      <c r="K485" s="996"/>
      <c r="L485" s="961"/>
      <c r="M485" s="962"/>
      <c r="N485" s="962"/>
      <c r="O485" s="962"/>
      <c r="P485" s="963"/>
      <c r="Q485" s="780"/>
      <c r="R485" s="781"/>
      <c r="S485" s="875"/>
      <c r="T485" s="967"/>
      <c r="U485" s="968"/>
      <c r="V485" s="969"/>
      <c r="W485" s="961"/>
      <c r="X485" s="962"/>
      <c r="Y485" s="962"/>
      <c r="Z485" s="962"/>
      <c r="AA485" s="963"/>
      <c r="AB485" s="934"/>
      <c r="AC485" s="935"/>
      <c r="AD485" s="936"/>
      <c r="AE485" s="967"/>
      <c r="AF485" s="968"/>
      <c r="AG485" s="969"/>
      <c r="AH485" s="973"/>
      <c r="AI485" s="929"/>
      <c r="AJ485" s="929"/>
      <c r="AK485" s="929"/>
      <c r="AL485" s="930"/>
      <c r="AN485" s="911"/>
      <c r="AO485" s="912"/>
      <c r="AP485" s="912"/>
      <c r="AQ485" s="912"/>
      <c r="AR485" s="913"/>
      <c r="AU485" s="837"/>
      <c r="AV485" s="837"/>
      <c r="AW485" s="820"/>
    </row>
    <row r="486" spans="3:49" ht="10.9" customHeight="1">
      <c r="C486" s="920">
        <v>6</v>
      </c>
      <c r="D486" s="921" t="s">
        <v>9</v>
      </c>
      <c r="E486" s="924">
        <v>10</v>
      </c>
      <c r="F486" s="984" t="s">
        <v>10</v>
      </c>
      <c r="G486" s="920" t="s">
        <v>19</v>
      </c>
      <c r="H486" s="924"/>
      <c r="I486" s="988"/>
      <c r="J486" s="989"/>
      <c r="K486" s="990"/>
      <c r="L486" s="975">
        <f t="shared" ref="L486" si="258">IF(AND(I486="△",AU486="●"),AW486,0)</f>
        <v>0</v>
      </c>
      <c r="M486" s="976"/>
      <c r="N486" s="976"/>
      <c r="O486" s="976"/>
      <c r="P486" s="977"/>
      <c r="Q486" s="774"/>
      <c r="R486" s="775"/>
      <c r="S486" s="873"/>
      <c r="T486" s="978">
        <f t="shared" ref="T486" si="259">IF(Q486="①",$AL$168,IF(Q486="②",$AL$190,IF(Q486="③",$AL$212,IF(Q486="④",$AL$234,0))))</f>
        <v>0</v>
      </c>
      <c r="U486" s="979"/>
      <c r="V486" s="980"/>
      <c r="W486" s="975">
        <f t="shared" ref="W486" si="260">IF(AND(I486="△",AU486="●"),$K$258*2,0)</f>
        <v>0</v>
      </c>
      <c r="X486" s="976"/>
      <c r="Y486" s="976"/>
      <c r="Z486" s="976"/>
      <c r="AA486" s="977"/>
      <c r="AB486" s="937"/>
      <c r="AC486" s="938"/>
      <c r="AD486" s="939"/>
      <c r="AE486" s="978">
        <f t="shared" ref="AE486" si="261">IF(AB488=0,0,ROUNDUP(AB488/AB486,3))</f>
        <v>0</v>
      </c>
      <c r="AF486" s="979"/>
      <c r="AG486" s="980"/>
      <c r="AH486" s="981">
        <f t="shared" ref="AH486" si="262">ROUNDUP(L486*T486+W486*AE486,1)</f>
        <v>0</v>
      </c>
      <c r="AI486" s="982"/>
      <c r="AJ486" s="982"/>
      <c r="AK486" s="982"/>
      <c r="AL486" s="983"/>
      <c r="AN486" s="928">
        <f t="shared" ref="AN486" si="263">IF(I486="△",ROUNDUP(W486*AE486,1),0)</f>
        <v>0</v>
      </c>
      <c r="AO486" s="929"/>
      <c r="AP486" s="929"/>
      <c r="AQ486" s="929"/>
      <c r="AR486" s="930"/>
      <c r="AU486" s="837" t="str">
        <f t="shared" ref="AU486" si="264">IF(OR(I486="×",AU490="×"),"×","●")</f>
        <v>●</v>
      </c>
      <c r="AV486" s="837">
        <f t="shared" si="195"/>
        <v>0</v>
      </c>
      <c r="AW486" s="820">
        <f t="shared" ref="AW486" si="265">20+ROUNDDOWN(($K$256-1000)/1000,0)*20</f>
        <v>0</v>
      </c>
    </row>
    <row r="487" spans="3:49" ht="10.9" customHeight="1">
      <c r="C487" s="868"/>
      <c r="D487" s="922"/>
      <c r="E487" s="866"/>
      <c r="F487" s="985"/>
      <c r="G487" s="987"/>
      <c r="H487" s="866"/>
      <c r="I487" s="991"/>
      <c r="J487" s="992"/>
      <c r="K487" s="993"/>
      <c r="L487" s="958"/>
      <c r="M487" s="959"/>
      <c r="N487" s="959"/>
      <c r="O487" s="959"/>
      <c r="P487" s="960"/>
      <c r="Q487" s="777"/>
      <c r="R487" s="778"/>
      <c r="S487" s="874"/>
      <c r="T487" s="964"/>
      <c r="U487" s="965"/>
      <c r="V487" s="966"/>
      <c r="W487" s="958"/>
      <c r="X487" s="959"/>
      <c r="Y487" s="959"/>
      <c r="Z487" s="959"/>
      <c r="AA487" s="960"/>
      <c r="AB487" s="940"/>
      <c r="AC487" s="941"/>
      <c r="AD487" s="942"/>
      <c r="AE487" s="964"/>
      <c r="AF487" s="965"/>
      <c r="AG487" s="966"/>
      <c r="AH487" s="970"/>
      <c r="AI487" s="971"/>
      <c r="AJ487" s="971"/>
      <c r="AK487" s="971"/>
      <c r="AL487" s="972"/>
      <c r="AN487" s="911"/>
      <c r="AO487" s="912"/>
      <c r="AP487" s="912"/>
      <c r="AQ487" s="912"/>
      <c r="AR487" s="913"/>
      <c r="AU487" s="837"/>
      <c r="AV487" s="837"/>
      <c r="AW487" s="820"/>
    </row>
    <row r="488" spans="3:49" ht="10.9" customHeight="1">
      <c r="C488" s="868"/>
      <c r="D488" s="922"/>
      <c r="E488" s="866"/>
      <c r="F488" s="985"/>
      <c r="G488" s="987"/>
      <c r="H488" s="866"/>
      <c r="I488" s="991"/>
      <c r="J488" s="992"/>
      <c r="K488" s="993"/>
      <c r="L488" s="958"/>
      <c r="M488" s="959"/>
      <c r="N488" s="959"/>
      <c r="O488" s="959"/>
      <c r="P488" s="960"/>
      <c r="Q488" s="777"/>
      <c r="R488" s="778"/>
      <c r="S488" s="874"/>
      <c r="T488" s="964"/>
      <c r="U488" s="965"/>
      <c r="V488" s="966"/>
      <c r="W488" s="958"/>
      <c r="X488" s="959"/>
      <c r="Y488" s="959"/>
      <c r="Z488" s="959"/>
      <c r="AA488" s="960"/>
      <c r="AB488" s="931"/>
      <c r="AC488" s="932"/>
      <c r="AD488" s="933"/>
      <c r="AE488" s="964"/>
      <c r="AF488" s="965"/>
      <c r="AG488" s="966"/>
      <c r="AH488" s="970"/>
      <c r="AI488" s="971"/>
      <c r="AJ488" s="971"/>
      <c r="AK488" s="971"/>
      <c r="AL488" s="972"/>
      <c r="AN488" s="911"/>
      <c r="AO488" s="912"/>
      <c r="AP488" s="912"/>
      <c r="AQ488" s="912"/>
      <c r="AR488" s="913"/>
      <c r="AU488" s="837"/>
      <c r="AV488" s="837"/>
      <c r="AW488" s="820"/>
    </row>
    <row r="489" spans="3:49" ht="10.9" customHeight="1">
      <c r="C489" s="869"/>
      <c r="D489" s="923"/>
      <c r="E489" s="867"/>
      <c r="F489" s="986"/>
      <c r="G489" s="869"/>
      <c r="H489" s="867"/>
      <c r="I489" s="994"/>
      <c r="J489" s="995"/>
      <c r="K489" s="996"/>
      <c r="L489" s="961"/>
      <c r="M489" s="962"/>
      <c r="N489" s="962"/>
      <c r="O489" s="962"/>
      <c r="P489" s="963"/>
      <c r="Q489" s="780"/>
      <c r="R489" s="781"/>
      <c r="S489" s="875"/>
      <c r="T489" s="967"/>
      <c r="U489" s="968"/>
      <c r="V489" s="969"/>
      <c r="W489" s="961"/>
      <c r="X489" s="962"/>
      <c r="Y489" s="962"/>
      <c r="Z489" s="962"/>
      <c r="AA489" s="963"/>
      <c r="AB489" s="934"/>
      <c r="AC489" s="935"/>
      <c r="AD489" s="936"/>
      <c r="AE489" s="967"/>
      <c r="AF489" s="968"/>
      <c r="AG489" s="969"/>
      <c r="AH489" s="973"/>
      <c r="AI489" s="929"/>
      <c r="AJ489" s="929"/>
      <c r="AK489" s="929"/>
      <c r="AL489" s="930"/>
      <c r="AN489" s="911"/>
      <c r="AO489" s="912"/>
      <c r="AP489" s="912"/>
      <c r="AQ489" s="912"/>
      <c r="AR489" s="913"/>
      <c r="AU489" s="837"/>
      <c r="AV489" s="837"/>
      <c r="AW489" s="820"/>
    </row>
    <row r="490" spans="3:49" ht="10.9" customHeight="1">
      <c r="C490" s="920">
        <v>6</v>
      </c>
      <c r="D490" s="921" t="s">
        <v>9</v>
      </c>
      <c r="E490" s="924">
        <v>11</v>
      </c>
      <c r="F490" s="984" t="s">
        <v>10</v>
      </c>
      <c r="G490" s="920" t="s">
        <v>20</v>
      </c>
      <c r="H490" s="924"/>
      <c r="I490" s="988"/>
      <c r="J490" s="989"/>
      <c r="K490" s="990"/>
      <c r="L490" s="975">
        <f t="shared" ref="L490" si="266">IF(AND(I490="△",AU490="●"),AW490,0)</f>
        <v>0</v>
      </c>
      <c r="M490" s="976"/>
      <c r="N490" s="976"/>
      <c r="O490" s="976"/>
      <c r="P490" s="977"/>
      <c r="Q490" s="774"/>
      <c r="R490" s="775"/>
      <c r="S490" s="873"/>
      <c r="T490" s="978">
        <f t="shared" ref="T490" si="267">IF(Q490="①",$AL$168,IF(Q490="②",$AL$190,IF(Q490="③",$AL$212,IF(Q490="④",$AL$234,0))))</f>
        <v>0</v>
      </c>
      <c r="U490" s="979"/>
      <c r="V490" s="980"/>
      <c r="W490" s="975">
        <f t="shared" ref="W490" si="268">IF(AND(I490="△",AU490="●"),$K$258*2,0)</f>
        <v>0</v>
      </c>
      <c r="X490" s="976"/>
      <c r="Y490" s="976"/>
      <c r="Z490" s="976"/>
      <c r="AA490" s="977"/>
      <c r="AB490" s="937"/>
      <c r="AC490" s="938"/>
      <c r="AD490" s="939"/>
      <c r="AE490" s="978">
        <f t="shared" ref="AE490" si="269">IF(AB492=0,0,ROUNDUP(AB492/AB490,3))</f>
        <v>0</v>
      </c>
      <c r="AF490" s="979"/>
      <c r="AG490" s="980"/>
      <c r="AH490" s="981">
        <f t="shared" ref="AH490" si="270">ROUNDUP(L490*T490+W490*AE490,1)</f>
        <v>0</v>
      </c>
      <c r="AI490" s="982"/>
      <c r="AJ490" s="982"/>
      <c r="AK490" s="982"/>
      <c r="AL490" s="983"/>
      <c r="AN490" s="928">
        <f t="shared" ref="AN490" si="271">IF(I490="△",ROUNDUP(W490*AE490,1),0)</f>
        <v>0</v>
      </c>
      <c r="AO490" s="929"/>
      <c r="AP490" s="929"/>
      <c r="AQ490" s="929"/>
      <c r="AR490" s="930"/>
      <c r="AU490" s="837" t="str">
        <f t="shared" ref="AU490" si="272">IF(OR(I490="×",AU494="×"),"×","●")</f>
        <v>●</v>
      </c>
      <c r="AV490" s="837">
        <f t="shared" si="195"/>
        <v>0</v>
      </c>
      <c r="AW490" s="820">
        <f t="shared" ref="AW490" si="273">20+ROUNDDOWN(($K$256-1000)/1000,0)*20</f>
        <v>0</v>
      </c>
    </row>
    <row r="491" spans="3:49" ht="10.9" customHeight="1">
      <c r="C491" s="868"/>
      <c r="D491" s="922"/>
      <c r="E491" s="866"/>
      <c r="F491" s="985"/>
      <c r="G491" s="987"/>
      <c r="H491" s="866"/>
      <c r="I491" s="991"/>
      <c r="J491" s="992"/>
      <c r="K491" s="993"/>
      <c r="L491" s="958"/>
      <c r="M491" s="959"/>
      <c r="N491" s="959"/>
      <c r="O491" s="959"/>
      <c r="P491" s="960"/>
      <c r="Q491" s="777"/>
      <c r="R491" s="778"/>
      <c r="S491" s="874"/>
      <c r="T491" s="964"/>
      <c r="U491" s="965"/>
      <c r="V491" s="966"/>
      <c r="W491" s="958"/>
      <c r="X491" s="959"/>
      <c r="Y491" s="959"/>
      <c r="Z491" s="959"/>
      <c r="AA491" s="960"/>
      <c r="AB491" s="940"/>
      <c r="AC491" s="941"/>
      <c r="AD491" s="942"/>
      <c r="AE491" s="964"/>
      <c r="AF491" s="965"/>
      <c r="AG491" s="966"/>
      <c r="AH491" s="970"/>
      <c r="AI491" s="971"/>
      <c r="AJ491" s="971"/>
      <c r="AK491" s="971"/>
      <c r="AL491" s="972"/>
      <c r="AN491" s="911"/>
      <c r="AO491" s="912"/>
      <c r="AP491" s="912"/>
      <c r="AQ491" s="912"/>
      <c r="AR491" s="913"/>
      <c r="AU491" s="837"/>
      <c r="AV491" s="837"/>
      <c r="AW491" s="820"/>
    </row>
    <row r="492" spans="3:49" ht="10.9" customHeight="1">
      <c r="C492" s="868"/>
      <c r="D492" s="922"/>
      <c r="E492" s="866"/>
      <c r="F492" s="985"/>
      <c r="G492" s="987"/>
      <c r="H492" s="866"/>
      <c r="I492" s="991"/>
      <c r="J492" s="992"/>
      <c r="K492" s="993"/>
      <c r="L492" s="958"/>
      <c r="M492" s="959"/>
      <c r="N492" s="959"/>
      <c r="O492" s="959"/>
      <c r="P492" s="960"/>
      <c r="Q492" s="777"/>
      <c r="R492" s="778"/>
      <c r="S492" s="874"/>
      <c r="T492" s="964"/>
      <c r="U492" s="965"/>
      <c r="V492" s="966"/>
      <c r="W492" s="958"/>
      <c r="X492" s="959"/>
      <c r="Y492" s="959"/>
      <c r="Z492" s="959"/>
      <c r="AA492" s="960"/>
      <c r="AB492" s="931"/>
      <c r="AC492" s="932"/>
      <c r="AD492" s="933"/>
      <c r="AE492" s="964"/>
      <c r="AF492" s="965"/>
      <c r="AG492" s="966"/>
      <c r="AH492" s="970"/>
      <c r="AI492" s="971"/>
      <c r="AJ492" s="971"/>
      <c r="AK492" s="971"/>
      <c r="AL492" s="972"/>
      <c r="AN492" s="911"/>
      <c r="AO492" s="912"/>
      <c r="AP492" s="912"/>
      <c r="AQ492" s="912"/>
      <c r="AR492" s="913"/>
      <c r="AU492" s="837"/>
      <c r="AV492" s="837"/>
      <c r="AW492" s="820"/>
    </row>
    <row r="493" spans="3:49" ht="10.9" customHeight="1">
      <c r="C493" s="869"/>
      <c r="D493" s="923"/>
      <c r="E493" s="867"/>
      <c r="F493" s="986"/>
      <c r="G493" s="869"/>
      <c r="H493" s="867"/>
      <c r="I493" s="994"/>
      <c r="J493" s="995"/>
      <c r="K493" s="996"/>
      <c r="L493" s="961"/>
      <c r="M493" s="962"/>
      <c r="N493" s="962"/>
      <c r="O493" s="962"/>
      <c r="P493" s="963"/>
      <c r="Q493" s="780"/>
      <c r="R493" s="781"/>
      <c r="S493" s="875"/>
      <c r="T493" s="967"/>
      <c r="U493" s="968"/>
      <c r="V493" s="969"/>
      <c r="W493" s="961"/>
      <c r="X493" s="962"/>
      <c r="Y493" s="962"/>
      <c r="Z493" s="962"/>
      <c r="AA493" s="963"/>
      <c r="AB493" s="934"/>
      <c r="AC493" s="935"/>
      <c r="AD493" s="936"/>
      <c r="AE493" s="967"/>
      <c r="AF493" s="968"/>
      <c r="AG493" s="969"/>
      <c r="AH493" s="973"/>
      <c r="AI493" s="929"/>
      <c r="AJ493" s="929"/>
      <c r="AK493" s="929"/>
      <c r="AL493" s="930"/>
      <c r="AN493" s="911"/>
      <c r="AO493" s="912"/>
      <c r="AP493" s="912"/>
      <c r="AQ493" s="912"/>
      <c r="AR493" s="913"/>
      <c r="AU493" s="837"/>
      <c r="AV493" s="837"/>
      <c r="AW493" s="820"/>
    </row>
    <row r="494" spans="3:49" ht="10.9" customHeight="1">
      <c r="C494" s="920">
        <v>6</v>
      </c>
      <c r="D494" s="921" t="s">
        <v>9</v>
      </c>
      <c r="E494" s="924">
        <v>12</v>
      </c>
      <c r="F494" s="984" t="s">
        <v>10</v>
      </c>
      <c r="G494" s="920" t="s">
        <v>21</v>
      </c>
      <c r="H494" s="924"/>
      <c r="I494" s="988"/>
      <c r="J494" s="989"/>
      <c r="K494" s="990"/>
      <c r="L494" s="975">
        <f t="shared" ref="L494" si="274">IF(AND(I494="△",AU494="●"),AW494,0)</f>
        <v>0</v>
      </c>
      <c r="M494" s="976"/>
      <c r="N494" s="976"/>
      <c r="O494" s="976"/>
      <c r="P494" s="977"/>
      <c r="Q494" s="774"/>
      <c r="R494" s="775"/>
      <c r="S494" s="873"/>
      <c r="T494" s="978">
        <f t="shared" ref="T494" si="275">IF(Q494="①",$AL$168,IF(Q494="②",$AL$190,IF(Q494="③",$AL$212,IF(Q494="④",$AL$234,0))))</f>
        <v>0</v>
      </c>
      <c r="U494" s="979"/>
      <c r="V494" s="980"/>
      <c r="W494" s="906">
        <f t="shared" ref="W494" si="276">IF(AND(I494="△",AU494="●"),$K$258*2,0)</f>
        <v>0</v>
      </c>
      <c r="X494" s="906"/>
      <c r="Y494" s="906"/>
      <c r="Z494" s="906"/>
      <c r="AA494" s="907"/>
      <c r="AB494" s="937"/>
      <c r="AC494" s="938"/>
      <c r="AD494" s="939"/>
      <c r="AE494" s="978">
        <f t="shared" ref="AE494" si="277">IF(AB496=0,0,ROUNDUP(AB496/AB494,3))</f>
        <v>0</v>
      </c>
      <c r="AF494" s="979"/>
      <c r="AG494" s="980"/>
      <c r="AH494" s="981">
        <f t="shared" ref="AH494" si="278">ROUNDUP(L494*T494+W494*AE494,1)</f>
        <v>0</v>
      </c>
      <c r="AI494" s="982"/>
      <c r="AJ494" s="982"/>
      <c r="AK494" s="982"/>
      <c r="AL494" s="983"/>
      <c r="AN494" s="928">
        <f t="shared" ref="AN494" si="279">IF(I494="△",ROUNDUP(W494*AE494,1),0)</f>
        <v>0</v>
      </c>
      <c r="AO494" s="929"/>
      <c r="AP494" s="929"/>
      <c r="AQ494" s="929"/>
      <c r="AR494" s="930"/>
      <c r="AU494" s="837" t="str">
        <f t="shared" ref="AU494" si="280">IF(OR(I494="×",AU498="×"),"×","●")</f>
        <v>●</v>
      </c>
      <c r="AV494" s="837">
        <f t="shared" si="195"/>
        <v>0</v>
      </c>
      <c r="AW494" s="820">
        <f t="shared" ref="AW494" si="281">20+ROUNDDOWN(($K$256-1000)/1000,0)*20</f>
        <v>0</v>
      </c>
    </row>
    <row r="495" spans="3:49" ht="10.9" customHeight="1">
      <c r="C495" s="868"/>
      <c r="D495" s="922"/>
      <c r="E495" s="866"/>
      <c r="F495" s="985"/>
      <c r="G495" s="868"/>
      <c r="H495" s="866"/>
      <c r="I495" s="991"/>
      <c r="J495" s="992"/>
      <c r="K495" s="993"/>
      <c r="L495" s="958"/>
      <c r="M495" s="959"/>
      <c r="N495" s="959"/>
      <c r="O495" s="959"/>
      <c r="P495" s="960"/>
      <c r="Q495" s="777"/>
      <c r="R495" s="778"/>
      <c r="S495" s="874"/>
      <c r="T495" s="964"/>
      <c r="U495" s="965"/>
      <c r="V495" s="966"/>
      <c r="W495" s="906"/>
      <c r="X495" s="906"/>
      <c r="Y495" s="906"/>
      <c r="Z495" s="906"/>
      <c r="AA495" s="907"/>
      <c r="AB495" s="940"/>
      <c r="AC495" s="941"/>
      <c r="AD495" s="942"/>
      <c r="AE495" s="964"/>
      <c r="AF495" s="965"/>
      <c r="AG495" s="966"/>
      <c r="AH495" s="970"/>
      <c r="AI495" s="971"/>
      <c r="AJ495" s="971"/>
      <c r="AK495" s="971"/>
      <c r="AL495" s="972"/>
      <c r="AN495" s="911"/>
      <c r="AO495" s="912"/>
      <c r="AP495" s="912"/>
      <c r="AQ495" s="912"/>
      <c r="AR495" s="913"/>
      <c r="AU495" s="837"/>
      <c r="AV495" s="837"/>
      <c r="AW495" s="820"/>
    </row>
    <row r="496" spans="3:49" ht="10.9" customHeight="1">
      <c r="C496" s="868"/>
      <c r="D496" s="922"/>
      <c r="E496" s="866"/>
      <c r="F496" s="985"/>
      <c r="G496" s="868"/>
      <c r="H496" s="866"/>
      <c r="I496" s="991"/>
      <c r="J496" s="992"/>
      <c r="K496" s="993"/>
      <c r="L496" s="958"/>
      <c r="M496" s="959"/>
      <c r="N496" s="959"/>
      <c r="O496" s="959"/>
      <c r="P496" s="960"/>
      <c r="Q496" s="777"/>
      <c r="R496" s="778"/>
      <c r="S496" s="874"/>
      <c r="T496" s="964"/>
      <c r="U496" s="965"/>
      <c r="V496" s="966"/>
      <c r="W496" s="906"/>
      <c r="X496" s="906"/>
      <c r="Y496" s="906"/>
      <c r="Z496" s="906"/>
      <c r="AA496" s="907"/>
      <c r="AB496" s="931"/>
      <c r="AC496" s="932"/>
      <c r="AD496" s="933"/>
      <c r="AE496" s="964"/>
      <c r="AF496" s="965"/>
      <c r="AG496" s="966"/>
      <c r="AH496" s="970"/>
      <c r="AI496" s="971"/>
      <c r="AJ496" s="971"/>
      <c r="AK496" s="971"/>
      <c r="AL496" s="972"/>
      <c r="AN496" s="911"/>
      <c r="AO496" s="912"/>
      <c r="AP496" s="912"/>
      <c r="AQ496" s="912"/>
      <c r="AR496" s="913"/>
      <c r="AU496" s="837"/>
      <c r="AV496" s="837"/>
      <c r="AW496" s="820"/>
    </row>
    <row r="497" spans="3:49" ht="10.9" customHeight="1">
      <c r="C497" s="869"/>
      <c r="D497" s="923"/>
      <c r="E497" s="867"/>
      <c r="F497" s="986"/>
      <c r="G497" s="869"/>
      <c r="H497" s="867"/>
      <c r="I497" s="994"/>
      <c r="J497" s="995"/>
      <c r="K497" s="996"/>
      <c r="L497" s="961"/>
      <c r="M497" s="962"/>
      <c r="N497" s="962"/>
      <c r="O497" s="962"/>
      <c r="P497" s="963"/>
      <c r="Q497" s="780"/>
      <c r="R497" s="781"/>
      <c r="S497" s="875"/>
      <c r="T497" s="967"/>
      <c r="U497" s="968"/>
      <c r="V497" s="969"/>
      <c r="W497" s="906"/>
      <c r="X497" s="906"/>
      <c r="Y497" s="906"/>
      <c r="Z497" s="906"/>
      <c r="AA497" s="907"/>
      <c r="AB497" s="934"/>
      <c r="AC497" s="935"/>
      <c r="AD497" s="936"/>
      <c r="AE497" s="967"/>
      <c r="AF497" s="968"/>
      <c r="AG497" s="969"/>
      <c r="AH497" s="973"/>
      <c r="AI497" s="929"/>
      <c r="AJ497" s="929"/>
      <c r="AK497" s="929"/>
      <c r="AL497" s="930"/>
      <c r="AN497" s="911"/>
      <c r="AO497" s="912"/>
      <c r="AP497" s="912"/>
      <c r="AQ497" s="912"/>
      <c r="AR497" s="913"/>
      <c r="AU497" s="837"/>
      <c r="AV497" s="837"/>
      <c r="AW497" s="820"/>
    </row>
    <row r="498" spans="3:49" ht="10.9" customHeight="1">
      <c r="C498" s="920">
        <v>6</v>
      </c>
      <c r="D498" s="921" t="s">
        <v>9</v>
      </c>
      <c r="E498" s="924">
        <v>13</v>
      </c>
      <c r="F498" s="984" t="s">
        <v>10</v>
      </c>
      <c r="G498" s="920" t="s">
        <v>22</v>
      </c>
      <c r="H498" s="924"/>
      <c r="I498" s="988"/>
      <c r="J498" s="989"/>
      <c r="K498" s="990"/>
      <c r="L498" s="975">
        <f t="shared" ref="L498" si="282">IF(AND(I498="△",AU498="●"),AW498,0)</f>
        <v>0</v>
      </c>
      <c r="M498" s="976"/>
      <c r="N498" s="976"/>
      <c r="O498" s="976"/>
      <c r="P498" s="977"/>
      <c r="Q498" s="774"/>
      <c r="R498" s="775"/>
      <c r="S498" s="873"/>
      <c r="T498" s="978">
        <f t="shared" ref="T498" si="283">IF(Q498="①",$AL$168,IF(Q498="②",$AL$190,IF(Q498="③",$AL$212,IF(Q498="④",$AL$234,0))))</f>
        <v>0</v>
      </c>
      <c r="U498" s="979"/>
      <c r="V498" s="980"/>
      <c r="W498" s="906">
        <f t="shared" ref="W498" si="284">IF(AND(I498="△",AU498="●"),$K$258*2,0)</f>
        <v>0</v>
      </c>
      <c r="X498" s="906"/>
      <c r="Y498" s="906"/>
      <c r="Z498" s="906"/>
      <c r="AA498" s="907"/>
      <c r="AB498" s="937"/>
      <c r="AC498" s="938"/>
      <c r="AD498" s="939"/>
      <c r="AE498" s="978">
        <f t="shared" ref="AE498" si="285">IF(AB500=0,0,ROUNDUP(AB500/AB498,3))</f>
        <v>0</v>
      </c>
      <c r="AF498" s="979"/>
      <c r="AG498" s="980"/>
      <c r="AH498" s="981">
        <f t="shared" ref="AH498" si="286">ROUNDUP(L498*T498+W498*AE498,1)</f>
        <v>0</v>
      </c>
      <c r="AI498" s="982"/>
      <c r="AJ498" s="982"/>
      <c r="AK498" s="982"/>
      <c r="AL498" s="983"/>
      <c r="AN498" s="928">
        <f t="shared" ref="AN498" si="287">IF(I498="△",ROUNDUP(W498*AE498,1),0)</f>
        <v>0</v>
      </c>
      <c r="AO498" s="929"/>
      <c r="AP498" s="929"/>
      <c r="AQ498" s="929"/>
      <c r="AR498" s="930"/>
      <c r="AU498" s="837" t="str">
        <f t="shared" ref="AU498" si="288">IF(OR(I498="×",AU502="×"),"×","●")</f>
        <v>●</v>
      </c>
      <c r="AV498" s="837">
        <f t="shared" si="195"/>
        <v>0</v>
      </c>
      <c r="AW498" s="820">
        <f t="shared" ref="AW498" si="289">20+ROUNDDOWN(($K$256-1000)/1000,0)*20</f>
        <v>0</v>
      </c>
    </row>
    <row r="499" spans="3:49" ht="10.9" customHeight="1">
      <c r="C499" s="868"/>
      <c r="D499" s="922"/>
      <c r="E499" s="866"/>
      <c r="F499" s="985"/>
      <c r="G499" s="868"/>
      <c r="H499" s="866"/>
      <c r="I499" s="991"/>
      <c r="J499" s="992"/>
      <c r="K499" s="993"/>
      <c r="L499" s="958"/>
      <c r="M499" s="959"/>
      <c r="N499" s="959"/>
      <c r="O499" s="959"/>
      <c r="P499" s="960"/>
      <c r="Q499" s="777"/>
      <c r="R499" s="778"/>
      <c r="S499" s="874"/>
      <c r="T499" s="964"/>
      <c r="U499" s="965"/>
      <c r="V499" s="966"/>
      <c r="W499" s="906"/>
      <c r="X499" s="906"/>
      <c r="Y499" s="906"/>
      <c r="Z499" s="906"/>
      <c r="AA499" s="907"/>
      <c r="AB499" s="940"/>
      <c r="AC499" s="941"/>
      <c r="AD499" s="942"/>
      <c r="AE499" s="964"/>
      <c r="AF499" s="965"/>
      <c r="AG499" s="966"/>
      <c r="AH499" s="970"/>
      <c r="AI499" s="971"/>
      <c r="AJ499" s="971"/>
      <c r="AK499" s="971"/>
      <c r="AL499" s="972"/>
      <c r="AN499" s="911"/>
      <c r="AO499" s="912"/>
      <c r="AP499" s="912"/>
      <c r="AQ499" s="912"/>
      <c r="AR499" s="913"/>
      <c r="AU499" s="837"/>
      <c r="AV499" s="837"/>
      <c r="AW499" s="820"/>
    </row>
    <row r="500" spans="3:49" ht="10.9" customHeight="1">
      <c r="C500" s="868"/>
      <c r="D500" s="922"/>
      <c r="E500" s="866"/>
      <c r="F500" s="985"/>
      <c r="G500" s="868"/>
      <c r="H500" s="866"/>
      <c r="I500" s="991"/>
      <c r="J500" s="992"/>
      <c r="K500" s="993"/>
      <c r="L500" s="958"/>
      <c r="M500" s="959"/>
      <c r="N500" s="959"/>
      <c r="O500" s="959"/>
      <c r="P500" s="960"/>
      <c r="Q500" s="777"/>
      <c r="R500" s="778"/>
      <c r="S500" s="874"/>
      <c r="T500" s="964"/>
      <c r="U500" s="965"/>
      <c r="V500" s="966"/>
      <c r="W500" s="906"/>
      <c r="X500" s="906"/>
      <c r="Y500" s="906"/>
      <c r="Z500" s="906"/>
      <c r="AA500" s="907"/>
      <c r="AB500" s="931"/>
      <c r="AC500" s="932"/>
      <c r="AD500" s="933"/>
      <c r="AE500" s="964"/>
      <c r="AF500" s="965"/>
      <c r="AG500" s="966"/>
      <c r="AH500" s="970"/>
      <c r="AI500" s="971"/>
      <c r="AJ500" s="971"/>
      <c r="AK500" s="971"/>
      <c r="AL500" s="972"/>
      <c r="AN500" s="911"/>
      <c r="AO500" s="912"/>
      <c r="AP500" s="912"/>
      <c r="AQ500" s="912"/>
      <c r="AR500" s="913"/>
      <c r="AU500" s="837"/>
      <c r="AV500" s="837"/>
      <c r="AW500" s="820"/>
    </row>
    <row r="501" spans="3:49" ht="10.9" customHeight="1">
      <c r="C501" s="869"/>
      <c r="D501" s="923"/>
      <c r="E501" s="867"/>
      <c r="F501" s="986"/>
      <c r="G501" s="869"/>
      <c r="H501" s="867"/>
      <c r="I501" s="994"/>
      <c r="J501" s="995"/>
      <c r="K501" s="996"/>
      <c r="L501" s="961"/>
      <c r="M501" s="962"/>
      <c r="N501" s="962"/>
      <c r="O501" s="962"/>
      <c r="P501" s="963"/>
      <c r="Q501" s="780"/>
      <c r="R501" s="781"/>
      <c r="S501" s="875"/>
      <c r="T501" s="967"/>
      <c r="U501" s="968"/>
      <c r="V501" s="969"/>
      <c r="W501" s="906"/>
      <c r="X501" s="906"/>
      <c r="Y501" s="906"/>
      <c r="Z501" s="906"/>
      <c r="AA501" s="907"/>
      <c r="AB501" s="934"/>
      <c r="AC501" s="935"/>
      <c r="AD501" s="936"/>
      <c r="AE501" s="967"/>
      <c r="AF501" s="968"/>
      <c r="AG501" s="969"/>
      <c r="AH501" s="973"/>
      <c r="AI501" s="929"/>
      <c r="AJ501" s="929"/>
      <c r="AK501" s="929"/>
      <c r="AL501" s="930"/>
      <c r="AN501" s="911"/>
      <c r="AO501" s="912"/>
      <c r="AP501" s="912"/>
      <c r="AQ501" s="912"/>
      <c r="AR501" s="913"/>
      <c r="AU501" s="837"/>
      <c r="AV501" s="837"/>
      <c r="AW501" s="820"/>
    </row>
    <row r="502" spans="3:49" ht="10.9" customHeight="1">
      <c r="C502" s="920">
        <v>6</v>
      </c>
      <c r="D502" s="921" t="s">
        <v>9</v>
      </c>
      <c r="E502" s="924">
        <v>14</v>
      </c>
      <c r="F502" s="984" t="s">
        <v>10</v>
      </c>
      <c r="G502" s="920" t="s">
        <v>23</v>
      </c>
      <c r="H502" s="924"/>
      <c r="I502" s="988"/>
      <c r="J502" s="989"/>
      <c r="K502" s="990"/>
      <c r="L502" s="975">
        <f t="shared" ref="L502" si="290">IF(AND(I502="△",AU502="●"),AW502,0)</f>
        <v>0</v>
      </c>
      <c r="M502" s="976"/>
      <c r="N502" s="976"/>
      <c r="O502" s="976"/>
      <c r="P502" s="977"/>
      <c r="Q502" s="774"/>
      <c r="R502" s="775"/>
      <c r="S502" s="873"/>
      <c r="T502" s="978">
        <f t="shared" ref="T502" si="291">IF(Q502="①",$AL$168,IF(Q502="②",$AL$190,IF(Q502="③",$AL$212,IF(Q502="④",$AL$234,0))))</f>
        <v>0</v>
      </c>
      <c r="U502" s="979"/>
      <c r="V502" s="980"/>
      <c r="W502" s="975">
        <f t="shared" ref="W502" si="292">IF(AND(I502="△",AU502="●"),$K$258*2,0)</f>
        <v>0</v>
      </c>
      <c r="X502" s="976"/>
      <c r="Y502" s="976"/>
      <c r="Z502" s="976"/>
      <c r="AA502" s="977"/>
      <c r="AB502" s="937"/>
      <c r="AC502" s="938"/>
      <c r="AD502" s="939"/>
      <c r="AE502" s="978">
        <f t="shared" ref="AE502" si="293">IF(AB504=0,0,ROUNDUP(AB504/AB502,3))</f>
        <v>0</v>
      </c>
      <c r="AF502" s="979"/>
      <c r="AG502" s="980"/>
      <c r="AH502" s="981">
        <f t="shared" ref="AH502" si="294">ROUNDUP(L502*T502+W502*AE502,1)</f>
        <v>0</v>
      </c>
      <c r="AI502" s="982"/>
      <c r="AJ502" s="982"/>
      <c r="AK502" s="982"/>
      <c r="AL502" s="983"/>
      <c r="AN502" s="928">
        <f t="shared" ref="AN502" si="295">IF(I502="△",ROUNDUP(W502*AE502,1),0)</f>
        <v>0</v>
      </c>
      <c r="AO502" s="929"/>
      <c r="AP502" s="929"/>
      <c r="AQ502" s="929"/>
      <c r="AR502" s="930"/>
      <c r="AU502" s="837" t="str">
        <f t="shared" ref="AU502" si="296">IF(OR(I502="×",AU506="×"),"×","●")</f>
        <v>●</v>
      </c>
      <c r="AV502" s="837">
        <f t="shared" si="195"/>
        <v>0</v>
      </c>
      <c r="AW502" s="820">
        <f t="shared" ref="AW502" si="297">20+ROUNDDOWN(($K$256-1000)/1000,0)*20</f>
        <v>0</v>
      </c>
    </row>
    <row r="503" spans="3:49" ht="10.9" customHeight="1">
      <c r="C503" s="868"/>
      <c r="D503" s="922"/>
      <c r="E503" s="866"/>
      <c r="F503" s="985"/>
      <c r="G503" s="987"/>
      <c r="H503" s="866"/>
      <c r="I503" s="991"/>
      <c r="J503" s="992"/>
      <c r="K503" s="993"/>
      <c r="L503" s="958"/>
      <c r="M503" s="959"/>
      <c r="N503" s="959"/>
      <c r="O503" s="959"/>
      <c r="P503" s="960"/>
      <c r="Q503" s="777"/>
      <c r="R503" s="778"/>
      <c r="S503" s="874"/>
      <c r="T503" s="964"/>
      <c r="U503" s="965"/>
      <c r="V503" s="966"/>
      <c r="W503" s="958"/>
      <c r="X503" s="959"/>
      <c r="Y503" s="959"/>
      <c r="Z503" s="959"/>
      <c r="AA503" s="960"/>
      <c r="AB503" s="940"/>
      <c r="AC503" s="941"/>
      <c r="AD503" s="942"/>
      <c r="AE503" s="964"/>
      <c r="AF503" s="965"/>
      <c r="AG503" s="966"/>
      <c r="AH503" s="970"/>
      <c r="AI503" s="971"/>
      <c r="AJ503" s="971"/>
      <c r="AK503" s="971"/>
      <c r="AL503" s="972"/>
      <c r="AN503" s="911"/>
      <c r="AO503" s="912"/>
      <c r="AP503" s="912"/>
      <c r="AQ503" s="912"/>
      <c r="AR503" s="913"/>
      <c r="AU503" s="837"/>
      <c r="AV503" s="837"/>
      <c r="AW503" s="820"/>
    </row>
    <row r="504" spans="3:49" ht="10.9" customHeight="1">
      <c r="C504" s="868"/>
      <c r="D504" s="922"/>
      <c r="E504" s="866"/>
      <c r="F504" s="985"/>
      <c r="G504" s="987"/>
      <c r="H504" s="866"/>
      <c r="I504" s="991"/>
      <c r="J504" s="992"/>
      <c r="K504" s="993"/>
      <c r="L504" s="958"/>
      <c r="M504" s="959"/>
      <c r="N504" s="959"/>
      <c r="O504" s="959"/>
      <c r="P504" s="960"/>
      <c r="Q504" s="777"/>
      <c r="R504" s="778"/>
      <c r="S504" s="874"/>
      <c r="T504" s="964"/>
      <c r="U504" s="965"/>
      <c r="V504" s="966"/>
      <c r="W504" s="958"/>
      <c r="X504" s="959"/>
      <c r="Y504" s="959"/>
      <c r="Z504" s="959"/>
      <c r="AA504" s="960"/>
      <c r="AB504" s="931"/>
      <c r="AC504" s="932"/>
      <c r="AD504" s="933"/>
      <c r="AE504" s="964"/>
      <c r="AF504" s="965"/>
      <c r="AG504" s="966"/>
      <c r="AH504" s="970"/>
      <c r="AI504" s="971"/>
      <c r="AJ504" s="971"/>
      <c r="AK504" s="971"/>
      <c r="AL504" s="972"/>
      <c r="AN504" s="911"/>
      <c r="AO504" s="912"/>
      <c r="AP504" s="912"/>
      <c r="AQ504" s="912"/>
      <c r="AR504" s="913"/>
      <c r="AU504" s="837"/>
      <c r="AV504" s="837"/>
      <c r="AW504" s="820"/>
    </row>
    <row r="505" spans="3:49" ht="10.9" customHeight="1">
      <c r="C505" s="869"/>
      <c r="D505" s="923"/>
      <c r="E505" s="867"/>
      <c r="F505" s="986"/>
      <c r="G505" s="869"/>
      <c r="H505" s="867"/>
      <c r="I505" s="994"/>
      <c r="J505" s="995"/>
      <c r="K505" s="996"/>
      <c r="L505" s="961"/>
      <c r="M505" s="962"/>
      <c r="N505" s="962"/>
      <c r="O505" s="962"/>
      <c r="P505" s="963"/>
      <c r="Q505" s="780"/>
      <c r="R505" s="781"/>
      <c r="S505" s="875"/>
      <c r="T505" s="967"/>
      <c r="U505" s="968"/>
      <c r="V505" s="969"/>
      <c r="W505" s="961"/>
      <c r="X505" s="962"/>
      <c r="Y505" s="962"/>
      <c r="Z505" s="962"/>
      <c r="AA505" s="963"/>
      <c r="AB505" s="934"/>
      <c r="AC505" s="935"/>
      <c r="AD505" s="936"/>
      <c r="AE505" s="967"/>
      <c r="AF505" s="968"/>
      <c r="AG505" s="969"/>
      <c r="AH505" s="973"/>
      <c r="AI505" s="929"/>
      <c r="AJ505" s="929"/>
      <c r="AK505" s="929"/>
      <c r="AL505" s="930"/>
      <c r="AN505" s="911"/>
      <c r="AO505" s="912"/>
      <c r="AP505" s="912"/>
      <c r="AQ505" s="912"/>
      <c r="AR505" s="913"/>
      <c r="AU505" s="837"/>
      <c r="AV505" s="837"/>
      <c r="AW505" s="820"/>
    </row>
    <row r="506" spans="3:49" ht="10.9" customHeight="1">
      <c r="C506" s="920">
        <v>6</v>
      </c>
      <c r="D506" s="921" t="s">
        <v>9</v>
      </c>
      <c r="E506" s="924">
        <v>15</v>
      </c>
      <c r="F506" s="984" t="s">
        <v>10</v>
      </c>
      <c r="G506" s="920" t="s">
        <v>24</v>
      </c>
      <c r="H506" s="924"/>
      <c r="I506" s="988"/>
      <c r="J506" s="989"/>
      <c r="K506" s="990"/>
      <c r="L506" s="975">
        <f t="shared" ref="L506" si="298">IF(AND(I506="△",AU506="●"),AW506,0)</f>
        <v>0</v>
      </c>
      <c r="M506" s="976"/>
      <c r="N506" s="976"/>
      <c r="O506" s="976"/>
      <c r="P506" s="977"/>
      <c r="Q506" s="774"/>
      <c r="R506" s="775"/>
      <c r="S506" s="873"/>
      <c r="T506" s="978">
        <f t="shared" ref="T506" si="299">IF(Q506="①",$AL$168,IF(Q506="②",$AL$190,IF(Q506="③",$AL$212,IF(Q506="④",$AL$234,0))))</f>
        <v>0</v>
      </c>
      <c r="U506" s="979"/>
      <c r="V506" s="980"/>
      <c r="W506" s="975">
        <f t="shared" ref="W506" si="300">IF(AND(I506="△",AU506="●"),$K$258*2,0)</f>
        <v>0</v>
      </c>
      <c r="X506" s="976"/>
      <c r="Y506" s="976"/>
      <c r="Z506" s="976"/>
      <c r="AA506" s="977"/>
      <c r="AB506" s="937"/>
      <c r="AC506" s="938"/>
      <c r="AD506" s="939"/>
      <c r="AE506" s="978">
        <f t="shared" ref="AE506" si="301">IF(AB508=0,0,ROUNDUP(AB508/AB506,3))</f>
        <v>0</v>
      </c>
      <c r="AF506" s="979"/>
      <c r="AG506" s="980"/>
      <c r="AH506" s="981">
        <f t="shared" ref="AH506" si="302">ROUNDUP(L506*T506+W506*AE506,1)</f>
        <v>0</v>
      </c>
      <c r="AI506" s="982"/>
      <c r="AJ506" s="982"/>
      <c r="AK506" s="982"/>
      <c r="AL506" s="983"/>
      <c r="AN506" s="928">
        <f t="shared" ref="AN506" si="303">IF(I506="△",ROUNDUP(W506*AE506,1),0)</f>
        <v>0</v>
      </c>
      <c r="AO506" s="929"/>
      <c r="AP506" s="929"/>
      <c r="AQ506" s="929"/>
      <c r="AR506" s="930"/>
      <c r="AU506" s="837" t="str">
        <f t="shared" ref="AU506" si="304">IF(OR(I506="×",AU510="×"),"×","●")</f>
        <v>●</v>
      </c>
      <c r="AV506" s="837">
        <f t="shared" si="195"/>
        <v>0</v>
      </c>
      <c r="AW506" s="820">
        <f t="shared" ref="AW506" si="305">20+ROUNDDOWN(($K$256-1000)/1000,0)*20</f>
        <v>0</v>
      </c>
    </row>
    <row r="507" spans="3:49" ht="10.9" customHeight="1">
      <c r="C507" s="868"/>
      <c r="D507" s="922"/>
      <c r="E507" s="866"/>
      <c r="F507" s="985"/>
      <c r="G507" s="987"/>
      <c r="H507" s="866"/>
      <c r="I507" s="991"/>
      <c r="J507" s="992"/>
      <c r="K507" s="993"/>
      <c r="L507" s="958"/>
      <c r="M507" s="959"/>
      <c r="N507" s="959"/>
      <c r="O507" s="959"/>
      <c r="P507" s="960"/>
      <c r="Q507" s="777"/>
      <c r="R507" s="778"/>
      <c r="S507" s="874"/>
      <c r="T507" s="964"/>
      <c r="U507" s="965"/>
      <c r="V507" s="966"/>
      <c r="W507" s="958"/>
      <c r="X507" s="959"/>
      <c r="Y507" s="959"/>
      <c r="Z507" s="959"/>
      <c r="AA507" s="960"/>
      <c r="AB507" s="940"/>
      <c r="AC507" s="941"/>
      <c r="AD507" s="942"/>
      <c r="AE507" s="964"/>
      <c r="AF507" s="965"/>
      <c r="AG507" s="966"/>
      <c r="AH507" s="970"/>
      <c r="AI507" s="971"/>
      <c r="AJ507" s="971"/>
      <c r="AK507" s="971"/>
      <c r="AL507" s="972"/>
      <c r="AN507" s="911"/>
      <c r="AO507" s="912"/>
      <c r="AP507" s="912"/>
      <c r="AQ507" s="912"/>
      <c r="AR507" s="913"/>
      <c r="AU507" s="837"/>
      <c r="AV507" s="837"/>
      <c r="AW507" s="820"/>
    </row>
    <row r="508" spans="3:49" ht="10.9" customHeight="1">
      <c r="C508" s="868"/>
      <c r="D508" s="922"/>
      <c r="E508" s="866"/>
      <c r="F508" s="985"/>
      <c r="G508" s="987"/>
      <c r="H508" s="866"/>
      <c r="I508" s="991"/>
      <c r="J508" s="992"/>
      <c r="K508" s="993"/>
      <c r="L508" s="958"/>
      <c r="M508" s="959"/>
      <c r="N508" s="959"/>
      <c r="O508" s="959"/>
      <c r="P508" s="960"/>
      <c r="Q508" s="777"/>
      <c r="R508" s="778"/>
      <c r="S508" s="874"/>
      <c r="T508" s="964"/>
      <c r="U508" s="965"/>
      <c r="V508" s="966"/>
      <c r="W508" s="958"/>
      <c r="X508" s="959"/>
      <c r="Y508" s="959"/>
      <c r="Z508" s="959"/>
      <c r="AA508" s="960"/>
      <c r="AB508" s="931"/>
      <c r="AC508" s="932"/>
      <c r="AD508" s="933"/>
      <c r="AE508" s="964"/>
      <c r="AF508" s="965"/>
      <c r="AG508" s="966"/>
      <c r="AH508" s="970"/>
      <c r="AI508" s="971"/>
      <c r="AJ508" s="971"/>
      <c r="AK508" s="971"/>
      <c r="AL508" s="972"/>
      <c r="AN508" s="911"/>
      <c r="AO508" s="912"/>
      <c r="AP508" s="912"/>
      <c r="AQ508" s="912"/>
      <c r="AR508" s="913"/>
      <c r="AU508" s="837"/>
      <c r="AV508" s="837"/>
      <c r="AW508" s="820"/>
    </row>
    <row r="509" spans="3:49" ht="10.9" customHeight="1">
      <c r="C509" s="869"/>
      <c r="D509" s="923"/>
      <c r="E509" s="867"/>
      <c r="F509" s="986"/>
      <c r="G509" s="869"/>
      <c r="H509" s="867"/>
      <c r="I509" s="994"/>
      <c r="J509" s="995"/>
      <c r="K509" s="996"/>
      <c r="L509" s="961"/>
      <c r="M509" s="962"/>
      <c r="N509" s="962"/>
      <c r="O509" s="962"/>
      <c r="P509" s="963"/>
      <c r="Q509" s="780"/>
      <c r="R509" s="781"/>
      <c r="S509" s="875"/>
      <c r="T509" s="967"/>
      <c r="U509" s="968"/>
      <c r="V509" s="969"/>
      <c r="W509" s="961"/>
      <c r="X509" s="962"/>
      <c r="Y509" s="962"/>
      <c r="Z509" s="962"/>
      <c r="AA509" s="963"/>
      <c r="AB509" s="934"/>
      <c r="AC509" s="935"/>
      <c r="AD509" s="936"/>
      <c r="AE509" s="967"/>
      <c r="AF509" s="968"/>
      <c r="AG509" s="969"/>
      <c r="AH509" s="973"/>
      <c r="AI509" s="929"/>
      <c r="AJ509" s="929"/>
      <c r="AK509" s="929"/>
      <c r="AL509" s="930"/>
      <c r="AN509" s="911"/>
      <c r="AO509" s="912"/>
      <c r="AP509" s="912"/>
      <c r="AQ509" s="912"/>
      <c r="AR509" s="913"/>
      <c r="AU509" s="837"/>
      <c r="AV509" s="837"/>
      <c r="AW509" s="820"/>
    </row>
    <row r="510" spans="3:49" ht="10.9" customHeight="1">
      <c r="C510" s="920">
        <v>6</v>
      </c>
      <c r="D510" s="921" t="s">
        <v>9</v>
      </c>
      <c r="E510" s="924">
        <v>16</v>
      </c>
      <c r="F510" s="984" t="s">
        <v>10</v>
      </c>
      <c r="G510" s="920" t="s">
        <v>25</v>
      </c>
      <c r="H510" s="924"/>
      <c r="I510" s="988"/>
      <c r="J510" s="989"/>
      <c r="K510" s="990"/>
      <c r="L510" s="975">
        <f t="shared" ref="L510" si="306">IF(AND(I510="△",AU510="●"),AW510,0)</f>
        <v>0</v>
      </c>
      <c r="M510" s="976"/>
      <c r="N510" s="976"/>
      <c r="O510" s="976"/>
      <c r="P510" s="977"/>
      <c r="Q510" s="774"/>
      <c r="R510" s="775"/>
      <c r="S510" s="873"/>
      <c r="T510" s="978">
        <f t="shared" ref="T510" si="307">IF(Q510="①",$AL$168,IF(Q510="②",$AL$190,IF(Q510="③",$AL$212,IF(Q510="④",$AL$234,0))))</f>
        <v>0</v>
      </c>
      <c r="U510" s="979"/>
      <c r="V510" s="980"/>
      <c r="W510" s="975">
        <f t="shared" ref="W510" si="308">IF(AND(I510="△",AU510="●"),$K$258*2,0)</f>
        <v>0</v>
      </c>
      <c r="X510" s="976"/>
      <c r="Y510" s="976"/>
      <c r="Z510" s="976"/>
      <c r="AA510" s="977"/>
      <c r="AB510" s="937"/>
      <c r="AC510" s="938"/>
      <c r="AD510" s="939"/>
      <c r="AE510" s="978">
        <f t="shared" ref="AE510" si="309">IF(AB512=0,0,ROUNDUP(AB512/AB510,3))</f>
        <v>0</v>
      </c>
      <c r="AF510" s="979"/>
      <c r="AG510" s="980"/>
      <c r="AH510" s="981">
        <f t="shared" ref="AH510" si="310">ROUNDUP(L510*T510+W510*AE510,1)</f>
        <v>0</v>
      </c>
      <c r="AI510" s="982"/>
      <c r="AJ510" s="982"/>
      <c r="AK510" s="982"/>
      <c r="AL510" s="983"/>
      <c r="AN510" s="928">
        <f t="shared" ref="AN510" si="311">IF(I510="△",ROUNDUP(W510*AE510,1),0)</f>
        <v>0</v>
      </c>
      <c r="AO510" s="929"/>
      <c r="AP510" s="929"/>
      <c r="AQ510" s="929"/>
      <c r="AR510" s="930"/>
      <c r="AU510" s="837" t="str">
        <f t="shared" ref="AU510" si="312">IF(OR(I510="×",AU514="×"),"×","●")</f>
        <v>●</v>
      </c>
      <c r="AV510" s="837">
        <f t="shared" si="195"/>
        <v>0</v>
      </c>
      <c r="AW510" s="820">
        <f t="shared" ref="AW510" si="313">20+ROUNDDOWN(($K$256-1000)/1000,0)*20</f>
        <v>0</v>
      </c>
    </row>
    <row r="511" spans="3:49" ht="10.9" customHeight="1">
      <c r="C511" s="868"/>
      <c r="D511" s="922"/>
      <c r="E511" s="866"/>
      <c r="F511" s="985"/>
      <c r="G511" s="987"/>
      <c r="H511" s="866"/>
      <c r="I511" s="991"/>
      <c r="J511" s="992"/>
      <c r="K511" s="993"/>
      <c r="L511" s="958"/>
      <c r="M511" s="959"/>
      <c r="N511" s="959"/>
      <c r="O511" s="959"/>
      <c r="P511" s="960"/>
      <c r="Q511" s="777"/>
      <c r="R511" s="778"/>
      <c r="S511" s="874"/>
      <c r="T511" s="964"/>
      <c r="U511" s="965"/>
      <c r="V511" s="966"/>
      <c r="W511" s="958"/>
      <c r="X511" s="959"/>
      <c r="Y511" s="959"/>
      <c r="Z511" s="959"/>
      <c r="AA511" s="960"/>
      <c r="AB511" s="940"/>
      <c r="AC511" s="941"/>
      <c r="AD511" s="942"/>
      <c r="AE511" s="964"/>
      <c r="AF511" s="965"/>
      <c r="AG511" s="966"/>
      <c r="AH511" s="970"/>
      <c r="AI511" s="971"/>
      <c r="AJ511" s="971"/>
      <c r="AK511" s="971"/>
      <c r="AL511" s="972"/>
      <c r="AN511" s="911"/>
      <c r="AO511" s="912"/>
      <c r="AP511" s="912"/>
      <c r="AQ511" s="912"/>
      <c r="AR511" s="913"/>
      <c r="AU511" s="837"/>
      <c r="AV511" s="837"/>
      <c r="AW511" s="820"/>
    </row>
    <row r="512" spans="3:49" ht="10.9" customHeight="1">
      <c r="C512" s="868"/>
      <c r="D512" s="922"/>
      <c r="E512" s="866"/>
      <c r="F512" s="985"/>
      <c r="G512" s="987"/>
      <c r="H512" s="866"/>
      <c r="I512" s="991"/>
      <c r="J512" s="992"/>
      <c r="K512" s="993"/>
      <c r="L512" s="958"/>
      <c r="M512" s="959"/>
      <c r="N512" s="959"/>
      <c r="O512" s="959"/>
      <c r="P512" s="960"/>
      <c r="Q512" s="777"/>
      <c r="R512" s="778"/>
      <c r="S512" s="874"/>
      <c r="T512" s="964"/>
      <c r="U512" s="965"/>
      <c r="V512" s="966"/>
      <c r="W512" s="958"/>
      <c r="X512" s="959"/>
      <c r="Y512" s="959"/>
      <c r="Z512" s="959"/>
      <c r="AA512" s="960"/>
      <c r="AB512" s="931"/>
      <c r="AC512" s="932"/>
      <c r="AD512" s="933"/>
      <c r="AE512" s="964"/>
      <c r="AF512" s="965"/>
      <c r="AG512" s="966"/>
      <c r="AH512" s="970"/>
      <c r="AI512" s="971"/>
      <c r="AJ512" s="971"/>
      <c r="AK512" s="971"/>
      <c r="AL512" s="972"/>
      <c r="AN512" s="911"/>
      <c r="AO512" s="912"/>
      <c r="AP512" s="912"/>
      <c r="AQ512" s="912"/>
      <c r="AR512" s="913"/>
      <c r="AU512" s="837"/>
      <c r="AV512" s="837"/>
      <c r="AW512" s="820"/>
    </row>
    <row r="513" spans="3:49" ht="10.9" customHeight="1">
      <c r="C513" s="869"/>
      <c r="D513" s="923"/>
      <c r="E513" s="867"/>
      <c r="F513" s="986"/>
      <c r="G513" s="869"/>
      <c r="H513" s="867"/>
      <c r="I513" s="994"/>
      <c r="J513" s="995"/>
      <c r="K513" s="996"/>
      <c r="L513" s="961"/>
      <c r="M513" s="962"/>
      <c r="N513" s="962"/>
      <c r="O513" s="962"/>
      <c r="P513" s="963"/>
      <c r="Q513" s="780"/>
      <c r="R513" s="781"/>
      <c r="S513" s="875"/>
      <c r="T513" s="967"/>
      <c r="U513" s="968"/>
      <c r="V513" s="969"/>
      <c r="W513" s="961"/>
      <c r="X513" s="962"/>
      <c r="Y513" s="962"/>
      <c r="Z513" s="962"/>
      <c r="AA513" s="963"/>
      <c r="AB513" s="934"/>
      <c r="AC513" s="935"/>
      <c r="AD513" s="936"/>
      <c r="AE513" s="967"/>
      <c r="AF513" s="968"/>
      <c r="AG513" s="969"/>
      <c r="AH513" s="973"/>
      <c r="AI513" s="929"/>
      <c r="AJ513" s="929"/>
      <c r="AK513" s="929"/>
      <c r="AL513" s="930"/>
      <c r="AN513" s="911"/>
      <c r="AO513" s="912"/>
      <c r="AP513" s="912"/>
      <c r="AQ513" s="912"/>
      <c r="AR513" s="913"/>
      <c r="AU513" s="837"/>
      <c r="AV513" s="837"/>
      <c r="AW513" s="820"/>
    </row>
    <row r="514" spans="3:49" ht="10.9" customHeight="1">
      <c r="C514" s="920">
        <v>6</v>
      </c>
      <c r="D514" s="921" t="s">
        <v>9</v>
      </c>
      <c r="E514" s="924">
        <v>17</v>
      </c>
      <c r="F514" s="984" t="s">
        <v>10</v>
      </c>
      <c r="G514" s="920" t="s">
        <v>19</v>
      </c>
      <c r="H514" s="924"/>
      <c r="I514" s="988"/>
      <c r="J514" s="989"/>
      <c r="K514" s="990"/>
      <c r="L514" s="975">
        <f t="shared" ref="L514" si="314">IF(AND(I514="△",AU514="●"),AW514,0)</f>
        <v>0</v>
      </c>
      <c r="M514" s="976"/>
      <c r="N514" s="976"/>
      <c r="O514" s="976"/>
      <c r="P514" s="977"/>
      <c r="Q514" s="774"/>
      <c r="R514" s="775"/>
      <c r="S514" s="873"/>
      <c r="T514" s="978">
        <f t="shared" ref="T514" si="315">IF(Q514="①",$AL$168,IF(Q514="②",$AL$190,IF(Q514="③",$AL$212,IF(Q514="④",$AL$234,0))))</f>
        <v>0</v>
      </c>
      <c r="U514" s="979"/>
      <c r="V514" s="980"/>
      <c r="W514" s="975">
        <f t="shared" ref="W514" si="316">IF(AND(I514="△",AU514="●"),$K$258*2,0)</f>
        <v>0</v>
      </c>
      <c r="X514" s="976"/>
      <c r="Y514" s="976"/>
      <c r="Z514" s="976"/>
      <c r="AA514" s="977"/>
      <c r="AB514" s="937"/>
      <c r="AC514" s="938"/>
      <c r="AD514" s="939"/>
      <c r="AE514" s="978">
        <f t="shared" ref="AE514" si="317">IF(AB516=0,0,ROUNDUP(AB516/AB514,3))</f>
        <v>0</v>
      </c>
      <c r="AF514" s="979"/>
      <c r="AG514" s="980"/>
      <c r="AH514" s="981">
        <f t="shared" ref="AH514" si="318">ROUNDUP(L514*T514+W514*AE514,1)</f>
        <v>0</v>
      </c>
      <c r="AI514" s="982"/>
      <c r="AJ514" s="982"/>
      <c r="AK514" s="982"/>
      <c r="AL514" s="983"/>
      <c r="AN514" s="928">
        <f t="shared" ref="AN514" si="319">IF(I514="△",ROUNDUP(W514*AE514,1),0)</f>
        <v>0</v>
      </c>
      <c r="AO514" s="929"/>
      <c r="AP514" s="929"/>
      <c r="AQ514" s="929"/>
      <c r="AR514" s="930"/>
      <c r="AU514" s="837" t="str">
        <f t="shared" ref="AU514" si="320">IF(OR(I514="×",AU518="×"),"×","●")</f>
        <v>●</v>
      </c>
      <c r="AV514" s="837">
        <f t="shared" ref="AV514:AV526" si="321">IF(AU514="●",IF(I514="定","-",I514),"-")</f>
        <v>0</v>
      </c>
      <c r="AW514" s="820">
        <f t="shared" ref="AW514" si="322">20+ROUNDDOWN(($K$256-1000)/1000,0)*20</f>
        <v>0</v>
      </c>
    </row>
    <row r="515" spans="3:49" ht="10.9" customHeight="1">
      <c r="C515" s="868"/>
      <c r="D515" s="922"/>
      <c r="E515" s="866"/>
      <c r="F515" s="985"/>
      <c r="G515" s="987"/>
      <c r="H515" s="866"/>
      <c r="I515" s="991"/>
      <c r="J515" s="992"/>
      <c r="K515" s="993"/>
      <c r="L515" s="958"/>
      <c r="M515" s="959"/>
      <c r="N515" s="959"/>
      <c r="O515" s="959"/>
      <c r="P515" s="960"/>
      <c r="Q515" s="777"/>
      <c r="R515" s="778"/>
      <c r="S515" s="874"/>
      <c r="T515" s="964"/>
      <c r="U515" s="965"/>
      <c r="V515" s="966"/>
      <c r="W515" s="958"/>
      <c r="X515" s="959"/>
      <c r="Y515" s="959"/>
      <c r="Z515" s="959"/>
      <c r="AA515" s="960"/>
      <c r="AB515" s="940"/>
      <c r="AC515" s="941"/>
      <c r="AD515" s="942"/>
      <c r="AE515" s="964"/>
      <c r="AF515" s="965"/>
      <c r="AG515" s="966"/>
      <c r="AH515" s="970"/>
      <c r="AI515" s="971"/>
      <c r="AJ515" s="971"/>
      <c r="AK515" s="971"/>
      <c r="AL515" s="972"/>
      <c r="AN515" s="911"/>
      <c r="AO515" s="912"/>
      <c r="AP515" s="912"/>
      <c r="AQ515" s="912"/>
      <c r="AR515" s="913"/>
      <c r="AU515" s="837"/>
      <c r="AV515" s="837"/>
      <c r="AW515" s="820"/>
    </row>
    <row r="516" spans="3:49" ht="10.9" customHeight="1">
      <c r="C516" s="868"/>
      <c r="D516" s="922"/>
      <c r="E516" s="866"/>
      <c r="F516" s="985"/>
      <c r="G516" s="987"/>
      <c r="H516" s="866"/>
      <c r="I516" s="991"/>
      <c r="J516" s="992"/>
      <c r="K516" s="993"/>
      <c r="L516" s="958"/>
      <c r="M516" s="959"/>
      <c r="N516" s="959"/>
      <c r="O516" s="959"/>
      <c r="P516" s="960"/>
      <c r="Q516" s="777"/>
      <c r="R516" s="778"/>
      <c r="S516" s="874"/>
      <c r="T516" s="964"/>
      <c r="U516" s="965"/>
      <c r="V516" s="966"/>
      <c r="W516" s="958"/>
      <c r="X516" s="959"/>
      <c r="Y516" s="959"/>
      <c r="Z516" s="959"/>
      <c r="AA516" s="960"/>
      <c r="AB516" s="931"/>
      <c r="AC516" s="932"/>
      <c r="AD516" s="933"/>
      <c r="AE516" s="964"/>
      <c r="AF516" s="965"/>
      <c r="AG516" s="966"/>
      <c r="AH516" s="970"/>
      <c r="AI516" s="971"/>
      <c r="AJ516" s="971"/>
      <c r="AK516" s="971"/>
      <c r="AL516" s="972"/>
      <c r="AN516" s="911"/>
      <c r="AO516" s="912"/>
      <c r="AP516" s="912"/>
      <c r="AQ516" s="912"/>
      <c r="AR516" s="913"/>
      <c r="AU516" s="837"/>
      <c r="AV516" s="837"/>
      <c r="AW516" s="820"/>
    </row>
    <row r="517" spans="3:49" ht="10.9" customHeight="1">
      <c r="C517" s="869"/>
      <c r="D517" s="923"/>
      <c r="E517" s="867"/>
      <c r="F517" s="986"/>
      <c r="G517" s="869"/>
      <c r="H517" s="867"/>
      <c r="I517" s="994"/>
      <c r="J517" s="995"/>
      <c r="K517" s="996"/>
      <c r="L517" s="961"/>
      <c r="M517" s="962"/>
      <c r="N517" s="962"/>
      <c r="O517" s="962"/>
      <c r="P517" s="963"/>
      <c r="Q517" s="780"/>
      <c r="R517" s="781"/>
      <c r="S517" s="875"/>
      <c r="T517" s="967"/>
      <c r="U517" s="968"/>
      <c r="V517" s="969"/>
      <c r="W517" s="961"/>
      <c r="X517" s="962"/>
      <c r="Y517" s="962"/>
      <c r="Z517" s="962"/>
      <c r="AA517" s="963"/>
      <c r="AB517" s="934"/>
      <c r="AC517" s="935"/>
      <c r="AD517" s="936"/>
      <c r="AE517" s="967"/>
      <c r="AF517" s="968"/>
      <c r="AG517" s="969"/>
      <c r="AH517" s="973"/>
      <c r="AI517" s="929"/>
      <c r="AJ517" s="929"/>
      <c r="AK517" s="929"/>
      <c r="AL517" s="930"/>
      <c r="AN517" s="911"/>
      <c r="AO517" s="912"/>
      <c r="AP517" s="912"/>
      <c r="AQ517" s="912"/>
      <c r="AR517" s="913"/>
      <c r="AU517" s="837"/>
      <c r="AV517" s="837"/>
      <c r="AW517" s="820"/>
    </row>
    <row r="518" spans="3:49" ht="10.9" customHeight="1">
      <c r="C518" s="920">
        <v>6</v>
      </c>
      <c r="D518" s="921" t="s">
        <v>9</v>
      </c>
      <c r="E518" s="924">
        <v>18</v>
      </c>
      <c r="F518" s="984" t="s">
        <v>10</v>
      </c>
      <c r="G518" s="920" t="s">
        <v>20</v>
      </c>
      <c r="H518" s="924"/>
      <c r="I518" s="988"/>
      <c r="J518" s="989"/>
      <c r="K518" s="990"/>
      <c r="L518" s="975">
        <f t="shared" ref="L518" si="323">IF(AND(I518="△",AU518="●"),AW518,0)</f>
        <v>0</v>
      </c>
      <c r="M518" s="976"/>
      <c r="N518" s="976"/>
      <c r="O518" s="976"/>
      <c r="P518" s="977"/>
      <c r="Q518" s="774"/>
      <c r="R518" s="775"/>
      <c r="S518" s="873"/>
      <c r="T518" s="978">
        <f t="shared" ref="T518" si="324">IF(Q518="①",$AL$168,IF(Q518="②",$AL$190,IF(Q518="③",$AL$212,IF(Q518="④",$AL$234,0))))</f>
        <v>0</v>
      </c>
      <c r="U518" s="979"/>
      <c r="V518" s="980"/>
      <c r="W518" s="975">
        <f t="shared" ref="W518" si="325">IF(AND(I518="△",AU518="●"),$K$258*2,0)</f>
        <v>0</v>
      </c>
      <c r="X518" s="976"/>
      <c r="Y518" s="976"/>
      <c r="Z518" s="976"/>
      <c r="AA518" s="977"/>
      <c r="AB518" s="937"/>
      <c r="AC518" s="938"/>
      <c r="AD518" s="939"/>
      <c r="AE518" s="978">
        <f t="shared" ref="AE518" si="326">IF(AB520=0,0,ROUNDUP(AB520/AB518,3))</f>
        <v>0</v>
      </c>
      <c r="AF518" s="979"/>
      <c r="AG518" s="980"/>
      <c r="AH518" s="981">
        <f t="shared" ref="AH518" si="327">ROUNDUP(L518*T518+W518*AE518,1)</f>
        <v>0</v>
      </c>
      <c r="AI518" s="982"/>
      <c r="AJ518" s="982"/>
      <c r="AK518" s="982"/>
      <c r="AL518" s="983"/>
      <c r="AN518" s="928">
        <f t="shared" ref="AN518" si="328">IF(I518="△",ROUNDUP(W518*AE518,1),0)</f>
        <v>0</v>
      </c>
      <c r="AO518" s="929"/>
      <c r="AP518" s="929"/>
      <c r="AQ518" s="929"/>
      <c r="AR518" s="930"/>
      <c r="AU518" s="837" t="str">
        <f t="shared" ref="AU518" si="329">IF(OR(I518="×",AU522="×"),"×","●")</f>
        <v>●</v>
      </c>
      <c r="AV518" s="837">
        <f t="shared" si="321"/>
        <v>0</v>
      </c>
      <c r="AW518" s="820">
        <f t="shared" ref="AW518" si="330">20+ROUNDDOWN(($K$256-1000)/1000,0)*20</f>
        <v>0</v>
      </c>
    </row>
    <row r="519" spans="3:49" ht="10.9" customHeight="1">
      <c r="C519" s="868"/>
      <c r="D519" s="922"/>
      <c r="E519" s="866"/>
      <c r="F519" s="985"/>
      <c r="G519" s="987"/>
      <c r="H519" s="866"/>
      <c r="I519" s="991"/>
      <c r="J519" s="992"/>
      <c r="K519" s="993"/>
      <c r="L519" s="958"/>
      <c r="M519" s="959"/>
      <c r="N519" s="959"/>
      <c r="O519" s="959"/>
      <c r="P519" s="960"/>
      <c r="Q519" s="777"/>
      <c r="R519" s="778"/>
      <c r="S519" s="874"/>
      <c r="T519" s="964"/>
      <c r="U519" s="965"/>
      <c r="V519" s="966"/>
      <c r="W519" s="958"/>
      <c r="X519" s="959"/>
      <c r="Y519" s="959"/>
      <c r="Z519" s="959"/>
      <c r="AA519" s="960"/>
      <c r="AB519" s="940"/>
      <c r="AC519" s="941"/>
      <c r="AD519" s="942"/>
      <c r="AE519" s="964"/>
      <c r="AF519" s="965"/>
      <c r="AG519" s="966"/>
      <c r="AH519" s="970"/>
      <c r="AI519" s="971"/>
      <c r="AJ519" s="971"/>
      <c r="AK519" s="971"/>
      <c r="AL519" s="972"/>
      <c r="AN519" s="911"/>
      <c r="AO519" s="912"/>
      <c r="AP519" s="912"/>
      <c r="AQ519" s="912"/>
      <c r="AR519" s="913"/>
      <c r="AU519" s="837"/>
      <c r="AV519" s="837"/>
      <c r="AW519" s="820"/>
    </row>
    <row r="520" spans="3:49" ht="10.9" customHeight="1">
      <c r="C520" s="868"/>
      <c r="D520" s="922"/>
      <c r="E520" s="866"/>
      <c r="F520" s="985"/>
      <c r="G520" s="987"/>
      <c r="H520" s="866"/>
      <c r="I520" s="991"/>
      <c r="J520" s="992"/>
      <c r="K520" s="993"/>
      <c r="L520" s="958"/>
      <c r="M520" s="959"/>
      <c r="N520" s="959"/>
      <c r="O520" s="959"/>
      <c r="P520" s="960"/>
      <c r="Q520" s="777"/>
      <c r="R520" s="778"/>
      <c r="S520" s="874"/>
      <c r="T520" s="964"/>
      <c r="U520" s="965"/>
      <c r="V520" s="966"/>
      <c r="W520" s="958"/>
      <c r="X520" s="959"/>
      <c r="Y520" s="959"/>
      <c r="Z520" s="959"/>
      <c r="AA520" s="960"/>
      <c r="AB520" s="931"/>
      <c r="AC520" s="932"/>
      <c r="AD520" s="933"/>
      <c r="AE520" s="964"/>
      <c r="AF520" s="965"/>
      <c r="AG520" s="966"/>
      <c r="AH520" s="970"/>
      <c r="AI520" s="971"/>
      <c r="AJ520" s="971"/>
      <c r="AK520" s="971"/>
      <c r="AL520" s="972"/>
      <c r="AN520" s="911"/>
      <c r="AO520" s="912"/>
      <c r="AP520" s="912"/>
      <c r="AQ520" s="912"/>
      <c r="AR520" s="913"/>
      <c r="AU520" s="837"/>
      <c r="AV520" s="837"/>
      <c r="AW520" s="820"/>
    </row>
    <row r="521" spans="3:49" ht="10.9" customHeight="1">
      <c r="C521" s="869"/>
      <c r="D521" s="923"/>
      <c r="E521" s="867"/>
      <c r="F521" s="986"/>
      <c r="G521" s="869"/>
      <c r="H521" s="867"/>
      <c r="I521" s="994"/>
      <c r="J521" s="995"/>
      <c r="K521" s="996"/>
      <c r="L521" s="961"/>
      <c r="M521" s="962"/>
      <c r="N521" s="962"/>
      <c r="O521" s="962"/>
      <c r="P521" s="963"/>
      <c r="Q521" s="780"/>
      <c r="R521" s="781"/>
      <c r="S521" s="875"/>
      <c r="T521" s="967"/>
      <c r="U521" s="968"/>
      <c r="V521" s="969"/>
      <c r="W521" s="961"/>
      <c r="X521" s="962"/>
      <c r="Y521" s="962"/>
      <c r="Z521" s="962"/>
      <c r="AA521" s="963"/>
      <c r="AB521" s="934"/>
      <c r="AC521" s="935"/>
      <c r="AD521" s="936"/>
      <c r="AE521" s="967"/>
      <c r="AF521" s="968"/>
      <c r="AG521" s="969"/>
      <c r="AH521" s="973"/>
      <c r="AI521" s="929"/>
      <c r="AJ521" s="929"/>
      <c r="AK521" s="929"/>
      <c r="AL521" s="930"/>
      <c r="AN521" s="911"/>
      <c r="AO521" s="912"/>
      <c r="AP521" s="912"/>
      <c r="AQ521" s="912"/>
      <c r="AR521" s="913"/>
      <c r="AU521" s="837"/>
      <c r="AV521" s="837"/>
      <c r="AW521" s="820"/>
    </row>
    <row r="522" spans="3:49" ht="10.9" customHeight="1">
      <c r="C522" s="920">
        <v>6</v>
      </c>
      <c r="D522" s="921" t="s">
        <v>9</v>
      </c>
      <c r="E522" s="924">
        <v>19</v>
      </c>
      <c r="F522" s="984" t="s">
        <v>10</v>
      </c>
      <c r="G522" s="920" t="s">
        <v>21</v>
      </c>
      <c r="H522" s="924"/>
      <c r="I522" s="988"/>
      <c r="J522" s="989"/>
      <c r="K522" s="990"/>
      <c r="L522" s="975">
        <f t="shared" ref="L522" si="331">IF(AND(I522="△",AU522="●"),AW522,0)</f>
        <v>0</v>
      </c>
      <c r="M522" s="976"/>
      <c r="N522" s="976"/>
      <c r="O522" s="976"/>
      <c r="P522" s="977"/>
      <c r="Q522" s="774"/>
      <c r="R522" s="775"/>
      <c r="S522" s="873"/>
      <c r="T522" s="978">
        <f t="shared" ref="T522" si="332">IF(Q522="①",$AL$168,IF(Q522="②",$AL$190,IF(Q522="③",$AL$212,IF(Q522="④",$AL$234,0))))</f>
        <v>0</v>
      </c>
      <c r="U522" s="979"/>
      <c r="V522" s="980"/>
      <c r="W522" s="1004">
        <f t="shared" ref="W522" si="333">IF(AND(I522="△",AU522="●"),$K$258*2,0)</f>
        <v>0</v>
      </c>
      <c r="X522" s="906"/>
      <c r="Y522" s="906"/>
      <c r="Z522" s="906"/>
      <c r="AA522" s="907"/>
      <c r="AB522" s="937"/>
      <c r="AC522" s="938"/>
      <c r="AD522" s="939"/>
      <c r="AE522" s="978">
        <f t="shared" ref="AE522" si="334">IF(AB524=0,0,ROUNDUP(AB524/AB522,3))</f>
        <v>0</v>
      </c>
      <c r="AF522" s="979"/>
      <c r="AG522" s="980"/>
      <c r="AH522" s="981">
        <f t="shared" ref="AH522" si="335">ROUNDUP(L522*T522+W522*AE522,1)</f>
        <v>0</v>
      </c>
      <c r="AI522" s="982"/>
      <c r="AJ522" s="982"/>
      <c r="AK522" s="982"/>
      <c r="AL522" s="983"/>
      <c r="AN522" s="928">
        <f t="shared" ref="AN522" si="336">IF(I522="△",ROUNDUP(W522*AE522,1),0)</f>
        <v>0</v>
      </c>
      <c r="AO522" s="929"/>
      <c r="AP522" s="929"/>
      <c r="AQ522" s="929"/>
      <c r="AR522" s="930"/>
      <c r="AU522" s="837" t="str">
        <f>IF(OR(I522="×",AU526="×"),"×","●")</f>
        <v>●</v>
      </c>
      <c r="AV522" s="837">
        <f t="shared" si="321"/>
        <v>0</v>
      </c>
      <c r="AW522" s="820">
        <f t="shared" ref="AW522" si="337">20+ROUNDDOWN(($K$256-1000)/1000,0)*20</f>
        <v>0</v>
      </c>
    </row>
    <row r="523" spans="3:49" ht="10.9" customHeight="1">
      <c r="C523" s="868"/>
      <c r="D523" s="922"/>
      <c r="E523" s="866"/>
      <c r="F523" s="985"/>
      <c r="G523" s="868"/>
      <c r="H523" s="866"/>
      <c r="I523" s="991"/>
      <c r="J523" s="992"/>
      <c r="K523" s="993"/>
      <c r="L523" s="958"/>
      <c r="M523" s="959"/>
      <c r="N523" s="959"/>
      <c r="O523" s="959"/>
      <c r="P523" s="960"/>
      <c r="Q523" s="777"/>
      <c r="R523" s="778"/>
      <c r="S523" s="874"/>
      <c r="T523" s="964"/>
      <c r="U523" s="965"/>
      <c r="V523" s="966"/>
      <c r="W523" s="1004"/>
      <c r="X523" s="906"/>
      <c r="Y523" s="906"/>
      <c r="Z523" s="906"/>
      <c r="AA523" s="907"/>
      <c r="AB523" s="940"/>
      <c r="AC523" s="941"/>
      <c r="AD523" s="942"/>
      <c r="AE523" s="964"/>
      <c r="AF523" s="965"/>
      <c r="AG523" s="966"/>
      <c r="AH523" s="970"/>
      <c r="AI523" s="971"/>
      <c r="AJ523" s="971"/>
      <c r="AK523" s="971"/>
      <c r="AL523" s="972"/>
      <c r="AN523" s="911"/>
      <c r="AO523" s="912"/>
      <c r="AP523" s="912"/>
      <c r="AQ523" s="912"/>
      <c r="AR523" s="913"/>
      <c r="AU523" s="837"/>
      <c r="AV523" s="837"/>
      <c r="AW523" s="820"/>
    </row>
    <row r="524" spans="3:49" ht="10.9" customHeight="1">
      <c r="C524" s="868"/>
      <c r="D524" s="922"/>
      <c r="E524" s="866"/>
      <c r="F524" s="985"/>
      <c r="G524" s="868"/>
      <c r="H524" s="866"/>
      <c r="I524" s="991"/>
      <c r="J524" s="992"/>
      <c r="K524" s="993"/>
      <c r="L524" s="958"/>
      <c r="M524" s="959"/>
      <c r="N524" s="959"/>
      <c r="O524" s="959"/>
      <c r="P524" s="960"/>
      <c r="Q524" s="777"/>
      <c r="R524" s="778"/>
      <c r="S524" s="874"/>
      <c r="T524" s="964"/>
      <c r="U524" s="965"/>
      <c r="V524" s="966"/>
      <c r="W524" s="1004"/>
      <c r="X524" s="906"/>
      <c r="Y524" s="906"/>
      <c r="Z524" s="906"/>
      <c r="AA524" s="907"/>
      <c r="AB524" s="931"/>
      <c r="AC524" s="932"/>
      <c r="AD524" s="933"/>
      <c r="AE524" s="964"/>
      <c r="AF524" s="965"/>
      <c r="AG524" s="966"/>
      <c r="AH524" s="970"/>
      <c r="AI524" s="971"/>
      <c r="AJ524" s="971"/>
      <c r="AK524" s="971"/>
      <c r="AL524" s="972"/>
      <c r="AN524" s="911"/>
      <c r="AO524" s="912"/>
      <c r="AP524" s="912"/>
      <c r="AQ524" s="912"/>
      <c r="AR524" s="913"/>
      <c r="AU524" s="837"/>
      <c r="AV524" s="837"/>
      <c r="AW524" s="820"/>
    </row>
    <row r="525" spans="3:49" ht="10.9" customHeight="1">
      <c r="C525" s="869"/>
      <c r="D525" s="923"/>
      <c r="E525" s="867"/>
      <c r="F525" s="986"/>
      <c r="G525" s="869"/>
      <c r="H525" s="867"/>
      <c r="I525" s="994"/>
      <c r="J525" s="995"/>
      <c r="K525" s="996"/>
      <c r="L525" s="961"/>
      <c r="M525" s="962"/>
      <c r="N525" s="962"/>
      <c r="O525" s="962"/>
      <c r="P525" s="963"/>
      <c r="Q525" s="780"/>
      <c r="R525" s="781"/>
      <c r="S525" s="875"/>
      <c r="T525" s="967"/>
      <c r="U525" s="968"/>
      <c r="V525" s="969"/>
      <c r="W525" s="1004"/>
      <c r="X525" s="906"/>
      <c r="Y525" s="906"/>
      <c r="Z525" s="906"/>
      <c r="AA525" s="907"/>
      <c r="AB525" s="934"/>
      <c r="AC525" s="935"/>
      <c r="AD525" s="936"/>
      <c r="AE525" s="967"/>
      <c r="AF525" s="968"/>
      <c r="AG525" s="969"/>
      <c r="AH525" s="973"/>
      <c r="AI525" s="929"/>
      <c r="AJ525" s="929"/>
      <c r="AK525" s="929"/>
      <c r="AL525" s="930"/>
      <c r="AN525" s="911"/>
      <c r="AO525" s="912"/>
      <c r="AP525" s="912"/>
      <c r="AQ525" s="912"/>
      <c r="AR525" s="913"/>
      <c r="AU525" s="837"/>
      <c r="AV525" s="837"/>
      <c r="AW525" s="820"/>
    </row>
    <row r="526" spans="3:49" ht="10.9" customHeight="1">
      <c r="C526" s="920">
        <v>6</v>
      </c>
      <c r="D526" s="921" t="s">
        <v>9</v>
      </c>
      <c r="E526" s="924">
        <v>20</v>
      </c>
      <c r="F526" s="984" t="s">
        <v>10</v>
      </c>
      <c r="G526" s="920" t="s">
        <v>22</v>
      </c>
      <c r="H526" s="924"/>
      <c r="I526" s="988"/>
      <c r="J526" s="989"/>
      <c r="K526" s="990"/>
      <c r="L526" s="975">
        <f t="shared" ref="L526" si="338">IF(AND(I526="△",AU526="●"),AW526,0)</f>
        <v>0</v>
      </c>
      <c r="M526" s="976"/>
      <c r="N526" s="976"/>
      <c r="O526" s="976"/>
      <c r="P526" s="977"/>
      <c r="Q526" s="774"/>
      <c r="R526" s="775"/>
      <c r="S526" s="873"/>
      <c r="T526" s="978">
        <f t="shared" ref="T526" si="339">IF(Q526="①",$AL$168,IF(Q526="②",$AL$190,IF(Q526="③",$AL$212,IF(Q526="④",$AL$234,0))))</f>
        <v>0</v>
      </c>
      <c r="U526" s="979"/>
      <c r="V526" s="980"/>
      <c r="W526" s="1004">
        <f t="shared" ref="W526" si="340">IF(AND(I526="△",AU526="●"),$K$258*2,0)</f>
        <v>0</v>
      </c>
      <c r="X526" s="906"/>
      <c r="Y526" s="906"/>
      <c r="Z526" s="906"/>
      <c r="AA526" s="907"/>
      <c r="AB526" s="937"/>
      <c r="AC526" s="938"/>
      <c r="AD526" s="939"/>
      <c r="AE526" s="978">
        <f t="shared" ref="AE526" si="341">IF(AB528=0,0,ROUNDUP(AB528/AB526,3))</f>
        <v>0</v>
      </c>
      <c r="AF526" s="979"/>
      <c r="AG526" s="980"/>
      <c r="AH526" s="981">
        <f t="shared" ref="AH526" si="342">ROUNDUP(L526*T526+W526*AE526,1)</f>
        <v>0</v>
      </c>
      <c r="AI526" s="982"/>
      <c r="AJ526" s="982"/>
      <c r="AK526" s="982"/>
      <c r="AL526" s="983"/>
      <c r="AN526" s="928">
        <f t="shared" ref="AN526" si="343">IF(I526="△",ROUNDUP(W526*AE526,1),0)</f>
        <v>0</v>
      </c>
      <c r="AO526" s="929"/>
      <c r="AP526" s="929"/>
      <c r="AQ526" s="929"/>
      <c r="AR526" s="930"/>
      <c r="AU526" s="837" t="str">
        <f>IF(I526="×","×","●")</f>
        <v>●</v>
      </c>
      <c r="AV526" s="837">
        <f t="shared" si="321"/>
        <v>0</v>
      </c>
      <c r="AW526" s="820">
        <f t="shared" ref="AW526" si="344">20+ROUNDDOWN(($K$256-1000)/1000,0)*20</f>
        <v>0</v>
      </c>
    </row>
    <row r="527" spans="3:49" ht="10.9" customHeight="1">
      <c r="C527" s="868"/>
      <c r="D527" s="922"/>
      <c r="E527" s="866"/>
      <c r="F527" s="985"/>
      <c r="G527" s="868"/>
      <c r="H527" s="866"/>
      <c r="I527" s="991"/>
      <c r="J527" s="992"/>
      <c r="K527" s="993"/>
      <c r="L527" s="958"/>
      <c r="M527" s="959"/>
      <c r="N527" s="959"/>
      <c r="O527" s="959"/>
      <c r="P527" s="960"/>
      <c r="Q527" s="777"/>
      <c r="R527" s="778"/>
      <c r="S527" s="874"/>
      <c r="T527" s="964"/>
      <c r="U527" s="965"/>
      <c r="V527" s="966"/>
      <c r="W527" s="1004"/>
      <c r="X527" s="906"/>
      <c r="Y527" s="906"/>
      <c r="Z527" s="906"/>
      <c r="AA527" s="907"/>
      <c r="AB527" s="940"/>
      <c r="AC527" s="941"/>
      <c r="AD527" s="942"/>
      <c r="AE527" s="964"/>
      <c r="AF527" s="965"/>
      <c r="AG527" s="966"/>
      <c r="AH527" s="970"/>
      <c r="AI527" s="971"/>
      <c r="AJ527" s="971"/>
      <c r="AK527" s="971"/>
      <c r="AL527" s="972"/>
      <c r="AN527" s="911"/>
      <c r="AO527" s="912"/>
      <c r="AP527" s="912"/>
      <c r="AQ527" s="912"/>
      <c r="AR527" s="913"/>
      <c r="AU527" s="837"/>
      <c r="AV527" s="837"/>
      <c r="AW527" s="820"/>
    </row>
    <row r="528" spans="3:49" ht="10.9" customHeight="1">
      <c r="C528" s="868"/>
      <c r="D528" s="922"/>
      <c r="E528" s="866"/>
      <c r="F528" s="985"/>
      <c r="G528" s="868"/>
      <c r="H528" s="866"/>
      <c r="I528" s="991"/>
      <c r="J528" s="992"/>
      <c r="K528" s="993"/>
      <c r="L528" s="958"/>
      <c r="M528" s="959"/>
      <c r="N528" s="959"/>
      <c r="O528" s="959"/>
      <c r="P528" s="960"/>
      <c r="Q528" s="777"/>
      <c r="R528" s="778"/>
      <c r="S528" s="874"/>
      <c r="T528" s="964"/>
      <c r="U528" s="965"/>
      <c r="V528" s="966"/>
      <c r="W528" s="1004"/>
      <c r="X528" s="906"/>
      <c r="Y528" s="906"/>
      <c r="Z528" s="906"/>
      <c r="AA528" s="907"/>
      <c r="AB528" s="943"/>
      <c r="AC528" s="944"/>
      <c r="AD528" s="945"/>
      <c r="AE528" s="964"/>
      <c r="AF528" s="965"/>
      <c r="AG528" s="966"/>
      <c r="AH528" s="970"/>
      <c r="AI528" s="971"/>
      <c r="AJ528" s="971"/>
      <c r="AK528" s="971"/>
      <c r="AL528" s="972"/>
      <c r="AN528" s="911"/>
      <c r="AO528" s="912"/>
      <c r="AP528" s="912"/>
      <c r="AQ528" s="912"/>
      <c r="AR528" s="913"/>
      <c r="AU528" s="837"/>
      <c r="AV528" s="837"/>
      <c r="AW528" s="820"/>
    </row>
    <row r="529" spans="3:49" ht="10.9" customHeight="1" thickBot="1">
      <c r="C529" s="946"/>
      <c r="D529" s="947"/>
      <c r="E529" s="948"/>
      <c r="F529" s="1014"/>
      <c r="G529" s="946"/>
      <c r="H529" s="948"/>
      <c r="I529" s="1015"/>
      <c r="J529" s="1016"/>
      <c r="K529" s="1017"/>
      <c r="L529" s="1018"/>
      <c r="M529" s="1019"/>
      <c r="N529" s="1019"/>
      <c r="O529" s="1019"/>
      <c r="P529" s="1020"/>
      <c r="Q529" s="885"/>
      <c r="R529" s="886"/>
      <c r="S529" s="949"/>
      <c r="T529" s="1008"/>
      <c r="U529" s="1009"/>
      <c r="V529" s="1010"/>
      <c r="W529" s="1005"/>
      <c r="X529" s="1006"/>
      <c r="Y529" s="1006"/>
      <c r="Z529" s="1006"/>
      <c r="AA529" s="1007"/>
      <c r="AB529" s="1021"/>
      <c r="AC529" s="1022"/>
      <c r="AD529" s="1023"/>
      <c r="AE529" s="1008"/>
      <c r="AF529" s="1009"/>
      <c r="AG529" s="1010"/>
      <c r="AH529" s="1011"/>
      <c r="AI529" s="1012"/>
      <c r="AJ529" s="1012"/>
      <c r="AK529" s="1012"/>
      <c r="AL529" s="1013"/>
      <c r="AN529" s="955"/>
      <c r="AO529" s="956"/>
      <c r="AP529" s="956"/>
      <c r="AQ529" s="956"/>
      <c r="AR529" s="957"/>
      <c r="AU529" s="904"/>
      <c r="AV529" s="904"/>
      <c r="AW529" s="905"/>
    </row>
    <row r="530" spans="3:49" ht="10.9" customHeight="1" thickTop="1">
      <c r="C530" s="920">
        <v>6</v>
      </c>
      <c r="D530" s="921" t="s">
        <v>9</v>
      </c>
      <c r="E530" s="924">
        <v>21</v>
      </c>
      <c r="F530" s="984" t="s">
        <v>10</v>
      </c>
      <c r="G530" s="868" t="s">
        <v>23</v>
      </c>
      <c r="H530" s="1025"/>
      <c r="I530" s="988"/>
      <c r="J530" s="989"/>
      <c r="K530" s="990"/>
      <c r="L530" s="975">
        <f t="shared" ref="L530" si="345">IF(AND(I530="△",AU530="●"),AW530,0)</f>
        <v>0</v>
      </c>
      <c r="M530" s="976"/>
      <c r="N530" s="976"/>
      <c r="O530" s="976"/>
      <c r="P530" s="977"/>
      <c r="Q530" s="777"/>
      <c r="R530" s="778"/>
      <c r="S530" s="874"/>
      <c r="T530" s="978">
        <f t="shared" ref="T530" si="346">IF(Q530="①",$AL$168,IF(Q530="②",$AL$190,IF(Q530="③",$AL$212,IF(Q530="④",$AL$234,0))))</f>
        <v>0</v>
      </c>
      <c r="U530" s="979"/>
      <c r="V530" s="980"/>
      <c r="W530" s="975">
        <f t="shared" ref="W530" si="347">IF(AND(I530="△",AU530="●"),$K$258*2,0)</f>
        <v>0</v>
      </c>
      <c r="X530" s="976"/>
      <c r="Y530" s="976"/>
      <c r="Z530" s="976"/>
      <c r="AA530" s="977"/>
      <c r="AB530" s="931"/>
      <c r="AC530" s="932"/>
      <c r="AD530" s="933"/>
      <c r="AE530" s="978">
        <f t="shared" ref="AE530" si="348">IF(AB532=0,0,ROUNDUP(AB532/AB530,3))</f>
        <v>0</v>
      </c>
      <c r="AF530" s="979"/>
      <c r="AG530" s="980"/>
      <c r="AH530" s="981">
        <f t="shared" ref="AH530" si="349">ROUNDUP(L530*T530+W530*AE530,1)</f>
        <v>0</v>
      </c>
      <c r="AI530" s="982"/>
      <c r="AJ530" s="982"/>
      <c r="AK530" s="982"/>
      <c r="AL530" s="983"/>
      <c r="AN530" s="928">
        <f t="shared" ref="AN530" si="350">IF(I530="△",ROUNDUP(W530*AE530,1),0)</f>
        <v>0</v>
      </c>
      <c r="AO530" s="929"/>
      <c r="AP530" s="929"/>
      <c r="AQ530" s="929"/>
      <c r="AR530" s="930"/>
      <c r="AU530" s="837" t="str">
        <f t="shared" ref="AU530" si="351">IF(OR(I530="×",AU534="×"),"×","●")</f>
        <v>●</v>
      </c>
      <c r="AV530" s="837">
        <f t="shared" ref="AV530" si="352">IF(AU530="●",IF(I530="定","-",I530),"-")</f>
        <v>0</v>
      </c>
      <c r="AW530" s="820">
        <f t="shared" ref="AW530" si="353">20+ROUNDDOWN(($K$256-1000)/1000,0)*20</f>
        <v>0</v>
      </c>
    </row>
    <row r="531" spans="3:49" ht="10.9" customHeight="1">
      <c r="C531" s="868"/>
      <c r="D531" s="922"/>
      <c r="E531" s="866"/>
      <c r="F531" s="985"/>
      <c r="G531" s="868"/>
      <c r="H531" s="1025"/>
      <c r="I531" s="991"/>
      <c r="J531" s="992"/>
      <c r="K531" s="993"/>
      <c r="L531" s="958"/>
      <c r="M531" s="959"/>
      <c r="N531" s="959"/>
      <c r="O531" s="959"/>
      <c r="P531" s="960"/>
      <c r="Q531" s="777"/>
      <c r="R531" s="778"/>
      <c r="S531" s="874"/>
      <c r="T531" s="964"/>
      <c r="U531" s="965"/>
      <c r="V531" s="966"/>
      <c r="W531" s="958"/>
      <c r="X531" s="959"/>
      <c r="Y531" s="959"/>
      <c r="Z531" s="959"/>
      <c r="AA531" s="960"/>
      <c r="AB531" s="940"/>
      <c r="AC531" s="941"/>
      <c r="AD531" s="942"/>
      <c r="AE531" s="964"/>
      <c r="AF531" s="965"/>
      <c r="AG531" s="966"/>
      <c r="AH531" s="970"/>
      <c r="AI531" s="971"/>
      <c r="AJ531" s="971"/>
      <c r="AK531" s="971"/>
      <c r="AL531" s="972"/>
      <c r="AN531" s="911"/>
      <c r="AO531" s="912"/>
      <c r="AP531" s="912"/>
      <c r="AQ531" s="912"/>
      <c r="AR531" s="913"/>
      <c r="AU531" s="837"/>
      <c r="AV531" s="837"/>
      <c r="AW531" s="820"/>
    </row>
    <row r="532" spans="3:49" ht="10.9" customHeight="1">
      <c r="C532" s="868"/>
      <c r="D532" s="922"/>
      <c r="E532" s="866"/>
      <c r="F532" s="985"/>
      <c r="G532" s="868"/>
      <c r="H532" s="1025"/>
      <c r="I532" s="991"/>
      <c r="J532" s="992"/>
      <c r="K532" s="993"/>
      <c r="L532" s="958"/>
      <c r="M532" s="959"/>
      <c r="N532" s="959"/>
      <c r="O532" s="959"/>
      <c r="P532" s="960"/>
      <c r="Q532" s="777"/>
      <c r="R532" s="778"/>
      <c r="S532" s="874"/>
      <c r="T532" s="964"/>
      <c r="U532" s="965"/>
      <c r="V532" s="966"/>
      <c r="W532" s="958"/>
      <c r="X532" s="959"/>
      <c r="Y532" s="959"/>
      <c r="Z532" s="959"/>
      <c r="AA532" s="960"/>
      <c r="AB532" s="931"/>
      <c r="AC532" s="932"/>
      <c r="AD532" s="933"/>
      <c r="AE532" s="964"/>
      <c r="AF532" s="965"/>
      <c r="AG532" s="966"/>
      <c r="AH532" s="970"/>
      <c r="AI532" s="971"/>
      <c r="AJ532" s="971"/>
      <c r="AK532" s="971"/>
      <c r="AL532" s="972"/>
      <c r="AN532" s="911"/>
      <c r="AO532" s="912"/>
      <c r="AP532" s="912"/>
      <c r="AQ532" s="912"/>
      <c r="AR532" s="913"/>
      <c r="AU532" s="837"/>
      <c r="AV532" s="837"/>
      <c r="AW532" s="820"/>
    </row>
    <row r="533" spans="3:49" ht="10.9" customHeight="1">
      <c r="C533" s="869"/>
      <c r="D533" s="923"/>
      <c r="E533" s="867"/>
      <c r="F533" s="986"/>
      <c r="G533" s="869"/>
      <c r="H533" s="1026"/>
      <c r="I533" s="994"/>
      <c r="J533" s="995"/>
      <c r="K533" s="996"/>
      <c r="L533" s="961"/>
      <c r="M533" s="962"/>
      <c r="N533" s="962"/>
      <c r="O533" s="962"/>
      <c r="P533" s="963"/>
      <c r="Q533" s="780"/>
      <c r="R533" s="781"/>
      <c r="S533" s="875"/>
      <c r="T533" s="967"/>
      <c r="U533" s="968"/>
      <c r="V533" s="969"/>
      <c r="W533" s="961"/>
      <c r="X533" s="962"/>
      <c r="Y533" s="962"/>
      <c r="Z533" s="962"/>
      <c r="AA533" s="963"/>
      <c r="AB533" s="934"/>
      <c r="AC533" s="935"/>
      <c r="AD533" s="936"/>
      <c r="AE533" s="967"/>
      <c r="AF533" s="968"/>
      <c r="AG533" s="969"/>
      <c r="AH533" s="973"/>
      <c r="AI533" s="929"/>
      <c r="AJ533" s="929"/>
      <c r="AK533" s="929"/>
      <c r="AL533" s="930"/>
      <c r="AN533" s="911"/>
      <c r="AO533" s="912"/>
      <c r="AP533" s="912"/>
      <c r="AQ533" s="912"/>
      <c r="AR533" s="913"/>
      <c r="AU533" s="837"/>
      <c r="AV533" s="837"/>
      <c r="AW533" s="820"/>
    </row>
    <row r="534" spans="3:49" ht="10.9" customHeight="1">
      <c r="C534" s="920">
        <v>6</v>
      </c>
      <c r="D534" s="921" t="s">
        <v>9</v>
      </c>
      <c r="E534" s="924">
        <v>22</v>
      </c>
      <c r="F534" s="984" t="s">
        <v>10</v>
      </c>
      <c r="G534" s="920" t="s">
        <v>24</v>
      </c>
      <c r="H534" s="1024"/>
      <c r="I534" s="988"/>
      <c r="J534" s="989"/>
      <c r="K534" s="990"/>
      <c r="L534" s="975">
        <f t="shared" ref="L534" si="354">IF(AND(I534="△",AU534="●"),AW534,0)</f>
        <v>0</v>
      </c>
      <c r="M534" s="976"/>
      <c r="N534" s="976"/>
      <c r="O534" s="976"/>
      <c r="P534" s="977"/>
      <c r="Q534" s="774"/>
      <c r="R534" s="775"/>
      <c r="S534" s="873"/>
      <c r="T534" s="978">
        <f t="shared" ref="T534" si="355">IF(Q534="①",$AL$168,IF(Q534="②",$AL$190,IF(Q534="③",$AL$212,IF(Q534="④",$AL$234,0))))</f>
        <v>0</v>
      </c>
      <c r="U534" s="979"/>
      <c r="V534" s="980"/>
      <c r="W534" s="975">
        <f t="shared" ref="W534" si="356">IF(AND(I534="△",AU534="●"),$K$258*2,0)</f>
        <v>0</v>
      </c>
      <c r="X534" s="976"/>
      <c r="Y534" s="976"/>
      <c r="Z534" s="976"/>
      <c r="AA534" s="977"/>
      <c r="AB534" s="937"/>
      <c r="AC534" s="938"/>
      <c r="AD534" s="939"/>
      <c r="AE534" s="978">
        <f t="shared" ref="AE534" si="357">IF(AB536=0,0,ROUNDUP(AB536/AB534,3))</f>
        <v>0</v>
      </c>
      <c r="AF534" s="979"/>
      <c r="AG534" s="980"/>
      <c r="AH534" s="981">
        <f t="shared" ref="AH534" si="358">ROUNDUP(L534*T534+W534*AE534,1)</f>
        <v>0</v>
      </c>
      <c r="AI534" s="982"/>
      <c r="AJ534" s="982"/>
      <c r="AK534" s="982"/>
      <c r="AL534" s="983"/>
      <c r="AN534" s="928">
        <f t="shared" ref="AN534" si="359">IF(I534="△",ROUNDUP(W534*AE534,1),0)</f>
        <v>0</v>
      </c>
      <c r="AO534" s="929"/>
      <c r="AP534" s="929"/>
      <c r="AQ534" s="929"/>
      <c r="AR534" s="930"/>
      <c r="AU534" s="837" t="str">
        <f t="shared" ref="AU534" si="360">IF(OR(I534="×",AU538="×"),"×","●")</f>
        <v>●</v>
      </c>
      <c r="AV534" s="837">
        <f t="shared" ref="AV534" si="361">IF(AU534="●",IF(I534="定","-",I534),"-")</f>
        <v>0</v>
      </c>
      <c r="AW534" s="820">
        <f t="shared" ref="AW534" si="362">20+ROUNDDOWN(($K$256-1000)/1000,0)*20</f>
        <v>0</v>
      </c>
    </row>
    <row r="535" spans="3:49" ht="10.9" customHeight="1">
      <c r="C535" s="868"/>
      <c r="D535" s="922"/>
      <c r="E535" s="866"/>
      <c r="F535" s="985"/>
      <c r="G535" s="868"/>
      <c r="H535" s="1025"/>
      <c r="I535" s="991"/>
      <c r="J535" s="992"/>
      <c r="K535" s="993"/>
      <c r="L535" s="958"/>
      <c r="M535" s="959"/>
      <c r="N535" s="959"/>
      <c r="O535" s="959"/>
      <c r="P535" s="960"/>
      <c r="Q535" s="777"/>
      <c r="R535" s="778"/>
      <c r="S535" s="874"/>
      <c r="T535" s="964"/>
      <c r="U535" s="965"/>
      <c r="V535" s="966"/>
      <c r="W535" s="958"/>
      <c r="X535" s="959"/>
      <c r="Y535" s="959"/>
      <c r="Z535" s="959"/>
      <c r="AA535" s="960"/>
      <c r="AB535" s="940"/>
      <c r="AC535" s="941"/>
      <c r="AD535" s="942"/>
      <c r="AE535" s="964"/>
      <c r="AF535" s="965"/>
      <c r="AG535" s="966"/>
      <c r="AH535" s="970"/>
      <c r="AI535" s="971"/>
      <c r="AJ535" s="971"/>
      <c r="AK535" s="971"/>
      <c r="AL535" s="972"/>
      <c r="AN535" s="911"/>
      <c r="AO535" s="912"/>
      <c r="AP535" s="912"/>
      <c r="AQ535" s="912"/>
      <c r="AR535" s="913"/>
      <c r="AU535" s="837"/>
      <c r="AV535" s="837"/>
      <c r="AW535" s="820"/>
    </row>
    <row r="536" spans="3:49" ht="10.9" customHeight="1">
      <c r="C536" s="868"/>
      <c r="D536" s="922"/>
      <c r="E536" s="866"/>
      <c r="F536" s="985"/>
      <c r="G536" s="868"/>
      <c r="H536" s="1025"/>
      <c r="I536" s="991"/>
      <c r="J536" s="992"/>
      <c r="K536" s="993"/>
      <c r="L536" s="958"/>
      <c r="M536" s="959"/>
      <c r="N536" s="959"/>
      <c r="O536" s="959"/>
      <c r="P536" s="960"/>
      <c r="Q536" s="777"/>
      <c r="R536" s="778"/>
      <c r="S536" s="874"/>
      <c r="T536" s="964"/>
      <c r="U536" s="965"/>
      <c r="V536" s="966"/>
      <c r="W536" s="958"/>
      <c r="X536" s="959"/>
      <c r="Y536" s="959"/>
      <c r="Z536" s="959"/>
      <c r="AA536" s="960"/>
      <c r="AB536" s="931"/>
      <c r="AC536" s="932"/>
      <c r="AD536" s="933"/>
      <c r="AE536" s="964"/>
      <c r="AF536" s="965"/>
      <c r="AG536" s="966"/>
      <c r="AH536" s="970"/>
      <c r="AI536" s="971"/>
      <c r="AJ536" s="971"/>
      <c r="AK536" s="971"/>
      <c r="AL536" s="972"/>
      <c r="AN536" s="911"/>
      <c r="AO536" s="912"/>
      <c r="AP536" s="912"/>
      <c r="AQ536" s="912"/>
      <c r="AR536" s="913"/>
      <c r="AU536" s="837"/>
      <c r="AV536" s="837"/>
      <c r="AW536" s="820"/>
    </row>
    <row r="537" spans="3:49" ht="10.9" customHeight="1">
      <c r="C537" s="869"/>
      <c r="D537" s="923"/>
      <c r="E537" s="867"/>
      <c r="F537" s="986"/>
      <c r="G537" s="869"/>
      <c r="H537" s="1026"/>
      <c r="I537" s="994"/>
      <c r="J537" s="995"/>
      <c r="K537" s="996"/>
      <c r="L537" s="961"/>
      <c r="M537" s="962"/>
      <c r="N537" s="962"/>
      <c r="O537" s="962"/>
      <c r="P537" s="963"/>
      <c r="Q537" s="780"/>
      <c r="R537" s="781"/>
      <c r="S537" s="875"/>
      <c r="T537" s="967"/>
      <c r="U537" s="968"/>
      <c r="V537" s="969"/>
      <c r="W537" s="961"/>
      <c r="X537" s="962"/>
      <c r="Y537" s="962"/>
      <c r="Z537" s="962"/>
      <c r="AA537" s="963"/>
      <c r="AB537" s="934"/>
      <c r="AC537" s="935"/>
      <c r="AD537" s="936"/>
      <c r="AE537" s="967"/>
      <c r="AF537" s="968"/>
      <c r="AG537" s="969"/>
      <c r="AH537" s="973"/>
      <c r="AI537" s="929"/>
      <c r="AJ537" s="929"/>
      <c r="AK537" s="929"/>
      <c r="AL537" s="930"/>
      <c r="AN537" s="911"/>
      <c r="AO537" s="912"/>
      <c r="AP537" s="912"/>
      <c r="AQ537" s="912"/>
      <c r="AR537" s="913"/>
      <c r="AU537" s="837"/>
      <c r="AV537" s="837"/>
      <c r="AW537" s="820"/>
    </row>
    <row r="538" spans="3:49" ht="10.9" customHeight="1">
      <c r="C538" s="920">
        <v>6</v>
      </c>
      <c r="D538" s="921" t="s">
        <v>9</v>
      </c>
      <c r="E538" s="924">
        <v>23</v>
      </c>
      <c r="F538" s="984" t="s">
        <v>10</v>
      </c>
      <c r="G538" s="920" t="s">
        <v>25</v>
      </c>
      <c r="H538" s="1024"/>
      <c r="I538" s="988"/>
      <c r="J538" s="989"/>
      <c r="K538" s="990"/>
      <c r="L538" s="975">
        <f t="shared" ref="L538" si="363">IF(AND(I538="△",AU538="●"),AW538,0)</f>
        <v>0</v>
      </c>
      <c r="M538" s="976"/>
      <c r="N538" s="976"/>
      <c r="O538" s="976"/>
      <c r="P538" s="977"/>
      <c r="Q538" s="774"/>
      <c r="R538" s="775"/>
      <c r="S538" s="873"/>
      <c r="T538" s="978">
        <f t="shared" ref="T538" si="364">IF(Q538="①",$AL$168,IF(Q538="②",$AL$190,IF(Q538="③",$AL$212,IF(Q538="④",$AL$234,0))))</f>
        <v>0</v>
      </c>
      <c r="U538" s="979"/>
      <c r="V538" s="980"/>
      <c r="W538" s="975">
        <f t="shared" ref="W538" si="365">IF(AND(I538="△",AU538="●"),$K$258*2,0)</f>
        <v>0</v>
      </c>
      <c r="X538" s="976"/>
      <c r="Y538" s="976"/>
      <c r="Z538" s="976"/>
      <c r="AA538" s="977"/>
      <c r="AB538" s="937"/>
      <c r="AC538" s="938"/>
      <c r="AD538" s="939"/>
      <c r="AE538" s="978">
        <f t="shared" ref="AE538" si="366">IF(AB540=0,0,ROUNDUP(AB540/AB538,3))</f>
        <v>0</v>
      </c>
      <c r="AF538" s="979"/>
      <c r="AG538" s="980"/>
      <c r="AH538" s="981">
        <f t="shared" ref="AH538" si="367">ROUNDUP(L538*T538+W538*AE538,1)</f>
        <v>0</v>
      </c>
      <c r="AI538" s="982"/>
      <c r="AJ538" s="982"/>
      <c r="AK538" s="982"/>
      <c r="AL538" s="983"/>
      <c r="AN538" s="928">
        <f t="shared" ref="AN538" si="368">IF(I538="△",ROUNDUP(W538*AE538,1),0)</f>
        <v>0</v>
      </c>
      <c r="AO538" s="929"/>
      <c r="AP538" s="929"/>
      <c r="AQ538" s="929"/>
      <c r="AR538" s="930"/>
      <c r="AU538" s="837" t="str">
        <f t="shared" ref="AU538" si="369">IF(OR(I538="×",AU542="×"),"×","●")</f>
        <v>●</v>
      </c>
      <c r="AV538" s="837">
        <f t="shared" ref="AV538" si="370">IF(AU538="●",IF(I538="定","-",I538),"-")</f>
        <v>0</v>
      </c>
      <c r="AW538" s="820">
        <f t="shared" ref="AW538" si="371">20+ROUNDDOWN(($K$256-1000)/1000,0)*20</f>
        <v>0</v>
      </c>
    </row>
    <row r="539" spans="3:49" ht="10.9" customHeight="1">
      <c r="C539" s="868"/>
      <c r="D539" s="922"/>
      <c r="E539" s="866"/>
      <c r="F539" s="985"/>
      <c r="G539" s="868"/>
      <c r="H539" s="1025"/>
      <c r="I539" s="991"/>
      <c r="J539" s="992"/>
      <c r="K539" s="993"/>
      <c r="L539" s="958"/>
      <c r="M539" s="959"/>
      <c r="N539" s="959"/>
      <c r="O539" s="959"/>
      <c r="P539" s="960"/>
      <c r="Q539" s="777"/>
      <c r="R539" s="778"/>
      <c r="S539" s="874"/>
      <c r="T539" s="964"/>
      <c r="U539" s="965"/>
      <c r="V539" s="966"/>
      <c r="W539" s="958"/>
      <c r="X539" s="959"/>
      <c r="Y539" s="959"/>
      <c r="Z539" s="959"/>
      <c r="AA539" s="960"/>
      <c r="AB539" s="940"/>
      <c r="AC539" s="941"/>
      <c r="AD539" s="942"/>
      <c r="AE539" s="964"/>
      <c r="AF539" s="965"/>
      <c r="AG539" s="966"/>
      <c r="AH539" s="970"/>
      <c r="AI539" s="971"/>
      <c r="AJ539" s="971"/>
      <c r="AK539" s="971"/>
      <c r="AL539" s="972"/>
      <c r="AN539" s="911"/>
      <c r="AO539" s="912"/>
      <c r="AP539" s="912"/>
      <c r="AQ539" s="912"/>
      <c r="AR539" s="913"/>
      <c r="AU539" s="837"/>
      <c r="AV539" s="837"/>
      <c r="AW539" s="820"/>
    </row>
    <row r="540" spans="3:49" ht="10.9" customHeight="1">
      <c r="C540" s="868"/>
      <c r="D540" s="922"/>
      <c r="E540" s="866"/>
      <c r="F540" s="985"/>
      <c r="G540" s="868"/>
      <c r="H540" s="1025"/>
      <c r="I540" s="991"/>
      <c r="J540" s="992"/>
      <c r="K540" s="993"/>
      <c r="L540" s="958"/>
      <c r="M540" s="959"/>
      <c r="N540" s="959"/>
      <c r="O540" s="959"/>
      <c r="P540" s="960"/>
      <c r="Q540" s="777"/>
      <c r="R540" s="778"/>
      <c r="S540" s="874"/>
      <c r="T540" s="964"/>
      <c r="U540" s="965"/>
      <c r="V540" s="966"/>
      <c r="W540" s="958"/>
      <c r="X540" s="959"/>
      <c r="Y540" s="959"/>
      <c r="Z540" s="959"/>
      <c r="AA540" s="960"/>
      <c r="AB540" s="931"/>
      <c r="AC540" s="932"/>
      <c r="AD540" s="933"/>
      <c r="AE540" s="964"/>
      <c r="AF540" s="965"/>
      <c r="AG540" s="966"/>
      <c r="AH540" s="970"/>
      <c r="AI540" s="971"/>
      <c r="AJ540" s="971"/>
      <c r="AK540" s="971"/>
      <c r="AL540" s="972"/>
      <c r="AN540" s="911"/>
      <c r="AO540" s="912"/>
      <c r="AP540" s="912"/>
      <c r="AQ540" s="912"/>
      <c r="AR540" s="913"/>
      <c r="AU540" s="837"/>
      <c r="AV540" s="837"/>
      <c r="AW540" s="820"/>
    </row>
    <row r="541" spans="3:49" ht="10.9" customHeight="1">
      <c r="C541" s="869"/>
      <c r="D541" s="923"/>
      <c r="E541" s="867"/>
      <c r="F541" s="986"/>
      <c r="G541" s="869"/>
      <c r="H541" s="1026"/>
      <c r="I541" s="994"/>
      <c r="J541" s="995"/>
      <c r="K541" s="996"/>
      <c r="L541" s="961"/>
      <c r="M541" s="962"/>
      <c r="N541" s="962"/>
      <c r="O541" s="962"/>
      <c r="P541" s="963"/>
      <c r="Q541" s="780"/>
      <c r="R541" s="781"/>
      <c r="S541" s="875"/>
      <c r="T541" s="967"/>
      <c r="U541" s="968"/>
      <c r="V541" s="969"/>
      <c r="W541" s="961"/>
      <c r="X541" s="962"/>
      <c r="Y541" s="962"/>
      <c r="Z541" s="962"/>
      <c r="AA541" s="963"/>
      <c r="AB541" s="934"/>
      <c r="AC541" s="935"/>
      <c r="AD541" s="936"/>
      <c r="AE541" s="967"/>
      <c r="AF541" s="968"/>
      <c r="AG541" s="969"/>
      <c r="AH541" s="973"/>
      <c r="AI541" s="929"/>
      <c r="AJ541" s="929"/>
      <c r="AK541" s="929"/>
      <c r="AL541" s="930"/>
      <c r="AN541" s="911"/>
      <c r="AO541" s="912"/>
      <c r="AP541" s="912"/>
      <c r="AQ541" s="912"/>
      <c r="AR541" s="913"/>
      <c r="AU541" s="837"/>
      <c r="AV541" s="837"/>
      <c r="AW541" s="820"/>
    </row>
    <row r="542" spans="3:49" ht="10.9" customHeight="1">
      <c r="C542" s="920">
        <v>6</v>
      </c>
      <c r="D542" s="921" t="s">
        <v>9</v>
      </c>
      <c r="E542" s="924">
        <v>24</v>
      </c>
      <c r="F542" s="984" t="s">
        <v>10</v>
      </c>
      <c r="G542" s="920" t="s">
        <v>19</v>
      </c>
      <c r="H542" s="1024"/>
      <c r="I542" s="988"/>
      <c r="J542" s="989"/>
      <c r="K542" s="990"/>
      <c r="L542" s="975">
        <f t="shared" ref="L542" si="372">IF(AND(I542="△",AU542="●"),AW542,0)</f>
        <v>0</v>
      </c>
      <c r="M542" s="976"/>
      <c r="N542" s="976"/>
      <c r="O542" s="976"/>
      <c r="P542" s="977"/>
      <c r="Q542" s="774"/>
      <c r="R542" s="775"/>
      <c r="S542" s="873"/>
      <c r="T542" s="978">
        <f t="shared" ref="T542" si="373">IF(Q542="①",$AL$168,IF(Q542="②",$AL$190,IF(Q542="③",$AL$212,IF(Q542="④",$AL$234,0))))</f>
        <v>0</v>
      </c>
      <c r="U542" s="979"/>
      <c r="V542" s="980"/>
      <c r="W542" s="975">
        <f t="shared" ref="W542" si="374">IF(AND(I542="△",AU542="●"),$K$258*2,0)</f>
        <v>0</v>
      </c>
      <c r="X542" s="976"/>
      <c r="Y542" s="976"/>
      <c r="Z542" s="976"/>
      <c r="AA542" s="977"/>
      <c r="AB542" s="937"/>
      <c r="AC542" s="938"/>
      <c r="AD542" s="939"/>
      <c r="AE542" s="978">
        <f t="shared" ref="AE542" si="375">IF(AB544=0,0,ROUNDUP(AB544/AB542,3))</f>
        <v>0</v>
      </c>
      <c r="AF542" s="979"/>
      <c r="AG542" s="980"/>
      <c r="AH542" s="981">
        <f t="shared" ref="AH542" si="376">ROUNDUP(L542*T542+W542*AE542,1)</f>
        <v>0</v>
      </c>
      <c r="AI542" s="982"/>
      <c r="AJ542" s="982"/>
      <c r="AK542" s="982"/>
      <c r="AL542" s="983"/>
      <c r="AN542" s="928">
        <f t="shared" ref="AN542" si="377">IF(I542="△",ROUNDUP(W542*AE542,1),0)</f>
        <v>0</v>
      </c>
      <c r="AO542" s="929"/>
      <c r="AP542" s="929"/>
      <c r="AQ542" s="929"/>
      <c r="AR542" s="930"/>
      <c r="AU542" s="837" t="str">
        <f t="shared" ref="AU542" si="378">IF(OR(I542="×",AU546="×"),"×","●")</f>
        <v>●</v>
      </c>
      <c r="AV542" s="837">
        <f t="shared" ref="AV542" si="379">IF(AU542="●",IF(I542="定","-",I542),"-")</f>
        <v>0</v>
      </c>
      <c r="AW542" s="820">
        <f t="shared" ref="AW542" si="380">20+ROUNDDOWN(($K$256-1000)/1000,0)*20</f>
        <v>0</v>
      </c>
    </row>
    <row r="543" spans="3:49" ht="10.9" customHeight="1">
      <c r="C543" s="868"/>
      <c r="D543" s="922"/>
      <c r="E543" s="866"/>
      <c r="F543" s="985"/>
      <c r="G543" s="868"/>
      <c r="H543" s="1025"/>
      <c r="I543" s="991"/>
      <c r="J543" s="992"/>
      <c r="K543" s="993"/>
      <c r="L543" s="958"/>
      <c r="M543" s="959"/>
      <c r="N543" s="959"/>
      <c r="O543" s="959"/>
      <c r="P543" s="960"/>
      <c r="Q543" s="777"/>
      <c r="R543" s="778"/>
      <c r="S543" s="874"/>
      <c r="T543" s="964"/>
      <c r="U543" s="965"/>
      <c r="V543" s="966"/>
      <c r="W543" s="958"/>
      <c r="X543" s="959"/>
      <c r="Y543" s="959"/>
      <c r="Z543" s="959"/>
      <c r="AA543" s="960"/>
      <c r="AB543" s="940"/>
      <c r="AC543" s="941"/>
      <c r="AD543" s="942"/>
      <c r="AE543" s="964"/>
      <c r="AF543" s="965"/>
      <c r="AG543" s="966"/>
      <c r="AH543" s="970"/>
      <c r="AI543" s="971"/>
      <c r="AJ543" s="971"/>
      <c r="AK543" s="971"/>
      <c r="AL543" s="972"/>
      <c r="AN543" s="911"/>
      <c r="AO543" s="912"/>
      <c r="AP543" s="912"/>
      <c r="AQ543" s="912"/>
      <c r="AR543" s="913"/>
      <c r="AU543" s="837"/>
      <c r="AV543" s="837"/>
      <c r="AW543" s="820"/>
    </row>
    <row r="544" spans="3:49" ht="10.9" customHeight="1">
      <c r="C544" s="868"/>
      <c r="D544" s="922"/>
      <c r="E544" s="866"/>
      <c r="F544" s="985"/>
      <c r="G544" s="868"/>
      <c r="H544" s="1025"/>
      <c r="I544" s="991"/>
      <c r="J544" s="992"/>
      <c r="K544" s="993"/>
      <c r="L544" s="958"/>
      <c r="M544" s="959"/>
      <c r="N544" s="959"/>
      <c r="O544" s="959"/>
      <c r="P544" s="960"/>
      <c r="Q544" s="777"/>
      <c r="R544" s="778"/>
      <c r="S544" s="874"/>
      <c r="T544" s="964"/>
      <c r="U544" s="965"/>
      <c r="V544" s="966"/>
      <c r="W544" s="958"/>
      <c r="X544" s="959"/>
      <c r="Y544" s="959"/>
      <c r="Z544" s="959"/>
      <c r="AA544" s="960"/>
      <c r="AB544" s="931"/>
      <c r="AC544" s="932"/>
      <c r="AD544" s="933"/>
      <c r="AE544" s="964"/>
      <c r="AF544" s="965"/>
      <c r="AG544" s="966"/>
      <c r="AH544" s="970"/>
      <c r="AI544" s="971"/>
      <c r="AJ544" s="971"/>
      <c r="AK544" s="971"/>
      <c r="AL544" s="972"/>
      <c r="AN544" s="911"/>
      <c r="AO544" s="912"/>
      <c r="AP544" s="912"/>
      <c r="AQ544" s="912"/>
      <c r="AR544" s="913"/>
      <c r="AU544" s="837"/>
      <c r="AV544" s="837"/>
      <c r="AW544" s="820"/>
    </row>
    <row r="545" spans="3:49" ht="10.9" customHeight="1">
      <c r="C545" s="869"/>
      <c r="D545" s="923"/>
      <c r="E545" s="867"/>
      <c r="F545" s="986"/>
      <c r="G545" s="869"/>
      <c r="H545" s="1026"/>
      <c r="I545" s="994"/>
      <c r="J545" s="995"/>
      <c r="K545" s="996"/>
      <c r="L545" s="961"/>
      <c r="M545" s="962"/>
      <c r="N545" s="962"/>
      <c r="O545" s="962"/>
      <c r="P545" s="963"/>
      <c r="Q545" s="780"/>
      <c r="R545" s="781"/>
      <c r="S545" s="875"/>
      <c r="T545" s="967"/>
      <c r="U545" s="968"/>
      <c r="V545" s="969"/>
      <c r="W545" s="961"/>
      <c r="X545" s="962"/>
      <c r="Y545" s="962"/>
      <c r="Z545" s="962"/>
      <c r="AA545" s="963"/>
      <c r="AB545" s="934"/>
      <c r="AC545" s="935"/>
      <c r="AD545" s="936"/>
      <c r="AE545" s="967"/>
      <c r="AF545" s="968"/>
      <c r="AG545" s="969"/>
      <c r="AH545" s="973"/>
      <c r="AI545" s="929"/>
      <c r="AJ545" s="929"/>
      <c r="AK545" s="929"/>
      <c r="AL545" s="930"/>
      <c r="AN545" s="911"/>
      <c r="AO545" s="912"/>
      <c r="AP545" s="912"/>
      <c r="AQ545" s="912"/>
      <c r="AR545" s="913"/>
      <c r="AU545" s="837"/>
      <c r="AV545" s="837"/>
      <c r="AW545" s="820"/>
    </row>
    <row r="546" spans="3:49" ht="10.9" customHeight="1">
      <c r="C546" s="920">
        <v>6</v>
      </c>
      <c r="D546" s="921" t="s">
        <v>9</v>
      </c>
      <c r="E546" s="924">
        <v>25</v>
      </c>
      <c r="F546" s="984" t="s">
        <v>10</v>
      </c>
      <c r="G546" s="920" t="s">
        <v>20</v>
      </c>
      <c r="H546" s="1024"/>
      <c r="I546" s="988"/>
      <c r="J546" s="989"/>
      <c r="K546" s="990"/>
      <c r="L546" s="975">
        <f t="shared" ref="L546" si="381">IF(AND(I546="△",AU546="●"),AW546,0)</f>
        <v>0</v>
      </c>
      <c r="M546" s="976"/>
      <c r="N546" s="976"/>
      <c r="O546" s="976"/>
      <c r="P546" s="977"/>
      <c r="Q546" s="774"/>
      <c r="R546" s="775"/>
      <c r="S546" s="873"/>
      <c r="T546" s="978">
        <f t="shared" ref="T546" si="382">IF(Q546="①",$AL$168,IF(Q546="②",$AL$190,IF(Q546="③",$AL$212,IF(Q546="④",$AL$234,0))))</f>
        <v>0</v>
      </c>
      <c r="U546" s="979"/>
      <c r="V546" s="980"/>
      <c r="W546" s="975">
        <f t="shared" ref="W546" si="383">IF(AND(I546="△",AU546="●"),$K$258*2,0)</f>
        <v>0</v>
      </c>
      <c r="X546" s="976"/>
      <c r="Y546" s="976"/>
      <c r="Z546" s="976"/>
      <c r="AA546" s="977"/>
      <c r="AB546" s="937"/>
      <c r="AC546" s="938"/>
      <c r="AD546" s="939"/>
      <c r="AE546" s="978">
        <f t="shared" ref="AE546" si="384">IF(AB548=0,0,ROUNDUP(AB548/AB546,3))</f>
        <v>0</v>
      </c>
      <c r="AF546" s="979"/>
      <c r="AG546" s="980"/>
      <c r="AH546" s="981">
        <f t="shared" ref="AH546" si="385">ROUNDUP(L546*T546+W546*AE546,1)</f>
        <v>0</v>
      </c>
      <c r="AI546" s="982"/>
      <c r="AJ546" s="982"/>
      <c r="AK546" s="982"/>
      <c r="AL546" s="983"/>
      <c r="AN546" s="928">
        <f t="shared" ref="AN546" si="386">IF(I546="△",ROUNDUP(W546*AE546,1),0)</f>
        <v>0</v>
      </c>
      <c r="AO546" s="929"/>
      <c r="AP546" s="929"/>
      <c r="AQ546" s="929"/>
      <c r="AR546" s="930"/>
      <c r="AU546" s="837" t="str">
        <f t="shared" ref="AU546" si="387">IF(OR(I546="×",AU550="×"),"×","●")</f>
        <v>●</v>
      </c>
      <c r="AV546" s="837">
        <f t="shared" ref="AV546" si="388">IF(AU546="●",IF(I546="定","-",I546),"-")</f>
        <v>0</v>
      </c>
      <c r="AW546" s="820">
        <f t="shared" ref="AW546" si="389">20+ROUNDDOWN(($K$256-1000)/1000,0)*20</f>
        <v>0</v>
      </c>
    </row>
    <row r="547" spans="3:49" ht="10.9" customHeight="1">
      <c r="C547" s="868"/>
      <c r="D547" s="922"/>
      <c r="E547" s="866"/>
      <c r="F547" s="985"/>
      <c r="G547" s="868"/>
      <c r="H547" s="1025"/>
      <c r="I547" s="991"/>
      <c r="J547" s="992"/>
      <c r="K547" s="993"/>
      <c r="L547" s="958"/>
      <c r="M547" s="959"/>
      <c r="N547" s="959"/>
      <c r="O547" s="959"/>
      <c r="P547" s="960"/>
      <c r="Q547" s="777"/>
      <c r="R547" s="778"/>
      <c r="S547" s="874"/>
      <c r="T547" s="964"/>
      <c r="U547" s="965"/>
      <c r="V547" s="966"/>
      <c r="W547" s="958"/>
      <c r="X547" s="959"/>
      <c r="Y547" s="959"/>
      <c r="Z547" s="959"/>
      <c r="AA547" s="960"/>
      <c r="AB547" s="940"/>
      <c r="AC547" s="941"/>
      <c r="AD547" s="942"/>
      <c r="AE547" s="964"/>
      <c r="AF547" s="965"/>
      <c r="AG547" s="966"/>
      <c r="AH547" s="970"/>
      <c r="AI547" s="971"/>
      <c r="AJ547" s="971"/>
      <c r="AK547" s="971"/>
      <c r="AL547" s="972"/>
      <c r="AN547" s="911"/>
      <c r="AO547" s="912"/>
      <c r="AP547" s="912"/>
      <c r="AQ547" s="912"/>
      <c r="AR547" s="913"/>
      <c r="AU547" s="837"/>
      <c r="AV547" s="837"/>
      <c r="AW547" s="820"/>
    </row>
    <row r="548" spans="3:49" ht="10.9" customHeight="1">
      <c r="C548" s="868"/>
      <c r="D548" s="922"/>
      <c r="E548" s="866"/>
      <c r="F548" s="985"/>
      <c r="G548" s="868"/>
      <c r="H548" s="1025"/>
      <c r="I548" s="991"/>
      <c r="J548" s="992"/>
      <c r="K548" s="993"/>
      <c r="L548" s="958"/>
      <c r="M548" s="959"/>
      <c r="N548" s="959"/>
      <c r="O548" s="959"/>
      <c r="P548" s="960"/>
      <c r="Q548" s="777"/>
      <c r="R548" s="778"/>
      <c r="S548" s="874"/>
      <c r="T548" s="964"/>
      <c r="U548" s="965"/>
      <c r="V548" s="966"/>
      <c r="W548" s="958"/>
      <c r="X548" s="959"/>
      <c r="Y548" s="959"/>
      <c r="Z548" s="959"/>
      <c r="AA548" s="960"/>
      <c r="AB548" s="931"/>
      <c r="AC548" s="932"/>
      <c r="AD548" s="933"/>
      <c r="AE548" s="964"/>
      <c r="AF548" s="965"/>
      <c r="AG548" s="966"/>
      <c r="AH548" s="970"/>
      <c r="AI548" s="971"/>
      <c r="AJ548" s="971"/>
      <c r="AK548" s="971"/>
      <c r="AL548" s="972"/>
      <c r="AN548" s="911"/>
      <c r="AO548" s="912"/>
      <c r="AP548" s="912"/>
      <c r="AQ548" s="912"/>
      <c r="AR548" s="913"/>
      <c r="AU548" s="837"/>
      <c r="AV548" s="837"/>
      <c r="AW548" s="820"/>
    </row>
    <row r="549" spans="3:49" ht="10.9" customHeight="1">
      <c r="C549" s="869"/>
      <c r="D549" s="923"/>
      <c r="E549" s="867"/>
      <c r="F549" s="986"/>
      <c r="G549" s="869"/>
      <c r="H549" s="1026"/>
      <c r="I549" s="994"/>
      <c r="J549" s="995"/>
      <c r="K549" s="996"/>
      <c r="L549" s="961"/>
      <c r="M549" s="962"/>
      <c r="N549" s="962"/>
      <c r="O549" s="962"/>
      <c r="P549" s="963"/>
      <c r="Q549" s="780"/>
      <c r="R549" s="781"/>
      <c r="S549" s="875"/>
      <c r="T549" s="967"/>
      <c r="U549" s="968"/>
      <c r="V549" s="969"/>
      <c r="W549" s="961"/>
      <c r="X549" s="962"/>
      <c r="Y549" s="962"/>
      <c r="Z549" s="962"/>
      <c r="AA549" s="963"/>
      <c r="AB549" s="934"/>
      <c r="AC549" s="935"/>
      <c r="AD549" s="936"/>
      <c r="AE549" s="967"/>
      <c r="AF549" s="968"/>
      <c r="AG549" s="969"/>
      <c r="AH549" s="973"/>
      <c r="AI549" s="929"/>
      <c r="AJ549" s="929"/>
      <c r="AK549" s="929"/>
      <c r="AL549" s="930"/>
      <c r="AN549" s="911"/>
      <c r="AO549" s="912"/>
      <c r="AP549" s="912"/>
      <c r="AQ549" s="912"/>
      <c r="AR549" s="913"/>
      <c r="AU549" s="837"/>
      <c r="AV549" s="837"/>
      <c r="AW549" s="820"/>
    </row>
    <row r="550" spans="3:49" ht="10.9" customHeight="1">
      <c r="C550" s="920">
        <v>6</v>
      </c>
      <c r="D550" s="921" t="s">
        <v>9</v>
      </c>
      <c r="E550" s="924">
        <v>26</v>
      </c>
      <c r="F550" s="984" t="s">
        <v>10</v>
      </c>
      <c r="G550" s="920" t="s">
        <v>21</v>
      </c>
      <c r="H550" s="1024"/>
      <c r="I550" s="988"/>
      <c r="J550" s="989"/>
      <c r="K550" s="990"/>
      <c r="L550" s="975">
        <f t="shared" ref="L550" si="390">IF(AND(I550="△",AU550="●"),AW550,0)</f>
        <v>0</v>
      </c>
      <c r="M550" s="976"/>
      <c r="N550" s="976"/>
      <c r="O550" s="976"/>
      <c r="P550" s="977"/>
      <c r="Q550" s="774"/>
      <c r="R550" s="775"/>
      <c r="S550" s="873"/>
      <c r="T550" s="978">
        <f t="shared" ref="T550" si="391">IF(Q550="①",$AL$168,IF(Q550="②",$AL$190,IF(Q550="③",$AL$212,IF(Q550="④",$AL$234,0))))</f>
        <v>0</v>
      </c>
      <c r="U550" s="979"/>
      <c r="V550" s="980"/>
      <c r="W550" s="906">
        <f t="shared" ref="W550" si="392">IF(AND(I550="△",AU550="●"),$K$258*2,0)</f>
        <v>0</v>
      </c>
      <c r="X550" s="906"/>
      <c r="Y550" s="906"/>
      <c r="Z550" s="906"/>
      <c r="AA550" s="907"/>
      <c r="AB550" s="937"/>
      <c r="AC550" s="938"/>
      <c r="AD550" s="939"/>
      <c r="AE550" s="978">
        <f t="shared" ref="AE550" si="393">IF(AB552=0,0,ROUNDUP(AB552/AB550,3))</f>
        <v>0</v>
      </c>
      <c r="AF550" s="979"/>
      <c r="AG550" s="980"/>
      <c r="AH550" s="981">
        <f t="shared" ref="AH550" si="394">ROUNDUP(L550*T550+W550*AE550,1)</f>
        <v>0</v>
      </c>
      <c r="AI550" s="982"/>
      <c r="AJ550" s="982"/>
      <c r="AK550" s="982"/>
      <c r="AL550" s="983"/>
      <c r="AN550" s="928">
        <f t="shared" ref="AN550" si="395">IF(I550="△",ROUNDUP(W550*AE550,1),0)</f>
        <v>0</v>
      </c>
      <c r="AO550" s="929"/>
      <c r="AP550" s="929"/>
      <c r="AQ550" s="929"/>
      <c r="AR550" s="930"/>
      <c r="AU550" s="837" t="str">
        <f t="shared" ref="AU550" si="396">IF(OR(I550="×",AU554="×"),"×","●")</f>
        <v>●</v>
      </c>
      <c r="AV550" s="837">
        <f t="shared" ref="AV550" si="397">IF(AU550="●",IF(I550="定","-",I550),"-")</f>
        <v>0</v>
      </c>
      <c r="AW550" s="820">
        <f t="shared" ref="AW550" si="398">20+ROUNDDOWN(($K$256-1000)/1000,0)*20</f>
        <v>0</v>
      </c>
    </row>
    <row r="551" spans="3:49" ht="10.9" customHeight="1">
      <c r="C551" s="868"/>
      <c r="D551" s="922"/>
      <c r="E551" s="866"/>
      <c r="F551" s="985"/>
      <c r="G551" s="868"/>
      <c r="H551" s="1025"/>
      <c r="I551" s="991"/>
      <c r="J551" s="992"/>
      <c r="K551" s="993"/>
      <c r="L551" s="958"/>
      <c r="M551" s="959"/>
      <c r="N551" s="959"/>
      <c r="O551" s="959"/>
      <c r="P551" s="960"/>
      <c r="Q551" s="777"/>
      <c r="R551" s="778"/>
      <c r="S551" s="874"/>
      <c r="T551" s="964"/>
      <c r="U551" s="965"/>
      <c r="V551" s="966"/>
      <c r="W551" s="906"/>
      <c r="X551" s="906"/>
      <c r="Y551" s="906"/>
      <c r="Z551" s="906"/>
      <c r="AA551" s="907"/>
      <c r="AB551" s="940"/>
      <c r="AC551" s="941"/>
      <c r="AD551" s="942"/>
      <c r="AE551" s="964"/>
      <c r="AF551" s="965"/>
      <c r="AG551" s="966"/>
      <c r="AH551" s="970"/>
      <c r="AI551" s="971"/>
      <c r="AJ551" s="971"/>
      <c r="AK551" s="971"/>
      <c r="AL551" s="972"/>
      <c r="AN551" s="911"/>
      <c r="AO551" s="912"/>
      <c r="AP551" s="912"/>
      <c r="AQ551" s="912"/>
      <c r="AR551" s="913"/>
      <c r="AU551" s="837"/>
      <c r="AV551" s="837"/>
      <c r="AW551" s="820"/>
    </row>
    <row r="552" spans="3:49" ht="10.9" customHeight="1">
      <c r="C552" s="868"/>
      <c r="D552" s="922"/>
      <c r="E552" s="866"/>
      <c r="F552" s="985"/>
      <c r="G552" s="868"/>
      <c r="H552" s="1025"/>
      <c r="I552" s="991"/>
      <c r="J552" s="992"/>
      <c r="K552" s="993"/>
      <c r="L552" s="958"/>
      <c r="M552" s="959"/>
      <c r="N552" s="959"/>
      <c r="O552" s="959"/>
      <c r="P552" s="960"/>
      <c r="Q552" s="777"/>
      <c r="R552" s="778"/>
      <c r="S552" s="874"/>
      <c r="T552" s="964"/>
      <c r="U552" s="965"/>
      <c r="V552" s="966"/>
      <c r="W552" s="906"/>
      <c r="X552" s="906"/>
      <c r="Y552" s="906"/>
      <c r="Z552" s="906"/>
      <c r="AA552" s="907"/>
      <c r="AB552" s="931"/>
      <c r="AC552" s="932"/>
      <c r="AD552" s="933"/>
      <c r="AE552" s="964"/>
      <c r="AF552" s="965"/>
      <c r="AG552" s="966"/>
      <c r="AH552" s="970"/>
      <c r="AI552" s="971"/>
      <c r="AJ552" s="971"/>
      <c r="AK552" s="971"/>
      <c r="AL552" s="972"/>
      <c r="AN552" s="911"/>
      <c r="AO552" s="912"/>
      <c r="AP552" s="912"/>
      <c r="AQ552" s="912"/>
      <c r="AR552" s="913"/>
      <c r="AU552" s="837"/>
      <c r="AV552" s="837"/>
      <c r="AW552" s="820"/>
    </row>
    <row r="553" spans="3:49" ht="10.9" customHeight="1">
      <c r="C553" s="869"/>
      <c r="D553" s="923"/>
      <c r="E553" s="867"/>
      <c r="F553" s="986"/>
      <c r="G553" s="869"/>
      <c r="H553" s="1026"/>
      <c r="I553" s="994"/>
      <c r="J553" s="995"/>
      <c r="K553" s="996"/>
      <c r="L553" s="961"/>
      <c r="M553" s="962"/>
      <c r="N553" s="962"/>
      <c r="O553" s="962"/>
      <c r="P553" s="963"/>
      <c r="Q553" s="780"/>
      <c r="R553" s="781"/>
      <c r="S553" s="875"/>
      <c r="T553" s="967"/>
      <c r="U553" s="968"/>
      <c r="V553" s="969"/>
      <c r="W553" s="906"/>
      <c r="X553" s="906"/>
      <c r="Y553" s="906"/>
      <c r="Z553" s="906"/>
      <c r="AA553" s="907"/>
      <c r="AB553" s="934"/>
      <c r="AC553" s="935"/>
      <c r="AD553" s="936"/>
      <c r="AE553" s="967"/>
      <c r="AF553" s="968"/>
      <c r="AG553" s="969"/>
      <c r="AH553" s="973"/>
      <c r="AI553" s="929"/>
      <c r="AJ553" s="929"/>
      <c r="AK553" s="929"/>
      <c r="AL553" s="930"/>
      <c r="AN553" s="911"/>
      <c r="AO553" s="912"/>
      <c r="AP553" s="912"/>
      <c r="AQ553" s="912"/>
      <c r="AR553" s="913"/>
      <c r="AU553" s="837"/>
      <c r="AV553" s="837"/>
      <c r="AW553" s="820"/>
    </row>
    <row r="554" spans="3:49" ht="10.9" customHeight="1">
      <c r="C554" s="920">
        <v>6</v>
      </c>
      <c r="D554" s="921" t="s">
        <v>9</v>
      </c>
      <c r="E554" s="924">
        <v>27</v>
      </c>
      <c r="F554" s="984" t="s">
        <v>10</v>
      </c>
      <c r="G554" s="920" t="s">
        <v>22</v>
      </c>
      <c r="H554" s="1024"/>
      <c r="I554" s="988"/>
      <c r="J554" s="989"/>
      <c r="K554" s="990"/>
      <c r="L554" s="975">
        <f t="shared" ref="L554" si="399">IF(AND(I554="△",AU554="●"),AW554,0)</f>
        <v>0</v>
      </c>
      <c r="M554" s="976"/>
      <c r="N554" s="976"/>
      <c r="O554" s="976"/>
      <c r="P554" s="977"/>
      <c r="Q554" s="774"/>
      <c r="R554" s="775"/>
      <c r="S554" s="873"/>
      <c r="T554" s="978">
        <f t="shared" ref="T554" si="400">IF(Q554="①",$AL$168,IF(Q554="②",$AL$190,IF(Q554="③",$AL$212,IF(Q554="④",$AL$234,0))))</f>
        <v>0</v>
      </c>
      <c r="U554" s="979"/>
      <c r="V554" s="980"/>
      <c r="W554" s="906">
        <f t="shared" ref="W554" si="401">IF(AND(I554="△",AU554="●"),$K$258*2,0)</f>
        <v>0</v>
      </c>
      <c r="X554" s="906"/>
      <c r="Y554" s="906"/>
      <c r="Z554" s="906"/>
      <c r="AA554" s="907"/>
      <c r="AB554" s="937"/>
      <c r="AC554" s="938"/>
      <c r="AD554" s="939"/>
      <c r="AE554" s="978">
        <f t="shared" ref="AE554" si="402">IF(AB556=0,0,ROUNDUP(AB556/AB554,3))</f>
        <v>0</v>
      </c>
      <c r="AF554" s="979"/>
      <c r="AG554" s="980"/>
      <c r="AH554" s="981">
        <f t="shared" ref="AH554" si="403">ROUNDUP(L554*T554+W554*AE554,1)</f>
        <v>0</v>
      </c>
      <c r="AI554" s="982"/>
      <c r="AJ554" s="982"/>
      <c r="AK554" s="982"/>
      <c r="AL554" s="983"/>
      <c r="AN554" s="928">
        <f t="shared" ref="AN554" si="404">IF(I554="△",ROUNDUP(W554*AE554,1),0)</f>
        <v>0</v>
      </c>
      <c r="AO554" s="929"/>
      <c r="AP554" s="929"/>
      <c r="AQ554" s="929"/>
      <c r="AR554" s="930"/>
      <c r="AU554" s="837" t="str">
        <f t="shared" ref="AU554" si="405">IF(OR(I554="×",AU558="×"),"×","●")</f>
        <v>●</v>
      </c>
      <c r="AV554" s="837">
        <f t="shared" ref="AV554" si="406">IF(AU554="●",IF(I554="定","-",I554),"-")</f>
        <v>0</v>
      </c>
      <c r="AW554" s="820">
        <f t="shared" ref="AW554" si="407">20+ROUNDDOWN(($K$256-1000)/1000,0)*20</f>
        <v>0</v>
      </c>
    </row>
    <row r="555" spans="3:49" ht="10.9" customHeight="1">
      <c r="C555" s="868"/>
      <c r="D555" s="922"/>
      <c r="E555" s="866"/>
      <c r="F555" s="985"/>
      <c r="G555" s="868"/>
      <c r="H555" s="1025"/>
      <c r="I555" s="991"/>
      <c r="J555" s="992"/>
      <c r="K555" s="993"/>
      <c r="L555" s="958"/>
      <c r="M555" s="959"/>
      <c r="N555" s="959"/>
      <c r="O555" s="959"/>
      <c r="P555" s="960"/>
      <c r="Q555" s="777"/>
      <c r="R555" s="778"/>
      <c r="S555" s="874"/>
      <c r="T555" s="964"/>
      <c r="U555" s="965"/>
      <c r="V555" s="966"/>
      <c r="W555" s="906"/>
      <c r="X555" s="906"/>
      <c r="Y555" s="906"/>
      <c r="Z555" s="906"/>
      <c r="AA555" s="907"/>
      <c r="AB555" s="940"/>
      <c r="AC555" s="941"/>
      <c r="AD555" s="942"/>
      <c r="AE555" s="964"/>
      <c r="AF555" s="965"/>
      <c r="AG555" s="966"/>
      <c r="AH555" s="970"/>
      <c r="AI555" s="971"/>
      <c r="AJ555" s="971"/>
      <c r="AK555" s="971"/>
      <c r="AL555" s="972"/>
      <c r="AN555" s="911"/>
      <c r="AO555" s="912"/>
      <c r="AP555" s="912"/>
      <c r="AQ555" s="912"/>
      <c r="AR555" s="913"/>
      <c r="AU555" s="837"/>
      <c r="AV555" s="837"/>
      <c r="AW555" s="820"/>
    </row>
    <row r="556" spans="3:49" ht="10.9" customHeight="1">
      <c r="C556" s="868"/>
      <c r="D556" s="922"/>
      <c r="E556" s="866"/>
      <c r="F556" s="985"/>
      <c r="G556" s="868"/>
      <c r="H556" s="1025"/>
      <c r="I556" s="991"/>
      <c r="J556" s="992"/>
      <c r="K556" s="993"/>
      <c r="L556" s="958"/>
      <c r="M556" s="959"/>
      <c r="N556" s="959"/>
      <c r="O556" s="959"/>
      <c r="P556" s="960"/>
      <c r="Q556" s="777"/>
      <c r="R556" s="778"/>
      <c r="S556" s="874"/>
      <c r="T556" s="964"/>
      <c r="U556" s="965"/>
      <c r="V556" s="966"/>
      <c r="W556" s="906"/>
      <c r="X556" s="906"/>
      <c r="Y556" s="906"/>
      <c r="Z556" s="906"/>
      <c r="AA556" s="907"/>
      <c r="AB556" s="931"/>
      <c r="AC556" s="932"/>
      <c r="AD556" s="933"/>
      <c r="AE556" s="964"/>
      <c r="AF556" s="965"/>
      <c r="AG556" s="966"/>
      <c r="AH556" s="970"/>
      <c r="AI556" s="971"/>
      <c r="AJ556" s="971"/>
      <c r="AK556" s="971"/>
      <c r="AL556" s="972"/>
      <c r="AN556" s="911"/>
      <c r="AO556" s="912"/>
      <c r="AP556" s="912"/>
      <c r="AQ556" s="912"/>
      <c r="AR556" s="913"/>
      <c r="AU556" s="837"/>
      <c r="AV556" s="837"/>
      <c r="AW556" s="820"/>
    </row>
    <row r="557" spans="3:49" ht="10.9" customHeight="1">
      <c r="C557" s="869"/>
      <c r="D557" s="923"/>
      <c r="E557" s="867"/>
      <c r="F557" s="986"/>
      <c r="G557" s="869"/>
      <c r="H557" s="1026"/>
      <c r="I557" s="994"/>
      <c r="J557" s="995"/>
      <c r="K557" s="996"/>
      <c r="L557" s="961"/>
      <c r="M557" s="962"/>
      <c r="N557" s="962"/>
      <c r="O557" s="962"/>
      <c r="P557" s="963"/>
      <c r="Q557" s="780"/>
      <c r="R557" s="781"/>
      <c r="S557" s="875"/>
      <c r="T557" s="967"/>
      <c r="U557" s="968"/>
      <c r="V557" s="969"/>
      <c r="W557" s="906"/>
      <c r="X557" s="906"/>
      <c r="Y557" s="906"/>
      <c r="Z557" s="906"/>
      <c r="AA557" s="907"/>
      <c r="AB557" s="934"/>
      <c r="AC557" s="935"/>
      <c r="AD557" s="936"/>
      <c r="AE557" s="967"/>
      <c r="AF557" s="968"/>
      <c r="AG557" s="969"/>
      <c r="AH557" s="973"/>
      <c r="AI557" s="929"/>
      <c r="AJ557" s="929"/>
      <c r="AK557" s="929"/>
      <c r="AL557" s="930"/>
      <c r="AN557" s="911"/>
      <c r="AO557" s="912"/>
      <c r="AP557" s="912"/>
      <c r="AQ557" s="912"/>
      <c r="AR557" s="913"/>
      <c r="AU557" s="837"/>
      <c r="AV557" s="837"/>
      <c r="AW557" s="820"/>
    </row>
    <row r="558" spans="3:49" ht="10.9" customHeight="1">
      <c r="C558" s="920">
        <v>6</v>
      </c>
      <c r="D558" s="921" t="s">
        <v>9</v>
      </c>
      <c r="E558" s="924">
        <v>28</v>
      </c>
      <c r="F558" s="984" t="s">
        <v>10</v>
      </c>
      <c r="G558" s="868" t="s">
        <v>23</v>
      </c>
      <c r="H558" s="1025"/>
      <c r="I558" s="988"/>
      <c r="J558" s="989"/>
      <c r="K558" s="990"/>
      <c r="L558" s="975">
        <f t="shared" ref="L558" si="408">IF(AND(I558="△",AU558="●"),AW558,0)</f>
        <v>0</v>
      </c>
      <c r="M558" s="976"/>
      <c r="N558" s="976"/>
      <c r="O558" s="976"/>
      <c r="P558" s="977"/>
      <c r="Q558" s="774"/>
      <c r="R558" s="775"/>
      <c r="S558" s="873"/>
      <c r="T558" s="978">
        <f t="shared" ref="T558" si="409">IF(Q558="①",$AL$168,IF(Q558="②",$AL$190,IF(Q558="③",$AL$212,IF(Q558="④",$AL$234,0))))</f>
        <v>0</v>
      </c>
      <c r="U558" s="979"/>
      <c r="V558" s="980"/>
      <c r="W558" s="975">
        <f t="shared" ref="W558" si="410">IF(AND(I558="△",AU558="●"),$K$258*2,0)</f>
        <v>0</v>
      </c>
      <c r="X558" s="976"/>
      <c r="Y558" s="976"/>
      <c r="Z558" s="976"/>
      <c r="AA558" s="977"/>
      <c r="AB558" s="937"/>
      <c r="AC558" s="938"/>
      <c r="AD558" s="939"/>
      <c r="AE558" s="978">
        <f t="shared" ref="AE558" si="411">IF(AB560=0,0,ROUNDUP(AB560/AB558,3))</f>
        <v>0</v>
      </c>
      <c r="AF558" s="979"/>
      <c r="AG558" s="980"/>
      <c r="AH558" s="981">
        <f t="shared" ref="AH558" si="412">ROUNDUP(L558*T558+W558*AE558,1)</f>
        <v>0</v>
      </c>
      <c r="AI558" s="982"/>
      <c r="AJ558" s="982"/>
      <c r="AK558" s="982"/>
      <c r="AL558" s="983"/>
      <c r="AN558" s="928">
        <f t="shared" ref="AN558" si="413">IF(I558="△",ROUNDUP(W558*AE558,1),0)</f>
        <v>0</v>
      </c>
      <c r="AO558" s="929"/>
      <c r="AP558" s="929"/>
      <c r="AQ558" s="929"/>
      <c r="AR558" s="930"/>
      <c r="AU558" s="837" t="str">
        <f t="shared" ref="AU558" si="414">IF(OR(I558="×",AU562="×"),"×","●")</f>
        <v>●</v>
      </c>
      <c r="AV558" s="837">
        <f t="shared" ref="AV558" si="415">IF(AU558="●",IF(I558="定","-",I558),"-")</f>
        <v>0</v>
      </c>
      <c r="AW558" s="820">
        <f t="shared" ref="AW558" si="416">20+ROUNDDOWN(($K$256-1000)/1000,0)*20</f>
        <v>0</v>
      </c>
    </row>
    <row r="559" spans="3:49" ht="10.9" customHeight="1">
      <c r="C559" s="868"/>
      <c r="D559" s="922"/>
      <c r="E559" s="866"/>
      <c r="F559" s="985"/>
      <c r="G559" s="868"/>
      <c r="H559" s="1025"/>
      <c r="I559" s="991"/>
      <c r="J559" s="992"/>
      <c r="K559" s="993"/>
      <c r="L559" s="958"/>
      <c r="M559" s="959"/>
      <c r="N559" s="959"/>
      <c r="O559" s="959"/>
      <c r="P559" s="960"/>
      <c r="Q559" s="777"/>
      <c r="R559" s="778"/>
      <c r="S559" s="874"/>
      <c r="T559" s="964"/>
      <c r="U559" s="965"/>
      <c r="V559" s="966"/>
      <c r="W559" s="958"/>
      <c r="X559" s="959"/>
      <c r="Y559" s="959"/>
      <c r="Z559" s="959"/>
      <c r="AA559" s="960"/>
      <c r="AB559" s="940"/>
      <c r="AC559" s="941"/>
      <c r="AD559" s="942"/>
      <c r="AE559" s="964"/>
      <c r="AF559" s="965"/>
      <c r="AG559" s="966"/>
      <c r="AH559" s="970"/>
      <c r="AI559" s="971"/>
      <c r="AJ559" s="971"/>
      <c r="AK559" s="971"/>
      <c r="AL559" s="972"/>
      <c r="AN559" s="911"/>
      <c r="AO559" s="912"/>
      <c r="AP559" s="912"/>
      <c r="AQ559" s="912"/>
      <c r="AR559" s="913"/>
      <c r="AU559" s="837"/>
      <c r="AV559" s="837"/>
      <c r="AW559" s="820"/>
    </row>
    <row r="560" spans="3:49" ht="10.9" customHeight="1">
      <c r="C560" s="868"/>
      <c r="D560" s="922"/>
      <c r="E560" s="866"/>
      <c r="F560" s="985"/>
      <c r="G560" s="868"/>
      <c r="H560" s="1025"/>
      <c r="I560" s="991"/>
      <c r="J560" s="992"/>
      <c r="K560" s="993"/>
      <c r="L560" s="958"/>
      <c r="M560" s="959"/>
      <c r="N560" s="959"/>
      <c r="O560" s="959"/>
      <c r="P560" s="960"/>
      <c r="Q560" s="777"/>
      <c r="R560" s="778"/>
      <c r="S560" s="874"/>
      <c r="T560" s="964"/>
      <c r="U560" s="965"/>
      <c r="V560" s="966"/>
      <c r="W560" s="958"/>
      <c r="X560" s="959"/>
      <c r="Y560" s="959"/>
      <c r="Z560" s="959"/>
      <c r="AA560" s="960"/>
      <c r="AB560" s="931"/>
      <c r="AC560" s="932"/>
      <c r="AD560" s="933"/>
      <c r="AE560" s="964"/>
      <c r="AF560" s="965"/>
      <c r="AG560" s="966"/>
      <c r="AH560" s="970"/>
      <c r="AI560" s="971"/>
      <c r="AJ560" s="971"/>
      <c r="AK560" s="971"/>
      <c r="AL560" s="972"/>
      <c r="AN560" s="911"/>
      <c r="AO560" s="912"/>
      <c r="AP560" s="912"/>
      <c r="AQ560" s="912"/>
      <c r="AR560" s="913"/>
      <c r="AU560" s="837"/>
      <c r="AV560" s="837"/>
      <c r="AW560" s="820"/>
    </row>
    <row r="561" spans="3:49" ht="10.9" customHeight="1">
      <c r="C561" s="869"/>
      <c r="D561" s="923"/>
      <c r="E561" s="867"/>
      <c r="F561" s="986"/>
      <c r="G561" s="869"/>
      <c r="H561" s="1026"/>
      <c r="I561" s="994"/>
      <c r="J561" s="995"/>
      <c r="K561" s="996"/>
      <c r="L561" s="961"/>
      <c r="M561" s="962"/>
      <c r="N561" s="962"/>
      <c r="O561" s="962"/>
      <c r="P561" s="963"/>
      <c r="Q561" s="780"/>
      <c r="R561" s="781"/>
      <c r="S561" s="875"/>
      <c r="T561" s="967"/>
      <c r="U561" s="968"/>
      <c r="V561" s="969"/>
      <c r="W561" s="961"/>
      <c r="X561" s="962"/>
      <c r="Y561" s="962"/>
      <c r="Z561" s="962"/>
      <c r="AA561" s="963"/>
      <c r="AB561" s="934"/>
      <c r="AC561" s="935"/>
      <c r="AD561" s="936"/>
      <c r="AE561" s="967"/>
      <c r="AF561" s="968"/>
      <c r="AG561" s="969"/>
      <c r="AH561" s="973"/>
      <c r="AI561" s="929"/>
      <c r="AJ561" s="929"/>
      <c r="AK561" s="929"/>
      <c r="AL561" s="930"/>
      <c r="AN561" s="911"/>
      <c r="AO561" s="912"/>
      <c r="AP561" s="912"/>
      <c r="AQ561" s="912"/>
      <c r="AR561" s="913"/>
      <c r="AU561" s="837"/>
      <c r="AV561" s="837"/>
      <c r="AW561" s="820"/>
    </row>
    <row r="562" spans="3:49" ht="10.9" customHeight="1">
      <c r="C562" s="920">
        <v>6</v>
      </c>
      <c r="D562" s="921" t="s">
        <v>9</v>
      </c>
      <c r="E562" s="924">
        <v>29</v>
      </c>
      <c r="F562" s="984" t="s">
        <v>10</v>
      </c>
      <c r="G562" s="920" t="s">
        <v>24</v>
      </c>
      <c r="H562" s="1024"/>
      <c r="I562" s="988"/>
      <c r="J562" s="989"/>
      <c r="K562" s="990"/>
      <c r="L562" s="975">
        <f t="shared" ref="L562" si="417">IF(AND(I562="△",AU562="●"),AW562,0)</f>
        <v>0</v>
      </c>
      <c r="M562" s="976"/>
      <c r="N562" s="976"/>
      <c r="O562" s="976"/>
      <c r="P562" s="977"/>
      <c r="Q562" s="774"/>
      <c r="R562" s="775"/>
      <c r="S562" s="873"/>
      <c r="T562" s="978">
        <f t="shared" ref="T562" si="418">IF(Q562="①",$AL$168,IF(Q562="②",$AL$190,IF(Q562="③",$AL$212,IF(Q562="④",$AL$234,0))))</f>
        <v>0</v>
      </c>
      <c r="U562" s="979"/>
      <c r="V562" s="980"/>
      <c r="W562" s="975">
        <f t="shared" ref="W562" si="419">IF(AND(I562="△",AU562="●"),$K$258*2,0)</f>
        <v>0</v>
      </c>
      <c r="X562" s="976"/>
      <c r="Y562" s="976"/>
      <c r="Z562" s="976"/>
      <c r="AA562" s="977"/>
      <c r="AB562" s="937"/>
      <c r="AC562" s="938"/>
      <c r="AD562" s="939"/>
      <c r="AE562" s="978">
        <f t="shared" ref="AE562" si="420">IF(AB564=0,0,ROUNDUP(AB564/AB562,3))</f>
        <v>0</v>
      </c>
      <c r="AF562" s="979"/>
      <c r="AG562" s="980"/>
      <c r="AH562" s="981">
        <f t="shared" ref="AH562" si="421">ROUNDUP(L562*T562+W562*AE562,1)</f>
        <v>0</v>
      </c>
      <c r="AI562" s="982"/>
      <c r="AJ562" s="982"/>
      <c r="AK562" s="982"/>
      <c r="AL562" s="983"/>
      <c r="AN562" s="928">
        <f t="shared" ref="AN562" si="422">IF(I562="△",ROUNDUP(W562*AE562,1),0)</f>
        <v>0</v>
      </c>
      <c r="AO562" s="929"/>
      <c r="AP562" s="929"/>
      <c r="AQ562" s="929"/>
      <c r="AR562" s="930"/>
      <c r="AU562" s="837" t="str">
        <f t="shared" ref="AU562" si="423">IF(OR(I562="×",AU566="×"),"×","●")</f>
        <v>●</v>
      </c>
      <c r="AV562" s="837">
        <f t="shared" ref="AV562" si="424">IF(AU562="●",IF(I562="定","-",I562),"-")</f>
        <v>0</v>
      </c>
      <c r="AW562" s="820">
        <f t="shared" ref="AW562" si="425">20+ROUNDDOWN(($K$256-1000)/1000,0)*20</f>
        <v>0</v>
      </c>
    </row>
    <row r="563" spans="3:49" ht="10.9" customHeight="1">
      <c r="C563" s="868"/>
      <c r="D563" s="922"/>
      <c r="E563" s="866"/>
      <c r="F563" s="985"/>
      <c r="G563" s="868"/>
      <c r="H563" s="1025"/>
      <c r="I563" s="991"/>
      <c r="J563" s="992"/>
      <c r="K563" s="993"/>
      <c r="L563" s="958"/>
      <c r="M563" s="959"/>
      <c r="N563" s="959"/>
      <c r="O563" s="959"/>
      <c r="P563" s="960"/>
      <c r="Q563" s="777"/>
      <c r="R563" s="778"/>
      <c r="S563" s="874"/>
      <c r="T563" s="964"/>
      <c r="U563" s="965"/>
      <c r="V563" s="966"/>
      <c r="W563" s="958"/>
      <c r="X563" s="959"/>
      <c r="Y563" s="959"/>
      <c r="Z563" s="959"/>
      <c r="AA563" s="960"/>
      <c r="AB563" s="940"/>
      <c r="AC563" s="941"/>
      <c r="AD563" s="942"/>
      <c r="AE563" s="964"/>
      <c r="AF563" s="965"/>
      <c r="AG563" s="966"/>
      <c r="AH563" s="970"/>
      <c r="AI563" s="971"/>
      <c r="AJ563" s="971"/>
      <c r="AK563" s="971"/>
      <c r="AL563" s="972"/>
      <c r="AN563" s="911"/>
      <c r="AO563" s="912"/>
      <c r="AP563" s="912"/>
      <c r="AQ563" s="912"/>
      <c r="AR563" s="913"/>
      <c r="AU563" s="837"/>
      <c r="AV563" s="837"/>
      <c r="AW563" s="820"/>
    </row>
    <row r="564" spans="3:49" ht="10.9" customHeight="1">
      <c r="C564" s="868"/>
      <c r="D564" s="922"/>
      <c r="E564" s="866"/>
      <c r="F564" s="985"/>
      <c r="G564" s="868"/>
      <c r="H564" s="1025"/>
      <c r="I564" s="991"/>
      <c r="J564" s="992"/>
      <c r="K564" s="993"/>
      <c r="L564" s="958"/>
      <c r="M564" s="959"/>
      <c r="N564" s="959"/>
      <c r="O564" s="959"/>
      <c r="P564" s="960"/>
      <c r="Q564" s="777"/>
      <c r="R564" s="778"/>
      <c r="S564" s="874"/>
      <c r="T564" s="964"/>
      <c r="U564" s="965"/>
      <c r="V564" s="966"/>
      <c r="W564" s="958"/>
      <c r="X564" s="959"/>
      <c r="Y564" s="959"/>
      <c r="Z564" s="959"/>
      <c r="AA564" s="960"/>
      <c r="AB564" s="931"/>
      <c r="AC564" s="932"/>
      <c r="AD564" s="933"/>
      <c r="AE564" s="964"/>
      <c r="AF564" s="965"/>
      <c r="AG564" s="966"/>
      <c r="AH564" s="970"/>
      <c r="AI564" s="971"/>
      <c r="AJ564" s="971"/>
      <c r="AK564" s="971"/>
      <c r="AL564" s="972"/>
      <c r="AN564" s="911"/>
      <c r="AO564" s="912"/>
      <c r="AP564" s="912"/>
      <c r="AQ564" s="912"/>
      <c r="AR564" s="913"/>
      <c r="AU564" s="837"/>
      <c r="AV564" s="837"/>
      <c r="AW564" s="820"/>
    </row>
    <row r="565" spans="3:49" ht="10.9" customHeight="1">
      <c r="C565" s="869"/>
      <c r="D565" s="923"/>
      <c r="E565" s="867"/>
      <c r="F565" s="986"/>
      <c r="G565" s="869"/>
      <c r="H565" s="1026"/>
      <c r="I565" s="994"/>
      <c r="J565" s="995"/>
      <c r="K565" s="996"/>
      <c r="L565" s="961"/>
      <c r="M565" s="962"/>
      <c r="N565" s="962"/>
      <c r="O565" s="962"/>
      <c r="P565" s="963"/>
      <c r="Q565" s="780"/>
      <c r="R565" s="781"/>
      <c r="S565" s="875"/>
      <c r="T565" s="967"/>
      <c r="U565" s="968"/>
      <c r="V565" s="969"/>
      <c r="W565" s="961"/>
      <c r="X565" s="962"/>
      <c r="Y565" s="962"/>
      <c r="Z565" s="962"/>
      <c r="AA565" s="963"/>
      <c r="AB565" s="934"/>
      <c r="AC565" s="935"/>
      <c r="AD565" s="936"/>
      <c r="AE565" s="967"/>
      <c r="AF565" s="968"/>
      <c r="AG565" s="969"/>
      <c r="AH565" s="973"/>
      <c r="AI565" s="929"/>
      <c r="AJ565" s="929"/>
      <c r="AK565" s="929"/>
      <c r="AL565" s="930"/>
      <c r="AN565" s="911"/>
      <c r="AO565" s="912"/>
      <c r="AP565" s="912"/>
      <c r="AQ565" s="912"/>
      <c r="AR565" s="913"/>
      <c r="AU565" s="837"/>
      <c r="AV565" s="837"/>
      <c r="AW565" s="820"/>
    </row>
    <row r="566" spans="3:49" ht="10.9" customHeight="1">
      <c r="C566" s="920">
        <v>6</v>
      </c>
      <c r="D566" s="921" t="s">
        <v>9</v>
      </c>
      <c r="E566" s="924">
        <v>30</v>
      </c>
      <c r="F566" s="984" t="s">
        <v>10</v>
      </c>
      <c r="G566" s="920" t="s">
        <v>25</v>
      </c>
      <c r="H566" s="1024"/>
      <c r="I566" s="988"/>
      <c r="J566" s="989"/>
      <c r="K566" s="990"/>
      <c r="L566" s="975">
        <f t="shared" ref="L566" si="426">IF(AND(I566="△",AU566="●"),AW566,0)</f>
        <v>0</v>
      </c>
      <c r="M566" s="976"/>
      <c r="N566" s="976"/>
      <c r="O566" s="976"/>
      <c r="P566" s="977"/>
      <c r="Q566" s="774"/>
      <c r="R566" s="775"/>
      <c r="S566" s="873"/>
      <c r="T566" s="978">
        <f t="shared" ref="T566" si="427">IF(Q566="①",$AL$168,IF(Q566="②",$AL$190,IF(Q566="③",$AL$212,IF(Q566="④",$AL$234,0))))</f>
        <v>0</v>
      </c>
      <c r="U566" s="979"/>
      <c r="V566" s="980"/>
      <c r="W566" s="975">
        <f t="shared" ref="W566" si="428">IF(AND(I566="△",AU566="●"),$K$258*2,0)</f>
        <v>0</v>
      </c>
      <c r="X566" s="976"/>
      <c r="Y566" s="976"/>
      <c r="Z566" s="976"/>
      <c r="AA566" s="977"/>
      <c r="AB566" s="937"/>
      <c r="AC566" s="938"/>
      <c r="AD566" s="939"/>
      <c r="AE566" s="978">
        <f t="shared" ref="AE566" si="429">IF(AB568=0,0,ROUNDUP(AB568/AB566,3))</f>
        <v>0</v>
      </c>
      <c r="AF566" s="979"/>
      <c r="AG566" s="980"/>
      <c r="AH566" s="981">
        <f t="shared" ref="AH566" si="430">ROUNDUP(L566*T566+W566*AE566,1)</f>
        <v>0</v>
      </c>
      <c r="AI566" s="982"/>
      <c r="AJ566" s="982"/>
      <c r="AK566" s="982"/>
      <c r="AL566" s="983"/>
      <c r="AN566" s="928">
        <f t="shared" ref="AN566" si="431">IF(I566="△",ROUNDUP(W566*AE566,1),0)</f>
        <v>0</v>
      </c>
      <c r="AO566" s="929"/>
      <c r="AP566" s="929"/>
      <c r="AQ566" s="929"/>
      <c r="AR566" s="930"/>
      <c r="AU566" s="837" t="str">
        <f t="shared" ref="AU566" si="432">IF(OR(I566="×",AU570="×"),"×","●")</f>
        <v>●</v>
      </c>
      <c r="AV566" s="837">
        <f t="shared" ref="AV566" si="433">IF(AU566="●",IF(I566="定","-",I566),"-")</f>
        <v>0</v>
      </c>
      <c r="AW566" s="820">
        <f t="shared" ref="AW566" si="434">20+ROUNDDOWN(($K$256-1000)/1000,0)*20</f>
        <v>0</v>
      </c>
    </row>
    <row r="567" spans="3:49" ht="10.9" customHeight="1">
      <c r="C567" s="868"/>
      <c r="D567" s="922"/>
      <c r="E567" s="866"/>
      <c r="F567" s="985"/>
      <c r="G567" s="868"/>
      <c r="H567" s="1025"/>
      <c r="I567" s="991"/>
      <c r="J567" s="992"/>
      <c r="K567" s="993"/>
      <c r="L567" s="958"/>
      <c r="M567" s="959"/>
      <c r="N567" s="959"/>
      <c r="O567" s="959"/>
      <c r="P567" s="960"/>
      <c r="Q567" s="777"/>
      <c r="R567" s="778"/>
      <c r="S567" s="874"/>
      <c r="T567" s="964"/>
      <c r="U567" s="965"/>
      <c r="V567" s="966"/>
      <c r="W567" s="958"/>
      <c r="X567" s="959"/>
      <c r="Y567" s="959"/>
      <c r="Z567" s="959"/>
      <c r="AA567" s="960"/>
      <c r="AB567" s="940"/>
      <c r="AC567" s="941"/>
      <c r="AD567" s="942"/>
      <c r="AE567" s="964"/>
      <c r="AF567" s="965"/>
      <c r="AG567" s="966"/>
      <c r="AH567" s="970"/>
      <c r="AI567" s="971"/>
      <c r="AJ567" s="971"/>
      <c r="AK567" s="971"/>
      <c r="AL567" s="972"/>
      <c r="AN567" s="911"/>
      <c r="AO567" s="912"/>
      <c r="AP567" s="912"/>
      <c r="AQ567" s="912"/>
      <c r="AR567" s="913"/>
      <c r="AU567" s="837"/>
      <c r="AV567" s="837"/>
      <c r="AW567" s="820"/>
    </row>
    <row r="568" spans="3:49" ht="10.9" customHeight="1">
      <c r="C568" s="868"/>
      <c r="D568" s="922"/>
      <c r="E568" s="866"/>
      <c r="F568" s="985"/>
      <c r="G568" s="868"/>
      <c r="H568" s="1025"/>
      <c r="I568" s="991"/>
      <c r="J568" s="992"/>
      <c r="K568" s="993"/>
      <c r="L568" s="958"/>
      <c r="M568" s="959"/>
      <c r="N568" s="959"/>
      <c r="O568" s="959"/>
      <c r="P568" s="960"/>
      <c r="Q568" s="777"/>
      <c r="R568" s="778"/>
      <c r="S568" s="874"/>
      <c r="T568" s="964"/>
      <c r="U568" s="965"/>
      <c r="V568" s="966"/>
      <c r="W568" s="958"/>
      <c r="X568" s="959"/>
      <c r="Y568" s="959"/>
      <c r="Z568" s="959"/>
      <c r="AA568" s="960"/>
      <c r="AB568" s="931"/>
      <c r="AC568" s="932"/>
      <c r="AD568" s="933"/>
      <c r="AE568" s="964"/>
      <c r="AF568" s="965"/>
      <c r="AG568" s="966"/>
      <c r="AH568" s="970"/>
      <c r="AI568" s="971"/>
      <c r="AJ568" s="971"/>
      <c r="AK568" s="971"/>
      <c r="AL568" s="972"/>
      <c r="AN568" s="911"/>
      <c r="AO568" s="912"/>
      <c r="AP568" s="912"/>
      <c r="AQ568" s="912"/>
      <c r="AR568" s="913"/>
      <c r="AU568" s="837"/>
      <c r="AV568" s="837"/>
      <c r="AW568" s="820"/>
    </row>
    <row r="569" spans="3:49" ht="10.9" customHeight="1">
      <c r="C569" s="869"/>
      <c r="D569" s="923"/>
      <c r="E569" s="867"/>
      <c r="F569" s="986"/>
      <c r="G569" s="869"/>
      <c r="H569" s="1026"/>
      <c r="I569" s="994"/>
      <c r="J569" s="995"/>
      <c r="K569" s="996"/>
      <c r="L569" s="961"/>
      <c r="M569" s="962"/>
      <c r="N569" s="962"/>
      <c r="O569" s="962"/>
      <c r="P569" s="963"/>
      <c r="Q569" s="780"/>
      <c r="R569" s="781"/>
      <c r="S569" s="875"/>
      <c r="T569" s="967"/>
      <c r="U569" s="968"/>
      <c r="V569" s="969"/>
      <c r="W569" s="961"/>
      <c r="X569" s="962"/>
      <c r="Y569" s="962"/>
      <c r="Z569" s="962"/>
      <c r="AA569" s="963"/>
      <c r="AB569" s="934"/>
      <c r="AC569" s="935"/>
      <c r="AD569" s="936"/>
      <c r="AE569" s="967"/>
      <c r="AF569" s="968"/>
      <c r="AG569" s="969"/>
      <c r="AH569" s="973"/>
      <c r="AI569" s="929"/>
      <c r="AJ569" s="929"/>
      <c r="AK569" s="929"/>
      <c r="AL569" s="930"/>
      <c r="AN569" s="911"/>
      <c r="AO569" s="912"/>
      <c r="AP569" s="912"/>
      <c r="AQ569" s="912"/>
      <c r="AR569" s="913"/>
      <c r="AU569" s="837"/>
      <c r="AV569" s="837"/>
      <c r="AW569" s="820"/>
    </row>
    <row r="570" spans="3:49" ht="10.9" customHeight="1">
      <c r="C570" s="920">
        <v>7</v>
      </c>
      <c r="D570" s="921" t="s">
        <v>9</v>
      </c>
      <c r="E570" s="924">
        <v>1</v>
      </c>
      <c r="F570" s="984" t="s">
        <v>10</v>
      </c>
      <c r="G570" s="920" t="s">
        <v>19</v>
      </c>
      <c r="H570" s="1024"/>
      <c r="I570" s="988"/>
      <c r="J570" s="989"/>
      <c r="K570" s="990"/>
      <c r="L570" s="975">
        <f t="shared" ref="L570" si="435">IF(AND(I570="△",AU570="●"),AW570,0)</f>
        <v>0</v>
      </c>
      <c r="M570" s="976"/>
      <c r="N570" s="976"/>
      <c r="O570" s="976"/>
      <c r="P570" s="977"/>
      <c r="Q570" s="774"/>
      <c r="R570" s="775"/>
      <c r="S570" s="873"/>
      <c r="T570" s="978">
        <f t="shared" ref="T570" si="436">IF(Q570="①",$AL$168,IF(Q570="②",$AL$190,IF(Q570="③",$AL$212,IF(Q570="④",$AL$234,0))))</f>
        <v>0</v>
      </c>
      <c r="U570" s="979"/>
      <c r="V570" s="980"/>
      <c r="W570" s="975">
        <f t="shared" ref="W570" si="437">IF(AND(I570="△",AU570="●"),$K$258*2,0)</f>
        <v>0</v>
      </c>
      <c r="X570" s="976"/>
      <c r="Y570" s="976"/>
      <c r="Z570" s="976"/>
      <c r="AA570" s="977"/>
      <c r="AB570" s="937"/>
      <c r="AC570" s="938"/>
      <c r="AD570" s="939"/>
      <c r="AE570" s="978">
        <f t="shared" ref="AE570" si="438">IF(AB572=0,0,ROUNDUP(AB572/AB570,3))</f>
        <v>0</v>
      </c>
      <c r="AF570" s="979"/>
      <c r="AG570" s="980"/>
      <c r="AH570" s="981">
        <f t="shared" ref="AH570" si="439">ROUNDUP(L570*T570+W570*AE570,1)</f>
        <v>0</v>
      </c>
      <c r="AI570" s="982"/>
      <c r="AJ570" s="982"/>
      <c r="AK570" s="982"/>
      <c r="AL570" s="983"/>
      <c r="AN570" s="928">
        <f t="shared" ref="AN570" si="440">IF(I570="△",ROUNDUP(W570*AE570,1),0)</f>
        <v>0</v>
      </c>
      <c r="AO570" s="929"/>
      <c r="AP570" s="929"/>
      <c r="AQ570" s="929"/>
      <c r="AR570" s="930"/>
      <c r="AU570" s="837" t="str">
        <f t="shared" ref="AU570" si="441">IF(OR(I570="×",AU574="×"),"×","●")</f>
        <v>●</v>
      </c>
      <c r="AV570" s="837">
        <f t="shared" ref="AV570" si="442">IF(AU570="●",IF(I570="定","-",I570),"-")</f>
        <v>0</v>
      </c>
      <c r="AW570" s="820">
        <f t="shared" ref="AW570" si="443">20+ROUNDDOWN(($K$256-1000)/1000,0)*20</f>
        <v>0</v>
      </c>
    </row>
    <row r="571" spans="3:49" ht="10.9" customHeight="1">
      <c r="C571" s="868"/>
      <c r="D571" s="922"/>
      <c r="E571" s="866"/>
      <c r="F571" s="985"/>
      <c r="G571" s="868"/>
      <c r="H571" s="1025"/>
      <c r="I571" s="991"/>
      <c r="J571" s="992"/>
      <c r="K571" s="993"/>
      <c r="L571" s="958"/>
      <c r="M571" s="959"/>
      <c r="N571" s="959"/>
      <c r="O571" s="959"/>
      <c r="P571" s="960"/>
      <c r="Q571" s="777"/>
      <c r="R571" s="778"/>
      <c r="S571" s="874"/>
      <c r="T571" s="964"/>
      <c r="U571" s="965"/>
      <c r="V571" s="966"/>
      <c r="W571" s="958"/>
      <c r="X571" s="959"/>
      <c r="Y571" s="959"/>
      <c r="Z571" s="959"/>
      <c r="AA571" s="960"/>
      <c r="AB571" s="940"/>
      <c r="AC571" s="941"/>
      <c r="AD571" s="942"/>
      <c r="AE571" s="964"/>
      <c r="AF571" s="965"/>
      <c r="AG571" s="966"/>
      <c r="AH571" s="970"/>
      <c r="AI571" s="971"/>
      <c r="AJ571" s="971"/>
      <c r="AK571" s="971"/>
      <c r="AL571" s="972"/>
      <c r="AN571" s="911"/>
      <c r="AO571" s="912"/>
      <c r="AP571" s="912"/>
      <c r="AQ571" s="912"/>
      <c r="AR571" s="913"/>
      <c r="AU571" s="837"/>
      <c r="AV571" s="837"/>
      <c r="AW571" s="820"/>
    </row>
    <row r="572" spans="3:49" ht="10.9" customHeight="1">
      <c r="C572" s="868"/>
      <c r="D572" s="922"/>
      <c r="E572" s="866"/>
      <c r="F572" s="985"/>
      <c r="G572" s="868"/>
      <c r="H572" s="1025"/>
      <c r="I572" s="991"/>
      <c r="J572" s="992"/>
      <c r="K572" s="993"/>
      <c r="L572" s="958"/>
      <c r="M572" s="959"/>
      <c r="N572" s="959"/>
      <c r="O572" s="959"/>
      <c r="P572" s="960"/>
      <c r="Q572" s="777"/>
      <c r="R572" s="778"/>
      <c r="S572" s="874"/>
      <c r="T572" s="964"/>
      <c r="U572" s="965"/>
      <c r="V572" s="966"/>
      <c r="W572" s="958"/>
      <c r="X572" s="959"/>
      <c r="Y572" s="959"/>
      <c r="Z572" s="959"/>
      <c r="AA572" s="960"/>
      <c r="AB572" s="931"/>
      <c r="AC572" s="932"/>
      <c r="AD572" s="933"/>
      <c r="AE572" s="964"/>
      <c r="AF572" s="965"/>
      <c r="AG572" s="966"/>
      <c r="AH572" s="970"/>
      <c r="AI572" s="971"/>
      <c r="AJ572" s="971"/>
      <c r="AK572" s="971"/>
      <c r="AL572" s="972"/>
      <c r="AN572" s="911"/>
      <c r="AO572" s="912"/>
      <c r="AP572" s="912"/>
      <c r="AQ572" s="912"/>
      <c r="AR572" s="913"/>
      <c r="AU572" s="837"/>
      <c r="AV572" s="837"/>
      <c r="AW572" s="820"/>
    </row>
    <row r="573" spans="3:49" ht="10.9" customHeight="1">
      <c r="C573" s="869"/>
      <c r="D573" s="923"/>
      <c r="E573" s="867"/>
      <c r="F573" s="986"/>
      <c r="G573" s="869"/>
      <c r="H573" s="1026"/>
      <c r="I573" s="994"/>
      <c r="J573" s="995"/>
      <c r="K573" s="996"/>
      <c r="L573" s="961"/>
      <c r="M573" s="962"/>
      <c r="N573" s="962"/>
      <c r="O573" s="962"/>
      <c r="P573" s="963"/>
      <c r="Q573" s="780"/>
      <c r="R573" s="781"/>
      <c r="S573" s="875"/>
      <c r="T573" s="967"/>
      <c r="U573" s="968"/>
      <c r="V573" s="969"/>
      <c r="W573" s="961"/>
      <c r="X573" s="962"/>
      <c r="Y573" s="962"/>
      <c r="Z573" s="962"/>
      <c r="AA573" s="963"/>
      <c r="AB573" s="934"/>
      <c r="AC573" s="935"/>
      <c r="AD573" s="936"/>
      <c r="AE573" s="967"/>
      <c r="AF573" s="968"/>
      <c r="AG573" s="969"/>
      <c r="AH573" s="973"/>
      <c r="AI573" s="929"/>
      <c r="AJ573" s="929"/>
      <c r="AK573" s="929"/>
      <c r="AL573" s="930"/>
      <c r="AN573" s="911"/>
      <c r="AO573" s="912"/>
      <c r="AP573" s="912"/>
      <c r="AQ573" s="912"/>
      <c r="AR573" s="913"/>
      <c r="AU573" s="837"/>
      <c r="AV573" s="837"/>
      <c r="AW573" s="820"/>
    </row>
    <row r="574" spans="3:49" ht="10.9" customHeight="1">
      <c r="C574" s="920">
        <v>7</v>
      </c>
      <c r="D574" s="921" t="s">
        <v>9</v>
      </c>
      <c r="E574" s="924">
        <v>2</v>
      </c>
      <c r="F574" s="984" t="s">
        <v>10</v>
      </c>
      <c r="G574" s="920" t="s">
        <v>20</v>
      </c>
      <c r="H574" s="1024"/>
      <c r="I574" s="988"/>
      <c r="J574" s="989"/>
      <c r="K574" s="990"/>
      <c r="L574" s="975">
        <f t="shared" ref="L574" si="444">IF(AND(I574="△",AU574="●"),AW574,0)</f>
        <v>0</v>
      </c>
      <c r="M574" s="976"/>
      <c r="N574" s="976"/>
      <c r="O574" s="976"/>
      <c r="P574" s="977"/>
      <c r="Q574" s="774"/>
      <c r="R574" s="775"/>
      <c r="S574" s="873"/>
      <c r="T574" s="978">
        <f t="shared" ref="T574" si="445">IF(Q574="①",$AL$168,IF(Q574="②",$AL$190,IF(Q574="③",$AL$212,IF(Q574="④",$AL$234,0))))</f>
        <v>0</v>
      </c>
      <c r="U574" s="979"/>
      <c r="V574" s="980"/>
      <c r="W574" s="975">
        <f t="shared" ref="W574" si="446">IF(AND(I574="△",AU574="●"),$K$258*2,0)</f>
        <v>0</v>
      </c>
      <c r="X574" s="976"/>
      <c r="Y574" s="976"/>
      <c r="Z574" s="976"/>
      <c r="AA574" s="977"/>
      <c r="AB574" s="937"/>
      <c r="AC574" s="938"/>
      <c r="AD574" s="939"/>
      <c r="AE574" s="978">
        <f t="shared" ref="AE574" si="447">IF(AB576=0,0,ROUNDUP(AB576/AB574,3))</f>
        <v>0</v>
      </c>
      <c r="AF574" s="979"/>
      <c r="AG574" s="980"/>
      <c r="AH574" s="981">
        <f t="shared" ref="AH574" si="448">ROUNDUP(L574*T574+W574*AE574,1)</f>
        <v>0</v>
      </c>
      <c r="AI574" s="982"/>
      <c r="AJ574" s="982"/>
      <c r="AK574" s="982"/>
      <c r="AL574" s="983"/>
      <c r="AN574" s="928">
        <f t="shared" ref="AN574" si="449">IF(I574="△",ROUNDUP(W574*AE574,1),0)</f>
        <v>0</v>
      </c>
      <c r="AO574" s="929"/>
      <c r="AP574" s="929"/>
      <c r="AQ574" s="929"/>
      <c r="AR574" s="930"/>
      <c r="AU574" s="837" t="str">
        <f t="shared" ref="AU574" si="450">IF(OR(I574="×",AU578="×"),"×","●")</f>
        <v>●</v>
      </c>
      <c r="AV574" s="837">
        <f t="shared" ref="AV574" si="451">IF(AU574="●",IF(I574="定","-",I574),"-")</f>
        <v>0</v>
      </c>
      <c r="AW574" s="820">
        <f t="shared" ref="AW574" si="452">20+ROUNDDOWN(($K$256-1000)/1000,0)*20</f>
        <v>0</v>
      </c>
    </row>
    <row r="575" spans="3:49" ht="10.9" customHeight="1">
      <c r="C575" s="868"/>
      <c r="D575" s="922"/>
      <c r="E575" s="866"/>
      <c r="F575" s="985"/>
      <c r="G575" s="868"/>
      <c r="H575" s="1025"/>
      <c r="I575" s="991"/>
      <c r="J575" s="992"/>
      <c r="K575" s="993"/>
      <c r="L575" s="958"/>
      <c r="M575" s="959"/>
      <c r="N575" s="959"/>
      <c r="O575" s="959"/>
      <c r="P575" s="960"/>
      <c r="Q575" s="777"/>
      <c r="R575" s="778"/>
      <c r="S575" s="874"/>
      <c r="T575" s="964"/>
      <c r="U575" s="965"/>
      <c r="V575" s="966"/>
      <c r="W575" s="958"/>
      <c r="X575" s="959"/>
      <c r="Y575" s="959"/>
      <c r="Z575" s="959"/>
      <c r="AA575" s="960"/>
      <c r="AB575" s="940"/>
      <c r="AC575" s="941"/>
      <c r="AD575" s="942"/>
      <c r="AE575" s="964"/>
      <c r="AF575" s="965"/>
      <c r="AG575" s="966"/>
      <c r="AH575" s="970"/>
      <c r="AI575" s="971"/>
      <c r="AJ575" s="971"/>
      <c r="AK575" s="971"/>
      <c r="AL575" s="972"/>
      <c r="AN575" s="911"/>
      <c r="AO575" s="912"/>
      <c r="AP575" s="912"/>
      <c r="AQ575" s="912"/>
      <c r="AR575" s="913"/>
      <c r="AU575" s="837"/>
      <c r="AV575" s="837"/>
      <c r="AW575" s="820"/>
    </row>
    <row r="576" spans="3:49" ht="10.9" customHeight="1">
      <c r="C576" s="868"/>
      <c r="D576" s="922"/>
      <c r="E576" s="866"/>
      <c r="F576" s="985"/>
      <c r="G576" s="868"/>
      <c r="H576" s="1025"/>
      <c r="I576" s="991"/>
      <c r="J576" s="992"/>
      <c r="K576" s="993"/>
      <c r="L576" s="958"/>
      <c r="M576" s="959"/>
      <c r="N576" s="959"/>
      <c r="O576" s="959"/>
      <c r="P576" s="960"/>
      <c r="Q576" s="777"/>
      <c r="R576" s="778"/>
      <c r="S576" s="874"/>
      <c r="T576" s="964"/>
      <c r="U576" s="965"/>
      <c r="V576" s="966"/>
      <c r="W576" s="958"/>
      <c r="X576" s="959"/>
      <c r="Y576" s="959"/>
      <c r="Z576" s="959"/>
      <c r="AA576" s="960"/>
      <c r="AB576" s="931"/>
      <c r="AC576" s="932"/>
      <c r="AD576" s="933"/>
      <c r="AE576" s="964"/>
      <c r="AF576" s="965"/>
      <c r="AG576" s="966"/>
      <c r="AH576" s="970"/>
      <c r="AI576" s="971"/>
      <c r="AJ576" s="971"/>
      <c r="AK576" s="971"/>
      <c r="AL576" s="972"/>
      <c r="AN576" s="911"/>
      <c r="AO576" s="912"/>
      <c r="AP576" s="912"/>
      <c r="AQ576" s="912"/>
      <c r="AR576" s="913"/>
      <c r="AU576" s="837"/>
      <c r="AV576" s="837"/>
      <c r="AW576" s="820"/>
    </row>
    <row r="577" spans="3:49" ht="10.9" customHeight="1">
      <c r="C577" s="869"/>
      <c r="D577" s="923"/>
      <c r="E577" s="867"/>
      <c r="F577" s="986"/>
      <c r="G577" s="869"/>
      <c r="H577" s="1026"/>
      <c r="I577" s="994"/>
      <c r="J577" s="995"/>
      <c r="K577" s="996"/>
      <c r="L577" s="961"/>
      <c r="M577" s="962"/>
      <c r="N577" s="962"/>
      <c r="O577" s="962"/>
      <c r="P577" s="963"/>
      <c r="Q577" s="780"/>
      <c r="R577" s="781"/>
      <c r="S577" s="875"/>
      <c r="T577" s="967"/>
      <c r="U577" s="968"/>
      <c r="V577" s="969"/>
      <c r="W577" s="961"/>
      <c r="X577" s="962"/>
      <c r="Y577" s="962"/>
      <c r="Z577" s="962"/>
      <c r="AA577" s="963"/>
      <c r="AB577" s="934"/>
      <c r="AC577" s="935"/>
      <c r="AD577" s="936"/>
      <c r="AE577" s="967"/>
      <c r="AF577" s="968"/>
      <c r="AG577" s="969"/>
      <c r="AH577" s="973"/>
      <c r="AI577" s="929"/>
      <c r="AJ577" s="929"/>
      <c r="AK577" s="929"/>
      <c r="AL577" s="930"/>
      <c r="AN577" s="911"/>
      <c r="AO577" s="912"/>
      <c r="AP577" s="912"/>
      <c r="AQ577" s="912"/>
      <c r="AR577" s="913"/>
      <c r="AU577" s="837"/>
      <c r="AV577" s="837"/>
      <c r="AW577" s="820"/>
    </row>
    <row r="578" spans="3:49" ht="10.9" customHeight="1">
      <c r="C578" s="920">
        <v>7</v>
      </c>
      <c r="D578" s="921" t="s">
        <v>9</v>
      </c>
      <c r="E578" s="924">
        <v>3</v>
      </c>
      <c r="F578" s="984" t="s">
        <v>10</v>
      </c>
      <c r="G578" s="920" t="s">
        <v>21</v>
      </c>
      <c r="H578" s="1024"/>
      <c r="I578" s="988"/>
      <c r="J578" s="989"/>
      <c r="K578" s="990"/>
      <c r="L578" s="975">
        <f t="shared" ref="L578" si="453">IF(AND(I578="△",AU578="●"),AW578,0)</f>
        <v>0</v>
      </c>
      <c r="M578" s="976"/>
      <c r="N578" s="976"/>
      <c r="O578" s="976"/>
      <c r="P578" s="977"/>
      <c r="Q578" s="774"/>
      <c r="R578" s="775"/>
      <c r="S578" s="873"/>
      <c r="T578" s="978">
        <f t="shared" ref="T578" si="454">IF(Q578="①",$AL$168,IF(Q578="②",$AL$190,IF(Q578="③",$AL$212,IF(Q578="④",$AL$234,0))))</f>
        <v>0</v>
      </c>
      <c r="U578" s="979"/>
      <c r="V578" s="980"/>
      <c r="W578" s="906">
        <f t="shared" ref="W578" si="455">IF(AND(I578="△",AU578="●"),$K$258*2,0)</f>
        <v>0</v>
      </c>
      <c r="X578" s="906"/>
      <c r="Y578" s="906"/>
      <c r="Z578" s="906"/>
      <c r="AA578" s="907"/>
      <c r="AB578" s="937"/>
      <c r="AC578" s="938"/>
      <c r="AD578" s="939"/>
      <c r="AE578" s="978">
        <f t="shared" ref="AE578" si="456">IF(AB580=0,0,ROUNDUP(AB580/AB578,3))</f>
        <v>0</v>
      </c>
      <c r="AF578" s="979"/>
      <c r="AG578" s="980"/>
      <c r="AH578" s="981">
        <f t="shared" ref="AH578" si="457">ROUNDUP(L578*T578+W578*AE578,1)</f>
        <v>0</v>
      </c>
      <c r="AI578" s="982"/>
      <c r="AJ578" s="982"/>
      <c r="AK578" s="982"/>
      <c r="AL578" s="983"/>
      <c r="AN578" s="928">
        <f t="shared" ref="AN578" si="458">IF(I578="△",ROUNDUP(W578*AE578,1),0)</f>
        <v>0</v>
      </c>
      <c r="AO578" s="929"/>
      <c r="AP578" s="929"/>
      <c r="AQ578" s="929"/>
      <c r="AR578" s="930"/>
      <c r="AU578" s="837" t="str">
        <f t="shared" ref="AU578" si="459">IF(OR(I578="×",AU582="×"),"×","●")</f>
        <v>●</v>
      </c>
      <c r="AV578" s="837">
        <f t="shared" ref="AV578" si="460">IF(AU578="●",IF(I578="定","-",I578),"-")</f>
        <v>0</v>
      </c>
      <c r="AW578" s="820">
        <f t="shared" ref="AW578" si="461">20+ROUNDDOWN(($K$256-1000)/1000,0)*20</f>
        <v>0</v>
      </c>
    </row>
    <row r="579" spans="3:49" ht="10.9" customHeight="1">
      <c r="C579" s="868"/>
      <c r="D579" s="922"/>
      <c r="E579" s="866"/>
      <c r="F579" s="985"/>
      <c r="G579" s="868"/>
      <c r="H579" s="1025"/>
      <c r="I579" s="991"/>
      <c r="J579" s="992"/>
      <c r="K579" s="993"/>
      <c r="L579" s="958"/>
      <c r="M579" s="959"/>
      <c r="N579" s="959"/>
      <c r="O579" s="959"/>
      <c r="P579" s="960"/>
      <c r="Q579" s="777"/>
      <c r="R579" s="778"/>
      <c r="S579" s="874"/>
      <c r="T579" s="964"/>
      <c r="U579" s="965"/>
      <c r="V579" s="966"/>
      <c r="W579" s="906"/>
      <c r="X579" s="906"/>
      <c r="Y579" s="906"/>
      <c r="Z579" s="906"/>
      <c r="AA579" s="907"/>
      <c r="AB579" s="940"/>
      <c r="AC579" s="941"/>
      <c r="AD579" s="942"/>
      <c r="AE579" s="964"/>
      <c r="AF579" s="965"/>
      <c r="AG579" s="966"/>
      <c r="AH579" s="970"/>
      <c r="AI579" s="971"/>
      <c r="AJ579" s="971"/>
      <c r="AK579" s="971"/>
      <c r="AL579" s="972"/>
      <c r="AN579" s="911"/>
      <c r="AO579" s="912"/>
      <c r="AP579" s="912"/>
      <c r="AQ579" s="912"/>
      <c r="AR579" s="913"/>
      <c r="AU579" s="837"/>
      <c r="AV579" s="837"/>
      <c r="AW579" s="820"/>
    </row>
    <row r="580" spans="3:49" ht="10.9" customHeight="1">
      <c r="C580" s="868"/>
      <c r="D580" s="922"/>
      <c r="E580" s="866"/>
      <c r="F580" s="985"/>
      <c r="G580" s="868"/>
      <c r="H580" s="1025"/>
      <c r="I580" s="991"/>
      <c r="J580" s="992"/>
      <c r="K580" s="993"/>
      <c r="L580" s="958"/>
      <c r="M580" s="959"/>
      <c r="N580" s="959"/>
      <c r="O580" s="959"/>
      <c r="P580" s="960"/>
      <c r="Q580" s="777"/>
      <c r="R580" s="778"/>
      <c r="S580" s="874"/>
      <c r="T580" s="964"/>
      <c r="U580" s="965"/>
      <c r="V580" s="966"/>
      <c r="W580" s="906"/>
      <c r="X580" s="906"/>
      <c r="Y580" s="906"/>
      <c r="Z580" s="906"/>
      <c r="AA580" s="907"/>
      <c r="AB580" s="931"/>
      <c r="AC580" s="932"/>
      <c r="AD580" s="933"/>
      <c r="AE580" s="964"/>
      <c r="AF580" s="965"/>
      <c r="AG580" s="966"/>
      <c r="AH580" s="970"/>
      <c r="AI580" s="971"/>
      <c r="AJ580" s="971"/>
      <c r="AK580" s="971"/>
      <c r="AL580" s="972"/>
      <c r="AN580" s="911"/>
      <c r="AO580" s="912"/>
      <c r="AP580" s="912"/>
      <c r="AQ580" s="912"/>
      <c r="AR580" s="913"/>
      <c r="AU580" s="837"/>
      <c r="AV580" s="837"/>
      <c r="AW580" s="820"/>
    </row>
    <row r="581" spans="3:49" ht="10.9" customHeight="1">
      <c r="C581" s="869"/>
      <c r="D581" s="923"/>
      <c r="E581" s="867"/>
      <c r="F581" s="986"/>
      <c r="G581" s="869"/>
      <c r="H581" s="1026"/>
      <c r="I581" s="994"/>
      <c r="J581" s="995"/>
      <c r="K581" s="996"/>
      <c r="L581" s="961"/>
      <c r="M581" s="962"/>
      <c r="N581" s="962"/>
      <c r="O581" s="962"/>
      <c r="P581" s="963"/>
      <c r="Q581" s="780"/>
      <c r="R581" s="781"/>
      <c r="S581" s="875"/>
      <c r="T581" s="967"/>
      <c r="U581" s="968"/>
      <c r="V581" s="969"/>
      <c r="W581" s="906"/>
      <c r="X581" s="906"/>
      <c r="Y581" s="906"/>
      <c r="Z581" s="906"/>
      <c r="AA581" s="907"/>
      <c r="AB581" s="934"/>
      <c r="AC581" s="935"/>
      <c r="AD581" s="936"/>
      <c r="AE581" s="967"/>
      <c r="AF581" s="968"/>
      <c r="AG581" s="969"/>
      <c r="AH581" s="973"/>
      <c r="AI581" s="929"/>
      <c r="AJ581" s="929"/>
      <c r="AK581" s="929"/>
      <c r="AL581" s="930"/>
      <c r="AN581" s="911"/>
      <c r="AO581" s="912"/>
      <c r="AP581" s="912"/>
      <c r="AQ581" s="912"/>
      <c r="AR581" s="913"/>
      <c r="AU581" s="837"/>
      <c r="AV581" s="837"/>
      <c r="AW581" s="820"/>
    </row>
    <row r="582" spans="3:49" ht="10.9" customHeight="1">
      <c r="C582" s="920">
        <v>7</v>
      </c>
      <c r="D582" s="921" t="s">
        <v>9</v>
      </c>
      <c r="E582" s="924">
        <v>4</v>
      </c>
      <c r="F582" s="984" t="s">
        <v>10</v>
      </c>
      <c r="G582" s="920" t="s">
        <v>22</v>
      </c>
      <c r="H582" s="1024"/>
      <c r="I582" s="988"/>
      <c r="J582" s="989"/>
      <c r="K582" s="990"/>
      <c r="L582" s="975">
        <f t="shared" ref="L582" si="462">IF(AND(I582="△",AU582="●"),AW582,0)</f>
        <v>0</v>
      </c>
      <c r="M582" s="976"/>
      <c r="N582" s="976"/>
      <c r="O582" s="976"/>
      <c r="P582" s="977"/>
      <c r="Q582" s="774"/>
      <c r="R582" s="775"/>
      <c r="S582" s="873"/>
      <c r="T582" s="978">
        <f t="shared" ref="T582" si="463">IF(Q582="①",$AL$168,IF(Q582="②",$AL$190,IF(Q582="③",$AL$212,IF(Q582="④",$AL$234,0))))</f>
        <v>0</v>
      </c>
      <c r="U582" s="979"/>
      <c r="V582" s="980"/>
      <c r="W582" s="906">
        <f t="shared" ref="W582" si="464">IF(AND(I582="△",AU582="●"),$K$258*2,0)</f>
        <v>0</v>
      </c>
      <c r="X582" s="906"/>
      <c r="Y582" s="906"/>
      <c r="Z582" s="906"/>
      <c r="AA582" s="907"/>
      <c r="AB582" s="937"/>
      <c r="AC582" s="938"/>
      <c r="AD582" s="939"/>
      <c r="AE582" s="978">
        <f t="shared" ref="AE582" si="465">IF(AB584=0,0,ROUNDUP(AB584/AB582,3))</f>
        <v>0</v>
      </c>
      <c r="AF582" s="979"/>
      <c r="AG582" s="980"/>
      <c r="AH582" s="981">
        <f t="shared" ref="AH582" si="466">ROUNDUP(L582*T582+W582*AE582,1)</f>
        <v>0</v>
      </c>
      <c r="AI582" s="982"/>
      <c r="AJ582" s="982"/>
      <c r="AK582" s="982"/>
      <c r="AL582" s="983"/>
      <c r="AN582" s="928">
        <f t="shared" ref="AN582" si="467">IF(I582="△",ROUNDUP(W582*AE582,1),0)</f>
        <v>0</v>
      </c>
      <c r="AO582" s="929"/>
      <c r="AP582" s="929"/>
      <c r="AQ582" s="929"/>
      <c r="AR582" s="930"/>
      <c r="AU582" s="837" t="str">
        <f t="shared" ref="AU582" si="468">IF(OR(I582="×",AU586="×"),"×","●")</f>
        <v>●</v>
      </c>
      <c r="AV582" s="837">
        <f t="shared" ref="AV582" si="469">IF(AU582="●",IF(I582="定","-",I582),"-")</f>
        <v>0</v>
      </c>
      <c r="AW582" s="820">
        <f t="shared" ref="AW582" si="470">20+ROUNDDOWN(($K$256-1000)/1000,0)*20</f>
        <v>0</v>
      </c>
    </row>
    <row r="583" spans="3:49" ht="10.9" customHeight="1">
      <c r="C583" s="868"/>
      <c r="D583" s="922"/>
      <c r="E583" s="866"/>
      <c r="F583" s="985"/>
      <c r="G583" s="868"/>
      <c r="H583" s="1025"/>
      <c r="I583" s="991"/>
      <c r="J583" s="992"/>
      <c r="K583" s="993"/>
      <c r="L583" s="958"/>
      <c r="M583" s="959"/>
      <c r="N583" s="959"/>
      <c r="O583" s="959"/>
      <c r="P583" s="960"/>
      <c r="Q583" s="777"/>
      <c r="R583" s="778"/>
      <c r="S583" s="874"/>
      <c r="T583" s="964"/>
      <c r="U583" s="965"/>
      <c r="V583" s="966"/>
      <c r="W583" s="906"/>
      <c r="X583" s="906"/>
      <c r="Y583" s="906"/>
      <c r="Z583" s="906"/>
      <c r="AA583" s="907"/>
      <c r="AB583" s="940"/>
      <c r="AC583" s="941"/>
      <c r="AD583" s="942"/>
      <c r="AE583" s="964"/>
      <c r="AF583" s="965"/>
      <c r="AG583" s="966"/>
      <c r="AH583" s="970"/>
      <c r="AI583" s="971"/>
      <c r="AJ583" s="971"/>
      <c r="AK583" s="971"/>
      <c r="AL583" s="972"/>
      <c r="AN583" s="911"/>
      <c r="AO583" s="912"/>
      <c r="AP583" s="912"/>
      <c r="AQ583" s="912"/>
      <c r="AR583" s="913"/>
      <c r="AU583" s="837"/>
      <c r="AV583" s="837"/>
      <c r="AW583" s="820"/>
    </row>
    <row r="584" spans="3:49" ht="10.9" customHeight="1">
      <c r="C584" s="868"/>
      <c r="D584" s="922"/>
      <c r="E584" s="866"/>
      <c r="F584" s="985"/>
      <c r="G584" s="868"/>
      <c r="H584" s="1025"/>
      <c r="I584" s="991"/>
      <c r="J584" s="992"/>
      <c r="K584" s="993"/>
      <c r="L584" s="958"/>
      <c r="M584" s="959"/>
      <c r="N584" s="959"/>
      <c r="O584" s="959"/>
      <c r="P584" s="960"/>
      <c r="Q584" s="777"/>
      <c r="R584" s="778"/>
      <c r="S584" s="874"/>
      <c r="T584" s="964"/>
      <c r="U584" s="965"/>
      <c r="V584" s="966"/>
      <c r="W584" s="906"/>
      <c r="X584" s="906"/>
      <c r="Y584" s="906"/>
      <c r="Z584" s="906"/>
      <c r="AA584" s="907"/>
      <c r="AB584" s="931"/>
      <c r="AC584" s="932"/>
      <c r="AD584" s="933"/>
      <c r="AE584" s="964"/>
      <c r="AF584" s="965"/>
      <c r="AG584" s="966"/>
      <c r="AH584" s="970"/>
      <c r="AI584" s="971"/>
      <c r="AJ584" s="971"/>
      <c r="AK584" s="971"/>
      <c r="AL584" s="972"/>
      <c r="AN584" s="911"/>
      <c r="AO584" s="912"/>
      <c r="AP584" s="912"/>
      <c r="AQ584" s="912"/>
      <c r="AR584" s="913"/>
      <c r="AU584" s="837"/>
      <c r="AV584" s="837"/>
      <c r="AW584" s="820"/>
    </row>
    <row r="585" spans="3:49" ht="10.9" customHeight="1">
      <c r="C585" s="869"/>
      <c r="D585" s="923"/>
      <c r="E585" s="867"/>
      <c r="F585" s="986"/>
      <c r="G585" s="869"/>
      <c r="H585" s="1026"/>
      <c r="I585" s="994"/>
      <c r="J585" s="995"/>
      <c r="K585" s="996"/>
      <c r="L585" s="961"/>
      <c r="M585" s="962"/>
      <c r="N585" s="962"/>
      <c r="O585" s="962"/>
      <c r="P585" s="963"/>
      <c r="Q585" s="780"/>
      <c r="R585" s="781"/>
      <c r="S585" s="875"/>
      <c r="T585" s="967"/>
      <c r="U585" s="968"/>
      <c r="V585" s="969"/>
      <c r="W585" s="906"/>
      <c r="X585" s="906"/>
      <c r="Y585" s="906"/>
      <c r="Z585" s="906"/>
      <c r="AA585" s="907"/>
      <c r="AB585" s="934"/>
      <c r="AC585" s="935"/>
      <c r="AD585" s="936"/>
      <c r="AE585" s="967"/>
      <c r="AF585" s="968"/>
      <c r="AG585" s="969"/>
      <c r="AH585" s="973"/>
      <c r="AI585" s="929"/>
      <c r="AJ585" s="929"/>
      <c r="AK585" s="929"/>
      <c r="AL585" s="930"/>
      <c r="AN585" s="911"/>
      <c r="AO585" s="912"/>
      <c r="AP585" s="912"/>
      <c r="AQ585" s="912"/>
      <c r="AR585" s="913"/>
      <c r="AU585" s="837"/>
      <c r="AV585" s="837"/>
      <c r="AW585" s="820"/>
    </row>
    <row r="586" spans="3:49" ht="10.9" customHeight="1">
      <c r="C586" s="920">
        <v>7</v>
      </c>
      <c r="D586" s="921" t="s">
        <v>9</v>
      </c>
      <c r="E586" s="924">
        <v>5</v>
      </c>
      <c r="F586" s="984" t="s">
        <v>10</v>
      </c>
      <c r="G586" s="868" t="s">
        <v>23</v>
      </c>
      <c r="H586" s="1025"/>
      <c r="I586" s="988"/>
      <c r="J586" s="989"/>
      <c r="K586" s="990"/>
      <c r="L586" s="975">
        <f t="shared" ref="L586" si="471">IF(AND(I586="△",AU586="●"),AW586,0)</f>
        <v>0</v>
      </c>
      <c r="M586" s="976"/>
      <c r="N586" s="976"/>
      <c r="O586" s="976"/>
      <c r="P586" s="977"/>
      <c r="Q586" s="774"/>
      <c r="R586" s="775"/>
      <c r="S586" s="873"/>
      <c r="T586" s="978">
        <f t="shared" ref="T586" si="472">IF(Q586="①",$AL$168,IF(Q586="②",$AL$190,IF(Q586="③",$AL$212,IF(Q586="④",$AL$234,0))))</f>
        <v>0</v>
      </c>
      <c r="U586" s="979"/>
      <c r="V586" s="980"/>
      <c r="W586" s="975">
        <f t="shared" ref="W586" si="473">IF(AND(I586="△",AU586="●"),$K$258*2,0)</f>
        <v>0</v>
      </c>
      <c r="X586" s="976"/>
      <c r="Y586" s="976"/>
      <c r="Z586" s="976"/>
      <c r="AA586" s="977"/>
      <c r="AB586" s="937"/>
      <c r="AC586" s="938"/>
      <c r="AD586" s="939"/>
      <c r="AE586" s="978">
        <f t="shared" ref="AE586" si="474">IF(AB588=0,0,ROUNDUP(AB588/AB586,3))</f>
        <v>0</v>
      </c>
      <c r="AF586" s="979"/>
      <c r="AG586" s="980"/>
      <c r="AH586" s="981">
        <f t="shared" ref="AH586" si="475">ROUNDUP(L586*T586+W586*AE586,1)</f>
        <v>0</v>
      </c>
      <c r="AI586" s="982"/>
      <c r="AJ586" s="982"/>
      <c r="AK586" s="982"/>
      <c r="AL586" s="983"/>
      <c r="AN586" s="928">
        <f t="shared" ref="AN586" si="476">IF(I586="△",ROUNDUP(W586*AE586,1),0)</f>
        <v>0</v>
      </c>
      <c r="AO586" s="929"/>
      <c r="AP586" s="929"/>
      <c r="AQ586" s="929"/>
      <c r="AR586" s="930"/>
      <c r="AU586" s="837" t="str">
        <f t="shared" ref="AU586" si="477">IF(OR(I586="×",AU590="×"),"×","●")</f>
        <v>●</v>
      </c>
      <c r="AV586" s="837">
        <f t="shared" ref="AV586" si="478">IF(AU586="●",IF(I586="定","-",I586),"-")</f>
        <v>0</v>
      </c>
      <c r="AW586" s="820">
        <f t="shared" ref="AW586" si="479">20+ROUNDDOWN(($K$256-1000)/1000,0)*20</f>
        <v>0</v>
      </c>
    </row>
    <row r="587" spans="3:49" ht="10.9" customHeight="1">
      <c r="C587" s="868"/>
      <c r="D587" s="922"/>
      <c r="E587" s="866"/>
      <c r="F587" s="985"/>
      <c r="G587" s="868"/>
      <c r="H587" s="1025"/>
      <c r="I587" s="991"/>
      <c r="J587" s="992"/>
      <c r="K587" s="993"/>
      <c r="L587" s="958"/>
      <c r="M587" s="959"/>
      <c r="N587" s="959"/>
      <c r="O587" s="959"/>
      <c r="P587" s="960"/>
      <c r="Q587" s="777"/>
      <c r="R587" s="778"/>
      <c r="S587" s="874"/>
      <c r="T587" s="964"/>
      <c r="U587" s="965"/>
      <c r="V587" s="966"/>
      <c r="W587" s="958"/>
      <c r="X587" s="959"/>
      <c r="Y587" s="959"/>
      <c r="Z587" s="959"/>
      <c r="AA587" s="960"/>
      <c r="AB587" s="940"/>
      <c r="AC587" s="941"/>
      <c r="AD587" s="942"/>
      <c r="AE587" s="964"/>
      <c r="AF587" s="965"/>
      <c r="AG587" s="966"/>
      <c r="AH587" s="970"/>
      <c r="AI587" s="971"/>
      <c r="AJ587" s="971"/>
      <c r="AK587" s="971"/>
      <c r="AL587" s="972"/>
      <c r="AN587" s="911"/>
      <c r="AO587" s="912"/>
      <c r="AP587" s="912"/>
      <c r="AQ587" s="912"/>
      <c r="AR587" s="913"/>
      <c r="AU587" s="837"/>
      <c r="AV587" s="837"/>
      <c r="AW587" s="820"/>
    </row>
    <row r="588" spans="3:49" ht="10.9" customHeight="1">
      <c r="C588" s="868"/>
      <c r="D588" s="922"/>
      <c r="E588" s="866"/>
      <c r="F588" s="985"/>
      <c r="G588" s="868"/>
      <c r="H588" s="1025"/>
      <c r="I588" s="991"/>
      <c r="J588" s="992"/>
      <c r="K588" s="993"/>
      <c r="L588" s="958"/>
      <c r="M588" s="959"/>
      <c r="N588" s="959"/>
      <c r="O588" s="959"/>
      <c r="P588" s="960"/>
      <c r="Q588" s="777"/>
      <c r="R588" s="778"/>
      <c r="S588" s="874"/>
      <c r="T588" s="964"/>
      <c r="U588" s="965"/>
      <c r="V588" s="966"/>
      <c r="W588" s="958"/>
      <c r="X588" s="959"/>
      <c r="Y588" s="959"/>
      <c r="Z588" s="959"/>
      <c r="AA588" s="960"/>
      <c r="AB588" s="931"/>
      <c r="AC588" s="932"/>
      <c r="AD588" s="933"/>
      <c r="AE588" s="964"/>
      <c r="AF588" s="965"/>
      <c r="AG588" s="966"/>
      <c r="AH588" s="970"/>
      <c r="AI588" s="971"/>
      <c r="AJ588" s="971"/>
      <c r="AK588" s="971"/>
      <c r="AL588" s="972"/>
      <c r="AN588" s="911"/>
      <c r="AO588" s="912"/>
      <c r="AP588" s="912"/>
      <c r="AQ588" s="912"/>
      <c r="AR588" s="913"/>
      <c r="AU588" s="837"/>
      <c r="AV588" s="837"/>
      <c r="AW588" s="820"/>
    </row>
    <row r="589" spans="3:49" ht="10.9" customHeight="1">
      <c r="C589" s="869"/>
      <c r="D589" s="923"/>
      <c r="E589" s="867"/>
      <c r="F589" s="986"/>
      <c r="G589" s="869"/>
      <c r="H589" s="1026"/>
      <c r="I589" s="994"/>
      <c r="J589" s="995"/>
      <c r="K589" s="996"/>
      <c r="L589" s="961"/>
      <c r="M589" s="962"/>
      <c r="N589" s="962"/>
      <c r="O589" s="962"/>
      <c r="P589" s="963"/>
      <c r="Q589" s="780"/>
      <c r="R589" s="781"/>
      <c r="S589" s="875"/>
      <c r="T589" s="967"/>
      <c r="U589" s="968"/>
      <c r="V589" s="969"/>
      <c r="W589" s="961"/>
      <c r="X589" s="962"/>
      <c r="Y589" s="962"/>
      <c r="Z589" s="962"/>
      <c r="AA589" s="963"/>
      <c r="AB589" s="934"/>
      <c r="AC589" s="935"/>
      <c r="AD589" s="936"/>
      <c r="AE589" s="967"/>
      <c r="AF589" s="968"/>
      <c r="AG589" s="969"/>
      <c r="AH589" s="973"/>
      <c r="AI589" s="929"/>
      <c r="AJ589" s="929"/>
      <c r="AK589" s="929"/>
      <c r="AL589" s="930"/>
      <c r="AN589" s="911"/>
      <c r="AO589" s="912"/>
      <c r="AP589" s="912"/>
      <c r="AQ589" s="912"/>
      <c r="AR589" s="913"/>
      <c r="AU589" s="837"/>
      <c r="AV589" s="837"/>
      <c r="AW589" s="820"/>
    </row>
    <row r="590" spans="3:49" ht="10.9" customHeight="1">
      <c r="C590" s="920">
        <v>7</v>
      </c>
      <c r="D590" s="921" t="s">
        <v>9</v>
      </c>
      <c r="E590" s="924">
        <v>6</v>
      </c>
      <c r="F590" s="984" t="s">
        <v>10</v>
      </c>
      <c r="G590" s="920" t="s">
        <v>24</v>
      </c>
      <c r="H590" s="1024"/>
      <c r="I590" s="988"/>
      <c r="J590" s="989"/>
      <c r="K590" s="990"/>
      <c r="L590" s="975">
        <f t="shared" ref="L590" si="480">IF(AND(I590="△",AU590="●"),AW590,0)</f>
        <v>0</v>
      </c>
      <c r="M590" s="976"/>
      <c r="N590" s="976"/>
      <c r="O590" s="976"/>
      <c r="P590" s="977"/>
      <c r="Q590" s="774"/>
      <c r="R590" s="775"/>
      <c r="S590" s="873"/>
      <c r="T590" s="978">
        <f t="shared" ref="T590" si="481">IF(Q590="①",$AL$168,IF(Q590="②",$AL$190,IF(Q590="③",$AL$212,IF(Q590="④",$AL$234,0))))</f>
        <v>0</v>
      </c>
      <c r="U590" s="979"/>
      <c r="V590" s="980"/>
      <c r="W590" s="975">
        <f t="shared" ref="W590" si="482">IF(AND(I590="△",AU590="●"),$K$258*2,0)</f>
        <v>0</v>
      </c>
      <c r="X590" s="976"/>
      <c r="Y590" s="976"/>
      <c r="Z590" s="976"/>
      <c r="AA590" s="977"/>
      <c r="AB590" s="937"/>
      <c r="AC590" s="938"/>
      <c r="AD590" s="939"/>
      <c r="AE590" s="978">
        <f t="shared" ref="AE590" si="483">IF(AB592=0,0,ROUNDUP(AB592/AB590,3))</f>
        <v>0</v>
      </c>
      <c r="AF590" s="979"/>
      <c r="AG590" s="980"/>
      <c r="AH590" s="981">
        <f t="shared" ref="AH590" si="484">ROUNDUP(L590*T590+W590*AE590,1)</f>
        <v>0</v>
      </c>
      <c r="AI590" s="982"/>
      <c r="AJ590" s="982"/>
      <c r="AK590" s="982"/>
      <c r="AL590" s="983"/>
      <c r="AN590" s="928">
        <f t="shared" ref="AN590" si="485">IF(I590="△",ROUNDUP(W590*AE590,1),0)</f>
        <v>0</v>
      </c>
      <c r="AO590" s="929"/>
      <c r="AP590" s="929"/>
      <c r="AQ590" s="929"/>
      <c r="AR590" s="930"/>
      <c r="AU590" s="837" t="str">
        <f t="shared" ref="AU590" si="486">IF(OR(I590="×",AU594="×"),"×","●")</f>
        <v>●</v>
      </c>
      <c r="AV590" s="837">
        <f t="shared" ref="AV590" si="487">IF(AU590="●",IF(I590="定","-",I590),"-")</f>
        <v>0</v>
      </c>
      <c r="AW590" s="820">
        <f t="shared" ref="AW590" si="488">20+ROUNDDOWN(($K$256-1000)/1000,0)*20</f>
        <v>0</v>
      </c>
    </row>
    <row r="591" spans="3:49" ht="10.9" customHeight="1">
      <c r="C591" s="868"/>
      <c r="D591" s="922"/>
      <c r="E591" s="866"/>
      <c r="F591" s="985"/>
      <c r="G591" s="868"/>
      <c r="H591" s="1025"/>
      <c r="I591" s="991"/>
      <c r="J591" s="992"/>
      <c r="K591" s="993"/>
      <c r="L591" s="958"/>
      <c r="M591" s="959"/>
      <c r="N591" s="959"/>
      <c r="O591" s="959"/>
      <c r="P591" s="960"/>
      <c r="Q591" s="777"/>
      <c r="R591" s="778"/>
      <c r="S591" s="874"/>
      <c r="T591" s="964"/>
      <c r="U591" s="965"/>
      <c r="V591" s="966"/>
      <c r="W591" s="958"/>
      <c r="X591" s="959"/>
      <c r="Y591" s="959"/>
      <c r="Z591" s="959"/>
      <c r="AA591" s="960"/>
      <c r="AB591" s="940"/>
      <c r="AC591" s="941"/>
      <c r="AD591" s="942"/>
      <c r="AE591" s="964"/>
      <c r="AF591" s="965"/>
      <c r="AG591" s="966"/>
      <c r="AH591" s="970"/>
      <c r="AI591" s="971"/>
      <c r="AJ591" s="971"/>
      <c r="AK591" s="971"/>
      <c r="AL591" s="972"/>
      <c r="AN591" s="911"/>
      <c r="AO591" s="912"/>
      <c r="AP591" s="912"/>
      <c r="AQ591" s="912"/>
      <c r="AR591" s="913"/>
      <c r="AU591" s="837"/>
      <c r="AV591" s="837"/>
      <c r="AW591" s="820"/>
    </row>
    <row r="592" spans="3:49" ht="10.9" customHeight="1">
      <c r="C592" s="868"/>
      <c r="D592" s="922"/>
      <c r="E592" s="866"/>
      <c r="F592" s="985"/>
      <c r="G592" s="868"/>
      <c r="H592" s="1025"/>
      <c r="I592" s="991"/>
      <c r="J592" s="992"/>
      <c r="K592" s="993"/>
      <c r="L592" s="958"/>
      <c r="M592" s="959"/>
      <c r="N592" s="959"/>
      <c r="O592" s="959"/>
      <c r="P592" s="960"/>
      <c r="Q592" s="777"/>
      <c r="R592" s="778"/>
      <c r="S592" s="874"/>
      <c r="T592" s="964"/>
      <c r="U592" s="965"/>
      <c r="V592" s="966"/>
      <c r="W592" s="958"/>
      <c r="X592" s="959"/>
      <c r="Y592" s="959"/>
      <c r="Z592" s="959"/>
      <c r="AA592" s="960"/>
      <c r="AB592" s="931"/>
      <c r="AC592" s="932"/>
      <c r="AD592" s="933"/>
      <c r="AE592" s="964"/>
      <c r="AF592" s="965"/>
      <c r="AG592" s="966"/>
      <c r="AH592" s="970"/>
      <c r="AI592" s="971"/>
      <c r="AJ592" s="971"/>
      <c r="AK592" s="971"/>
      <c r="AL592" s="972"/>
      <c r="AN592" s="911"/>
      <c r="AO592" s="912"/>
      <c r="AP592" s="912"/>
      <c r="AQ592" s="912"/>
      <c r="AR592" s="913"/>
      <c r="AU592" s="837"/>
      <c r="AV592" s="837"/>
      <c r="AW592" s="820"/>
    </row>
    <row r="593" spans="3:49" ht="10.9" customHeight="1">
      <c r="C593" s="869"/>
      <c r="D593" s="923"/>
      <c r="E593" s="867"/>
      <c r="F593" s="986"/>
      <c r="G593" s="869"/>
      <c r="H593" s="1026"/>
      <c r="I593" s="994"/>
      <c r="J593" s="995"/>
      <c r="K593" s="996"/>
      <c r="L593" s="961"/>
      <c r="M593" s="962"/>
      <c r="N593" s="962"/>
      <c r="O593" s="962"/>
      <c r="P593" s="963"/>
      <c r="Q593" s="780"/>
      <c r="R593" s="781"/>
      <c r="S593" s="875"/>
      <c r="T593" s="967"/>
      <c r="U593" s="968"/>
      <c r="V593" s="969"/>
      <c r="W593" s="961"/>
      <c r="X593" s="962"/>
      <c r="Y593" s="962"/>
      <c r="Z593" s="962"/>
      <c r="AA593" s="963"/>
      <c r="AB593" s="934"/>
      <c r="AC593" s="935"/>
      <c r="AD593" s="936"/>
      <c r="AE593" s="967"/>
      <c r="AF593" s="968"/>
      <c r="AG593" s="969"/>
      <c r="AH593" s="973"/>
      <c r="AI593" s="929"/>
      <c r="AJ593" s="929"/>
      <c r="AK593" s="929"/>
      <c r="AL593" s="930"/>
      <c r="AN593" s="911"/>
      <c r="AO593" s="912"/>
      <c r="AP593" s="912"/>
      <c r="AQ593" s="912"/>
      <c r="AR593" s="913"/>
      <c r="AU593" s="837"/>
      <c r="AV593" s="837"/>
      <c r="AW593" s="820"/>
    </row>
    <row r="594" spans="3:49" ht="10.9" customHeight="1">
      <c r="C594" s="920">
        <v>7</v>
      </c>
      <c r="D594" s="921" t="s">
        <v>9</v>
      </c>
      <c r="E594" s="924">
        <v>7</v>
      </c>
      <c r="F594" s="984" t="s">
        <v>10</v>
      </c>
      <c r="G594" s="920" t="s">
        <v>25</v>
      </c>
      <c r="H594" s="1024"/>
      <c r="I594" s="988"/>
      <c r="J594" s="989"/>
      <c r="K594" s="990"/>
      <c r="L594" s="975">
        <f t="shared" ref="L594" si="489">IF(AND(I594="△",AU594="●"),AW594,0)</f>
        <v>0</v>
      </c>
      <c r="M594" s="976"/>
      <c r="N594" s="976"/>
      <c r="O594" s="976"/>
      <c r="P594" s="977"/>
      <c r="Q594" s="774"/>
      <c r="R594" s="775"/>
      <c r="S594" s="873"/>
      <c r="T594" s="978">
        <f t="shared" ref="T594" si="490">IF(Q594="①",$AL$168,IF(Q594="②",$AL$190,IF(Q594="③",$AL$212,IF(Q594="④",$AL$234,0))))</f>
        <v>0</v>
      </c>
      <c r="U594" s="979"/>
      <c r="V594" s="980"/>
      <c r="W594" s="975">
        <f t="shared" ref="W594" si="491">IF(AND(I594="△",AU594="●"),$K$258*2,0)</f>
        <v>0</v>
      </c>
      <c r="X594" s="976"/>
      <c r="Y594" s="976"/>
      <c r="Z594" s="976"/>
      <c r="AA594" s="977"/>
      <c r="AB594" s="937"/>
      <c r="AC594" s="938"/>
      <c r="AD594" s="939"/>
      <c r="AE594" s="978">
        <f t="shared" ref="AE594" si="492">IF(AB596=0,0,ROUNDUP(AB596/AB594,3))</f>
        <v>0</v>
      </c>
      <c r="AF594" s="979"/>
      <c r="AG594" s="980"/>
      <c r="AH594" s="981">
        <f t="shared" ref="AH594" si="493">ROUNDUP(L594*T594+W594*AE594,1)</f>
        <v>0</v>
      </c>
      <c r="AI594" s="982"/>
      <c r="AJ594" s="982"/>
      <c r="AK594" s="982"/>
      <c r="AL594" s="983"/>
      <c r="AN594" s="928">
        <f t="shared" ref="AN594" si="494">IF(I594="△",ROUNDUP(W594*AE594,1),0)</f>
        <v>0</v>
      </c>
      <c r="AO594" s="929"/>
      <c r="AP594" s="929"/>
      <c r="AQ594" s="929"/>
      <c r="AR594" s="930"/>
      <c r="AU594" s="837" t="str">
        <f t="shared" ref="AU594" si="495">IF(OR(I594="×",AU598="×"),"×","●")</f>
        <v>●</v>
      </c>
      <c r="AV594" s="837">
        <f t="shared" ref="AV594" si="496">IF(AU594="●",IF(I594="定","-",I594),"-")</f>
        <v>0</v>
      </c>
      <c r="AW594" s="820">
        <f t="shared" ref="AW594" si="497">20+ROUNDDOWN(($K$256-1000)/1000,0)*20</f>
        <v>0</v>
      </c>
    </row>
    <row r="595" spans="3:49" ht="10.9" customHeight="1">
      <c r="C595" s="868"/>
      <c r="D595" s="922"/>
      <c r="E595" s="866"/>
      <c r="F595" s="985"/>
      <c r="G595" s="868"/>
      <c r="H595" s="1025"/>
      <c r="I595" s="991"/>
      <c r="J595" s="992"/>
      <c r="K595" s="993"/>
      <c r="L595" s="958"/>
      <c r="M595" s="959"/>
      <c r="N595" s="959"/>
      <c r="O595" s="959"/>
      <c r="P595" s="960"/>
      <c r="Q595" s="777"/>
      <c r="R595" s="778"/>
      <c r="S595" s="874"/>
      <c r="T595" s="964"/>
      <c r="U595" s="965"/>
      <c r="V595" s="966"/>
      <c r="W595" s="958"/>
      <c r="X595" s="959"/>
      <c r="Y595" s="959"/>
      <c r="Z595" s="959"/>
      <c r="AA595" s="960"/>
      <c r="AB595" s="940"/>
      <c r="AC595" s="941"/>
      <c r="AD595" s="942"/>
      <c r="AE595" s="964"/>
      <c r="AF595" s="965"/>
      <c r="AG595" s="966"/>
      <c r="AH595" s="970"/>
      <c r="AI595" s="971"/>
      <c r="AJ595" s="971"/>
      <c r="AK595" s="971"/>
      <c r="AL595" s="972"/>
      <c r="AN595" s="911"/>
      <c r="AO595" s="912"/>
      <c r="AP595" s="912"/>
      <c r="AQ595" s="912"/>
      <c r="AR595" s="913"/>
      <c r="AU595" s="837"/>
      <c r="AV595" s="837"/>
      <c r="AW595" s="820"/>
    </row>
    <row r="596" spans="3:49" ht="10.9" customHeight="1">
      <c r="C596" s="868"/>
      <c r="D596" s="922"/>
      <c r="E596" s="866"/>
      <c r="F596" s="985"/>
      <c r="G596" s="868"/>
      <c r="H596" s="1025"/>
      <c r="I596" s="991"/>
      <c r="J596" s="992"/>
      <c r="K596" s="993"/>
      <c r="L596" s="958"/>
      <c r="M596" s="959"/>
      <c r="N596" s="959"/>
      <c r="O596" s="959"/>
      <c r="P596" s="960"/>
      <c r="Q596" s="777"/>
      <c r="R596" s="778"/>
      <c r="S596" s="874"/>
      <c r="T596" s="964"/>
      <c r="U596" s="965"/>
      <c r="V596" s="966"/>
      <c r="W596" s="958"/>
      <c r="X596" s="959"/>
      <c r="Y596" s="959"/>
      <c r="Z596" s="959"/>
      <c r="AA596" s="960"/>
      <c r="AB596" s="931"/>
      <c r="AC596" s="932"/>
      <c r="AD596" s="933"/>
      <c r="AE596" s="964"/>
      <c r="AF596" s="965"/>
      <c r="AG596" s="966"/>
      <c r="AH596" s="970"/>
      <c r="AI596" s="971"/>
      <c r="AJ596" s="971"/>
      <c r="AK596" s="971"/>
      <c r="AL596" s="972"/>
      <c r="AN596" s="911"/>
      <c r="AO596" s="912"/>
      <c r="AP596" s="912"/>
      <c r="AQ596" s="912"/>
      <c r="AR596" s="913"/>
      <c r="AU596" s="837"/>
      <c r="AV596" s="837"/>
      <c r="AW596" s="820"/>
    </row>
    <row r="597" spans="3:49" ht="10.9" customHeight="1">
      <c r="C597" s="869"/>
      <c r="D597" s="923"/>
      <c r="E597" s="867"/>
      <c r="F597" s="986"/>
      <c r="G597" s="869"/>
      <c r="H597" s="1026"/>
      <c r="I597" s="994"/>
      <c r="J597" s="995"/>
      <c r="K597" s="996"/>
      <c r="L597" s="961"/>
      <c r="M597" s="962"/>
      <c r="N597" s="962"/>
      <c r="O597" s="962"/>
      <c r="P597" s="963"/>
      <c r="Q597" s="780"/>
      <c r="R597" s="781"/>
      <c r="S597" s="875"/>
      <c r="T597" s="967"/>
      <c r="U597" s="968"/>
      <c r="V597" s="969"/>
      <c r="W597" s="961"/>
      <c r="X597" s="962"/>
      <c r="Y597" s="962"/>
      <c r="Z597" s="962"/>
      <c r="AA597" s="963"/>
      <c r="AB597" s="934"/>
      <c r="AC597" s="935"/>
      <c r="AD597" s="936"/>
      <c r="AE597" s="967"/>
      <c r="AF597" s="968"/>
      <c r="AG597" s="969"/>
      <c r="AH597" s="973"/>
      <c r="AI597" s="929"/>
      <c r="AJ597" s="929"/>
      <c r="AK597" s="929"/>
      <c r="AL597" s="930"/>
      <c r="AN597" s="911"/>
      <c r="AO597" s="912"/>
      <c r="AP597" s="912"/>
      <c r="AQ597" s="912"/>
      <c r="AR597" s="913"/>
      <c r="AU597" s="837"/>
      <c r="AV597" s="837"/>
      <c r="AW597" s="820"/>
    </row>
    <row r="598" spans="3:49" ht="10.9" customHeight="1">
      <c r="C598" s="920">
        <v>7</v>
      </c>
      <c r="D598" s="921" t="s">
        <v>9</v>
      </c>
      <c r="E598" s="924">
        <v>8</v>
      </c>
      <c r="F598" s="984" t="s">
        <v>10</v>
      </c>
      <c r="G598" s="920" t="s">
        <v>19</v>
      </c>
      <c r="H598" s="1024"/>
      <c r="I598" s="988"/>
      <c r="J598" s="989"/>
      <c r="K598" s="990"/>
      <c r="L598" s="975">
        <f t="shared" ref="L598" si="498">IF(AND(I598="△",AU598="●"),AW598,0)</f>
        <v>0</v>
      </c>
      <c r="M598" s="976"/>
      <c r="N598" s="976"/>
      <c r="O598" s="976"/>
      <c r="P598" s="977"/>
      <c r="Q598" s="774"/>
      <c r="R598" s="775"/>
      <c r="S598" s="873"/>
      <c r="T598" s="978">
        <f t="shared" ref="T598" si="499">IF(Q598="①",$AL$168,IF(Q598="②",$AL$190,IF(Q598="③",$AL$212,IF(Q598="④",$AL$234,0))))</f>
        <v>0</v>
      </c>
      <c r="U598" s="979"/>
      <c r="V598" s="980"/>
      <c r="W598" s="975">
        <f t="shared" ref="W598" si="500">IF(AND(I598="△",AU598="●"),$K$258*2,0)</f>
        <v>0</v>
      </c>
      <c r="X598" s="976"/>
      <c r="Y598" s="976"/>
      <c r="Z598" s="976"/>
      <c r="AA598" s="977"/>
      <c r="AB598" s="937"/>
      <c r="AC598" s="938"/>
      <c r="AD598" s="939"/>
      <c r="AE598" s="978">
        <f t="shared" ref="AE598" si="501">IF(AB600=0,0,ROUNDUP(AB600/AB598,3))</f>
        <v>0</v>
      </c>
      <c r="AF598" s="979"/>
      <c r="AG598" s="980"/>
      <c r="AH598" s="981">
        <f t="shared" ref="AH598" si="502">ROUNDUP(L598*T598+W598*AE598,1)</f>
        <v>0</v>
      </c>
      <c r="AI598" s="982"/>
      <c r="AJ598" s="982"/>
      <c r="AK598" s="982"/>
      <c r="AL598" s="983"/>
      <c r="AN598" s="928">
        <f t="shared" ref="AN598" si="503">IF(I598="△",ROUNDUP(W598*AE598,1),0)</f>
        <v>0</v>
      </c>
      <c r="AO598" s="929"/>
      <c r="AP598" s="929"/>
      <c r="AQ598" s="929"/>
      <c r="AR598" s="930"/>
      <c r="AU598" s="837" t="str">
        <f t="shared" ref="AU598" si="504">IF(OR(I598="×",AU602="×"),"×","●")</f>
        <v>●</v>
      </c>
      <c r="AV598" s="837">
        <f t="shared" ref="AV598" si="505">IF(AU598="●",IF(I598="定","-",I598),"-")</f>
        <v>0</v>
      </c>
      <c r="AW598" s="820">
        <f t="shared" ref="AW598" si="506">20+ROUNDDOWN(($K$256-1000)/1000,0)*20</f>
        <v>0</v>
      </c>
    </row>
    <row r="599" spans="3:49" ht="10.9" customHeight="1">
      <c r="C599" s="868"/>
      <c r="D599" s="922"/>
      <c r="E599" s="866"/>
      <c r="F599" s="985"/>
      <c r="G599" s="868"/>
      <c r="H599" s="1025"/>
      <c r="I599" s="991"/>
      <c r="J599" s="992"/>
      <c r="K599" s="993"/>
      <c r="L599" s="958"/>
      <c r="M599" s="959"/>
      <c r="N599" s="959"/>
      <c r="O599" s="959"/>
      <c r="P599" s="960"/>
      <c r="Q599" s="777"/>
      <c r="R599" s="778"/>
      <c r="S599" s="874"/>
      <c r="T599" s="964"/>
      <c r="U599" s="965"/>
      <c r="V599" s="966"/>
      <c r="W599" s="958"/>
      <c r="X599" s="959"/>
      <c r="Y599" s="959"/>
      <c r="Z599" s="959"/>
      <c r="AA599" s="960"/>
      <c r="AB599" s="940"/>
      <c r="AC599" s="941"/>
      <c r="AD599" s="942"/>
      <c r="AE599" s="964"/>
      <c r="AF599" s="965"/>
      <c r="AG599" s="966"/>
      <c r="AH599" s="970"/>
      <c r="AI599" s="971"/>
      <c r="AJ599" s="971"/>
      <c r="AK599" s="971"/>
      <c r="AL599" s="972"/>
      <c r="AN599" s="911"/>
      <c r="AO599" s="912"/>
      <c r="AP599" s="912"/>
      <c r="AQ599" s="912"/>
      <c r="AR599" s="913"/>
      <c r="AU599" s="837"/>
      <c r="AV599" s="837"/>
      <c r="AW599" s="820"/>
    </row>
    <row r="600" spans="3:49" ht="10.9" customHeight="1">
      <c r="C600" s="868"/>
      <c r="D600" s="922"/>
      <c r="E600" s="866"/>
      <c r="F600" s="985"/>
      <c r="G600" s="868"/>
      <c r="H600" s="1025"/>
      <c r="I600" s="991"/>
      <c r="J600" s="992"/>
      <c r="K600" s="993"/>
      <c r="L600" s="958"/>
      <c r="M600" s="959"/>
      <c r="N600" s="959"/>
      <c r="O600" s="959"/>
      <c r="P600" s="960"/>
      <c r="Q600" s="777"/>
      <c r="R600" s="778"/>
      <c r="S600" s="874"/>
      <c r="T600" s="964"/>
      <c r="U600" s="965"/>
      <c r="V600" s="966"/>
      <c r="W600" s="958"/>
      <c r="X600" s="959"/>
      <c r="Y600" s="959"/>
      <c r="Z600" s="959"/>
      <c r="AA600" s="960"/>
      <c r="AB600" s="931"/>
      <c r="AC600" s="932"/>
      <c r="AD600" s="933"/>
      <c r="AE600" s="964"/>
      <c r="AF600" s="965"/>
      <c r="AG600" s="966"/>
      <c r="AH600" s="970"/>
      <c r="AI600" s="971"/>
      <c r="AJ600" s="971"/>
      <c r="AK600" s="971"/>
      <c r="AL600" s="972"/>
      <c r="AN600" s="911"/>
      <c r="AO600" s="912"/>
      <c r="AP600" s="912"/>
      <c r="AQ600" s="912"/>
      <c r="AR600" s="913"/>
      <c r="AU600" s="837"/>
      <c r="AV600" s="837"/>
      <c r="AW600" s="820"/>
    </row>
    <row r="601" spans="3:49" ht="10.9" customHeight="1">
      <c r="C601" s="869"/>
      <c r="D601" s="923"/>
      <c r="E601" s="867"/>
      <c r="F601" s="986"/>
      <c r="G601" s="869"/>
      <c r="H601" s="1026"/>
      <c r="I601" s="994"/>
      <c r="J601" s="995"/>
      <c r="K601" s="996"/>
      <c r="L601" s="961"/>
      <c r="M601" s="962"/>
      <c r="N601" s="962"/>
      <c r="O601" s="962"/>
      <c r="P601" s="963"/>
      <c r="Q601" s="780"/>
      <c r="R601" s="781"/>
      <c r="S601" s="875"/>
      <c r="T601" s="967"/>
      <c r="U601" s="968"/>
      <c r="V601" s="969"/>
      <c r="W601" s="961"/>
      <c r="X601" s="962"/>
      <c r="Y601" s="962"/>
      <c r="Z601" s="962"/>
      <c r="AA601" s="963"/>
      <c r="AB601" s="934"/>
      <c r="AC601" s="935"/>
      <c r="AD601" s="936"/>
      <c r="AE601" s="967"/>
      <c r="AF601" s="968"/>
      <c r="AG601" s="969"/>
      <c r="AH601" s="973"/>
      <c r="AI601" s="929"/>
      <c r="AJ601" s="929"/>
      <c r="AK601" s="929"/>
      <c r="AL601" s="930"/>
      <c r="AN601" s="911"/>
      <c r="AO601" s="912"/>
      <c r="AP601" s="912"/>
      <c r="AQ601" s="912"/>
      <c r="AR601" s="913"/>
      <c r="AU601" s="837"/>
      <c r="AV601" s="837"/>
      <c r="AW601" s="820"/>
    </row>
    <row r="602" spans="3:49" ht="10.9" customHeight="1">
      <c r="C602" s="920">
        <v>7</v>
      </c>
      <c r="D602" s="921" t="s">
        <v>9</v>
      </c>
      <c r="E602" s="924">
        <v>9</v>
      </c>
      <c r="F602" s="984" t="s">
        <v>10</v>
      </c>
      <c r="G602" s="920" t="s">
        <v>20</v>
      </c>
      <c r="H602" s="1024"/>
      <c r="I602" s="988"/>
      <c r="J602" s="989"/>
      <c r="K602" s="990"/>
      <c r="L602" s="975">
        <f t="shared" ref="L602" si="507">IF(AND(I602="△",AU602="●"),AW602,0)</f>
        <v>0</v>
      </c>
      <c r="M602" s="976"/>
      <c r="N602" s="976"/>
      <c r="O602" s="976"/>
      <c r="P602" s="977"/>
      <c r="Q602" s="774"/>
      <c r="R602" s="775"/>
      <c r="S602" s="873"/>
      <c r="T602" s="978">
        <f t="shared" ref="T602" si="508">IF(Q602="①",$AL$168,IF(Q602="②",$AL$190,IF(Q602="③",$AL$212,IF(Q602="④",$AL$234,0))))</f>
        <v>0</v>
      </c>
      <c r="U602" s="979"/>
      <c r="V602" s="980"/>
      <c r="W602" s="975">
        <f t="shared" ref="W602" si="509">IF(AND(I602="△",AU602="●"),$K$258*2,0)</f>
        <v>0</v>
      </c>
      <c r="X602" s="976"/>
      <c r="Y602" s="976"/>
      <c r="Z602" s="976"/>
      <c r="AA602" s="977"/>
      <c r="AB602" s="937"/>
      <c r="AC602" s="938"/>
      <c r="AD602" s="939"/>
      <c r="AE602" s="978">
        <f t="shared" ref="AE602" si="510">IF(AB604=0,0,ROUNDUP(AB604/AB602,3))</f>
        <v>0</v>
      </c>
      <c r="AF602" s="979"/>
      <c r="AG602" s="980"/>
      <c r="AH602" s="981">
        <f t="shared" ref="AH602" si="511">ROUNDUP(L602*T602+W602*AE602,1)</f>
        <v>0</v>
      </c>
      <c r="AI602" s="982"/>
      <c r="AJ602" s="982"/>
      <c r="AK602" s="982"/>
      <c r="AL602" s="983"/>
      <c r="AN602" s="928">
        <f t="shared" ref="AN602" si="512">IF(I602="△",ROUNDUP(W602*AE602,1),0)</f>
        <v>0</v>
      </c>
      <c r="AO602" s="929"/>
      <c r="AP602" s="929"/>
      <c r="AQ602" s="929"/>
      <c r="AR602" s="930"/>
      <c r="AU602" s="837" t="str">
        <f t="shared" ref="AU602" si="513">IF(OR(I602="×",AU606="×"),"×","●")</f>
        <v>●</v>
      </c>
      <c r="AV602" s="837">
        <f t="shared" ref="AV602" si="514">IF(AU602="●",IF(I602="定","-",I602),"-")</f>
        <v>0</v>
      </c>
      <c r="AW602" s="820">
        <f t="shared" ref="AW602" si="515">20+ROUNDDOWN(($K$256-1000)/1000,0)*20</f>
        <v>0</v>
      </c>
    </row>
    <row r="603" spans="3:49" ht="10.9" customHeight="1">
      <c r="C603" s="868"/>
      <c r="D603" s="922"/>
      <c r="E603" s="866"/>
      <c r="F603" s="985"/>
      <c r="G603" s="868"/>
      <c r="H603" s="1025"/>
      <c r="I603" s="991"/>
      <c r="J603" s="992"/>
      <c r="K603" s="993"/>
      <c r="L603" s="958"/>
      <c r="M603" s="959"/>
      <c r="N603" s="959"/>
      <c r="O603" s="959"/>
      <c r="P603" s="960"/>
      <c r="Q603" s="777"/>
      <c r="R603" s="778"/>
      <c r="S603" s="874"/>
      <c r="T603" s="964"/>
      <c r="U603" s="965"/>
      <c r="V603" s="966"/>
      <c r="W603" s="958"/>
      <c r="X603" s="959"/>
      <c r="Y603" s="959"/>
      <c r="Z603" s="959"/>
      <c r="AA603" s="960"/>
      <c r="AB603" s="940"/>
      <c r="AC603" s="941"/>
      <c r="AD603" s="942"/>
      <c r="AE603" s="964"/>
      <c r="AF603" s="965"/>
      <c r="AG603" s="966"/>
      <c r="AH603" s="970"/>
      <c r="AI603" s="971"/>
      <c r="AJ603" s="971"/>
      <c r="AK603" s="971"/>
      <c r="AL603" s="972"/>
      <c r="AN603" s="911"/>
      <c r="AO603" s="912"/>
      <c r="AP603" s="912"/>
      <c r="AQ603" s="912"/>
      <c r="AR603" s="913"/>
      <c r="AU603" s="837"/>
      <c r="AV603" s="837"/>
      <c r="AW603" s="820"/>
    </row>
    <row r="604" spans="3:49" ht="10.9" customHeight="1">
      <c r="C604" s="868"/>
      <c r="D604" s="922"/>
      <c r="E604" s="866"/>
      <c r="F604" s="985"/>
      <c r="G604" s="868"/>
      <c r="H604" s="1025"/>
      <c r="I604" s="991"/>
      <c r="J604" s="992"/>
      <c r="K604" s="993"/>
      <c r="L604" s="958"/>
      <c r="M604" s="959"/>
      <c r="N604" s="959"/>
      <c r="O604" s="959"/>
      <c r="P604" s="960"/>
      <c r="Q604" s="777"/>
      <c r="R604" s="778"/>
      <c r="S604" s="874"/>
      <c r="T604" s="964"/>
      <c r="U604" s="965"/>
      <c r="V604" s="966"/>
      <c r="W604" s="958"/>
      <c r="X604" s="959"/>
      <c r="Y604" s="959"/>
      <c r="Z604" s="959"/>
      <c r="AA604" s="960"/>
      <c r="AB604" s="931"/>
      <c r="AC604" s="932"/>
      <c r="AD604" s="933"/>
      <c r="AE604" s="964"/>
      <c r="AF604" s="965"/>
      <c r="AG604" s="966"/>
      <c r="AH604" s="970"/>
      <c r="AI604" s="971"/>
      <c r="AJ604" s="971"/>
      <c r="AK604" s="971"/>
      <c r="AL604" s="972"/>
      <c r="AN604" s="911"/>
      <c r="AO604" s="912"/>
      <c r="AP604" s="912"/>
      <c r="AQ604" s="912"/>
      <c r="AR604" s="913"/>
      <c r="AU604" s="837"/>
      <c r="AV604" s="837"/>
      <c r="AW604" s="820"/>
    </row>
    <row r="605" spans="3:49" ht="10.9" customHeight="1">
      <c r="C605" s="869"/>
      <c r="D605" s="923"/>
      <c r="E605" s="867"/>
      <c r="F605" s="986"/>
      <c r="G605" s="869"/>
      <c r="H605" s="1026"/>
      <c r="I605" s="994"/>
      <c r="J605" s="995"/>
      <c r="K605" s="996"/>
      <c r="L605" s="961"/>
      <c r="M605" s="962"/>
      <c r="N605" s="962"/>
      <c r="O605" s="962"/>
      <c r="P605" s="963"/>
      <c r="Q605" s="780"/>
      <c r="R605" s="781"/>
      <c r="S605" s="875"/>
      <c r="T605" s="967"/>
      <c r="U605" s="968"/>
      <c r="V605" s="969"/>
      <c r="W605" s="961"/>
      <c r="X605" s="962"/>
      <c r="Y605" s="962"/>
      <c r="Z605" s="962"/>
      <c r="AA605" s="963"/>
      <c r="AB605" s="934"/>
      <c r="AC605" s="935"/>
      <c r="AD605" s="936"/>
      <c r="AE605" s="967"/>
      <c r="AF605" s="968"/>
      <c r="AG605" s="969"/>
      <c r="AH605" s="973"/>
      <c r="AI605" s="929"/>
      <c r="AJ605" s="929"/>
      <c r="AK605" s="929"/>
      <c r="AL605" s="930"/>
      <c r="AN605" s="911"/>
      <c r="AO605" s="912"/>
      <c r="AP605" s="912"/>
      <c r="AQ605" s="912"/>
      <c r="AR605" s="913"/>
      <c r="AU605" s="837"/>
      <c r="AV605" s="837"/>
      <c r="AW605" s="820"/>
    </row>
    <row r="606" spans="3:49" ht="10.9" customHeight="1">
      <c r="C606" s="920">
        <v>7</v>
      </c>
      <c r="D606" s="921" t="s">
        <v>9</v>
      </c>
      <c r="E606" s="924">
        <v>10</v>
      </c>
      <c r="F606" s="984" t="s">
        <v>10</v>
      </c>
      <c r="G606" s="920" t="s">
        <v>21</v>
      </c>
      <c r="H606" s="1024"/>
      <c r="I606" s="988"/>
      <c r="J606" s="989"/>
      <c r="K606" s="990"/>
      <c r="L606" s="975">
        <f t="shared" ref="L606" si="516">IF(AND(I606="△",AU606="●"),AW606,0)</f>
        <v>0</v>
      </c>
      <c r="M606" s="976"/>
      <c r="N606" s="976"/>
      <c r="O606" s="976"/>
      <c r="P606" s="977"/>
      <c r="Q606" s="774"/>
      <c r="R606" s="775"/>
      <c r="S606" s="873"/>
      <c r="T606" s="978">
        <f t="shared" ref="T606" si="517">IF(Q606="①",$AL$168,IF(Q606="②",$AL$190,IF(Q606="③",$AL$212,IF(Q606="④",$AL$234,0))))</f>
        <v>0</v>
      </c>
      <c r="U606" s="979"/>
      <c r="V606" s="980"/>
      <c r="W606" s="1004">
        <f t="shared" ref="W606" si="518">IF(AND(I606="△",AU606="●"),$K$258*2,0)</f>
        <v>0</v>
      </c>
      <c r="X606" s="906"/>
      <c r="Y606" s="906"/>
      <c r="Z606" s="906"/>
      <c r="AA606" s="907"/>
      <c r="AB606" s="937"/>
      <c r="AC606" s="938"/>
      <c r="AD606" s="939"/>
      <c r="AE606" s="978">
        <f t="shared" ref="AE606" si="519">IF(AB608=0,0,ROUNDUP(AB608/AB606,3))</f>
        <v>0</v>
      </c>
      <c r="AF606" s="979"/>
      <c r="AG606" s="980"/>
      <c r="AH606" s="981">
        <f t="shared" ref="AH606" si="520">ROUNDUP(L606*T606+W606*AE606,1)</f>
        <v>0</v>
      </c>
      <c r="AI606" s="982"/>
      <c r="AJ606" s="982"/>
      <c r="AK606" s="982"/>
      <c r="AL606" s="983"/>
      <c r="AN606" s="928">
        <f t="shared" ref="AN606" si="521">IF(I606="△",ROUNDUP(W606*AE606,1),0)</f>
        <v>0</v>
      </c>
      <c r="AO606" s="929"/>
      <c r="AP606" s="929"/>
      <c r="AQ606" s="929"/>
      <c r="AR606" s="930"/>
      <c r="AU606" s="837" t="str">
        <f>IF(OR(I606="×",AU610="×"),"×","●")</f>
        <v>●</v>
      </c>
      <c r="AV606" s="837">
        <f t="shared" ref="AV606" si="522">IF(AU606="●",IF(I606="定","-",I606),"-")</f>
        <v>0</v>
      </c>
      <c r="AW606" s="820">
        <f t="shared" ref="AW606" si="523">20+ROUNDDOWN(($K$256-1000)/1000,0)*20</f>
        <v>0</v>
      </c>
    </row>
    <row r="607" spans="3:49" ht="10.9" customHeight="1">
      <c r="C607" s="868"/>
      <c r="D607" s="922"/>
      <c r="E607" s="866"/>
      <c r="F607" s="985"/>
      <c r="G607" s="868"/>
      <c r="H607" s="1025"/>
      <c r="I607" s="991"/>
      <c r="J607" s="992"/>
      <c r="K607" s="993"/>
      <c r="L607" s="958"/>
      <c r="M607" s="959"/>
      <c r="N607" s="959"/>
      <c r="O607" s="959"/>
      <c r="P607" s="960"/>
      <c r="Q607" s="777"/>
      <c r="R607" s="778"/>
      <c r="S607" s="874"/>
      <c r="T607" s="964"/>
      <c r="U607" s="965"/>
      <c r="V607" s="966"/>
      <c r="W607" s="1004"/>
      <c r="X607" s="906"/>
      <c r="Y607" s="906"/>
      <c r="Z607" s="906"/>
      <c r="AA607" s="907"/>
      <c r="AB607" s="940"/>
      <c r="AC607" s="941"/>
      <c r="AD607" s="942"/>
      <c r="AE607" s="964"/>
      <c r="AF607" s="965"/>
      <c r="AG607" s="966"/>
      <c r="AH607" s="970"/>
      <c r="AI607" s="971"/>
      <c r="AJ607" s="971"/>
      <c r="AK607" s="971"/>
      <c r="AL607" s="972"/>
      <c r="AN607" s="911"/>
      <c r="AO607" s="912"/>
      <c r="AP607" s="912"/>
      <c r="AQ607" s="912"/>
      <c r="AR607" s="913"/>
      <c r="AU607" s="837"/>
      <c r="AV607" s="837"/>
      <c r="AW607" s="820"/>
    </row>
    <row r="608" spans="3:49" ht="10.9" customHeight="1">
      <c r="C608" s="868"/>
      <c r="D608" s="922"/>
      <c r="E608" s="866"/>
      <c r="F608" s="985"/>
      <c r="G608" s="868"/>
      <c r="H608" s="1025"/>
      <c r="I608" s="991"/>
      <c r="J608" s="992"/>
      <c r="K608" s="993"/>
      <c r="L608" s="958"/>
      <c r="M608" s="959"/>
      <c r="N608" s="959"/>
      <c r="O608" s="959"/>
      <c r="P608" s="960"/>
      <c r="Q608" s="777"/>
      <c r="R608" s="778"/>
      <c r="S608" s="874"/>
      <c r="T608" s="964"/>
      <c r="U608" s="965"/>
      <c r="V608" s="966"/>
      <c r="W608" s="1004"/>
      <c r="X608" s="906"/>
      <c r="Y608" s="906"/>
      <c r="Z608" s="906"/>
      <c r="AA608" s="907"/>
      <c r="AB608" s="931"/>
      <c r="AC608" s="932"/>
      <c r="AD608" s="933"/>
      <c r="AE608" s="964"/>
      <c r="AF608" s="965"/>
      <c r="AG608" s="966"/>
      <c r="AH608" s="970"/>
      <c r="AI608" s="971"/>
      <c r="AJ608" s="971"/>
      <c r="AK608" s="971"/>
      <c r="AL608" s="972"/>
      <c r="AN608" s="911"/>
      <c r="AO608" s="912"/>
      <c r="AP608" s="912"/>
      <c r="AQ608" s="912"/>
      <c r="AR608" s="913"/>
      <c r="AU608" s="837"/>
      <c r="AV608" s="837"/>
      <c r="AW608" s="820"/>
    </row>
    <row r="609" spans="3:50" ht="10.9" customHeight="1">
      <c r="C609" s="869"/>
      <c r="D609" s="923"/>
      <c r="E609" s="867"/>
      <c r="F609" s="986"/>
      <c r="G609" s="869"/>
      <c r="H609" s="1026"/>
      <c r="I609" s="994"/>
      <c r="J609" s="995"/>
      <c r="K609" s="996"/>
      <c r="L609" s="961"/>
      <c r="M609" s="962"/>
      <c r="N609" s="962"/>
      <c r="O609" s="962"/>
      <c r="P609" s="963"/>
      <c r="Q609" s="780"/>
      <c r="R609" s="781"/>
      <c r="S609" s="875"/>
      <c r="T609" s="967"/>
      <c r="U609" s="968"/>
      <c r="V609" s="969"/>
      <c r="W609" s="1004"/>
      <c r="X609" s="906"/>
      <c r="Y609" s="906"/>
      <c r="Z609" s="906"/>
      <c r="AA609" s="907"/>
      <c r="AB609" s="934"/>
      <c r="AC609" s="935"/>
      <c r="AD609" s="936"/>
      <c r="AE609" s="967"/>
      <c r="AF609" s="968"/>
      <c r="AG609" s="969"/>
      <c r="AH609" s="973"/>
      <c r="AI609" s="929"/>
      <c r="AJ609" s="929"/>
      <c r="AK609" s="929"/>
      <c r="AL609" s="930"/>
      <c r="AN609" s="911"/>
      <c r="AO609" s="912"/>
      <c r="AP609" s="912"/>
      <c r="AQ609" s="912"/>
      <c r="AR609" s="913"/>
      <c r="AU609" s="837"/>
      <c r="AV609" s="837"/>
      <c r="AW609" s="820"/>
    </row>
    <row r="610" spans="3:50" ht="10.9" customHeight="1">
      <c r="C610" s="920">
        <v>7</v>
      </c>
      <c r="D610" s="921" t="s">
        <v>9</v>
      </c>
      <c r="E610" s="924">
        <v>11</v>
      </c>
      <c r="F610" s="984" t="s">
        <v>10</v>
      </c>
      <c r="G610" s="920" t="s">
        <v>22</v>
      </c>
      <c r="H610" s="1024"/>
      <c r="I610" s="988"/>
      <c r="J610" s="989"/>
      <c r="K610" s="990"/>
      <c r="L610" s="975">
        <f t="shared" ref="L610" si="524">IF(AND(I610="△",AU610="●"),AW610,0)</f>
        <v>0</v>
      </c>
      <c r="M610" s="976"/>
      <c r="N610" s="976"/>
      <c r="O610" s="976"/>
      <c r="P610" s="977"/>
      <c r="Q610" s="774"/>
      <c r="R610" s="775"/>
      <c r="S610" s="873"/>
      <c r="T610" s="978">
        <f t="shared" ref="T610" si="525">IF(Q610="①",$AL$168,IF(Q610="②",$AL$190,IF(Q610="③",$AL$212,IF(Q610="④",$AL$234,0))))</f>
        <v>0</v>
      </c>
      <c r="U610" s="979"/>
      <c r="V610" s="980"/>
      <c r="W610" s="1004">
        <f t="shared" ref="W610" si="526">IF(AND(I610="△",AU610="●"),$K$258*2,0)</f>
        <v>0</v>
      </c>
      <c r="X610" s="906"/>
      <c r="Y610" s="906"/>
      <c r="Z610" s="906"/>
      <c r="AA610" s="907"/>
      <c r="AB610" s="937"/>
      <c r="AC610" s="938"/>
      <c r="AD610" s="939"/>
      <c r="AE610" s="978">
        <f t="shared" ref="AE610" si="527">IF(AB612=0,0,ROUNDUP(AB612/AB610,3))</f>
        <v>0</v>
      </c>
      <c r="AF610" s="979"/>
      <c r="AG610" s="980"/>
      <c r="AH610" s="981">
        <f t="shared" ref="AH610" si="528">ROUNDUP(L610*T610+W610*AE610,1)</f>
        <v>0</v>
      </c>
      <c r="AI610" s="982"/>
      <c r="AJ610" s="982"/>
      <c r="AK610" s="982"/>
      <c r="AL610" s="983"/>
      <c r="AN610" s="911">
        <f t="shared" ref="AN610" si="529">IF(I610="△",ROUNDUP(W610*AE610,1),0)</f>
        <v>0</v>
      </c>
      <c r="AO610" s="912"/>
      <c r="AP610" s="912"/>
      <c r="AQ610" s="912"/>
      <c r="AR610" s="913"/>
      <c r="AU610" s="837" t="str">
        <f>IF(I610="×","×","●")</f>
        <v>●</v>
      </c>
      <c r="AV610" s="837">
        <f t="shared" ref="AV610" si="530">IF(AU610="●",IF(I610="定","-",I610),"-")</f>
        <v>0</v>
      </c>
      <c r="AW610" s="820">
        <f t="shared" ref="AW610" si="531">20+ROUNDDOWN(($K$256-1000)/1000,0)*20</f>
        <v>0</v>
      </c>
      <c r="AX610" s="12"/>
    </row>
    <row r="611" spans="3:50" ht="10.9" customHeight="1">
      <c r="C611" s="868"/>
      <c r="D611" s="922"/>
      <c r="E611" s="866"/>
      <c r="F611" s="985"/>
      <c r="G611" s="868"/>
      <c r="H611" s="1025"/>
      <c r="I611" s="991"/>
      <c r="J611" s="992"/>
      <c r="K611" s="993"/>
      <c r="L611" s="958"/>
      <c r="M611" s="959"/>
      <c r="N611" s="959"/>
      <c r="O611" s="959"/>
      <c r="P611" s="960"/>
      <c r="Q611" s="777"/>
      <c r="R611" s="778"/>
      <c r="S611" s="874"/>
      <c r="T611" s="964"/>
      <c r="U611" s="965"/>
      <c r="V611" s="966"/>
      <c r="W611" s="1004"/>
      <c r="X611" s="906"/>
      <c r="Y611" s="906"/>
      <c r="Z611" s="906"/>
      <c r="AA611" s="907"/>
      <c r="AB611" s="940"/>
      <c r="AC611" s="941"/>
      <c r="AD611" s="942"/>
      <c r="AE611" s="964"/>
      <c r="AF611" s="965"/>
      <c r="AG611" s="966"/>
      <c r="AH611" s="970"/>
      <c r="AI611" s="971"/>
      <c r="AJ611" s="971"/>
      <c r="AK611" s="971"/>
      <c r="AL611" s="972"/>
      <c r="AN611" s="911"/>
      <c r="AO611" s="912"/>
      <c r="AP611" s="912"/>
      <c r="AQ611" s="912"/>
      <c r="AR611" s="913"/>
      <c r="AU611" s="837"/>
      <c r="AV611" s="837"/>
      <c r="AW611" s="820"/>
      <c r="AX611" s="12"/>
    </row>
    <row r="612" spans="3:50" ht="10.9" customHeight="1">
      <c r="C612" s="868"/>
      <c r="D612" s="922"/>
      <c r="E612" s="866"/>
      <c r="F612" s="985"/>
      <c r="G612" s="868"/>
      <c r="H612" s="1025"/>
      <c r="I612" s="991"/>
      <c r="J612" s="992"/>
      <c r="K612" s="993"/>
      <c r="L612" s="958"/>
      <c r="M612" s="959"/>
      <c r="N612" s="959"/>
      <c r="O612" s="959"/>
      <c r="P612" s="960"/>
      <c r="Q612" s="777"/>
      <c r="R612" s="778"/>
      <c r="S612" s="874"/>
      <c r="T612" s="964"/>
      <c r="U612" s="965"/>
      <c r="V612" s="966"/>
      <c r="W612" s="1004"/>
      <c r="X612" s="906"/>
      <c r="Y612" s="906"/>
      <c r="Z612" s="906"/>
      <c r="AA612" s="907"/>
      <c r="AB612" s="943"/>
      <c r="AC612" s="944"/>
      <c r="AD612" s="945"/>
      <c r="AE612" s="964"/>
      <c r="AF612" s="965"/>
      <c r="AG612" s="966"/>
      <c r="AH612" s="970"/>
      <c r="AI612" s="971"/>
      <c r="AJ612" s="971"/>
      <c r="AK612" s="971"/>
      <c r="AL612" s="972"/>
      <c r="AN612" s="911"/>
      <c r="AO612" s="912"/>
      <c r="AP612" s="912"/>
      <c r="AQ612" s="912"/>
      <c r="AR612" s="913"/>
      <c r="AU612" s="837"/>
      <c r="AV612" s="837"/>
      <c r="AW612" s="820"/>
      <c r="AX612" s="12"/>
    </row>
    <row r="613" spans="3:50" ht="10.9" customHeight="1" thickBot="1">
      <c r="C613" s="946"/>
      <c r="D613" s="947"/>
      <c r="E613" s="948"/>
      <c r="F613" s="1014"/>
      <c r="G613" s="946"/>
      <c r="H613" s="1027"/>
      <c r="I613" s="1015"/>
      <c r="J613" s="1016"/>
      <c r="K613" s="1017"/>
      <c r="L613" s="1018"/>
      <c r="M613" s="1019"/>
      <c r="N613" s="1019"/>
      <c r="O613" s="1019"/>
      <c r="P613" s="1020"/>
      <c r="Q613" s="885"/>
      <c r="R613" s="886"/>
      <c r="S613" s="949"/>
      <c r="T613" s="1008"/>
      <c r="U613" s="1009"/>
      <c r="V613" s="1010"/>
      <c r="W613" s="1005"/>
      <c r="X613" s="1006"/>
      <c r="Y613" s="1006"/>
      <c r="Z613" s="1006"/>
      <c r="AA613" s="1007"/>
      <c r="AB613" s="1021"/>
      <c r="AC613" s="1022"/>
      <c r="AD613" s="1023"/>
      <c r="AE613" s="1008"/>
      <c r="AF613" s="1009"/>
      <c r="AG613" s="1010"/>
      <c r="AH613" s="1011"/>
      <c r="AI613" s="1012"/>
      <c r="AJ613" s="1012"/>
      <c r="AK613" s="1012"/>
      <c r="AL613" s="1013"/>
      <c r="AN613" s="955"/>
      <c r="AO613" s="956"/>
      <c r="AP613" s="956"/>
      <c r="AQ613" s="956"/>
      <c r="AR613" s="957"/>
      <c r="AU613" s="904"/>
      <c r="AV613" s="904"/>
      <c r="AW613" s="905"/>
      <c r="AX613" s="12"/>
    </row>
    <row r="614" spans="3:50" ht="10.9" customHeight="1" thickTop="1">
      <c r="C614" s="1161">
        <v>7</v>
      </c>
      <c r="D614" s="1163" t="s">
        <v>9</v>
      </c>
      <c r="E614" s="1165">
        <v>12</v>
      </c>
      <c r="F614" s="1167" t="s">
        <v>10</v>
      </c>
      <c r="G614" s="1161" t="s">
        <v>23</v>
      </c>
      <c r="H614" s="1169"/>
      <c r="I614" s="1171"/>
      <c r="J614" s="1172"/>
      <c r="K614" s="1173"/>
      <c r="L614" s="1128"/>
      <c r="M614" s="1129"/>
      <c r="N614" s="1129"/>
      <c r="O614" s="1129"/>
      <c r="P614" s="1130"/>
      <c r="Q614" s="1137"/>
      <c r="R614" s="1138"/>
      <c r="S614" s="1139"/>
      <c r="T614" s="1146"/>
      <c r="U614" s="1147"/>
      <c r="V614" s="1148"/>
      <c r="W614" s="1128"/>
      <c r="X614" s="1129"/>
      <c r="Y614" s="1129"/>
      <c r="Z614" s="1129"/>
      <c r="AA614" s="1130"/>
      <c r="AB614" s="1155"/>
      <c r="AC614" s="1156"/>
      <c r="AD614" s="1157"/>
      <c r="AE614" s="1146"/>
      <c r="AF614" s="1147"/>
      <c r="AG614" s="1148"/>
      <c r="AH614" s="1110"/>
      <c r="AI614" s="1111"/>
      <c r="AJ614" s="1111"/>
      <c r="AK614" s="1111"/>
      <c r="AL614" s="1112"/>
      <c r="AN614" s="1119"/>
      <c r="AO614" s="1120"/>
      <c r="AP614" s="1120"/>
      <c r="AQ614" s="1120"/>
      <c r="AR614" s="1121"/>
      <c r="AU614" s="837" t="str">
        <f t="shared" ref="AU614" si="532">IF(OR(I614="×",AU618="×"),"×","●")</f>
        <v>●</v>
      </c>
      <c r="AV614" s="837">
        <f t="shared" ref="AV614" si="533">IF(AU614="●",IF(I614="定","-",I614),"-")</f>
        <v>0</v>
      </c>
      <c r="AW614" s="820">
        <f t="shared" ref="AW614" si="534">20+ROUNDDOWN(($K$256-1000)/1000,0)*20</f>
        <v>0</v>
      </c>
    </row>
    <row r="615" spans="3:50" ht="10.9" customHeight="1">
      <c r="C615" s="1161"/>
      <c r="D615" s="1163"/>
      <c r="E615" s="1165"/>
      <c r="F615" s="1167"/>
      <c r="G615" s="1161"/>
      <c r="H615" s="1169"/>
      <c r="I615" s="1174"/>
      <c r="J615" s="1175"/>
      <c r="K615" s="1176"/>
      <c r="L615" s="1131"/>
      <c r="M615" s="1132"/>
      <c r="N615" s="1132"/>
      <c r="O615" s="1132"/>
      <c r="P615" s="1133"/>
      <c r="Q615" s="1140"/>
      <c r="R615" s="1141"/>
      <c r="S615" s="1142"/>
      <c r="T615" s="1149"/>
      <c r="U615" s="1150"/>
      <c r="V615" s="1151"/>
      <c r="W615" s="1131"/>
      <c r="X615" s="1132"/>
      <c r="Y615" s="1132"/>
      <c r="Z615" s="1132"/>
      <c r="AA615" s="1133"/>
      <c r="AB615" s="1158"/>
      <c r="AC615" s="1159"/>
      <c r="AD615" s="1160"/>
      <c r="AE615" s="1149"/>
      <c r="AF615" s="1150"/>
      <c r="AG615" s="1151"/>
      <c r="AH615" s="1113"/>
      <c r="AI615" s="1114"/>
      <c r="AJ615" s="1114"/>
      <c r="AK615" s="1114"/>
      <c r="AL615" s="1115"/>
      <c r="AN615" s="745"/>
      <c r="AO615" s="746"/>
      <c r="AP615" s="746"/>
      <c r="AQ615" s="746"/>
      <c r="AR615" s="747"/>
      <c r="AU615" s="837"/>
      <c r="AV615" s="837"/>
      <c r="AW615" s="820"/>
    </row>
    <row r="616" spans="3:50" ht="10.9" customHeight="1">
      <c r="C616" s="1161"/>
      <c r="D616" s="1163"/>
      <c r="E616" s="1165"/>
      <c r="F616" s="1167"/>
      <c r="G616" s="1161"/>
      <c r="H616" s="1169"/>
      <c r="I616" s="1174"/>
      <c r="J616" s="1175"/>
      <c r="K616" s="1176"/>
      <c r="L616" s="1131"/>
      <c r="M616" s="1132"/>
      <c r="N616" s="1132"/>
      <c r="O616" s="1132"/>
      <c r="P616" s="1133"/>
      <c r="Q616" s="1140"/>
      <c r="R616" s="1141"/>
      <c r="S616" s="1142"/>
      <c r="T616" s="1149"/>
      <c r="U616" s="1150"/>
      <c r="V616" s="1151"/>
      <c r="W616" s="1131"/>
      <c r="X616" s="1132"/>
      <c r="Y616" s="1132"/>
      <c r="Z616" s="1132"/>
      <c r="AA616" s="1133"/>
      <c r="AB616" s="1122"/>
      <c r="AC616" s="1123"/>
      <c r="AD616" s="1124"/>
      <c r="AE616" s="1149"/>
      <c r="AF616" s="1150"/>
      <c r="AG616" s="1151"/>
      <c r="AH616" s="1113"/>
      <c r="AI616" s="1114"/>
      <c r="AJ616" s="1114"/>
      <c r="AK616" s="1114"/>
      <c r="AL616" s="1115"/>
      <c r="AN616" s="745"/>
      <c r="AO616" s="746"/>
      <c r="AP616" s="746"/>
      <c r="AQ616" s="746"/>
      <c r="AR616" s="747"/>
      <c r="AU616" s="837"/>
      <c r="AV616" s="837"/>
      <c r="AW616" s="820"/>
    </row>
    <row r="617" spans="3:50" ht="10.9" customHeight="1">
      <c r="C617" s="1162"/>
      <c r="D617" s="1164"/>
      <c r="E617" s="1166"/>
      <c r="F617" s="1168"/>
      <c r="G617" s="1162"/>
      <c r="H617" s="1170"/>
      <c r="I617" s="1177"/>
      <c r="J617" s="1178"/>
      <c r="K617" s="1179"/>
      <c r="L617" s="1134"/>
      <c r="M617" s="1135"/>
      <c r="N617" s="1135"/>
      <c r="O617" s="1135"/>
      <c r="P617" s="1136"/>
      <c r="Q617" s="1143"/>
      <c r="R617" s="1144"/>
      <c r="S617" s="1145"/>
      <c r="T617" s="1152"/>
      <c r="U617" s="1153"/>
      <c r="V617" s="1154"/>
      <c r="W617" s="1134"/>
      <c r="X617" s="1135"/>
      <c r="Y617" s="1135"/>
      <c r="Z617" s="1135"/>
      <c r="AA617" s="1136"/>
      <c r="AB617" s="1125"/>
      <c r="AC617" s="1126"/>
      <c r="AD617" s="1127"/>
      <c r="AE617" s="1152"/>
      <c r="AF617" s="1153"/>
      <c r="AG617" s="1154"/>
      <c r="AH617" s="1116"/>
      <c r="AI617" s="1117"/>
      <c r="AJ617" s="1117"/>
      <c r="AK617" s="1117"/>
      <c r="AL617" s="1118"/>
      <c r="AN617" s="745"/>
      <c r="AO617" s="746"/>
      <c r="AP617" s="746"/>
      <c r="AQ617" s="746"/>
      <c r="AR617" s="747"/>
      <c r="AU617" s="837"/>
      <c r="AV617" s="837"/>
      <c r="AW617" s="820"/>
    </row>
    <row r="618" spans="3:50" ht="10.9" customHeight="1">
      <c r="C618" s="1196">
        <v>7</v>
      </c>
      <c r="D618" s="1197" t="s">
        <v>9</v>
      </c>
      <c r="E618" s="1198">
        <v>13</v>
      </c>
      <c r="F618" s="1199" t="s">
        <v>10</v>
      </c>
      <c r="G618" s="1196" t="s">
        <v>24</v>
      </c>
      <c r="H618" s="1200"/>
      <c r="I618" s="1201"/>
      <c r="J618" s="1202"/>
      <c r="K618" s="1203"/>
      <c r="L618" s="1184"/>
      <c r="M618" s="1185"/>
      <c r="N618" s="1185"/>
      <c r="O618" s="1185"/>
      <c r="P618" s="1186"/>
      <c r="Q618" s="1187"/>
      <c r="R618" s="1188"/>
      <c r="S618" s="1189"/>
      <c r="T618" s="1190"/>
      <c r="U618" s="1191"/>
      <c r="V618" s="1192"/>
      <c r="W618" s="1184"/>
      <c r="X618" s="1185"/>
      <c r="Y618" s="1185"/>
      <c r="Z618" s="1185"/>
      <c r="AA618" s="1186"/>
      <c r="AB618" s="1193"/>
      <c r="AC618" s="1194"/>
      <c r="AD618" s="1195"/>
      <c r="AE618" s="1190"/>
      <c r="AF618" s="1191"/>
      <c r="AG618" s="1192"/>
      <c r="AH618" s="1180"/>
      <c r="AI618" s="1181"/>
      <c r="AJ618" s="1181"/>
      <c r="AK618" s="1181"/>
      <c r="AL618" s="1182"/>
      <c r="AN618" s="1183"/>
      <c r="AO618" s="1117"/>
      <c r="AP618" s="1117"/>
      <c r="AQ618" s="1117"/>
      <c r="AR618" s="1118"/>
      <c r="AU618" s="837" t="str">
        <f t="shared" ref="AU618" si="535">IF(OR(I618="×",AU622="×"),"×","●")</f>
        <v>●</v>
      </c>
      <c r="AV618" s="837">
        <f t="shared" ref="AV618" si="536">IF(AU618="●",IF(I618="定","-",I618),"-")</f>
        <v>0</v>
      </c>
      <c r="AW618" s="820">
        <f t="shared" ref="AW618" si="537">20+ROUNDDOWN(($K$256-1000)/1000,0)*20</f>
        <v>0</v>
      </c>
    </row>
    <row r="619" spans="3:50" ht="10.9" customHeight="1">
      <c r="C619" s="1161"/>
      <c r="D619" s="1163"/>
      <c r="E619" s="1165"/>
      <c r="F619" s="1167"/>
      <c r="G619" s="1161"/>
      <c r="H619" s="1169"/>
      <c r="I619" s="1174"/>
      <c r="J619" s="1175"/>
      <c r="K619" s="1176"/>
      <c r="L619" s="1131"/>
      <c r="M619" s="1132"/>
      <c r="N619" s="1132"/>
      <c r="O619" s="1132"/>
      <c r="P619" s="1133"/>
      <c r="Q619" s="1140"/>
      <c r="R619" s="1141"/>
      <c r="S619" s="1142"/>
      <c r="T619" s="1149"/>
      <c r="U619" s="1150"/>
      <c r="V619" s="1151"/>
      <c r="W619" s="1131"/>
      <c r="X619" s="1132"/>
      <c r="Y619" s="1132"/>
      <c r="Z619" s="1132"/>
      <c r="AA619" s="1133"/>
      <c r="AB619" s="1158"/>
      <c r="AC619" s="1159"/>
      <c r="AD619" s="1160"/>
      <c r="AE619" s="1149"/>
      <c r="AF619" s="1150"/>
      <c r="AG619" s="1151"/>
      <c r="AH619" s="1113"/>
      <c r="AI619" s="1114"/>
      <c r="AJ619" s="1114"/>
      <c r="AK619" s="1114"/>
      <c r="AL619" s="1115"/>
      <c r="AN619" s="745"/>
      <c r="AO619" s="746"/>
      <c r="AP619" s="746"/>
      <c r="AQ619" s="746"/>
      <c r="AR619" s="747"/>
      <c r="AU619" s="837"/>
      <c r="AV619" s="837"/>
      <c r="AW619" s="820"/>
    </row>
    <row r="620" spans="3:50" ht="10.9" customHeight="1">
      <c r="C620" s="1161"/>
      <c r="D620" s="1163"/>
      <c r="E620" s="1165"/>
      <c r="F620" s="1167"/>
      <c r="G620" s="1161"/>
      <c r="H620" s="1169"/>
      <c r="I620" s="1174"/>
      <c r="J620" s="1175"/>
      <c r="K620" s="1176"/>
      <c r="L620" s="1131"/>
      <c r="M620" s="1132"/>
      <c r="N620" s="1132"/>
      <c r="O620" s="1132"/>
      <c r="P620" s="1133"/>
      <c r="Q620" s="1140"/>
      <c r="R620" s="1141"/>
      <c r="S620" s="1142"/>
      <c r="T620" s="1149"/>
      <c r="U620" s="1150"/>
      <c r="V620" s="1151"/>
      <c r="W620" s="1131"/>
      <c r="X620" s="1132"/>
      <c r="Y620" s="1132"/>
      <c r="Z620" s="1132"/>
      <c r="AA620" s="1133"/>
      <c r="AB620" s="1122"/>
      <c r="AC620" s="1123"/>
      <c r="AD620" s="1124"/>
      <c r="AE620" s="1149"/>
      <c r="AF620" s="1150"/>
      <c r="AG620" s="1151"/>
      <c r="AH620" s="1113"/>
      <c r="AI620" s="1114"/>
      <c r="AJ620" s="1114"/>
      <c r="AK620" s="1114"/>
      <c r="AL620" s="1115"/>
      <c r="AN620" s="745"/>
      <c r="AO620" s="746"/>
      <c r="AP620" s="746"/>
      <c r="AQ620" s="746"/>
      <c r="AR620" s="747"/>
      <c r="AU620" s="837"/>
      <c r="AV620" s="837"/>
      <c r="AW620" s="820"/>
    </row>
    <row r="621" spans="3:50" ht="10.9" customHeight="1">
      <c r="C621" s="1162"/>
      <c r="D621" s="1164"/>
      <c r="E621" s="1166"/>
      <c r="F621" s="1168"/>
      <c r="G621" s="1162"/>
      <c r="H621" s="1170"/>
      <c r="I621" s="1177"/>
      <c r="J621" s="1178"/>
      <c r="K621" s="1179"/>
      <c r="L621" s="1134"/>
      <c r="M621" s="1135"/>
      <c r="N621" s="1135"/>
      <c r="O621" s="1135"/>
      <c r="P621" s="1136"/>
      <c r="Q621" s="1143"/>
      <c r="R621" s="1144"/>
      <c r="S621" s="1145"/>
      <c r="T621" s="1152"/>
      <c r="U621" s="1153"/>
      <c r="V621" s="1154"/>
      <c r="W621" s="1134"/>
      <c r="X621" s="1135"/>
      <c r="Y621" s="1135"/>
      <c r="Z621" s="1135"/>
      <c r="AA621" s="1136"/>
      <c r="AB621" s="1125"/>
      <c r="AC621" s="1126"/>
      <c r="AD621" s="1127"/>
      <c r="AE621" s="1152"/>
      <c r="AF621" s="1153"/>
      <c r="AG621" s="1154"/>
      <c r="AH621" s="1116"/>
      <c r="AI621" s="1117"/>
      <c r="AJ621" s="1117"/>
      <c r="AK621" s="1117"/>
      <c r="AL621" s="1118"/>
      <c r="AN621" s="745"/>
      <c r="AO621" s="746"/>
      <c r="AP621" s="746"/>
      <c r="AQ621" s="746"/>
      <c r="AR621" s="747"/>
      <c r="AU621" s="837"/>
      <c r="AV621" s="837"/>
      <c r="AW621" s="820"/>
    </row>
    <row r="622" spans="3:50" ht="10.9" customHeight="1">
      <c r="C622" s="1196">
        <v>7</v>
      </c>
      <c r="D622" s="1197" t="s">
        <v>9</v>
      </c>
      <c r="E622" s="1198">
        <v>14</v>
      </c>
      <c r="F622" s="1199" t="s">
        <v>10</v>
      </c>
      <c r="G622" s="1196" t="s">
        <v>25</v>
      </c>
      <c r="H622" s="1200"/>
      <c r="I622" s="1201"/>
      <c r="J622" s="1202"/>
      <c r="K622" s="1203"/>
      <c r="L622" s="1184"/>
      <c r="M622" s="1185"/>
      <c r="N622" s="1185"/>
      <c r="O622" s="1185"/>
      <c r="P622" s="1186"/>
      <c r="Q622" s="1187"/>
      <c r="R622" s="1188"/>
      <c r="S622" s="1189"/>
      <c r="T622" s="1190"/>
      <c r="U622" s="1191"/>
      <c r="V622" s="1192"/>
      <c r="W622" s="1184"/>
      <c r="X622" s="1185"/>
      <c r="Y622" s="1185"/>
      <c r="Z622" s="1185"/>
      <c r="AA622" s="1186"/>
      <c r="AB622" s="1193"/>
      <c r="AC622" s="1194"/>
      <c r="AD622" s="1195"/>
      <c r="AE622" s="1190"/>
      <c r="AF622" s="1191"/>
      <c r="AG622" s="1192"/>
      <c r="AH622" s="1180"/>
      <c r="AI622" s="1181"/>
      <c r="AJ622" s="1181"/>
      <c r="AK622" s="1181"/>
      <c r="AL622" s="1182"/>
      <c r="AN622" s="1183"/>
      <c r="AO622" s="1117"/>
      <c r="AP622" s="1117"/>
      <c r="AQ622" s="1117"/>
      <c r="AR622" s="1118"/>
      <c r="AU622" s="837" t="str">
        <f t="shared" ref="AU622" si="538">IF(OR(I622="×",AU626="×"),"×","●")</f>
        <v>●</v>
      </c>
      <c r="AV622" s="837">
        <f t="shared" ref="AV622" si="539">IF(AU622="●",IF(I622="定","-",I622),"-")</f>
        <v>0</v>
      </c>
      <c r="AW622" s="820">
        <f t="shared" ref="AW622" si="540">20+ROUNDDOWN(($K$256-1000)/1000,0)*20</f>
        <v>0</v>
      </c>
    </row>
    <row r="623" spans="3:50" ht="10.9" customHeight="1">
      <c r="C623" s="1161"/>
      <c r="D623" s="1163"/>
      <c r="E623" s="1165"/>
      <c r="F623" s="1167"/>
      <c r="G623" s="1161"/>
      <c r="H623" s="1169"/>
      <c r="I623" s="1174"/>
      <c r="J623" s="1175"/>
      <c r="K623" s="1176"/>
      <c r="L623" s="1131"/>
      <c r="M623" s="1132"/>
      <c r="N623" s="1132"/>
      <c r="O623" s="1132"/>
      <c r="P623" s="1133"/>
      <c r="Q623" s="1140"/>
      <c r="R623" s="1141"/>
      <c r="S623" s="1142"/>
      <c r="T623" s="1149"/>
      <c r="U623" s="1150"/>
      <c r="V623" s="1151"/>
      <c r="W623" s="1131"/>
      <c r="X623" s="1132"/>
      <c r="Y623" s="1132"/>
      <c r="Z623" s="1132"/>
      <c r="AA623" s="1133"/>
      <c r="AB623" s="1158"/>
      <c r="AC623" s="1159"/>
      <c r="AD623" s="1160"/>
      <c r="AE623" s="1149"/>
      <c r="AF623" s="1150"/>
      <c r="AG623" s="1151"/>
      <c r="AH623" s="1113"/>
      <c r="AI623" s="1114"/>
      <c r="AJ623" s="1114"/>
      <c r="AK623" s="1114"/>
      <c r="AL623" s="1115"/>
      <c r="AN623" s="745"/>
      <c r="AO623" s="746"/>
      <c r="AP623" s="746"/>
      <c r="AQ623" s="746"/>
      <c r="AR623" s="747"/>
      <c r="AU623" s="837"/>
      <c r="AV623" s="837"/>
      <c r="AW623" s="820"/>
    </row>
    <row r="624" spans="3:50" ht="10.9" customHeight="1">
      <c r="C624" s="1161"/>
      <c r="D624" s="1163"/>
      <c r="E624" s="1165"/>
      <c r="F624" s="1167"/>
      <c r="G624" s="1161"/>
      <c r="H624" s="1169"/>
      <c r="I624" s="1174"/>
      <c r="J624" s="1175"/>
      <c r="K624" s="1176"/>
      <c r="L624" s="1131"/>
      <c r="M624" s="1132"/>
      <c r="N624" s="1132"/>
      <c r="O624" s="1132"/>
      <c r="P624" s="1133"/>
      <c r="Q624" s="1140"/>
      <c r="R624" s="1141"/>
      <c r="S624" s="1142"/>
      <c r="T624" s="1149"/>
      <c r="U624" s="1150"/>
      <c r="V624" s="1151"/>
      <c r="W624" s="1131"/>
      <c r="X624" s="1132"/>
      <c r="Y624" s="1132"/>
      <c r="Z624" s="1132"/>
      <c r="AA624" s="1133"/>
      <c r="AB624" s="1122"/>
      <c r="AC624" s="1123"/>
      <c r="AD624" s="1124"/>
      <c r="AE624" s="1149"/>
      <c r="AF624" s="1150"/>
      <c r="AG624" s="1151"/>
      <c r="AH624" s="1113"/>
      <c r="AI624" s="1114"/>
      <c r="AJ624" s="1114"/>
      <c r="AK624" s="1114"/>
      <c r="AL624" s="1115"/>
      <c r="AN624" s="745"/>
      <c r="AO624" s="746"/>
      <c r="AP624" s="746"/>
      <c r="AQ624" s="746"/>
      <c r="AR624" s="747"/>
      <c r="AU624" s="837"/>
      <c r="AV624" s="837"/>
      <c r="AW624" s="820"/>
    </row>
    <row r="625" spans="3:49" ht="10.9" customHeight="1">
      <c r="C625" s="1162"/>
      <c r="D625" s="1164"/>
      <c r="E625" s="1166"/>
      <c r="F625" s="1168"/>
      <c r="G625" s="1162"/>
      <c r="H625" s="1170"/>
      <c r="I625" s="1177"/>
      <c r="J625" s="1178"/>
      <c r="K625" s="1179"/>
      <c r="L625" s="1134"/>
      <c r="M625" s="1135"/>
      <c r="N625" s="1135"/>
      <c r="O625" s="1135"/>
      <c r="P625" s="1136"/>
      <c r="Q625" s="1143"/>
      <c r="R625" s="1144"/>
      <c r="S625" s="1145"/>
      <c r="T625" s="1152"/>
      <c r="U625" s="1153"/>
      <c r="V625" s="1154"/>
      <c r="W625" s="1134"/>
      <c r="X625" s="1135"/>
      <c r="Y625" s="1135"/>
      <c r="Z625" s="1135"/>
      <c r="AA625" s="1136"/>
      <c r="AB625" s="1125"/>
      <c r="AC625" s="1126"/>
      <c r="AD625" s="1127"/>
      <c r="AE625" s="1152"/>
      <c r="AF625" s="1153"/>
      <c r="AG625" s="1154"/>
      <c r="AH625" s="1116"/>
      <c r="AI625" s="1117"/>
      <c r="AJ625" s="1117"/>
      <c r="AK625" s="1117"/>
      <c r="AL625" s="1118"/>
      <c r="AN625" s="745"/>
      <c r="AO625" s="746"/>
      <c r="AP625" s="746"/>
      <c r="AQ625" s="746"/>
      <c r="AR625" s="747"/>
      <c r="AU625" s="837"/>
      <c r="AV625" s="837"/>
      <c r="AW625" s="820"/>
    </row>
    <row r="626" spans="3:49" ht="10.9" customHeight="1">
      <c r="C626" s="1196">
        <v>7</v>
      </c>
      <c r="D626" s="1197" t="s">
        <v>9</v>
      </c>
      <c r="E626" s="1198">
        <v>15</v>
      </c>
      <c r="F626" s="1199" t="s">
        <v>10</v>
      </c>
      <c r="G626" s="1196" t="s">
        <v>19</v>
      </c>
      <c r="H626" s="1200"/>
      <c r="I626" s="1201"/>
      <c r="J626" s="1202"/>
      <c r="K626" s="1203"/>
      <c r="L626" s="1184"/>
      <c r="M626" s="1185"/>
      <c r="N626" s="1185"/>
      <c r="O626" s="1185"/>
      <c r="P626" s="1186"/>
      <c r="Q626" s="1187"/>
      <c r="R626" s="1188"/>
      <c r="S626" s="1189"/>
      <c r="T626" s="1190"/>
      <c r="U626" s="1191"/>
      <c r="V626" s="1192"/>
      <c r="W626" s="1184"/>
      <c r="X626" s="1185"/>
      <c r="Y626" s="1185"/>
      <c r="Z626" s="1185"/>
      <c r="AA626" s="1186"/>
      <c r="AB626" s="1193"/>
      <c r="AC626" s="1194"/>
      <c r="AD626" s="1195"/>
      <c r="AE626" s="1190"/>
      <c r="AF626" s="1191"/>
      <c r="AG626" s="1192"/>
      <c r="AH626" s="1180"/>
      <c r="AI626" s="1181"/>
      <c r="AJ626" s="1181"/>
      <c r="AK626" s="1181"/>
      <c r="AL626" s="1182"/>
      <c r="AN626" s="1183"/>
      <c r="AO626" s="1117"/>
      <c r="AP626" s="1117"/>
      <c r="AQ626" s="1117"/>
      <c r="AR626" s="1118"/>
      <c r="AU626" s="837" t="str">
        <f t="shared" ref="AU626" si="541">IF(OR(I626="×",AU630="×"),"×","●")</f>
        <v>●</v>
      </c>
      <c r="AV626" s="837">
        <f t="shared" ref="AV626" si="542">IF(AU626="●",IF(I626="定","-",I626),"-")</f>
        <v>0</v>
      </c>
      <c r="AW626" s="820">
        <f t="shared" ref="AW626" si="543">20+ROUNDDOWN(($K$256-1000)/1000,0)*20</f>
        <v>0</v>
      </c>
    </row>
    <row r="627" spans="3:49" ht="10.9" customHeight="1">
      <c r="C627" s="1161"/>
      <c r="D627" s="1163"/>
      <c r="E627" s="1165"/>
      <c r="F627" s="1167"/>
      <c r="G627" s="1161"/>
      <c r="H627" s="1169"/>
      <c r="I627" s="1174"/>
      <c r="J627" s="1175"/>
      <c r="K627" s="1176"/>
      <c r="L627" s="1131"/>
      <c r="M627" s="1132"/>
      <c r="N627" s="1132"/>
      <c r="O627" s="1132"/>
      <c r="P627" s="1133"/>
      <c r="Q627" s="1140"/>
      <c r="R627" s="1141"/>
      <c r="S627" s="1142"/>
      <c r="T627" s="1149"/>
      <c r="U627" s="1150"/>
      <c r="V627" s="1151"/>
      <c r="W627" s="1131"/>
      <c r="X627" s="1132"/>
      <c r="Y627" s="1132"/>
      <c r="Z627" s="1132"/>
      <c r="AA627" s="1133"/>
      <c r="AB627" s="1158"/>
      <c r="AC627" s="1159"/>
      <c r="AD627" s="1160"/>
      <c r="AE627" s="1149"/>
      <c r="AF627" s="1150"/>
      <c r="AG627" s="1151"/>
      <c r="AH627" s="1113"/>
      <c r="AI627" s="1114"/>
      <c r="AJ627" s="1114"/>
      <c r="AK627" s="1114"/>
      <c r="AL627" s="1115"/>
      <c r="AN627" s="745"/>
      <c r="AO627" s="746"/>
      <c r="AP627" s="746"/>
      <c r="AQ627" s="746"/>
      <c r="AR627" s="747"/>
      <c r="AU627" s="837"/>
      <c r="AV627" s="837"/>
      <c r="AW627" s="820"/>
    </row>
    <row r="628" spans="3:49" ht="10.9" customHeight="1">
      <c r="C628" s="1161"/>
      <c r="D628" s="1163"/>
      <c r="E628" s="1165"/>
      <c r="F628" s="1167"/>
      <c r="G628" s="1161"/>
      <c r="H628" s="1169"/>
      <c r="I628" s="1174"/>
      <c r="J628" s="1175"/>
      <c r="K628" s="1176"/>
      <c r="L628" s="1131"/>
      <c r="M628" s="1132"/>
      <c r="N628" s="1132"/>
      <c r="O628" s="1132"/>
      <c r="P628" s="1133"/>
      <c r="Q628" s="1140"/>
      <c r="R628" s="1141"/>
      <c r="S628" s="1142"/>
      <c r="T628" s="1149"/>
      <c r="U628" s="1150"/>
      <c r="V628" s="1151"/>
      <c r="W628" s="1131"/>
      <c r="X628" s="1132"/>
      <c r="Y628" s="1132"/>
      <c r="Z628" s="1132"/>
      <c r="AA628" s="1133"/>
      <c r="AB628" s="1122"/>
      <c r="AC628" s="1123"/>
      <c r="AD628" s="1124"/>
      <c r="AE628" s="1149"/>
      <c r="AF628" s="1150"/>
      <c r="AG628" s="1151"/>
      <c r="AH628" s="1113"/>
      <c r="AI628" s="1114"/>
      <c r="AJ628" s="1114"/>
      <c r="AK628" s="1114"/>
      <c r="AL628" s="1115"/>
      <c r="AN628" s="745"/>
      <c r="AO628" s="746"/>
      <c r="AP628" s="746"/>
      <c r="AQ628" s="746"/>
      <c r="AR628" s="747"/>
      <c r="AU628" s="837"/>
      <c r="AV628" s="837"/>
      <c r="AW628" s="820"/>
    </row>
    <row r="629" spans="3:49" ht="10.9" customHeight="1">
      <c r="C629" s="1162"/>
      <c r="D629" s="1164"/>
      <c r="E629" s="1166"/>
      <c r="F629" s="1168"/>
      <c r="G629" s="1162"/>
      <c r="H629" s="1170"/>
      <c r="I629" s="1177"/>
      <c r="J629" s="1178"/>
      <c r="K629" s="1179"/>
      <c r="L629" s="1134"/>
      <c r="M629" s="1135"/>
      <c r="N629" s="1135"/>
      <c r="O629" s="1135"/>
      <c r="P629" s="1136"/>
      <c r="Q629" s="1143"/>
      <c r="R629" s="1144"/>
      <c r="S629" s="1145"/>
      <c r="T629" s="1152"/>
      <c r="U629" s="1153"/>
      <c r="V629" s="1154"/>
      <c r="W629" s="1134"/>
      <c r="X629" s="1135"/>
      <c r="Y629" s="1135"/>
      <c r="Z629" s="1135"/>
      <c r="AA629" s="1136"/>
      <c r="AB629" s="1125"/>
      <c r="AC629" s="1126"/>
      <c r="AD629" s="1127"/>
      <c r="AE629" s="1152"/>
      <c r="AF629" s="1153"/>
      <c r="AG629" s="1154"/>
      <c r="AH629" s="1116"/>
      <c r="AI629" s="1117"/>
      <c r="AJ629" s="1117"/>
      <c r="AK629" s="1117"/>
      <c r="AL629" s="1118"/>
      <c r="AN629" s="745"/>
      <c r="AO629" s="746"/>
      <c r="AP629" s="746"/>
      <c r="AQ629" s="746"/>
      <c r="AR629" s="747"/>
      <c r="AU629" s="837"/>
      <c r="AV629" s="837"/>
      <c r="AW629" s="820"/>
    </row>
    <row r="630" spans="3:49" ht="10.9" customHeight="1">
      <c r="C630" s="1196">
        <v>7</v>
      </c>
      <c r="D630" s="1197" t="s">
        <v>9</v>
      </c>
      <c r="E630" s="1198">
        <v>16</v>
      </c>
      <c r="F630" s="1199" t="s">
        <v>10</v>
      </c>
      <c r="G630" s="1196" t="s">
        <v>20</v>
      </c>
      <c r="H630" s="1200"/>
      <c r="I630" s="1201"/>
      <c r="J630" s="1202"/>
      <c r="K630" s="1203"/>
      <c r="L630" s="1184"/>
      <c r="M630" s="1185"/>
      <c r="N630" s="1185"/>
      <c r="O630" s="1185"/>
      <c r="P630" s="1186"/>
      <c r="Q630" s="1187"/>
      <c r="R630" s="1188"/>
      <c r="S630" s="1189"/>
      <c r="T630" s="1190"/>
      <c r="U630" s="1191"/>
      <c r="V630" s="1192"/>
      <c r="W630" s="1184"/>
      <c r="X630" s="1185"/>
      <c r="Y630" s="1185"/>
      <c r="Z630" s="1185"/>
      <c r="AA630" s="1186"/>
      <c r="AB630" s="1193"/>
      <c r="AC630" s="1194"/>
      <c r="AD630" s="1195"/>
      <c r="AE630" s="1190"/>
      <c r="AF630" s="1191"/>
      <c r="AG630" s="1192"/>
      <c r="AH630" s="1180"/>
      <c r="AI630" s="1181"/>
      <c r="AJ630" s="1181"/>
      <c r="AK630" s="1181"/>
      <c r="AL630" s="1182"/>
      <c r="AN630" s="1183"/>
      <c r="AO630" s="1117"/>
      <c r="AP630" s="1117"/>
      <c r="AQ630" s="1117"/>
      <c r="AR630" s="1118"/>
      <c r="AU630" s="837" t="str">
        <f t="shared" ref="AU630" si="544">IF(OR(I630="×",AU634="×"),"×","●")</f>
        <v>●</v>
      </c>
      <c r="AV630" s="837">
        <f t="shared" ref="AV630" si="545">IF(AU630="●",IF(I630="定","-",I630),"-")</f>
        <v>0</v>
      </c>
      <c r="AW630" s="820">
        <f t="shared" ref="AW630" si="546">20+ROUNDDOWN(($K$256-1000)/1000,0)*20</f>
        <v>0</v>
      </c>
    </row>
    <row r="631" spans="3:49" ht="10.9" customHeight="1">
      <c r="C631" s="1161"/>
      <c r="D631" s="1163"/>
      <c r="E631" s="1165"/>
      <c r="F631" s="1167"/>
      <c r="G631" s="1161"/>
      <c r="H631" s="1169"/>
      <c r="I631" s="1174"/>
      <c r="J631" s="1175"/>
      <c r="K631" s="1176"/>
      <c r="L631" s="1131"/>
      <c r="M631" s="1132"/>
      <c r="N631" s="1132"/>
      <c r="O631" s="1132"/>
      <c r="P631" s="1133"/>
      <c r="Q631" s="1140"/>
      <c r="R631" s="1141"/>
      <c r="S631" s="1142"/>
      <c r="T631" s="1149"/>
      <c r="U631" s="1150"/>
      <c r="V631" s="1151"/>
      <c r="W631" s="1131"/>
      <c r="X631" s="1132"/>
      <c r="Y631" s="1132"/>
      <c r="Z631" s="1132"/>
      <c r="AA631" s="1133"/>
      <c r="AB631" s="1158"/>
      <c r="AC631" s="1159"/>
      <c r="AD631" s="1160"/>
      <c r="AE631" s="1149"/>
      <c r="AF631" s="1150"/>
      <c r="AG631" s="1151"/>
      <c r="AH631" s="1113"/>
      <c r="AI631" s="1114"/>
      <c r="AJ631" s="1114"/>
      <c r="AK631" s="1114"/>
      <c r="AL631" s="1115"/>
      <c r="AN631" s="745"/>
      <c r="AO631" s="746"/>
      <c r="AP631" s="746"/>
      <c r="AQ631" s="746"/>
      <c r="AR631" s="747"/>
      <c r="AU631" s="837"/>
      <c r="AV631" s="837"/>
      <c r="AW631" s="820"/>
    </row>
    <row r="632" spans="3:49" ht="10.9" customHeight="1">
      <c r="C632" s="1161"/>
      <c r="D632" s="1163"/>
      <c r="E632" s="1165"/>
      <c r="F632" s="1167"/>
      <c r="G632" s="1161"/>
      <c r="H632" s="1169"/>
      <c r="I632" s="1174"/>
      <c r="J632" s="1175"/>
      <c r="K632" s="1176"/>
      <c r="L632" s="1131"/>
      <c r="M632" s="1132"/>
      <c r="N632" s="1132"/>
      <c r="O632" s="1132"/>
      <c r="P632" s="1133"/>
      <c r="Q632" s="1140"/>
      <c r="R632" s="1141"/>
      <c r="S632" s="1142"/>
      <c r="T632" s="1149"/>
      <c r="U632" s="1150"/>
      <c r="V632" s="1151"/>
      <c r="W632" s="1131"/>
      <c r="X632" s="1132"/>
      <c r="Y632" s="1132"/>
      <c r="Z632" s="1132"/>
      <c r="AA632" s="1133"/>
      <c r="AB632" s="1122"/>
      <c r="AC632" s="1123"/>
      <c r="AD632" s="1124"/>
      <c r="AE632" s="1149"/>
      <c r="AF632" s="1150"/>
      <c r="AG632" s="1151"/>
      <c r="AH632" s="1113"/>
      <c r="AI632" s="1114"/>
      <c r="AJ632" s="1114"/>
      <c r="AK632" s="1114"/>
      <c r="AL632" s="1115"/>
      <c r="AN632" s="745"/>
      <c r="AO632" s="746"/>
      <c r="AP632" s="746"/>
      <c r="AQ632" s="746"/>
      <c r="AR632" s="747"/>
      <c r="AU632" s="837"/>
      <c r="AV632" s="837"/>
      <c r="AW632" s="820"/>
    </row>
    <row r="633" spans="3:49" ht="10.9" customHeight="1">
      <c r="C633" s="1162"/>
      <c r="D633" s="1164"/>
      <c r="E633" s="1166"/>
      <c r="F633" s="1168"/>
      <c r="G633" s="1162"/>
      <c r="H633" s="1170"/>
      <c r="I633" s="1177"/>
      <c r="J633" s="1178"/>
      <c r="K633" s="1179"/>
      <c r="L633" s="1134"/>
      <c r="M633" s="1135"/>
      <c r="N633" s="1135"/>
      <c r="O633" s="1135"/>
      <c r="P633" s="1136"/>
      <c r="Q633" s="1143"/>
      <c r="R633" s="1144"/>
      <c r="S633" s="1145"/>
      <c r="T633" s="1152"/>
      <c r="U633" s="1153"/>
      <c r="V633" s="1154"/>
      <c r="W633" s="1134"/>
      <c r="X633" s="1135"/>
      <c r="Y633" s="1135"/>
      <c r="Z633" s="1135"/>
      <c r="AA633" s="1136"/>
      <c r="AB633" s="1125"/>
      <c r="AC633" s="1126"/>
      <c r="AD633" s="1127"/>
      <c r="AE633" s="1152"/>
      <c r="AF633" s="1153"/>
      <c r="AG633" s="1154"/>
      <c r="AH633" s="1116"/>
      <c r="AI633" s="1117"/>
      <c r="AJ633" s="1117"/>
      <c r="AK633" s="1117"/>
      <c r="AL633" s="1118"/>
      <c r="AN633" s="745"/>
      <c r="AO633" s="746"/>
      <c r="AP633" s="746"/>
      <c r="AQ633" s="746"/>
      <c r="AR633" s="747"/>
      <c r="AU633" s="837"/>
      <c r="AV633" s="837"/>
      <c r="AW633" s="820"/>
    </row>
    <row r="634" spans="3:49" ht="10.9" customHeight="1">
      <c r="C634" s="1196">
        <v>7</v>
      </c>
      <c r="D634" s="1197" t="s">
        <v>9</v>
      </c>
      <c r="E634" s="1198">
        <v>17</v>
      </c>
      <c r="F634" s="1199" t="s">
        <v>10</v>
      </c>
      <c r="G634" s="1196" t="s">
        <v>21</v>
      </c>
      <c r="H634" s="1200"/>
      <c r="I634" s="1201"/>
      <c r="J634" s="1202"/>
      <c r="K634" s="1203"/>
      <c r="L634" s="1184"/>
      <c r="M634" s="1185"/>
      <c r="N634" s="1185"/>
      <c r="O634" s="1185"/>
      <c r="P634" s="1186"/>
      <c r="Q634" s="1187"/>
      <c r="R634" s="1188"/>
      <c r="S634" s="1189"/>
      <c r="T634" s="1190"/>
      <c r="U634" s="1191"/>
      <c r="V634" s="1192"/>
      <c r="W634" s="1204"/>
      <c r="X634" s="1204"/>
      <c r="Y634" s="1204"/>
      <c r="Z634" s="1204"/>
      <c r="AA634" s="1205"/>
      <c r="AB634" s="1193"/>
      <c r="AC634" s="1194"/>
      <c r="AD634" s="1195"/>
      <c r="AE634" s="1190"/>
      <c r="AF634" s="1191"/>
      <c r="AG634" s="1192"/>
      <c r="AH634" s="1180"/>
      <c r="AI634" s="1181"/>
      <c r="AJ634" s="1181"/>
      <c r="AK634" s="1181"/>
      <c r="AL634" s="1182"/>
      <c r="AN634" s="1183"/>
      <c r="AO634" s="1117"/>
      <c r="AP634" s="1117"/>
      <c r="AQ634" s="1117"/>
      <c r="AR634" s="1118"/>
      <c r="AU634" s="837" t="str">
        <f t="shared" ref="AU634" si="547">IF(OR(I634="×",AU638="×"),"×","●")</f>
        <v>●</v>
      </c>
      <c r="AV634" s="837">
        <f t="shared" ref="AV634" si="548">IF(AU634="●",IF(I634="定","-",I634),"-")</f>
        <v>0</v>
      </c>
      <c r="AW634" s="820">
        <f t="shared" ref="AW634" si="549">20+ROUNDDOWN(($K$256-1000)/1000,0)*20</f>
        <v>0</v>
      </c>
    </row>
    <row r="635" spans="3:49" ht="10.9" customHeight="1">
      <c r="C635" s="1161"/>
      <c r="D635" s="1163"/>
      <c r="E635" s="1165"/>
      <c r="F635" s="1167"/>
      <c r="G635" s="1161"/>
      <c r="H635" s="1169"/>
      <c r="I635" s="1174"/>
      <c r="J635" s="1175"/>
      <c r="K635" s="1176"/>
      <c r="L635" s="1131"/>
      <c r="M635" s="1132"/>
      <c r="N635" s="1132"/>
      <c r="O635" s="1132"/>
      <c r="P635" s="1133"/>
      <c r="Q635" s="1140"/>
      <c r="R635" s="1141"/>
      <c r="S635" s="1142"/>
      <c r="T635" s="1149"/>
      <c r="U635" s="1150"/>
      <c r="V635" s="1151"/>
      <c r="W635" s="1204"/>
      <c r="X635" s="1204"/>
      <c r="Y635" s="1204"/>
      <c r="Z635" s="1204"/>
      <c r="AA635" s="1205"/>
      <c r="AB635" s="1158"/>
      <c r="AC635" s="1159"/>
      <c r="AD635" s="1160"/>
      <c r="AE635" s="1149"/>
      <c r="AF635" s="1150"/>
      <c r="AG635" s="1151"/>
      <c r="AH635" s="1113"/>
      <c r="AI635" s="1114"/>
      <c r="AJ635" s="1114"/>
      <c r="AK635" s="1114"/>
      <c r="AL635" s="1115"/>
      <c r="AN635" s="745"/>
      <c r="AO635" s="746"/>
      <c r="AP635" s="746"/>
      <c r="AQ635" s="746"/>
      <c r="AR635" s="747"/>
      <c r="AU635" s="837"/>
      <c r="AV635" s="837"/>
      <c r="AW635" s="820"/>
    </row>
    <row r="636" spans="3:49" ht="10.9" customHeight="1">
      <c r="C636" s="1161"/>
      <c r="D636" s="1163"/>
      <c r="E636" s="1165"/>
      <c r="F636" s="1167"/>
      <c r="G636" s="1161"/>
      <c r="H636" s="1169"/>
      <c r="I636" s="1174"/>
      <c r="J636" s="1175"/>
      <c r="K636" s="1176"/>
      <c r="L636" s="1131"/>
      <c r="M636" s="1132"/>
      <c r="N636" s="1132"/>
      <c r="O636" s="1132"/>
      <c r="P636" s="1133"/>
      <c r="Q636" s="1140"/>
      <c r="R636" s="1141"/>
      <c r="S636" s="1142"/>
      <c r="T636" s="1149"/>
      <c r="U636" s="1150"/>
      <c r="V636" s="1151"/>
      <c r="W636" s="1204"/>
      <c r="X636" s="1204"/>
      <c r="Y636" s="1204"/>
      <c r="Z636" s="1204"/>
      <c r="AA636" s="1205"/>
      <c r="AB636" s="1122"/>
      <c r="AC636" s="1123"/>
      <c r="AD636" s="1124"/>
      <c r="AE636" s="1149"/>
      <c r="AF636" s="1150"/>
      <c r="AG636" s="1151"/>
      <c r="AH636" s="1113"/>
      <c r="AI636" s="1114"/>
      <c r="AJ636" s="1114"/>
      <c r="AK636" s="1114"/>
      <c r="AL636" s="1115"/>
      <c r="AN636" s="745"/>
      <c r="AO636" s="746"/>
      <c r="AP636" s="746"/>
      <c r="AQ636" s="746"/>
      <c r="AR636" s="747"/>
      <c r="AU636" s="837"/>
      <c r="AV636" s="837"/>
      <c r="AW636" s="820"/>
    </row>
    <row r="637" spans="3:49" ht="10.9" customHeight="1">
      <c r="C637" s="1162"/>
      <c r="D637" s="1164"/>
      <c r="E637" s="1166"/>
      <c r="F637" s="1168"/>
      <c r="G637" s="1162"/>
      <c r="H637" s="1170"/>
      <c r="I637" s="1177"/>
      <c r="J637" s="1178"/>
      <c r="K637" s="1179"/>
      <c r="L637" s="1134"/>
      <c r="M637" s="1135"/>
      <c r="N637" s="1135"/>
      <c r="O637" s="1135"/>
      <c r="P637" s="1136"/>
      <c r="Q637" s="1143"/>
      <c r="R637" s="1144"/>
      <c r="S637" s="1145"/>
      <c r="T637" s="1152"/>
      <c r="U637" s="1153"/>
      <c r="V637" s="1154"/>
      <c r="W637" s="1204"/>
      <c r="X637" s="1204"/>
      <c r="Y637" s="1204"/>
      <c r="Z637" s="1204"/>
      <c r="AA637" s="1205"/>
      <c r="AB637" s="1125"/>
      <c r="AC637" s="1126"/>
      <c r="AD637" s="1127"/>
      <c r="AE637" s="1152"/>
      <c r="AF637" s="1153"/>
      <c r="AG637" s="1154"/>
      <c r="AH637" s="1116"/>
      <c r="AI637" s="1117"/>
      <c r="AJ637" s="1117"/>
      <c r="AK637" s="1117"/>
      <c r="AL637" s="1118"/>
      <c r="AN637" s="745"/>
      <c r="AO637" s="746"/>
      <c r="AP637" s="746"/>
      <c r="AQ637" s="746"/>
      <c r="AR637" s="747"/>
      <c r="AU637" s="837"/>
      <c r="AV637" s="837"/>
      <c r="AW637" s="820"/>
    </row>
    <row r="638" spans="3:49" ht="10.9" customHeight="1">
      <c r="C638" s="1196">
        <v>7</v>
      </c>
      <c r="D638" s="1197" t="s">
        <v>9</v>
      </c>
      <c r="E638" s="1198">
        <v>18</v>
      </c>
      <c r="F638" s="1199" t="s">
        <v>10</v>
      </c>
      <c r="G638" s="1196" t="s">
        <v>22</v>
      </c>
      <c r="H638" s="1200"/>
      <c r="I638" s="1201"/>
      <c r="J638" s="1202"/>
      <c r="K638" s="1203"/>
      <c r="L638" s="1184"/>
      <c r="M638" s="1185"/>
      <c r="N638" s="1185"/>
      <c r="O638" s="1185"/>
      <c r="P638" s="1186"/>
      <c r="Q638" s="1187"/>
      <c r="R638" s="1188"/>
      <c r="S638" s="1189"/>
      <c r="T638" s="1190"/>
      <c r="U638" s="1191"/>
      <c r="V638" s="1192"/>
      <c r="W638" s="1204"/>
      <c r="X638" s="1204"/>
      <c r="Y638" s="1204"/>
      <c r="Z638" s="1204"/>
      <c r="AA638" s="1205"/>
      <c r="AB638" s="1193"/>
      <c r="AC638" s="1194"/>
      <c r="AD638" s="1195"/>
      <c r="AE638" s="1190"/>
      <c r="AF638" s="1191"/>
      <c r="AG638" s="1192"/>
      <c r="AH638" s="1180"/>
      <c r="AI638" s="1181"/>
      <c r="AJ638" s="1181"/>
      <c r="AK638" s="1181"/>
      <c r="AL638" s="1182"/>
      <c r="AN638" s="1183"/>
      <c r="AO638" s="1117"/>
      <c r="AP638" s="1117"/>
      <c r="AQ638" s="1117"/>
      <c r="AR638" s="1118"/>
      <c r="AU638" s="837" t="str">
        <f t="shared" ref="AU638" si="550">IF(OR(I638="×",AU642="×"),"×","●")</f>
        <v>●</v>
      </c>
      <c r="AV638" s="837">
        <f t="shared" ref="AV638" si="551">IF(AU638="●",IF(I638="定","-",I638),"-")</f>
        <v>0</v>
      </c>
      <c r="AW638" s="820">
        <f t="shared" ref="AW638" si="552">20+ROUNDDOWN(($K$256-1000)/1000,0)*20</f>
        <v>0</v>
      </c>
    </row>
    <row r="639" spans="3:49" ht="10.9" customHeight="1">
      <c r="C639" s="1161"/>
      <c r="D639" s="1163"/>
      <c r="E639" s="1165"/>
      <c r="F639" s="1167"/>
      <c r="G639" s="1161"/>
      <c r="H639" s="1169"/>
      <c r="I639" s="1174"/>
      <c r="J639" s="1175"/>
      <c r="K639" s="1176"/>
      <c r="L639" s="1131"/>
      <c r="M639" s="1132"/>
      <c r="N639" s="1132"/>
      <c r="O639" s="1132"/>
      <c r="P639" s="1133"/>
      <c r="Q639" s="1140"/>
      <c r="R639" s="1141"/>
      <c r="S639" s="1142"/>
      <c r="T639" s="1149"/>
      <c r="U639" s="1150"/>
      <c r="V639" s="1151"/>
      <c r="W639" s="1204"/>
      <c r="X639" s="1204"/>
      <c r="Y639" s="1204"/>
      <c r="Z639" s="1204"/>
      <c r="AA639" s="1205"/>
      <c r="AB639" s="1158"/>
      <c r="AC639" s="1159"/>
      <c r="AD639" s="1160"/>
      <c r="AE639" s="1149"/>
      <c r="AF639" s="1150"/>
      <c r="AG639" s="1151"/>
      <c r="AH639" s="1113"/>
      <c r="AI639" s="1114"/>
      <c r="AJ639" s="1114"/>
      <c r="AK639" s="1114"/>
      <c r="AL639" s="1115"/>
      <c r="AN639" s="745"/>
      <c r="AO639" s="746"/>
      <c r="AP639" s="746"/>
      <c r="AQ639" s="746"/>
      <c r="AR639" s="747"/>
      <c r="AU639" s="837"/>
      <c r="AV639" s="837"/>
      <c r="AW639" s="820"/>
    </row>
    <row r="640" spans="3:49" ht="10.9" customHeight="1">
      <c r="C640" s="1161"/>
      <c r="D640" s="1163"/>
      <c r="E640" s="1165"/>
      <c r="F640" s="1167"/>
      <c r="G640" s="1161"/>
      <c r="H640" s="1169"/>
      <c r="I640" s="1174"/>
      <c r="J640" s="1175"/>
      <c r="K640" s="1176"/>
      <c r="L640" s="1131"/>
      <c r="M640" s="1132"/>
      <c r="N640" s="1132"/>
      <c r="O640" s="1132"/>
      <c r="P640" s="1133"/>
      <c r="Q640" s="1140"/>
      <c r="R640" s="1141"/>
      <c r="S640" s="1142"/>
      <c r="T640" s="1149"/>
      <c r="U640" s="1150"/>
      <c r="V640" s="1151"/>
      <c r="W640" s="1204"/>
      <c r="X640" s="1204"/>
      <c r="Y640" s="1204"/>
      <c r="Z640" s="1204"/>
      <c r="AA640" s="1205"/>
      <c r="AB640" s="1122"/>
      <c r="AC640" s="1123"/>
      <c r="AD640" s="1124"/>
      <c r="AE640" s="1149"/>
      <c r="AF640" s="1150"/>
      <c r="AG640" s="1151"/>
      <c r="AH640" s="1113"/>
      <c r="AI640" s="1114"/>
      <c r="AJ640" s="1114"/>
      <c r="AK640" s="1114"/>
      <c r="AL640" s="1115"/>
      <c r="AN640" s="745"/>
      <c r="AO640" s="746"/>
      <c r="AP640" s="746"/>
      <c r="AQ640" s="746"/>
      <c r="AR640" s="747"/>
      <c r="AU640" s="837"/>
      <c r="AV640" s="837"/>
      <c r="AW640" s="820"/>
    </row>
    <row r="641" spans="3:49" ht="10.9" customHeight="1">
      <c r="C641" s="1162"/>
      <c r="D641" s="1164"/>
      <c r="E641" s="1166"/>
      <c r="F641" s="1168"/>
      <c r="G641" s="1162"/>
      <c r="H641" s="1170"/>
      <c r="I641" s="1177"/>
      <c r="J641" s="1178"/>
      <c r="K641" s="1179"/>
      <c r="L641" s="1134"/>
      <c r="M641" s="1135"/>
      <c r="N641" s="1135"/>
      <c r="O641" s="1135"/>
      <c r="P641" s="1136"/>
      <c r="Q641" s="1143"/>
      <c r="R641" s="1144"/>
      <c r="S641" s="1145"/>
      <c r="T641" s="1152"/>
      <c r="U641" s="1153"/>
      <c r="V641" s="1154"/>
      <c r="W641" s="1204"/>
      <c r="X641" s="1204"/>
      <c r="Y641" s="1204"/>
      <c r="Z641" s="1204"/>
      <c r="AA641" s="1205"/>
      <c r="AB641" s="1125"/>
      <c r="AC641" s="1126"/>
      <c r="AD641" s="1127"/>
      <c r="AE641" s="1152"/>
      <c r="AF641" s="1153"/>
      <c r="AG641" s="1154"/>
      <c r="AH641" s="1116"/>
      <c r="AI641" s="1117"/>
      <c r="AJ641" s="1117"/>
      <c r="AK641" s="1117"/>
      <c r="AL641" s="1118"/>
      <c r="AN641" s="745"/>
      <c r="AO641" s="746"/>
      <c r="AP641" s="746"/>
      <c r="AQ641" s="746"/>
      <c r="AR641" s="747"/>
      <c r="AU641" s="837"/>
      <c r="AV641" s="837"/>
      <c r="AW641" s="820"/>
    </row>
    <row r="642" spans="3:49" ht="10.9" customHeight="1">
      <c r="C642" s="1196">
        <v>7</v>
      </c>
      <c r="D642" s="1197" t="s">
        <v>9</v>
      </c>
      <c r="E642" s="1198">
        <v>19</v>
      </c>
      <c r="F642" s="1199" t="s">
        <v>10</v>
      </c>
      <c r="G642" s="1161" t="s">
        <v>23</v>
      </c>
      <c r="H642" s="1169"/>
      <c r="I642" s="1201"/>
      <c r="J642" s="1202"/>
      <c r="K642" s="1203"/>
      <c r="L642" s="1184"/>
      <c r="M642" s="1185"/>
      <c r="N642" s="1185"/>
      <c r="O642" s="1185"/>
      <c r="P642" s="1186"/>
      <c r="Q642" s="1187"/>
      <c r="R642" s="1188"/>
      <c r="S642" s="1189"/>
      <c r="T642" s="1190"/>
      <c r="U642" s="1191"/>
      <c r="V642" s="1192"/>
      <c r="W642" s="1184"/>
      <c r="X642" s="1185"/>
      <c r="Y642" s="1185"/>
      <c r="Z642" s="1185"/>
      <c r="AA642" s="1186"/>
      <c r="AB642" s="1193"/>
      <c r="AC642" s="1194"/>
      <c r="AD642" s="1195"/>
      <c r="AE642" s="1190"/>
      <c r="AF642" s="1191"/>
      <c r="AG642" s="1192"/>
      <c r="AH642" s="1180"/>
      <c r="AI642" s="1181"/>
      <c r="AJ642" s="1181"/>
      <c r="AK642" s="1181"/>
      <c r="AL642" s="1182"/>
      <c r="AN642" s="1183"/>
      <c r="AO642" s="1117"/>
      <c r="AP642" s="1117"/>
      <c r="AQ642" s="1117"/>
      <c r="AR642" s="1118"/>
      <c r="AU642" s="837" t="str">
        <f t="shared" ref="AU642" si="553">IF(OR(I642="×",AU646="×"),"×","●")</f>
        <v>●</v>
      </c>
      <c r="AV642" s="837">
        <f t="shared" ref="AV642" si="554">IF(AU642="●",IF(I642="定","-",I642),"-")</f>
        <v>0</v>
      </c>
      <c r="AW642" s="820">
        <f t="shared" ref="AW642" si="555">20+ROUNDDOWN(($K$256-1000)/1000,0)*20</f>
        <v>0</v>
      </c>
    </row>
    <row r="643" spans="3:49" ht="10.9" customHeight="1">
      <c r="C643" s="1161"/>
      <c r="D643" s="1163"/>
      <c r="E643" s="1165"/>
      <c r="F643" s="1167"/>
      <c r="G643" s="1161"/>
      <c r="H643" s="1169"/>
      <c r="I643" s="1174"/>
      <c r="J643" s="1175"/>
      <c r="K643" s="1176"/>
      <c r="L643" s="1131"/>
      <c r="M643" s="1132"/>
      <c r="N643" s="1132"/>
      <c r="O643" s="1132"/>
      <c r="P643" s="1133"/>
      <c r="Q643" s="1140"/>
      <c r="R643" s="1141"/>
      <c r="S643" s="1142"/>
      <c r="T643" s="1149"/>
      <c r="U643" s="1150"/>
      <c r="V643" s="1151"/>
      <c r="W643" s="1131"/>
      <c r="X643" s="1132"/>
      <c r="Y643" s="1132"/>
      <c r="Z643" s="1132"/>
      <c r="AA643" s="1133"/>
      <c r="AB643" s="1158"/>
      <c r="AC643" s="1159"/>
      <c r="AD643" s="1160"/>
      <c r="AE643" s="1149"/>
      <c r="AF643" s="1150"/>
      <c r="AG643" s="1151"/>
      <c r="AH643" s="1113"/>
      <c r="AI643" s="1114"/>
      <c r="AJ643" s="1114"/>
      <c r="AK643" s="1114"/>
      <c r="AL643" s="1115"/>
      <c r="AN643" s="745"/>
      <c r="AO643" s="746"/>
      <c r="AP643" s="746"/>
      <c r="AQ643" s="746"/>
      <c r="AR643" s="747"/>
      <c r="AU643" s="837"/>
      <c r="AV643" s="837"/>
      <c r="AW643" s="820"/>
    </row>
    <row r="644" spans="3:49" ht="10.9" customHeight="1">
      <c r="C644" s="1161"/>
      <c r="D644" s="1163"/>
      <c r="E644" s="1165"/>
      <c r="F644" s="1167"/>
      <c r="G644" s="1161"/>
      <c r="H644" s="1169"/>
      <c r="I644" s="1174"/>
      <c r="J644" s="1175"/>
      <c r="K644" s="1176"/>
      <c r="L644" s="1131"/>
      <c r="M644" s="1132"/>
      <c r="N644" s="1132"/>
      <c r="O644" s="1132"/>
      <c r="P644" s="1133"/>
      <c r="Q644" s="1140"/>
      <c r="R644" s="1141"/>
      <c r="S644" s="1142"/>
      <c r="T644" s="1149"/>
      <c r="U644" s="1150"/>
      <c r="V644" s="1151"/>
      <c r="W644" s="1131"/>
      <c r="X644" s="1132"/>
      <c r="Y644" s="1132"/>
      <c r="Z644" s="1132"/>
      <c r="AA644" s="1133"/>
      <c r="AB644" s="1122"/>
      <c r="AC644" s="1123"/>
      <c r="AD644" s="1124"/>
      <c r="AE644" s="1149"/>
      <c r="AF644" s="1150"/>
      <c r="AG644" s="1151"/>
      <c r="AH644" s="1113"/>
      <c r="AI644" s="1114"/>
      <c r="AJ644" s="1114"/>
      <c r="AK644" s="1114"/>
      <c r="AL644" s="1115"/>
      <c r="AN644" s="745"/>
      <c r="AO644" s="746"/>
      <c r="AP644" s="746"/>
      <c r="AQ644" s="746"/>
      <c r="AR644" s="747"/>
      <c r="AU644" s="837"/>
      <c r="AV644" s="837"/>
      <c r="AW644" s="820"/>
    </row>
    <row r="645" spans="3:49" ht="10.9" customHeight="1">
      <c r="C645" s="1162"/>
      <c r="D645" s="1164"/>
      <c r="E645" s="1166"/>
      <c r="F645" s="1168"/>
      <c r="G645" s="1162"/>
      <c r="H645" s="1170"/>
      <c r="I645" s="1177"/>
      <c r="J645" s="1178"/>
      <c r="K645" s="1179"/>
      <c r="L645" s="1134"/>
      <c r="M645" s="1135"/>
      <c r="N645" s="1135"/>
      <c r="O645" s="1135"/>
      <c r="P645" s="1136"/>
      <c r="Q645" s="1143"/>
      <c r="R645" s="1144"/>
      <c r="S645" s="1145"/>
      <c r="T645" s="1152"/>
      <c r="U645" s="1153"/>
      <c r="V645" s="1154"/>
      <c r="W645" s="1134"/>
      <c r="X645" s="1135"/>
      <c r="Y645" s="1135"/>
      <c r="Z645" s="1135"/>
      <c r="AA645" s="1136"/>
      <c r="AB645" s="1125"/>
      <c r="AC645" s="1126"/>
      <c r="AD645" s="1127"/>
      <c r="AE645" s="1152"/>
      <c r="AF645" s="1153"/>
      <c r="AG645" s="1154"/>
      <c r="AH645" s="1116"/>
      <c r="AI645" s="1117"/>
      <c r="AJ645" s="1117"/>
      <c r="AK645" s="1117"/>
      <c r="AL645" s="1118"/>
      <c r="AN645" s="745"/>
      <c r="AO645" s="746"/>
      <c r="AP645" s="746"/>
      <c r="AQ645" s="746"/>
      <c r="AR645" s="747"/>
      <c r="AU645" s="837"/>
      <c r="AV645" s="837"/>
      <c r="AW645" s="820"/>
    </row>
    <row r="646" spans="3:49" ht="10.9" customHeight="1">
      <c r="C646" s="1196">
        <v>7</v>
      </c>
      <c r="D646" s="1197" t="s">
        <v>9</v>
      </c>
      <c r="E646" s="1198">
        <v>20</v>
      </c>
      <c r="F646" s="1199" t="s">
        <v>10</v>
      </c>
      <c r="G646" s="1196" t="s">
        <v>24</v>
      </c>
      <c r="H646" s="1200"/>
      <c r="I646" s="1201"/>
      <c r="J646" s="1202"/>
      <c r="K646" s="1203"/>
      <c r="L646" s="1184"/>
      <c r="M646" s="1185"/>
      <c r="N646" s="1185"/>
      <c r="O646" s="1185"/>
      <c r="P646" s="1186"/>
      <c r="Q646" s="1187"/>
      <c r="R646" s="1188"/>
      <c r="S646" s="1189"/>
      <c r="T646" s="1190"/>
      <c r="U646" s="1191"/>
      <c r="V646" s="1192"/>
      <c r="W646" s="1184"/>
      <c r="X646" s="1185"/>
      <c r="Y646" s="1185"/>
      <c r="Z646" s="1185"/>
      <c r="AA646" s="1186"/>
      <c r="AB646" s="1193"/>
      <c r="AC646" s="1194"/>
      <c r="AD646" s="1195"/>
      <c r="AE646" s="1190"/>
      <c r="AF646" s="1191"/>
      <c r="AG646" s="1192"/>
      <c r="AH646" s="1180"/>
      <c r="AI646" s="1181"/>
      <c r="AJ646" s="1181"/>
      <c r="AK646" s="1181"/>
      <c r="AL646" s="1182"/>
      <c r="AN646" s="1183"/>
      <c r="AO646" s="1117"/>
      <c r="AP646" s="1117"/>
      <c r="AQ646" s="1117"/>
      <c r="AR646" s="1118"/>
      <c r="AU646" s="837" t="str">
        <f t="shared" ref="AU646" si="556">IF(OR(I646="×",AU650="×"),"×","●")</f>
        <v>●</v>
      </c>
      <c r="AV646" s="837">
        <f t="shared" ref="AV646" si="557">IF(AU646="●",IF(I646="定","-",I646),"-")</f>
        <v>0</v>
      </c>
      <c r="AW646" s="820">
        <f t="shared" ref="AW646" si="558">20+ROUNDDOWN(($K$256-1000)/1000,0)*20</f>
        <v>0</v>
      </c>
    </row>
    <row r="647" spans="3:49" ht="10.9" customHeight="1">
      <c r="C647" s="1161"/>
      <c r="D647" s="1163"/>
      <c r="E647" s="1165"/>
      <c r="F647" s="1167"/>
      <c r="G647" s="1161"/>
      <c r="H647" s="1169"/>
      <c r="I647" s="1174"/>
      <c r="J647" s="1175"/>
      <c r="K647" s="1176"/>
      <c r="L647" s="1131"/>
      <c r="M647" s="1132"/>
      <c r="N647" s="1132"/>
      <c r="O647" s="1132"/>
      <c r="P647" s="1133"/>
      <c r="Q647" s="1140"/>
      <c r="R647" s="1141"/>
      <c r="S647" s="1142"/>
      <c r="T647" s="1149"/>
      <c r="U647" s="1150"/>
      <c r="V647" s="1151"/>
      <c r="W647" s="1131"/>
      <c r="X647" s="1132"/>
      <c r="Y647" s="1132"/>
      <c r="Z647" s="1132"/>
      <c r="AA647" s="1133"/>
      <c r="AB647" s="1158"/>
      <c r="AC647" s="1159"/>
      <c r="AD647" s="1160"/>
      <c r="AE647" s="1149"/>
      <c r="AF647" s="1150"/>
      <c r="AG647" s="1151"/>
      <c r="AH647" s="1113"/>
      <c r="AI647" s="1114"/>
      <c r="AJ647" s="1114"/>
      <c r="AK647" s="1114"/>
      <c r="AL647" s="1115"/>
      <c r="AN647" s="745"/>
      <c r="AO647" s="746"/>
      <c r="AP647" s="746"/>
      <c r="AQ647" s="746"/>
      <c r="AR647" s="747"/>
      <c r="AU647" s="837"/>
      <c r="AV647" s="837"/>
      <c r="AW647" s="820"/>
    </row>
    <row r="648" spans="3:49" ht="10.9" customHeight="1">
      <c r="C648" s="1161"/>
      <c r="D648" s="1163"/>
      <c r="E648" s="1165"/>
      <c r="F648" s="1167"/>
      <c r="G648" s="1161"/>
      <c r="H648" s="1169"/>
      <c r="I648" s="1174"/>
      <c r="J648" s="1175"/>
      <c r="K648" s="1176"/>
      <c r="L648" s="1131"/>
      <c r="M648" s="1132"/>
      <c r="N648" s="1132"/>
      <c r="O648" s="1132"/>
      <c r="P648" s="1133"/>
      <c r="Q648" s="1140"/>
      <c r="R648" s="1141"/>
      <c r="S648" s="1142"/>
      <c r="T648" s="1149"/>
      <c r="U648" s="1150"/>
      <c r="V648" s="1151"/>
      <c r="W648" s="1131"/>
      <c r="X648" s="1132"/>
      <c r="Y648" s="1132"/>
      <c r="Z648" s="1132"/>
      <c r="AA648" s="1133"/>
      <c r="AB648" s="1122"/>
      <c r="AC648" s="1123"/>
      <c r="AD648" s="1124"/>
      <c r="AE648" s="1149"/>
      <c r="AF648" s="1150"/>
      <c r="AG648" s="1151"/>
      <c r="AH648" s="1113"/>
      <c r="AI648" s="1114"/>
      <c r="AJ648" s="1114"/>
      <c r="AK648" s="1114"/>
      <c r="AL648" s="1115"/>
      <c r="AN648" s="745"/>
      <c r="AO648" s="746"/>
      <c r="AP648" s="746"/>
      <c r="AQ648" s="746"/>
      <c r="AR648" s="747"/>
      <c r="AU648" s="837"/>
      <c r="AV648" s="837"/>
      <c r="AW648" s="820"/>
    </row>
    <row r="649" spans="3:49" ht="10.9" customHeight="1">
      <c r="C649" s="1162"/>
      <c r="D649" s="1164"/>
      <c r="E649" s="1166"/>
      <c r="F649" s="1168"/>
      <c r="G649" s="1162"/>
      <c r="H649" s="1170"/>
      <c r="I649" s="1177"/>
      <c r="J649" s="1178"/>
      <c r="K649" s="1179"/>
      <c r="L649" s="1134"/>
      <c r="M649" s="1135"/>
      <c r="N649" s="1135"/>
      <c r="O649" s="1135"/>
      <c r="P649" s="1136"/>
      <c r="Q649" s="1143"/>
      <c r="R649" s="1144"/>
      <c r="S649" s="1145"/>
      <c r="T649" s="1152"/>
      <c r="U649" s="1153"/>
      <c r="V649" s="1154"/>
      <c r="W649" s="1134"/>
      <c r="X649" s="1135"/>
      <c r="Y649" s="1135"/>
      <c r="Z649" s="1135"/>
      <c r="AA649" s="1136"/>
      <c r="AB649" s="1125"/>
      <c r="AC649" s="1126"/>
      <c r="AD649" s="1127"/>
      <c r="AE649" s="1152"/>
      <c r="AF649" s="1153"/>
      <c r="AG649" s="1154"/>
      <c r="AH649" s="1116"/>
      <c r="AI649" s="1117"/>
      <c r="AJ649" s="1117"/>
      <c r="AK649" s="1117"/>
      <c r="AL649" s="1118"/>
      <c r="AN649" s="745"/>
      <c r="AO649" s="746"/>
      <c r="AP649" s="746"/>
      <c r="AQ649" s="746"/>
      <c r="AR649" s="747"/>
      <c r="AU649" s="837"/>
      <c r="AV649" s="837"/>
      <c r="AW649" s="820"/>
    </row>
    <row r="650" spans="3:49" ht="10.9" customHeight="1">
      <c r="C650" s="1196">
        <v>7</v>
      </c>
      <c r="D650" s="1197" t="s">
        <v>9</v>
      </c>
      <c r="E650" s="1198">
        <v>21</v>
      </c>
      <c r="F650" s="1199" t="s">
        <v>10</v>
      </c>
      <c r="G650" s="1196" t="s">
        <v>25</v>
      </c>
      <c r="H650" s="1200"/>
      <c r="I650" s="1201"/>
      <c r="J650" s="1202"/>
      <c r="K650" s="1203"/>
      <c r="L650" s="1184"/>
      <c r="M650" s="1185"/>
      <c r="N650" s="1185"/>
      <c r="O650" s="1185"/>
      <c r="P650" s="1186"/>
      <c r="Q650" s="1187"/>
      <c r="R650" s="1188"/>
      <c r="S650" s="1189"/>
      <c r="T650" s="1190"/>
      <c r="U650" s="1191"/>
      <c r="V650" s="1192"/>
      <c r="W650" s="1184"/>
      <c r="X650" s="1185"/>
      <c r="Y650" s="1185"/>
      <c r="Z650" s="1185"/>
      <c r="AA650" s="1186"/>
      <c r="AB650" s="1193"/>
      <c r="AC650" s="1194"/>
      <c r="AD650" s="1195"/>
      <c r="AE650" s="1190"/>
      <c r="AF650" s="1191"/>
      <c r="AG650" s="1192"/>
      <c r="AH650" s="1180"/>
      <c r="AI650" s="1181"/>
      <c r="AJ650" s="1181"/>
      <c r="AK650" s="1181"/>
      <c r="AL650" s="1182"/>
      <c r="AN650" s="1183"/>
      <c r="AO650" s="1117"/>
      <c r="AP650" s="1117"/>
      <c r="AQ650" s="1117"/>
      <c r="AR650" s="1118"/>
      <c r="AU650" s="837" t="str">
        <f t="shared" ref="AU650" si="559">IF(OR(I650="×",AU654="×"),"×","●")</f>
        <v>●</v>
      </c>
      <c r="AV650" s="837">
        <f t="shared" ref="AV650" si="560">IF(AU650="●",IF(I650="定","-",I650),"-")</f>
        <v>0</v>
      </c>
      <c r="AW650" s="820">
        <f t="shared" ref="AW650" si="561">20+ROUNDDOWN(($K$256-1000)/1000,0)*20</f>
        <v>0</v>
      </c>
    </row>
    <row r="651" spans="3:49" ht="10.9" customHeight="1">
      <c r="C651" s="1161"/>
      <c r="D651" s="1163"/>
      <c r="E651" s="1165"/>
      <c r="F651" s="1167"/>
      <c r="G651" s="1161"/>
      <c r="H651" s="1169"/>
      <c r="I651" s="1174"/>
      <c r="J651" s="1175"/>
      <c r="K651" s="1176"/>
      <c r="L651" s="1131"/>
      <c r="M651" s="1132"/>
      <c r="N651" s="1132"/>
      <c r="O651" s="1132"/>
      <c r="P651" s="1133"/>
      <c r="Q651" s="1140"/>
      <c r="R651" s="1141"/>
      <c r="S651" s="1142"/>
      <c r="T651" s="1149"/>
      <c r="U651" s="1150"/>
      <c r="V651" s="1151"/>
      <c r="W651" s="1131"/>
      <c r="X651" s="1132"/>
      <c r="Y651" s="1132"/>
      <c r="Z651" s="1132"/>
      <c r="AA651" s="1133"/>
      <c r="AB651" s="1158"/>
      <c r="AC651" s="1159"/>
      <c r="AD651" s="1160"/>
      <c r="AE651" s="1149"/>
      <c r="AF651" s="1150"/>
      <c r="AG651" s="1151"/>
      <c r="AH651" s="1113"/>
      <c r="AI651" s="1114"/>
      <c r="AJ651" s="1114"/>
      <c r="AK651" s="1114"/>
      <c r="AL651" s="1115"/>
      <c r="AN651" s="745"/>
      <c r="AO651" s="746"/>
      <c r="AP651" s="746"/>
      <c r="AQ651" s="746"/>
      <c r="AR651" s="747"/>
      <c r="AU651" s="837"/>
      <c r="AV651" s="837"/>
      <c r="AW651" s="820"/>
    </row>
    <row r="652" spans="3:49" ht="10.9" customHeight="1">
      <c r="C652" s="1161"/>
      <c r="D652" s="1163"/>
      <c r="E652" s="1165"/>
      <c r="F652" s="1167"/>
      <c r="G652" s="1161"/>
      <c r="H652" s="1169"/>
      <c r="I652" s="1174"/>
      <c r="J652" s="1175"/>
      <c r="K652" s="1176"/>
      <c r="L652" s="1131"/>
      <c r="M652" s="1132"/>
      <c r="N652" s="1132"/>
      <c r="O652" s="1132"/>
      <c r="P652" s="1133"/>
      <c r="Q652" s="1140"/>
      <c r="R652" s="1141"/>
      <c r="S652" s="1142"/>
      <c r="T652" s="1149"/>
      <c r="U652" s="1150"/>
      <c r="V652" s="1151"/>
      <c r="W652" s="1131"/>
      <c r="X652" s="1132"/>
      <c r="Y652" s="1132"/>
      <c r="Z652" s="1132"/>
      <c r="AA652" s="1133"/>
      <c r="AB652" s="1122"/>
      <c r="AC652" s="1123"/>
      <c r="AD652" s="1124"/>
      <c r="AE652" s="1149"/>
      <c r="AF652" s="1150"/>
      <c r="AG652" s="1151"/>
      <c r="AH652" s="1113"/>
      <c r="AI652" s="1114"/>
      <c r="AJ652" s="1114"/>
      <c r="AK652" s="1114"/>
      <c r="AL652" s="1115"/>
      <c r="AN652" s="745"/>
      <c r="AO652" s="746"/>
      <c r="AP652" s="746"/>
      <c r="AQ652" s="746"/>
      <c r="AR652" s="747"/>
      <c r="AU652" s="837"/>
      <c r="AV652" s="837"/>
      <c r="AW652" s="820"/>
    </row>
    <row r="653" spans="3:49" ht="10.9" customHeight="1">
      <c r="C653" s="1162"/>
      <c r="D653" s="1164"/>
      <c r="E653" s="1166"/>
      <c r="F653" s="1168"/>
      <c r="G653" s="1162"/>
      <c r="H653" s="1170"/>
      <c r="I653" s="1177"/>
      <c r="J653" s="1178"/>
      <c r="K653" s="1179"/>
      <c r="L653" s="1134"/>
      <c r="M653" s="1135"/>
      <c r="N653" s="1135"/>
      <c r="O653" s="1135"/>
      <c r="P653" s="1136"/>
      <c r="Q653" s="1143"/>
      <c r="R653" s="1144"/>
      <c r="S653" s="1145"/>
      <c r="T653" s="1152"/>
      <c r="U653" s="1153"/>
      <c r="V653" s="1154"/>
      <c r="W653" s="1134"/>
      <c r="X653" s="1135"/>
      <c r="Y653" s="1135"/>
      <c r="Z653" s="1135"/>
      <c r="AA653" s="1136"/>
      <c r="AB653" s="1125"/>
      <c r="AC653" s="1126"/>
      <c r="AD653" s="1127"/>
      <c r="AE653" s="1152"/>
      <c r="AF653" s="1153"/>
      <c r="AG653" s="1154"/>
      <c r="AH653" s="1116"/>
      <c r="AI653" s="1117"/>
      <c r="AJ653" s="1117"/>
      <c r="AK653" s="1117"/>
      <c r="AL653" s="1118"/>
      <c r="AN653" s="745"/>
      <c r="AO653" s="746"/>
      <c r="AP653" s="746"/>
      <c r="AQ653" s="746"/>
      <c r="AR653" s="747"/>
      <c r="AU653" s="837"/>
      <c r="AV653" s="837"/>
      <c r="AW653" s="820"/>
    </row>
    <row r="654" spans="3:49" ht="10.9" customHeight="1">
      <c r="C654" s="1196">
        <v>7</v>
      </c>
      <c r="D654" s="1197" t="s">
        <v>9</v>
      </c>
      <c r="E654" s="1198">
        <v>22</v>
      </c>
      <c r="F654" s="1199" t="s">
        <v>10</v>
      </c>
      <c r="G654" s="1196" t="s">
        <v>19</v>
      </c>
      <c r="H654" s="1200"/>
      <c r="I654" s="1201"/>
      <c r="J654" s="1202"/>
      <c r="K654" s="1203"/>
      <c r="L654" s="1184"/>
      <c r="M654" s="1185"/>
      <c r="N654" s="1185"/>
      <c r="O654" s="1185"/>
      <c r="P654" s="1186"/>
      <c r="Q654" s="1187"/>
      <c r="R654" s="1188"/>
      <c r="S654" s="1189"/>
      <c r="T654" s="1190"/>
      <c r="U654" s="1191"/>
      <c r="V654" s="1192"/>
      <c r="W654" s="1184"/>
      <c r="X654" s="1185"/>
      <c r="Y654" s="1185"/>
      <c r="Z654" s="1185"/>
      <c r="AA654" s="1186"/>
      <c r="AB654" s="1193"/>
      <c r="AC654" s="1194"/>
      <c r="AD654" s="1195"/>
      <c r="AE654" s="1190"/>
      <c r="AF654" s="1191"/>
      <c r="AG654" s="1192"/>
      <c r="AH654" s="1180"/>
      <c r="AI654" s="1181"/>
      <c r="AJ654" s="1181"/>
      <c r="AK654" s="1181"/>
      <c r="AL654" s="1182"/>
      <c r="AN654" s="1183"/>
      <c r="AO654" s="1117"/>
      <c r="AP654" s="1117"/>
      <c r="AQ654" s="1117"/>
      <c r="AR654" s="1118"/>
      <c r="AU654" s="837" t="str">
        <f t="shared" ref="AU654" si="562">IF(OR(I654="×",AU658="×"),"×","●")</f>
        <v>●</v>
      </c>
      <c r="AV654" s="837">
        <f t="shared" ref="AV654" si="563">IF(AU654="●",IF(I654="定","-",I654),"-")</f>
        <v>0</v>
      </c>
      <c r="AW654" s="820">
        <f t="shared" ref="AW654" si="564">20+ROUNDDOWN(($K$256-1000)/1000,0)*20</f>
        <v>0</v>
      </c>
    </row>
    <row r="655" spans="3:49" ht="10.9" customHeight="1">
      <c r="C655" s="1161"/>
      <c r="D655" s="1163"/>
      <c r="E655" s="1165"/>
      <c r="F655" s="1167"/>
      <c r="G655" s="1161"/>
      <c r="H655" s="1169"/>
      <c r="I655" s="1174"/>
      <c r="J655" s="1175"/>
      <c r="K655" s="1176"/>
      <c r="L655" s="1131"/>
      <c r="M655" s="1132"/>
      <c r="N655" s="1132"/>
      <c r="O655" s="1132"/>
      <c r="P655" s="1133"/>
      <c r="Q655" s="1140"/>
      <c r="R655" s="1141"/>
      <c r="S655" s="1142"/>
      <c r="T655" s="1149"/>
      <c r="U655" s="1150"/>
      <c r="V655" s="1151"/>
      <c r="W655" s="1131"/>
      <c r="X655" s="1132"/>
      <c r="Y655" s="1132"/>
      <c r="Z655" s="1132"/>
      <c r="AA655" s="1133"/>
      <c r="AB655" s="1158"/>
      <c r="AC655" s="1159"/>
      <c r="AD655" s="1160"/>
      <c r="AE655" s="1149"/>
      <c r="AF655" s="1150"/>
      <c r="AG655" s="1151"/>
      <c r="AH655" s="1113"/>
      <c r="AI655" s="1114"/>
      <c r="AJ655" s="1114"/>
      <c r="AK655" s="1114"/>
      <c r="AL655" s="1115"/>
      <c r="AN655" s="745"/>
      <c r="AO655" s="746"/>
      <c r="AP655" s="746"/>
      <c r="AQ655" s="746"/>
      <c r="AR655" s="747"/>
      <c r="AU655" s="837"/>
      <c r="AV655" s="837"/>
      <c r="AW655" s="820"/>
    </row>
    <row r="656" spans="3:49" ht="10.9" customHeight="1">
      <c r="C656" s="1161"/>
      <c r="D656" s="1163"/>
      <c r="E656" s="1165"/>
      <c r="F656" s="1167"/>
      <c r="G656" s="1161"/>
      <c r="H656" s="1169"/>
      <c r="I656" s="1174"/>
      <c r="J656" s="1175"/>
      <c r="K656" s="1176"/>
      <c r="L656" s="1131"/>
      <c r="M656" s="1132"/>
      <c r="N656" s="1132"/>
      <c r="O656" s="1132"/>
      <c r="P656" s="1133"/>
      <c r="Q656" s="1140"/>
      <c r="R656" s="1141"/>
      <c r="S656" s="1142"/>
      <c r="T656" s="1149"/>
      <c r="U656" s="1150"/>
      <c r="V656" s="1151"/>
      <c r="W656" s="1131"/>
      <c r="X656" s="1132"/>
      <c r="Y656" s="1132"/>
      <c r="Z656" s="1132"/>
      <c r="AA656" s="1133"/>
      <c r="AB656" s="1122"/>
      <c r="AC656" s="1123"/>
      <c r="AD656" s="1124"/>
      <c r="AE656" s="1149"/>
      <c r="AF656" s="1150"/>
      <c r="AG656" s="1151"/>
      <c r="AH656" s="1113"/>
      <c r="AI656" s="1114"/>
      <c r="AJ656" s="1114"/>
      <c r="AK656" s="1114"/>
      <c r="AL656" s="1115"/>
      <c r="AN656" s="745"/>
      <c r="AO656" s="746"/>
      <c r="AP656" s="746"/>
      <c r="AQ656" s="746"/>
      <c r="AR656" s="747"/>
      <c r="AU656" s="837"/>
      <c r="AV656" s="837"/>
      <c r="AW656" s="820"/>
    </row>
    <row r="657" spans="3:49" ht="10.9" customHeight="1">
      <c r="C657" s="1162"/>
      <c r="D657" s="1164"/>
      <c r="E657" s="1166"/>
      <c r="F657" s="1168"/>
      <c r="G657" s="1162"/>
      <c r="H657" s="1170"/>
      <c r="I657" s="1177"/>
      <c r="J657" s="1178"/>
      <c r="K657" s="1179"/>
      <c r="L657" s="1134"/>
      <c r="M657" s="1135"/>
      <c r="N657" s="1135"/>
      <c r="O657" s="1135"/>
      <c r="P657" s="1136"/>
      <c r="Q657" s="1143"/>
      <c r="R657" s="1144"/>
      <c r="S657" s="1145"/>
      <c r="T657" s="1152"/>
      <c r="U657" s="1153"/>
      <c r="V657" s="1154"/>
      <c r="W657" s="1134"/>
      <c r="X657" s="1135"/>
      <c r="Y657" s="1135"/>
      <c r="Z657" s="1135"/>
      <c r="AA657" s="1136"/>
      <c r="AB657" s="1125"/>
      <c r="AC657" s="1126"/>
      <c r="AD657" s="1127"/>
      <c r="AE657" s="1152"/>
      <c r="AF657" s="1153"/>
      <c r="AG657" s="1154"/>
      <c r="AH657" s="1116"/>
      <c r="AI657" s="1117"/>
      <c r="AJ657" s="1117"/>
      <c r="AK657" s="1117"/>
      <c r="AL657" s="1118"/>
      <c r="AN657" s="745"/>
      <c r="AO657" s="746"/>
      <c r="AP657" s="746"/>
      <c r="AQ657" s="746"/>
      <c r="AR657" s="747"/>
      <c r="AU657" s="837"/>
      <c r="AV657" s="837"/>
      <c r="AW657" s="820"/>
    </row>
    <row r="658" spans="3:49" ht="10.9" customHeight="1">
      <c r="C658" s="1196">
        <v>7</v>
      </c>
      <c r="D658" s="1197" t="s">
        <v>9</v>
      </c>
      <c r="E658" s="1198">
        <v>23</v>
      </c>
      <c r="F658" s="1199" t="s">
        <v>10</v>
      </c>
      <c r="G658" s="1196" t="s">
        <v>20</v>
      </c>
      <c r="H658" s="1200"/>
      <c r="I658" s="1201"/>
      <c r="J658" s="1202"/>
      <c r="K658" s="1203"/>
      <c r="L658" s="1184"/>
      <c r="M658" s="1185"/>
      <c r="N658" s="1185"/>
      <c r="O658" s="1185"/>
      <c r="P658" s="1186"/>
      <c r="Q658" s="1187"/>
      <c r="R658" s="1188"/>
      <c r="S658" s="1189"/>
      <c r="T658" s="1190"/>
      <c r="U658" s="1191"/>
      <c r="V658" s="1192"/>
      <c r="W658" s="1184"/>
      <c r="X658" s="1185"/>
      <c r="Y658" s="1185"/>
      <c r="Z658" s="1185"/>
      <c r="AA658" s="1186"/>
      <c r="AB658" s="1193"/>
      <c r="AC658" s="1194"/>
      <c r="AD658" s="1195"/>
      <c r="AE658" s="1190"/>
      <c r="AF658" s="1191"/>
      <c r="AG658" s="1192"/>
      <c r="AH658" s="1180"/>
      <c r="AI658" s="1181"/>
      <c r="AJ658" s="1181"/>
      <c r="AK658" s="1181"/>
      <c r="AL658" s="1182"/>
      <c r="AN658" s="1183"/>
      <c r="AO658" s="1117"/>
      <c r="AP658" s="1117"/>
      <c r="AQ658" s="1117"/>
      <c r="AR658" s="1118"/>
      <c r="AU658" s="837" t="str">
        <f t="shared" ref="AU658" si="565">IF(OR(I658="×",AU662="×"),"×","●")</f>
        <v>●</v>
      </c>
      <c r="AV658" s="837">
        <f t="shared" ref="AV658" si="566">IF(AU658="●",IF(I658="定","-",I658),"-")</f>
        <v>0</v>
      </c>
      <c r="AW658" s="820">
        <f t="shared" ref="AW658" si="567">20+ROUNDDOWN(($K$256-1000)/1000,0)*20</f>
        <v>0</v>
      </c>
    </row>
    <row r="659" spans="3:49" ht="10.9" customHeight="1">
      <c r="C659" s="1161"/>
      <c r="D659" s="1163"/>
      <c r="E659" s="1165"/>
      <c r="F659" s="1167"/>
      <c r="G659" s="1161"/>
      <c r="H659" s="1169"/>
      <c r="I659" s="1174"/>
      <c r="J659" s="1175"/>
      <c r="K659" s="1176"/>
      <c r="L659" s="1131"/>
      <c r="M659" s="1132"/>
      <c r="N659" s="1132"/>
      <c r="O659" s="1132"/>
      <c r="P659" s="1133"/>
      <c r="Q659" s="1140"/>
      <c r="R659" s="1141"/>
      <c r="S659" s="1142"/>
      <c r="T659" s="1149"/>
      <c r="U659" s="1150"/>
      <c r="V659" s="1151"/>
      <c r="W659" s="1131"/>
      <c r="X659" s="1132"/>
      <c r="Y659" s="1132"/>
      <c r="Z659" s="1132"/>
      <c r="AA659" s="1133"/>
      <c r="AB659" s="1158"/>
      <c r="AC659" s="1159"/>
      <c r="AD659" s="1160"/>
      <c r="AE659" s="1149"/>
      <c r="AF659" s="1150"/>
      <c r="AG659" s="1151"/>
      <c r="AH659" s="1113"/>
      <c r="AI659" s="1114"/>
      <c r="AJ659" s="1114"/>
      <c r="AK659" s="1114"/>
      <c r="AL659" s="1115"/>
      <c r="AN659" s="745"/>
      <c r="AO659" s="746"/>
      <c r="AP659" s="746"/>
      <c r="AQ659" s="746"/>
      <c r="AR659" s="747"/>
      <c r="AU659" s="837"/>
      <c r="AV659" s="837"/>
      <c r="AW659" s="820"/>
    </row>
    <row r="660" spans="3:49" ht="10.9" customHeight="1">
      <c r="C660" s="1161"/>
      <c r="D660" s="1163"/>
      <c r="E660" s="1165"/>
      <c r="F660" s="1167"/>
      <c r="G660" s="1161"/>
      <c r="H660" s="1169"/>
      <c r="I660" s="1174"/>
      <c r="J660" s="1175"/>
      <c r="K660" s="1176"/>
      <c r="L660" s="1131"/>
      <c r="M660" s="1132"/>
      <c r="N660" s="1132"/>
      <c r="O660" s="1132"/>
      <c r="P660" s="1133"/>
      <c r="Q660" s="1140"/>
      <c r="R660" s="1141"/>
      <c r="S660" s="1142"/>
      <c r="T660" s="1149"/>
      <c r="U660" s="1150"/>
      <c r="V660" s="1151"/>
      <c r="W660" s="1131"/>
      <c r="X660" s="1132"/>
      <c r="Y660" s="1132"/>
      <c r="Z660" s="1132"/>
      <c r="AA660" s="1133"/>
      <c r="AB660" s="1122"/>
      <c r="AC660" s="1123"/>
      <c r="AD660" s="1124"/>
      <c r="AE660" s="1149"/>
      <c r="AF660" s="1150"/>
      <c r="AG660" s="1151"/>
      <c r="AH660" s="1113"/>
      <c r="AI660" s="1114"/>
      <c r="AJ660" s="1114"/>
      <c r="AK660" s="1114"/>
      <c r="AL660" s="1115"/>
      <c r="AN660" s="745"/>
      <c r="AO660" s="746"/>
      <c r="AP660" s="746"/>
      <c r="AQ660" s="746"/>
      <c r="AR660" s="747"/>
      <c r="AU660" s="837"/>
      <c r="AV660" s="837"/>
      <c r="AW660" s="820"/>
    </row>
    <row r="661" spans="3:49" ht="10.9" customHeight="1">
      <c r="C661" s="1162"/>
      <c r="D661" s="1164"/>
      <c r="E661" s="1166"/>
      <c r="F661" s="1168"/>
      <c r="G661" s="1162"/>
      <c r="H661" s="1170"/>
      <c r="I661" s="1177"/>
      <c r="J661" s="1178"/>
      <c r="K661" s="1179"/>
      <c r="L661" s="1134"/>
      <c r="M661" s="1135"/>
      <c r="N661" s="1135"/>
      <c r="O661" s="1135"/>
      <c r="P661" s="1136"/>
      <c r="Q661" s="1143"/>
      <c r="R661" s="1144"/>
      <c r="S661" s="1145"/>
      <c r="T661" s="1152"/>
      <c r="U661" s="1153"/>
      <c r="V661" s="1154"/>
      <c r="W661" s="1134"/>
      <c r="X661" s="1135"/>
      <c r="Y661" s="1135"/>
      <c r="Z661" s="1135"/>
      <c r="AA661" s="1136"/>
      <c r="AB661" s="1125"/>
      <c r="AC661" s="1126"/>
      <c r="AD661" s="1127"/>
      <c r="AE661" s="1152"/>
      <c r="AF661" s="1153"/>
      <c r="AG661" s="1154"/>
      <c r="AH661" s="1116"/>
      <c r="AI661" s="1117"/>
      <c r="AJ661" s="1117"/>
      <c r="AK661" s="1117"/>
      <c r="AL661" s="1118"/>
      <c r="AN661" s="745"/>
      <c r="AO661" s="746"/>
      <c r="AP661" s="746"/>
      <c r="AQ661" s="746"/>
      <c r="AR661" s="747"/>
      <c r="AU661" s="837"/>
      <c r="AV661" s="837"/>
      <c r="AW661" s="820"/>
    </row>
    <row r="662" spans="3:49" ht="10.9" customHeight="1">
      <c r="C662" s="1196">
        <v>7</v>
      </c>
      <c r="D662" s="1197" t="s">
        <v>9</v>
      </c>
      <c r="E662" s="1198">
        <v>24</v>
      </c>
      <c r="F662" s="1199" t="s">
        <v>10</v>
      </c>
      <c r="G662" s="1196" t="s">
        <v>21</v>
      </c>
      <c r="H662" s="1200"/>
      <c r="I662" s="1201"/>
      <c r="J662" s="1202"/>
      <c r="K662" s="1203"/>
      <c r="L662" s="1184"/>
      <c r="M662" s="1185"/>
      <c r="N662" s="1185"/>
      <c r="O662" s="1185"/>
      <c r="P662" s="1186"/>
      <c r="Q662" s="1187"/>
      <c r="R662" s="1188"/>
      <c r="S662" s="1189"/>
      <c r="T662" s="1190"/>
      <c r="U662" s="1191"/>
      <c r="V662" s="1192"/>
      <c r="W662" s="1204"/>
      <c r="X662" s="1204"/>
      <c r="Y662" s="1204"/>
      <c r="Z662" s="1204"/>
      <c r="AA662" s="1205"/>
      <c r="AB662" s="1193"/>
      <c r="AC662" s="1194"/>
      <c r="AD662" s="1195"/>
      <c r="AE662" s="1190"/>
      <c r="AF662" s="1191"/>
      <c r="AG662" s="1192"/>
      <c r="AH662" s="1180"/>
      <c r="AI662" s="1181"/>
      <c r="AJ662" s="1181"/>
      <c r="AK662" s="1181"/>
      <c r="AL662" s="1182"/>
      <c r="AN662" s="1183"/>
      <c r="AO662" s="1117"/>
      <c r="AP662" s="1117"/>
      <c r="AQ662" s="1117"/>
      <c r="AR662" s="1118"/>
      <c r="AU662" s="837" t="str">
        <f t="shared" ref="AU662" si="568">IF(OR(I662="×",AU666="×"),"×","●")</f>
        <v>●</v>
      </c>
      <c r="AV662" s="837">
        <f t="shared" ref="AV662" si="569">IF(AU662="●",IF(I662="定","-",I662),"-")</f>
        <v>0</v>
      </c>
      <c r="AW662" s="820">
        <f t="shared" ref="AW662" si="570">20+ROUNDDOWN(($K$256-1000)/1000,0)*20</f>
        <v>0</v>
      </c>
    </row>
    <row r="663" spans="3:49" ht="10.9" customHeight="1">
      <c r="C663" s="1161"/>
      <c r="D663" s="1163"/>
      <c r="E663" s="1165"/>
      <c r="F663" s="1167"/>
      <c r="G663" s="1161"/>
      <c r="H663" s="1169"/>
      <c r="I663" s="1174"/>
      <c r="J663" s="1175"/>
      <c r="K663" s="1176"/>
      <c r="L663" s="1131"/>
      <c r="M663" s="1132"/>
      <c r="N663" s="1132"/>
      <c r="O663" s="1132"/>
      <c r="P663" s="1133"/>
      <c r="Q663" s="1140"/>
      <c r="R663" s="1141"/>
      <c r="S663" s="1142"/>
      <c r="T663" s="1149"/>
      <c r="U663" s="1150"/>
      <c r="V663" s="1151"/>
      <c r="W663" s="1204"/>
      <c r="X663" s="1204"/>
      <c r="Y663" s="1204"/>
      <c r="Z663" s="1204"/>
      <c r="AA663" s="1205"/>
      <c r="AB663" s="1158"/>
      <c r="AC663" s="1159"/>
      <c r="AD663" s="1160"/>
      <c r="AE663" s="1149"/>
      <c r="AF663" s="1150"/>
      <c r="AG663" s="1151"/>
      <c r="AH663" s="1113"/>
      <c r="AI663" s="1114"/>
      <c r="AJ663" s="1114"/>
      <c r="AK663" s="1114"/>
      <c r="AL663" s="1115"/>
      <c r="AN663" s="745"/>
      <c r="AO663" s="746"/>
      <c r="AP663" s="746"/>
      <c r="AQ663" s="746"/>
      <c r="AR663" s="747"/>
      <c r="AU663" s="837"/>
      <c r="AV663" s="837"/>
      <c r="AW663" s="820"/>
    </row>
    <row r="664" spans="3:49" ht="10.9" customHeight="1">
      <c r="C664" s="1161"/>
      <c r="D664" s="1163"/>
      <c r="E664" s="1165"/>
      <c r="F664" s="1167"/>
      <c r="G664" s="1161"/>
      <c r="H664" s="1169"/>
      <c r="I664" s="1174"/>
      <c r="J664" s="1175"/>
      <c r="K664" s="1176"/>
      <c r="L664" s="1131"/>
      <c r="M664" s="1132"/>
      <c r="N664" s="1132"/>
      <c r="O664" s="1132"/>
      <c r="P664" s="1133"/>
      <c r="Q664" s="1140"/>
      <c r="R664" s="1141"/>
      <c r="S664" s="1142"/>
      <c r="T664" s="1149"/>
      <c r="U664" s="1150"/>
      <c r="V664" s="1151"/>
      <c r="W664" s="1204"/>
      <c r="X664" s="1204"/>
      <c r="Y664" s="1204"/>
      <c r="Z664" s="1204"/>
      <c r="AA664" s="1205"/>
      <c r="AB664" s="1122"/>
      <c r="AC664" s="1123"/>
      <c r="AD664" s="1124"/>
      <c r="AE664" s="1149"/>
      <c r="AF664" s="1150"/>
      <c r="AG664" s="1151"/>
      <c r="AH664" s="1113"/>
      <c r="AI664" s="1114"/>
      <c r="AJ664" s="1114"/>
      <c r="AK664" s="1114"/>
      <c r="AL664" s="1115"/>
      <c r="AN664" s="745"/>
      <c r="AO664" s="746"/>
      <c r="AP664" s="746"/>
      <c r="AQ664" s="746"/>
      <c r="AR664" s="747"/>
      <c r="AU664" s="837"/>
      <c r="AV664" s="837"/>
      <c r="AW664" s="820"/>
    </row>
    <row r="665" spans="3:49" ht="10.9" customHeight="1">
      <c r="C665" s="1162"/>
      <c r="D665" s="1164"/>
      <c r="E665" s="1166"/>
      <c r="F665" s="1168"/>
      <c r="G665" s="1162"/>
      <c r="H665" s="1170"/>
      <c r="I665" s="1177"/>
      <c r="J665" s="1178"/>
      <c r="K665" s="1179"/>
      <c r="L665" s="1134"/>
      <c r="M665" s="1135"/>
      <c r="N665" s="1135"/>
      <c r="O665" s="1135"/>
      <c r="P665" s="1136"/>
      <c r="Q665" s="1143"/>
      <c r="R665" s="1144"/>
      <c r="S665" s="1145"/>
      <c r="T665" s="1152"/>
      <c r="U665" s="1153"/>
      <c r="V665" s="1154"/>
      <c r="W665" s="1204"/>
      <c r="X665" s="1204"/>
      <c r="Y665" s="1204"/>
      <c r="Z665" s="1204"/>
      <c r="AA665" s="1205"/>
      <c r="AB665" s="1125"/>
      <c r="AC665" s="1126"/>
      <c r="AD665" s="1127"/>
      <c r="AE665" s="1152"/>
      <c r="AF665" s="1153"/>
      <c r="AG665" s="1154"/>
      <c r="AH665" s="1116"/>
      <c r="AI665" s="1117"/>
      <c r="AJ665" s="1117"/>
      <c r="AK665" s="1117"/>
      <c r="AL665" s="1118"/>
      <c r="AN665" s="745"/>
      <c r="AO665" s="746"/>
      <c r="AP665" s="746"/>
      <c r="AQ665" s="746"/>
      <c r="AR665" s="747"/>
      <c r="AU665" s="837"/>
      <c r="AV665" s="837"/>
      <c r="AW665" s="820"/>
    </row>
    <row r="666" spans="3:49" ht="10.9" customHeight="1">
      <c r="C666" s="1196">
        <v>7</v>
      </c>
      <c r="D666" s="1197" t="s">
        <v>9</v>
      </c>
      <c r="E666" s="1198">
        <v>25</v>
      </c>
      <c r="F666" s="1199" t="s">
        <v>10</v>
      </c>
      <c r="G666" s="1196" t="s">
        <v>22</v>
      </c>
      <c r="H666" s="1200"/>
      <c r="I666" s="1201"/>
      <c r="J666" s="1202"/>
      <c r="K666" s="1203"/>
      <c r="L666" s="1184"/>
      <c r="M666" s="1185"/>
      <c r="N666" s="1185"/>
      <c r="O666" s="1185"/>
      <c r="P666" s="1186"/>
      <c r="Q666" s="1187"/>
      <c r="R666" s="1188"/>
      <c r="S666" s="1189"/>
      <c r="T666" s="1190"/>
      <c r="U666" s="1191"/>
      <c r="V666" s="1192"/>
      <c r="W666" s="1204"/>
      <c r="X666" s="1204"/>
      <c r="Y666" s="1204"/>
      <c r="Z666" s="1204"/>
      <c r="AA666" s="1205"/>
      <c r="AB666" s="1193"/>
      <c r="AC666" s="1194"/>
      <c r="AD666" s="1195"/>
      <c r="AE666" s="1190"/>
      <c r="AF666" s="1191"/>
      <c r="AG666" s="1192"/>
      <c r="AH666" s="1180"/>
      <c r="AI666" s="1181"/>
      <c r="AJ666" s="1181"/>
      <c r="AK666" s="1181"/>
      <c r="AL666" s="1182"/>
      <c r="AN666" s="1183"/>
      <c r="AO666" s="1117"/>
      <c r="AP666" s="1117"/>
      <c r="AQ666" s="1117"/>
      <c r="AR666" s="1118"/>
      <c r="AU666" s="837" t="str">
        <f t="shared" ref="AU666" si="571">IF(OR(I666="×",AU670="×"),"×","●")</f>
        <v>●</v>
      </c>
      <c r="AV666" s="837">
        <f t="shared" ref="AV666" si="572">IF(AU666="●",IF(I666="定","-",I666),"-")</f>
        <v>0</v>
      </c>
      <c r="AW666" s="820">
        <f t="shared" ref="AW666" si="573">20+ROUNDDOWN(($K$256-1000)/1000,0)*20</f>
        <v>0</v>
      </c>
    </row>
    <row r="667" spans="3:49" ht="10.9" customHeight="1">
      <c r="C667" s="1161"/>
      <c r="D667" s="1163"/>
      <c r="E667" s="1165"/>
      <c r="F667" s="1167"/>
      <c r="G667" s="1161"/>
      <c r="H667" s="1169"/>
      <c r="I667" s="1174"/>
      <c r="J667" s="1175"/>
      <c r="K667" s="1176"/>
      <c r="L667" s="1131"/>
      <c r="M667" s="1132"/>
      <c r="N667" s="1132"/>
      <c r="O667" s="1132"/>
      <c r="P667" s="1133"/>
      <c r="Q667" s="1140"/>
      <c r="R667" s="1141"/>
      <c r="S667" s="1142"/>
      <c r="T667" s="1149"/>
      <c r="U667" s="1150"/>
      <c r="V667" s="1151"/>
      <c r="W667" s="1204"/>
      <c r="X667" s="1204"/>
      <c r="Y667" s="1204"/>
      <c r="Z667" s="1204"/>
      <c r="AA667" s="1205"/>
      <c r="AB667" s="1158"/>
      <c r="AC667" s="1159"/>
      <c r="AD667" s="1160"/>
      <c r="AE667" s="1149"/>
      <c r="AF667" s="1150"/>
      <c r="AG667" s="1151"/>
      <c r="AH667" s="1113"/>
      <c r="AI667" s="1114"/>
      <c r="AJ667" s="1114"/>
      <c r="AK667" s="1114"/>
      <c r="AL667" s="1115"/>
      <c r="AN667" s="745"/>
      <c r="AO667" s="746"/>
      <c r="AP667" s="746"/>
      <c r="AQ667" s="746"/>
      <c r="AR667" s="747"/>
      <c r="AU667" s="837"/>
      <c r="AV667" s="837"/>
      <c r="AW667" s="820"/>
    </row>
    <row r="668" spans="3:49" ht="10.9" customHeight="1">
      <c r="C668" s="1161"/>
      <c r="D668" s="1163"/>
      <c r="E668" s="1165"/>
      <c r="F668" s="1167"/>
      <c r="G668" s="1161"/>
      <c r="H668" s="1169"/>
      <c r="I668" s="1174"/>
      <c r="J668" s="1175"/>
      <c r="K668" s="1176"/>
      <c r="L668" s="1131"/>
      <c r="M668" s="1132"/>
      <c r="N668" s="1132"/>
      <c r="O668" s="1132"/>
      <c r="P668" s="1133"/>
      <c r="Q668" s="1140"/>
      <c r="R668" s="1141"/>
      <c r="S668" s="1142"/>
      <c r="T668" s="1149"/>
      <c r="U668" s="1150"/>
      <c r="V668" s="1151"/>
      <c r="W668" s="1204"/>
      <c r="X668" s="1204"/>
      <c r="Y668" s="1204"/>
      <c r="Z668" s="1204"/>
      <c r="AA668" s="1205"/>
      <c r="AB668" s="1122"/>
      <c r="AC668" s="1123"/>
      <c r="AD668" s="1124"/>
      <c r="AE668" s="1149"/>
      <c r="AF668" s="1150"/>
      <c r="AG668" s="1151"/>
      <c r="AH668" s="1113"/>
      <c r="AI668" s="1114"/>
      <c r="AJ668" s="1114"/>
      <c r="AK668" s="1114"/>
      <c r="AL668" s="1115"/>
      <c r="AN668" s="745"/>
      <c r="AO668" s="746"/>
      <c r="AP668" s="746"/>
      <c r="AQ668" s="746"/>
      <c r="AR668" s="747"/>
      <c r="AU668" s="837"/>
      <c r="AV668" s="837"/>
      <c r="AW668" s="820"/>
    </row>
    <row r="669" spans="3:49" ht="10.9" customHeight="1">
      <c r="C669" s="1162"/>
      <c r="D669" s="1164"/>
      <c r="E669" s="1166"/>
      <c r="F669" s="1168"/>
      <c r="G669" s="1162"/>
      <c r="H669" s="1170"/>
      <c r="I669" s="1177"/>
      <c r="J669" s="1178"/>
      <c r="K669" s="1179"/>
      <c r="L669" s="1134"/>
      <c r="M669" s="1135"/>
      <c r="N669" s="1135"/>
      <c r="O669" s="1135"/>
      <c r="P669" s="1136"/>
      <c r="Q669" s="1143"/>
      <c r="R669" s="1144"/>
      <c r="S669" s="1145"/>
      <c r="T669" s="1152"/>
      <c r="U669" s="1153"/>
      <c r="V669" s="1154"/>
      <c r="W669" s="1204"/>
      <c r="X669" s="1204"/>
      <c r="Y669" s="1204"/>
      <c r="Z669" s="1204"/>
      <c r="AA669" s="1205"/>
      <c r="AB669" s="1125"/>
      <c r="AC669" s="1126"/>
      <c r="AD669" s="1127"/>
      <c r="AE669" s="1152"/>
      <c r="AF669" s="1153"/>
      <c r="AG669" s="1154"/>
      <c r="AH669" s="1116"/>
      <c r="AI669" s="1117"/>
      <c r="AJ669" s="1117"/>
      <c r="AK669" s="1117"/>
      <c r="AL669" s="1118"/>
      <c r="AN669" s="745"/>
      <c r="AO669" s="746"/>
      <c r="AP669" s="746"/>
      <c r="AQ669" s="746"/>
      <c r="AR669" s="747"/>
      <c r="AU669" s="837"/>
      <c r="AV669" s="837"/>
      <c r="AW669" s="820"/>
    </row>
    <row r="670" spans="3:49" ht="10.9" customHeight="1">
      <c r="C670" s="1196">
        <v>7</v>
      </c>
      <c r="D670" s="1197" t="s">
        <v>9</v>
      </c>
      <c r="E670" s="1198">
        <v>26</v>
      </c>
      <c r="F670" s="1199" t="s">
        <v>10</v>
      </c>
      <c r="G670" s="1161" t="s">
        <v>23</v>
      </c>
      <c r="H670" s="1169"/>
      <c r="I670" s="1201"/>
      <c r="J670" s="1202"/>
      <c r="K670" s="1203"/>
      <c r="L670" s="1184"/>
      <c r="M670" s="1185"/>
      <c r="N670" s="1185"/>
      <c r="O670" s="1185"/>
      <c r="P670" s="1186"/>
      <c r="Q670" s="1187"/>
      <c r="R670" s="1188"/>
      <c r="S670" s="1189"/>
      <c r="T670" s="1190"/>
      <c r="U670" s="1191"/>
      <c r="V670" s="1192"/>
      <c r="W670" s="1184"/>
      <c r="X670" s="1185"/>
      <c r="Y670" s="1185"/>
      <c r="Z670" s="1185"/>
      <c r="AA670" s="1186"/>
      <c r="AB670" s="1193"/>
      <c r="AC670" s="1194"/>
      <c r="AD670" s="1195"/>
      <c r="AE670" s="1190"/>
      <c r="AF670" s="1191"/>
      <c r="AG670" s="1192"/>
      <c r="AH670" s="1180"/>
      <c r="AI670" s="1181"/>
      <c r="AJ670" s="1181"/>
      <c r="AK670" s="1181"/>
      <c r="AL670" s="1182"/>
      <c r="AN670" s="1183"/>
      <c r="AO670" s="1117"/>
      <c r="AP670" s="1117"/>
      <c r="AQ670" s="1117"/>
      <c r="AR670" s="1118"/>
      <c r="AU670" s="837" t="str">
        <f t="shared" ref="AU670" si="574">IF(OR(I670="×",AU674="×"),"×","●")</f>
        <v>●</v>
      </c>
      <c r="AV670" s="837">
        <f t="shared" ref="AV670" si="575">IF(AU670="●",IF(I670="定","-",I670),"-")</f>
        <v>0</v>
      </c>
      <c r="AW670" s="820">
        <f t="shared" ref="AW670" si="576">20+ROUNDDOWN(($K$256-1000)/1000,0)*20</f>
        <v>0</v>
      </c>
    </row>
    <row r="671" spans="3:49" ht="10.9" customHeight="1">
      <c r="C671" s="1161"/>
      <c r="D671" s="1163"/>
      <c r="E671" s="1165"/>
      <c r="F671" s="1167"/>
      <c r="G671" s="1161"/>
      <c r="H671" s="1169"/>
      <c r="I671" s="1174"/>
      <c r="J671" s="1175"/>
      <c r="K671" s="1176"/>
      <c r="L671" s="1131"/>
      <c r="M671" s="1132"/>
      <c r="N671" s="1132"/>
      <c r="O671" s="1132"/>
      <c r="P671" s="1133"/>
      <c r="Q671" s="1140"/>
      <c r="R671" s="1141"/>
      <c r="S671" s="1142"/>
      <c r="T671" s="1149"/>
      <c r="U671" s="1150"/>
      <c r="V671" s="1151"/>
      <c r="W671" s="1131"/>
      <c r="X671" s="1132"/>
      <c r="Y671" s="1132"/>
      <c r="Z671" s="1132"/>
      <c r="AA671" s="1133"/>
      <c r="AB671" s="1158"/>
      <c r="AC671" s="1159"/>
      <c r="AD671" s="1160"/>
      <c r="AE671" s="1149"/>
      <c r="AF671" s="1150"/>
      <c r="AG671" s="1151"/>
      <c r="AH671" s="1113"/>
      <c r="AI671" s="1114"/>
      <c r="AJ671" s="1114"/>
      <c r="AK671" s="1114"/>
      <c r="AL671" s="1115"/>
      <c r="AN671" s="745"/>
      <c r="AO671" s="746"/>
      <c r="AP671" s="746"/>
      <c r="AQ671" s="746"/>
      <c r="AR671" s="747"/>
      <c r="AU671" s="837"/>
      <c r="AV671" s="837"/>
      <c r="AW671" s="820"/>
    </row>
    <row r="672" spans="3:49" ht="10.9" customHeight="1">
      <c r="C672" s="1161"/>
      <c r="D672" s="1163"/>
      <c r="E672" s="1165"/>
      <c r="F672" s="1167"/>
      <c r="G672" s="1161"/>
      <c r="H672" s="1169"/>
      <c r="I672" s="1174"/>
      <c r="J672" s="1175"/>
      <c r="K672" s="1176"/>
      <c r="L672" s="1131"/>
      <c r="M672" s="1132"/>
      <c r="N672" s="1132"/>
      <c r="O672" s="1132"/>
      <c r="P672" s="1133"/>
      <c r="Q672" s="1140"/>
      <c r="R672" s="1141"/>
      <c r="S672" s="1142"/>
      <c r="T672" s="1149"/>
      <c r="U672" s="1150"/>
      <c r="V672" s="1151"/>
      <c r="W672" s="1131"/>
      <c r="X672" s="1132"/>
      <c r="Y672" s="1132"/>
      <c r="Z672" s="1132"/>
      <c r="AA672" s="1133"/>
      <c r="AB672" s="1122"/>
      <c r="AC672" s="1123"/>
      <c r="AD672" s="1124"/>
      <c r="AE672" s="1149"/>
      <c r="AF672" s="1150"/>
      <c r="AG672" s="1151"/>
      <c r="AH672" s="1113"/>
      <c r="AI672" s="1114"/>
      <c r="AJ672" s="1114"/>
      <c r="AK672" s="1114"/>
      <c r="AL672" s="1115"/>
      <c r="AN672" s="745"/>
      <c r="AO672" s="746"/>
      <c r="AP672" s="746"/>
      <c r="AQ672" s="746"/>
      <c r="AR672" s="747"/>
      <c r="AU672" s="837"/>
      <c r="AV672" s="837"/>
      <c r="AW672" s="820"/>
    </row>
    <row r="673" spans="3:49" ht="10.9" customHeight="1">
      <c r="C673" s="1162"/>
      <c r="D673" s="1164"/>
      <c r="E673" s="1166"/>
      <c r="F673" s="1168"/>
      <c r="G673" s="1162"/>
      <c r="H673" s="1170"/>
      <c r="I673" s="1177"/>
      <c r="J673" s="1178"/>
      <c r="K673" s="1179"/>
      <c r="L673" s="1134"/>
      <c r="M673" s="1135"/>
      <c r="N673" s="1135"/>
      <c r="O673" s="1135"/>
      <c r="P673" s="1136"/>
      <c r="Q673" s="1143"/>
      <c r="R673" s="1144"/>
      <c r="S673" s="1145"/>
      <c r="T673" s="1152"/>
      <c r="U673" s="1153"/>
      <c r="V673" s="1154"/>
      <c r="W673" s="1134"/>
      <c r="X673" s="1135"/>
      <c r="Y673" s="1135"/>
      <c r="Z673" s="1135"/>
      <c r="AA673" s="1136"/>
      <c r="AB673" s="1125"/>
      <c r="AC673" s="1126"/>
      <c r="AD673" s="1127"/>
      <c r="AE673" s="1152"/>
      <c r="AF673" s="1153"/>
      <c r="AG673" s="1154"/>
      <c r="AH673" s="1116"/>
      <c r="AI673" s="1117"/>
      <c r="AJ673" s="1117"/>
      <c r="AK673" s="1117"/>
      <c r="AL673" s="1118"/>
      <c r="AN673" s="745"/>
      <c r="AO673" s="746"/>
      <c r="AP673" s="746"/>
      <c r="AQ673" s="746"/>
      <c r="AR673" s="747"/>
      <c r="AU673" s="837"/>
      <c r="AV673" s="837"/>
      <c r="AW673" s="820"/>
    </row>
    <row r="674" spans="3:49" ht="10.9" customHeight="1">
      <c r="C674" s="1196">
        <v>7</v>
      </c>
      <c r="D674" s="1197" t="s">
        <v>9</v>
      </c>
      <c r="E674" s="1198">
        <v>27</v>
      </c>
      <c r="F674" s="1199" t="s">
        <v>10</v>
      </c>
      <c r="G674" s="1196" t="s">
        <v>24</v>
      </c>
      <c r="H674" s="1200"/>
      <c r="I674" s="1201"/>
      <c r="J674" s="1202"/>
      <c r="K674" s="1203"/>
      <c r="L674" s="1184"/>
      <c r="M674" s="1185"/>
      <c r="N674" s="1185"/>
      <c r="O674" s="1185"/>
      <c r="P674" s="1186"/>
      <c r="Q674" s="1187"/>
      <c r="R674" s="1188"/>
      <c r="S674" s="1189"/>
      <c r="T674" s="1190"/>
      <c r="U674" s="1191"/>
      <c r="V674" s="1192"/>
      <c r="W674" s="1184"/>
      <c r="X674" s="1185"/>
      <c r="Y674" s="1185"/>
      <c r="Z674" s="1185"/>
      <c r="AA674" s="1186"/>
      <c r="AB674" s="1193"/>
      <c r="AC674" s="1194"/>
      <c r="AD674" s="1195"/>
      <c r="AE674" s="1190"/>
      <c r="AF674" s="1191"/>
      <c r="AG674" s="1192"/>
      <c r="AH674" s="1180"/>
      <c r="AI674" s="1181"/>
      <c r="AJ674" s="1181"/>
      <c r="AK674" s="1181"/>
      <c r="AL674" s="1182"/>
      <c r="AN674" s="1183"/>
      <c r="AO674" s="1117"/>
      <c r="AP674" s="1117"/>
      <c r="AQ674" s="1117"/>
      <c r="AR674" s="1118"/>
      <c r="AU674" s="837" t="str">
        <f t="shared" ref="AU674" si="577">IF(OR(I674="×",AU678="×"),"×","●")</f>
        <v>●</v>
      </c>
      <c r="AV674" s="837">
        <f t="shared" ref="AV674" si="578">IF(AU674="●",IF(I674="定","-",I674),"-")</f>
        <v>0</v>
      </c>
      <c r="AW674" s="820">
        <f t="shared" ref="AW674" si="579">20+ROUNDDOWN(($K$256-1000)/1000,0)*20</f>
        <v>0</v>
      </c>
    </row>
    <row r="675" spans="3:49" ht="10.9" customHeight="1">
      <c r="C675" s="1161"/>
      <c r="D675" s="1163"/>
      <c r="E675" s="1165"/>
      <c r="F675" s="1167"/>
      <c r="G675" s="1161"/>
      <c r="H675" s="1169"/>
      <c r="I675" s="1174"/>
      <c r="J675" s="1175"/>
      <c r="K675" s="1176"/>
      <c r="L675" s="1131"/>
      <c r="M675" s="1132"/>
      <c r="N675" s="1132"/>
      <c r="O675" s="1132"/>
      <c r="P675" s="1133"/>
      <c r="Q675" s="1140"/>
      <c r="R675" s="1141"/>
      <c r="S675" s="1142"/>
      <c r="T675" s="1149"/>
      <c r="U675" s="1150"/>
      <c r="V675" s="1151"/>
      <c r="W675" s="1131"/>
      <c r="X675" s="1132"/>
      <c r="Y675" s="1132"/>
      <c r="Z675" s="1132"/>
      <c r="AA675" s="1133"/>
      <c r="AB675" s="1158"/>
      <c r="AC675" s="1159"/>
      <c r="AD675" s="1160"/>
      <c r="AE675" s="1149"/>
      <c r="AF675" s="1150"/>
      <c r="AG675" s="1151"/>
      <c r="AH675" s="1113"/>
      <c r="AI675" s="1114"/>
      <c r="AJ675" s="1114"/>
      <c r="AK675" s="1114"/>
      <c r="AL675" s="1115"/>
      <c r="AN675" s="745"/>
      <c r="AO675" s="746"/>
      <c r="AP675" s="746"/>
      <c r="AQ675" s="746"/>
      <c r="AR675" s="747"/>
      <c r="AU675" s="837"/>
      <c r="AV675" s="837"/>
      <c r="AW675" s="820"/>
    </row>
    <row r="676" spans="3:49" ht="10.9" customHeight="1">
      <c r="C676" s="1161"/>
      <c r="D676" s="1163"/>
      <c r="E676" s="1165"/>
      <c r="F676" s="1167"/>
      <c r="G676" s="1161"/>
      <c r="H676" s="1169"/>
      <c r="I676" s="1174"/>
      <c r="J676" s="1175"/>
      <c r="K676" s="1176"/>
      <c r="L676" s="1131"/>
      <c r="M676" s="1132"/>
      <c r="N676" s="1132"/>
      <c r="O676" s="1132"/>
      <c r="P676" s="1133"/>
      <c r="Q676" s="1140"/>
      <c r="R676" s="1141"/>
      <c r="S676" s="1142"/>
      <c r="T676" s="1149"/>
      <c r="U676" s="1150"/>
      <c r="V676" s="1151"/>
      <c r="W676" s="1131"/>
      <c r="X676" s="1132"/>
      <c r="Y676" s="1132"/>
      <c r="Z676" s="1132"/>
      <c r="AA676" s="1133"/>
      <c r="AB676" s="1122"/>
      <c r="AC676" s="1123"/>
      <c r="AD676" s="1124"/>
      <c r="AE676" s="1149"/>
      <c r="AF676" s="1150"/>
      <c r="AG676" s="1151"/>
      <c r="AH676" s="1113"/>
      <c r="AI676" s="1114"/>
      <c r="AJ676" s="1114"/>
      <c r="AK676" s="1114"/>
      <c r="AL676" s="1115"/>
      <c r="AN676" s="745"/>
      <c r="AO676" s="746"/>
      <c r="AP676" s="746"/>
      <c r="AQ676" s="746"/>
      <c r="AR676" s="747"/>
      <c r="AU676" s="837"/>
      <c r="AV676" s="837"/>
      <c r="AW676" s="820"/>
    </row>
    <row r="677" spans="3:49" ht="10.9" customHeight="1">
      <c r="C677" s="1162"/>
      <c r="D677" s="1164"/>
      <c r="E677" s="1166"/>
      <c r="F677" s="1168"/>
      <c r="G677" s="1162"/>
      <c r="H677" s="1170"/>
      <c r="I677" s="1177"/>
      <c r="J677" s="1178"/>
      <c r="K677" s="1179"/>
      <c r="L677" s="1134"/>
      <c r="M677" s="1135"/>
      <c r="N677" s="1135"/>
      <c r="O677" s="1135"/>
      <c r="P677" s="1136"/>
      <c r="Q677" s="1143"/>
      <c r="R677" s="1144"/>
      <c r="S677" s="1145"/>
      <c r="T677" s="1152"/>
      <c r="U677" s="1153"/>
      <c r="V677" s="1154"/>
      <c r="W677" s="1134"/>
      <c r="X677" s="1135"/>
      <c r="Y677" s="1135"/>
      <c r="Z677" s="1135"/>
      <c r="AA677" s="1136"/>
      <c r="AB677" s="1125"/>
      <c r="AC677" s="1126"/>
      <c r="AD677" s="1127"/>
      <c r="AE677" s="1152"/>
      <c r="AF677" s="1153"/>
      <c r="AG677" s="1154"/>
      <c r="AH677" s="1116"/>
      <c r="AI677" s="1117"/>
      <c r="AJ677" s="1117"/>
      <c r="AK677" s="1117"/>
      <c r="AL677" s="1118"/>
      <c r="AN677" s="745"/>
      <c r="AO677" s="746"/>
      <c r="AP677" s="746"/>
      <c r="AQ677" s="746"/>
      <c r="AR677" s="747"/>
      <c r="AU677" s="837"/>
      <c r="AV677" s="837"/>
      <c r="AW677" s="820"/>
    </row>
    <row r="678" spans="3:49" ht="10.9" customHeight="1">
      <c r="C678" s="1196">
        <v>7</v>
      </c>
      <c r="D678" s="1197" t="s">
        <v>9</v>
      </c>
      <c r="E678" s="1198">
        <v>28</v>
      </c>
      <c r="F678" s="1199" t="s">
        <v>10</v>
      </c>
      <c r="G678" s="1196" t="s">
        <v>25</v>
      </c>
      <c r="H678" s="1200"/>
      <c r="I678" s="1201"/>
      <c r="J678" s="1202"/>
      <c r="K678" s="1203"/>
      <c r="L678" s="1184"/>
      <c r="M678" s="1185"/>
      <c r="N678" s="1185"/>
      <c r="O678" s="1185"/>
      <c r="P678" s="1186"/>
      <c r="Q678" s="1187"/>
      <c r="R678" s="1188"/>
      <c r="S678" s="1189"/>
      <c r="T678" s="1190"/>
      <c r="U678" s="1191"/>
      <c r="V678" s="1192"/>
      <c r="W678" s="1184"/>
      <c r="X678" s="1185"/>
      <c r="Y678" s="1185"/>
      <c r="Z678" s="1185"/>
      <c r="AA678" s="1186"/>
      <c r="AB678" s="1193"/>
      <c r="AC678" s="1194"/>
      <c r="AD678" s="1195"/>
      <c r="AE678" s="1190"/>
      <c r="AF678" s="1191"/>
      <c r="AG678" s="1192"/>
      <c r="AH678" s="1180"/>
      <c r="AI678" s="1181"/>
      <c r="AJ678" s="1181"/>
      <c r="AK678" s="1181"/>
      <c r="AL678" s="1182"/>
      <c r="AN678" s="1183"/>
      <c r="AO678" s="1117"/>
      <c r="AP678" s="1117"/>
      <c r="AQ678" s="1117"/>
      <c r="AR678" s="1118"/>
      <c r="AU678" s="837" t="str">
        <f t="shared" ref="AU678" si="580">IF(OR(I678="×",AU682="×"),"×","●")</f>
        <v>●</v>
      </c>
      <c r="AV678" s="837">
        <f t="shared" ref="AV678" si="581">IF(AU678="●",IF(I678="定","-",I678),"-")</f>
        <v>0</v>
      </c>
      <c r="AW678" s="820">
        <f t="shared" ref="AW678" si="582">20+ROUNDDOWN(($K$256-1000)/1000,0)*20</f>
        <v>0</v>
      </c>
    </row>
    <row r="679" spans="3:49" ht="10.9" customHeight="1">
      <c r="C679" s="1161"/>
      <c r="D679" s="1163"/>
      <c r="E679" s="1165"/>
      <c r="F679" s="1167"/>
      <c r="G679" s="1161"/>
      <c r="H679" s="1169"/>
      <c r="I679" s="1174"/>
      <c r="J679" s="1175"/>
      <c r="K679" s="1176"/>
      <c r="L679" s="1131"/>
      <c r="M679" s="1132"/>
      <c r="N679" s="1132"/>
      <c r="O679" s="1132"/>
      <c r="P679" s="1133"/>
      <c r="Q679" s="1140"/>
      <c r="R679" s="1141"/>
      <c r="S679" s="1142"/>
      <c r="T679" s="1149"/>
      <c r="U679" s="1150"/>
      <c r="V679" s="1151"/>
      <c r="W679" s="1131"/>
      <c r="X679" s="1132"/>
      <c r="Y679" s="1132"/>
      <c r="Z679" s="1132"/>
      <c r="AA679" s="1133"/>
      <c r="AB679" s="1158"/>
      <c r="AC679" s="1159"/>
      <c r="AD679" s="1160"/>
      <c r="AE679" s="1149"/>
      <c r="AF679" s="1150"/>
      <c r="AG679" s="1151"/>
      <c r="AH679" s="1113"/>
      <c r="AI679" s="1114"/>
      <c r="AJ679" s="1114"/>
      <c r="AK679" s="1114"/>
      <c r="AL679" s="1115"/>
      <c r="AN679" s="745"/>
      <c r="AO679" s="746"/>
      <c r="AP679" s="746"/>
      <c r="AQ679" s="746"/>
      <c r="AR679" s="747"/>
      <c r="AU679" s="837"/>
      <c r="AV679" s="837"/>
      <c r="AW679" s="820"/>
    </row>
    <row r="680" spans="3:49" ht="10.9" customHeight="1">
      <c r="C680" s="1161"/>
      <c r="D680" s="1163"/>
      <c r="E680" s="1165"/>
      <c r="F680" s="1167"/>
      <c r="G680" s="1161"/>
      <c r="H680" s="1169"/>
      <c r="I680" s="1174"/>
      <c r="J680" s="1175"/>
      <c r="K680" s="1176"/>
      <c r="L680" s="1131"/>
      <c r="M680" s="1132"/>
      <c r="N680" s="1132"/>
      <c r="O680" s="1132"/>
      <c r="P680" s="1133"/>
      <c r="Q680" s="1140"/>
      <c r="R680" s="1141"/>
      <c r="S680" s="1142"/>
      <c r="T680" s="1149"/>
      <c r="U680" s="1150"/>
      <c r="V680" s="1151"/>
      <c r="W680" s="1131"/>
      <c r="X680" s="1132"/>
      <c r="Y680" s="1132"/>
      <c r="Z680" s="1132"/>
      <c r="AA680" s="1133"/>
      <c r="AB680" s="1122"/>
      <c r="AC680" s="1123"/>
      <c r="AD680" s="1124"/>
      <c r="AE680" s="1149"/>
      <c r="AF680" s="1150"/>
      <c r="AG680" s="1151"/>
      <c r="AH680" s="1113"/>
      <c r="AI680" s="1114"/>
      <c r="AJ680" s="1114"/>
      <c r="AK680" s="1114"/>
      <c r="AL680" s="1115"/>
      <c r="AN680" s="745"/>
      <c r="AO680" s="746"/>
      <c r="AP680" s="746"/>
      <c r="AQ680" s="746"/>
      <c r="AR680" s="747"/>
      <c r="AU680" s="837"/>
      <c r="AV680" s="837"/>
      <c r="AW680" s="820"/>
    </row>
    <row r="681" spans="3:49" ht="10.9" customHeight="1">
      <c r="C681" s="1162"/>
      <c r="D681" s="1164"/>
      <c r="E681" s="1166"/>
      <c r="F681" s="1168"/>
      <c r="G681" s="1162"/>
      <c r="H681" s="1170"/>
      <c r="I681" s="1177"/>
      <c r="J681" s="1178"/>
      <c r="K681" s="1179"/>
      <c r="L681" s="1134"/>
      <c r="M681" s="1135"/>
      <c r="N681" s="1135"/>
      <c r="O681" s="1135"/>
      <c r="P681" s="1136"/>
      <c r="Q681" s="1143"/>
      <c r="R681" s="1144"/>
      <c r="S681" s="1145"/>
      <c r="T681" s="1152"/>
      <c r="U681" s="1153"/>
      <c r="V681" s="1154"/>
      <c r="W681" s="1134"/>
      <c r="X681" s="1135"/>
      <c r="Y681" s="1135"/>
      <c r="Z681" s="1135"/>
      <c r="AA681" s="1136"/>
      <c r="AB681" s="1125"/>
      <c r="AC681" s="1126"/>
      <c r="AD681" s="1127"/>
      <c r="AE681" s="1152"/>
      <c r="AF681" s="1153"/>
      <c r="AG681" s="1154"/>
      <c r="AH681" s="1116"/>
      <c r="AI681" s="1117"/>
      <c r="AJ681" s="1117"/>
      <c r="AK681" s="1117"/>
      <c r="AL681" s="1118"/>
      <c r="AN681" s="745"/>
      <c r="AO681" s="746"/>
      <c r="AP681" s="746"/>
      <c r="AQ681" s="746"/>
      <c r="AR681" s="747"/>
      <c r="AU681" s="837"/>
      <c r="AV681" s="837"/>
      <c r="AW681" s="820"/>
    </row>
    <row r="682" spans="3:49" ht="10.9" customHeight="1">
      <c r="C682" s="1196">
        <v>7</v>
      </c>
      <c r="D682" s="1197" t="s">
        <v>9</v>
      </c>
      <c r="E682" s="1198">
        <v>29</v>
      </c>
      <c r="F682" s="1199" t="s">
        <v>10</v>
      </c>
      <c r="G682" s="1196" t="s">
        <v>19</v>
      </c>
      <c r="H682" s="1200"/>
      <c r="I682" s="1201"/>
      <c r="J682" s="1202"/>
      <c r="K682" s="1203"/>
      <c r="L682" s="1184"/>
      <c r="M682" s="1185"/>
      <c r="N682" s="1185"/>
      <c r="O682" s="1185"/>
      <c r="P682" s="1186"/>
      <c r="Q682" s="1187"/>
      <c r="R682" s="1188"/>
      <c r="S682" s="1189"/>
      <c r="T682" s="1190"/>
      <c r="U682" s="1191"/>
      <c r="V682" s="1192"/>
      <c r="W682" s="1184"/>
      <c r="X682" s="1185"/>
      <c r="Y682" s="1185"/>
      <c r="Z682" s="1185"/>
      <c r="AA682" s="1186"/>
      <c r="AB682" s="1193"/>
      <c r="AC682" s="1194"/>
      <c r="AD682" s="1195"/>
      <c r="AE682" s="1190"/>
      <c r="AF682" s="1191"/>
      <c r="AG682" s="1192"/>
      <c r="AH682" s="1180"/>
      <c r="AI682" s="1181"/>
      <c r="AJ682" s="1181"/>
      <c r="AK682" s="1181"/>
      <c r="AL682" s="1182"/>
      <c r="AN682" s="1183"/>
      <c r="AO682" s="1117"/>
      <c r="AP682" s="1117"/>
      <c r="AQ682" s="1117"/>
      <c r="AR682" s="1118"/>
      <c r="AU682" s="837" t="str">
        <f t="shared" ref="AU682" si="583">IF(OR(I682="×",AU686="×"),"×","●")</f>
        <v>●</v>
      </c>
      <c r="AV682" s="837">
        <f t="shared" ref="AV682" si="584">IF(AU682="●",IF(I682="定","-",I682),"-")</f>
        <v>0</v>
      </c>
      <c r="AW682" s="820">
        <f t="shared" ref="AW682" si="585">20+ROUNDDOWN(($K$256-1000)/1000,0)*20</f>
        <v>0</v>
      </c>
    </row>
    <row r="683" spans="3:49" ht="10.9" customHeight="1">
      <c r="C683" s="1161"/>
      <c r="D683" s="1163"/>
      <c r="E683" s="1165"/>
      <c r="F683" s="1167"/>
      <c r="G683" s="1161"/>
      <c r="H683" s="1169"/>
      <c r="I683" s="1174"/>
      <c r="J683" s="1175"/>
      <c r="K683" s="1176"/>
      <c r="L683" s="1131"/>
      <c r="M683" s="1132"/>
      <c r="N683" s="1132"/>
      <c r="O683" s="1132"/>
      <c r="P683" s="1133"/>
      <c r="Q683" s="1140"/>
      <c r="R683" s="1141"/>
      <c r="S683" s="1142"/>
      <c r="T683" s="1149"/>
      <c r="U683" s="1150"/>
      <c r="V683" s="1151"/>
      <c r="W683" s="1131"/>
      <c r="X683" s="1132"/>
      <c r="Y683" s="1132"/>
      <c r="Z683" s="1132"/>
      <c r="AA683" s="1133"/>
      <c r="AB683" s="1158"/>
      <c r="AC683" s="1159"/>
      <c r="AD683" s="1160"/>
      <c r="AE683" s="1149"/>
      <c r="AF683" s="1150"/>
      <c r="AG683" s="1151"/>
      <c r="AH683" s="1113"/>
      <c r="AI683" s="1114"/>
      <c r="AJ683" s="1114"/>
      <c r="AK683" s="1114"/>
      <c r="AL683" s="1115"/>
      <c r="AN683" s="745"/>
      <c r="AO683" s="746"/>
      <c r="AP683" s="746"/>
      <c r="AQ683" s="746"/>
      <c r="AR683" s="747"/>
      <c r="AU683" s="837"/>
      <c r="AV683" s="837"/>
      <c r="AW683" s="820"/>
    </row>
    <row r="684" spans="3:49" ht="10.9" customHeight="1">
      <c r="C684" s="1161"/>
      <c r="D684" s="1163"/>
      <c r="E684" s="1165"/>
      <c r="F684" s="1167"/>
      <c r="G684" s="1161"/>
      <c r="H684" s="1169"/>
      <c r="I684" s="1174"/>
      <c r="J684" s="1175"/>
      <c r="K684" s="1176"/>
      <c r="L684" s="1131"/>
      <c r="M684" s="1132"/>
      <c r="N684" s="1132"/>
      <c r="O684" s="1132"/>
      <c r="P684" s="1133"/>
      <c r="Q684" s="1140"/>
      <c r="R684" s="1141"/>
      <c r="S684" s="1142"/>
      <c r="T684" s="1149"/>
      <c r="U684" s="1150"/>
      <c r="V684" s="1151"/>
      <c r="W684" s="1131"/>
      <c r="X684" s="1132"/>
      <c r="Y684" s="1132"/>
      <c r="Z684" s="1132"/>
      <c r="AA684" s="1133"/>
      <c r="AB684" s="1122"/>
      <c r="AC684" s="1123"/>
      <c r="AD684" s="1124"/>
      <c r="AE684" s="1149"/>
      <c r="AF684" s="1150"/>
      <c r="AG684" s="1151"/>
      <c r="AH684" s="1113"/>
      <c r="AI684" s="1114"/>
      <c r="AJ684" s="1114"/>
      <c r="AK684" s="1114"/>
      <c r="AL684" s="1115"/>
      <c r="AN684" s="745"/>
      <c r="AO684" s="746"/>
      <c r="AP684" s="746"/>
      <c r="AQ684" s="746"/>
      <c r="AR684" s="747"/>
      <c r="AU684" s="837"/>
      <c r="AV684" s="837"/>
      <c r="AW684" s="820"/>
    </row>
    <row r="685" spans="3:49" ht="10.9" customHeight="1">
      <c r="C685" s="1162"/>
      <c r="D685" s="1164"/>
      <c r="E685" s="1166"/>
      <c r="F685" s="1168"/>
      <c r="G685" s="1162"/>
      <c r="H685" s="1170"/>
      <c r="I685" s="1177"/>
      <c r="J685" s="1178"/>
      <c r="K685" s="1179"/>
      <c r="L685" s="1134"/>
      <c r="M685" s="1135"/>
      <c r="N685" s="1135"/>
      <c r="O685" s="1135"/>
      <c r="P685" s="1136"/>
      <c r="Q685" s="1143"/>
      <c r="R685" s="1144"/>
      <c r="S685" s="1145"/>
      <c r="T685" s="1152"/>
      <c r="U685" s="1153"/>
      <c r="V685" s="1154"/>
      <c r="W685" s="1134"/>
      <c r="X685" s="1135"/>
      <c r="Y685" s="1135"/>
      <c r="Z685" s="1135"/>
      <c r="AA685" s="1136"/>
      <c r="AB685" s="1125"/>
      <c r="AC685" s="1126"/>
      <c r="AD685" s="1127"/>
      <c r="AE685" s="1152"/>
      <c r="AF685" s="1153"/>
      <c r="AG685" s="1154"/>
      <c r="AH685" s="1116"/>
      <c r="AI685" s="1117"/>
      <c r="AJ685" s="1117"/>
      <c r="AK685" s="1117"/>
      <c r="AL685" s="1118"/>
      <c r="AN685" s="745"/>
      <c r="AO685" s="746"/>
      <c r="AP685" s="746"/>
      <c r="AQ685" s="746"/>
      <c r="AR685" s="747"/>
      <c r="AU685" s="837"/>
      <c r="AV685" s="837"/>
      <c r="AW685" s="820"/>
    </row>
    <row r="686" spans="3:49" ht="10.9" customHeight="1">
      <c r="C686" s="1196">
        <v>7</v>
      </c>
      <c r="D686" s="1197" t="s">
        <v>9</v>
      </c>
      <c r="E686" s="1198">
        <v>30</v>
      </c>
      <c r="F686" s="1199" t="s">
        <v>10</v>
      </c>
      <c r="G686" s="1196" t="s">
        <v>20</v>
      </c>
      <c r="H686" s="1200"/>
      <c r="I686" s="1201"/>
      <c r="J686" s="1202"/>
      <c r="K686" s="1203"/>
      <c r="L686" s="1184"/>
      <c r="M686" s="1185"/>
      <c r="N686" s="1185"/>
      <c r="O686" s="1185"/>
      <c r="P686" s="1186"/>
      <c r="Q686" s="1187"/>
      <c r="R686" s="1188"/>
      <c r="S686" s="1189"/>
      <c r="T686" s="1190"/>
      <c r="U686" s="1191"/>
      <c r="V686" s="1192"/>
      <c r="W686" s="1184"/>
      <c r="X686" s="1185"/>
      <c r="Y686" s="1185"/>
      <c r="Z686" s="1185"/>
      <c r="AA686" s="1186"/>
      <c r="AB686" s="1193"/>
      <c r="AC686" s="1194"/>
      <c r="AD686" s="1195"/>
      <c r="AE686" s="1190"/>
      <c r="AF686" s="1191"/>
      <c r="AG686" s="1192"/>
      <c r="AH686" s="1180"/>
      <c r="AI686" s="1181"/>
      <c r="AJ686" s="1181"/>
      <c r="AK686" s="1181"/>
      <c r="AL686" s="1182"/>
      <c r="AN686" s="1183"/>
      <c r="AO686" s="1117"/>
      <c r="AP686" s="1117"/>
      <c r="AQ686" s="1117"/>
      <c r="AR686" s="1118"/>
      <c r="AU686" s="837" t="str">
        <f t="shared" ref="AU686" si="586">IF(OR(I686="×",AU690="×"),"×","●")</f>
        <v>●</v>
      </c>
      <c r="AV686" s="837">
        <f t="shared" ref="AV686" si="587">IF(AU686="●",IF(I686="定","-",I686),"-")</f>
        <v>0</v>
      </c>
      <c r="AW686" s="820">
        <f t="shared" ref="AW686" si="588">20+ROUNDDOWN(($K$256-1000)/1000,0)*20</f>
        <v>0</v>
      </c>
    </row>
    <row r="687" spans="3:49" ht="10.9" customHeight="1">
      <c r="C687" s="1161"/>
      <c r="D687" s="1163"/>
      <c r="E687" s="1165"/>
      <c r="F687" s="1167"/>
      <c r="G687" s="1161"/>
      <c r="H687" s="1169"/>
      <c r="I687" s="1174"/>
      <c r="J687" s="1175"/>
      <c r="K687" s="1176"/>
      <c r="L687" s="1131"/>
      <c r="M687" s="1132"/>
      <c r="N687" s="1132"/>
      <c r="O687" s="1132"/>
      <c r="P687" s="1133"/>
      <c r="Q687" s="1140"/>
      <c r="R687" s="1141"/>
      <c r="S687" s="1142"/>
      <c r="T687" s="1149"/>
      <c r="U687" s="1150"/>
      <c r="V687" s="1151"/>
      <c r="W687" s="1131"/>
      <c r="X687" s="1132"/>
      <c r="Y687" s="1132"/>
      <c r="Z687" s="1132"/>
      <c r="AA687" s="1133"/>
      <c r="AB687" s="1158"/>
      <c r="AC687" s="1159"/>
      <c r="AD687" s="1160"/>
      <c r="AE687" s="1149"/>
      <c r="AF687" s="1150"/>
      <c r="AG687" s="1151"/>
      <c r="AH687" s="1113"/>
      <c r="AI687" s="1114"/>
      <c r="AJ687" s="1114"/>
      <c r="AK687" s="1114"/>
      <c r="AL687" s="1115"/>
      <c r="AN687" s="745"/>
      <c r="AO687" s="746"/>
      <c r="AP687" s="746"/>
      <c r="AQ687" s="746"/>
      <c r="AR687" s="747"/>
      <c r="AU687" s="837"/>
      <c r="AV687" s="837"/>
      <c r="AW687" s="820"/>
    </row>
    <row r="688" spans="3:49" ht="10.9" customHeight="1">
      <c r="C688" s="1161"/>
      <c r="D688" s="1163"/>
      <c r="E688" s="1165"/>
      <c r="F688" s="1167"/>
      <c r="G688" s="1161"/>
      <c r="H688" s="1169"/>
      <c r="I688" s="1174"/>
      <c r="J688" s="1175"/>
      <c r="K688" s="1176"/>
      <c r="L688" s="1131"/>
      <c r="M688" s="1132"/>
      <c r="N688" s="1132"/>
      <c r="O688" s="1132"/>
      <c r="P688" s="1133"/>
      <c r="Q688" s="1140"/>
      <c r="R688" s="1141"/>
      <c r="S688" s="1142"/>
      <c r="T688" s="1149"/>
      <c r="U688" s="1150"/>
      <c r="V688" s="1151"/>
      <c r="W688" s="1131"/>
      <c r="X688" s="1132"/>
      <c r="Y688" s="1132"/>
      <c r="Z688" s="1132"/>
      <c r="AA688" s="1133"/>
      <c r="AB688" s="1122"/>
      <c r="AC688" s="1123"/>
      <c r="AD688" s="1124"/>
      <c r="AE688" s="1149"/>
      <c r="AF688" s="1150"/>
      <c r="AG688" s="1151"/>
      <c r="AH688" s="1113"/>
      <c r="AI688" s="1114"/>
      <c r="AJ688" s="1114"/>
      <c r="AK688" s="1114"/>
      <c r="AL688" s="1115"/>
      <c r="AN688" s="745"/>
      <c r="AO688" s="746"/>
      <c r="AP688" s="746"/>
      <c r="AQ688" s="746"/>
      <c r="AR688" s="747"/>
      <c r="AU688" s="837"/>
      <c r="AV688" s="837"/>
      <c r="AW688" s="820"/>
    </row>
    <row r="689" spans="3:49" ht="10.9" customHeight="1">
      <c r="C689" s="1162"/>
      <c r="D689" s="1164"/>
      <c r="E689" s="1166"/>
      <c r="F689" s="1168"/>
      <c r="G689" s="1162"/>
      <c r="H689" s="1170"/>
      <c r="I689" s="1177"/>
      <c r="J689" s="1178"/>
      <c r="K689" s="1179"/>
      <c r="L689" s="1134"/>
      <c r="M689" s="1135"/>
      <c r="N689" s="1135"/>
      <c r="O689" s="1135"/>
      <c r="P689" s="1136"/>
      <c r="Q689" s="1143"/>
      <c r="R689" s="1144"/>
      <c r="S689" s="1145"/>
      <c r="T689" s="1152"/>
      <c r="U689" s="1153"/>
      <c r="V689" s="1154"/>
      <c r="W689" s="1134"/>
      <c r="X689" s="1135"/>
      <c r="Y689" s="1135"/>
      <c r="Z689" s="1135"/>
      <c r="AA689" s="1136"/>
      <c r="AB689" s="1125"/>
      <c r="AC689" s="1126"/>
      <c r="AD689" s="1127"/>
      <c r="AE689" s="1152"/>
      <c r="AF689" s="1153"/>
      <c r="AG689" s="1154"/>
      <c r="AH689" s="1116"/>
      <c r="AI689" s="1117"/>
      <c r="AJ689" s="1117"/>
      <c r="AK689" s="1117"/>
      <c r="AL689" s="1118"/>
      <c r="AN689" s="745"/>
      <c r="AO689" s="746"/>
      <c r="AP689" s="746"/>
      <c r="AQ689" s="746"/>
      <c r="AR689" s="747"/>
      <c r="AU689" s="837"/>
      <c r="AV689" s="837"/>
      <c r="AW689" s="820"/>
    </row>
    <row r="690" spans="3:49" ht="10.9" customHeight="1">
      <c r="C690" s="1196">
        <v>7</v>
      </c>
      <c r="D690" s="1197" t="s">
        <v>9</v>
      </c>
      <c r="E690" s="1198">
        <v>31</v>
      </c>
      <c r="F690" s="1199" t="s">
        <v>10</v>
      </c>
      <c r="G690" s="1196" t="s">
        <v>21</v>
      </c>
      <c r="H690" s="1200"/>
      <c r="I690" s="1201"/>
      <c r="J690" s="1202"/>
      <c r="K690" s="1203"/>
      <c r="L690" s="1184"/>
      <c r="M690" s="1185"/>
      <c r="N690" s="1185"/>
      <c r="O690" s="1185"/>
      <c r="P690" s="1186"/>
      <c r="Q690" s="1187"/>
      <c r="R690" s="1188"/>
      <c r="S690" s="1189"/>
      <c r="T690" s="1190"/>
      <c r="U690" s="1191"/>
      <c r="V690" s="1192"/>
      <c r="W690" s="1224"/>
      <c r="X690" s="1204"/>
      <c r="Y690" s="1204"/>
      <c r="Z690" s="1204"/>
      <c r="AA690" s="1205"/>
      <c r="AB690" s="1193"/>
      <c r="AC690" s="1194"/>
      <c r="AD690" s="1195"/>
      <c r="AE690" s="1190"/>
      <c r="AF690" s="1191"/>
      <c r="AG690" s="1192"/>
      <c r="AH690" s="1180"/>
      <c r="AI690" s="1181"/>
      <c r="AJ690" s="1181"/>
      <c r="AK690" s="1181"/>
      <c r="AL690" s="1182"/>
      <c r="AN690" s="1183"/>
      <c r="AO690" s="1117"/>
      <c r="AP690" s="1117"/>
      <c r="AQ690" s="1117"/>
      <c r="AR690" s="1118"/>
      <c r="AU690" s="837" t="str">
        <f>IF(I690="×","×","●")</f>
        <v>●</v>
      </c>
      <c r="AV690" s="837">
        <f t="shared" ref="AV690" si="589">IF(AU690="●",IF(I690="定","-",I690),"-")</f>
        <v>0</v>
      </c>
      <c r="AW690" s="820">
        <f t="shared" ref="AW690" si="590">20+ROUNDDOWN(($K$256-1000)/1000,0)*20</f>
        <v>0</v>
      </c>
    </row>
    <row r="691" spans="3:49" ht="10.9" customHeight="1">
      <c r="C691" s="1161"/>
      <c r="D691" s="1163"/>
      <c r="E691" s="1165"/>
      <c r="F691" s="1167"/>
      <c r="G691" s="1161"/>
      <c r="H691" s="1169"/>
      <c r="I691" s="1174"/>
      <c r="J691" s="1175"/>
      <c r="K691" s="1176"/>
      <c r="L691" s="1131"/>
      <c r="M691" s="1132"/>
      <c r="N691" s="1132"/>
      <c r="O691" s="1132"/>
      <c r="P691" s="1133"/>
      <c r="Q691" s="1140"/>
      <c r="R691" s="1141"/>
      <c r="S691" s="1142"/>
      <c r="T691" s="1149"/>
      <c r="U691" s="1150"/>
      <c r="V691" s="1151"/>
      <c r="W691" s="1224"/>
      <c r="X691" s="1204"/>
      <c r="Y691" s="1204"/>
      <c r="Z691" s="1204"/>
      <c r="AA691" s="1205"/>
      <c r="AB691" s="1158"/>
      <c r="AC691" s="1159"/>
      <c r="AD691" s="1160"/>
      <c r="AE691" s="1149"/>
      <c r="AF691" s="1150"/>
      <c r="AG691" s="1151"/>
      <c r="AH691" s="1113"/>
      <c r="AI691" s="1114"/>
      <c r="AJ691" s="1114"/>
      <c r="AK691" s="1114"/>
      <c r="AL691" s="1115"/>
      <c r="AN691" s="745"/>
      <c r="AO691" s="746"/>
      <c r="AP691" s="746"/>
      <c r="AQ691" s="746"/>
      <c r="AR691" s="747"/>
      <c r="AU691" s="837"/>
      <c r="AV691" s="837"/>
      <c r="AW691" s="820"/>
    </row>
    <row r="692" spans="3:49" ht="10.9" customHeight="1">
      <c r="C692" s="1161"/>
      <c r="D692" s="1163"/>
      <c r="E692" s="1165"/>
      <c r="F692" s="1167"/>
      <c r="G692" s="1161"/>
      <c r="H692" s="1169"/>
      <c r="I692" s="1174"/>
      <c r="J692" s="1175"/>
      <c r="K692" s="1176"/>
      <c r="L692" s="1131"/>
      <c r="M692" s="1132"/>
      <c r="N692" s="1132"/>
      <c r="O692" s="1132"/>
      <c r="P692" s="1133"/>
      <c r="Q692" s="1140"/>
      <c r="R692" s="1141"/>
      <c r="S692" s="1142"/>
      <c r="T692" s="1149"/>
      <c r="U692" s="1150"/>
      <c r="V692" s="1151"/>
      <c r="W692" s="1224"/>
      <c r="X692" s="1204"/>
      <c r="Y692" s="1204"/>
      <c r="Z692" s="1204"/>
      <c r="AA692" s="1205"/>
      <c r="AB692" s="1209"/>
      <c r="AC692" s="1210"/>
      <c r="AD692" s="1211"/>
      <c r="AE692" s="1149"/>
      <c r="AF692" s="1150"/>
      <c r="AG692" s="1151"/>
      <c r="AH692" s="1113"/>
      <c r="AI692" s="1114"/>
      <c r="AJ692" s="1114"/>
      <c r="AK692" s="1114"/>
      <c r="AL692" s="1115"/>
      <c r="AN692" s="745"/>
      <c r="AO692" s="746"/>
      <c r="AP692" s="746"/>
      <c r="AQ692" s="746"/>
      <c r="AR692" s="747"/>
      <c r="AU692" s="837"/>
      <c r="AV692" s="837"/>
      <c r="AW692" s="820"/>
    </row>
    <row r="693" spans="3:49" ht="10.9" customHeight="1" thickBot="1">
      <c r="C693" s="1228"/>
      <c r="D693" s="1229"/>
      <c r="E693" s="1230"/>
      <c r="F693" s="1231"/>
      <c r="G693" s="1228"/>
      <c r="H693" s="1232"/>
      <c r="I693" s="1233"/>
      <c r="J693" s="1234"/>
      <c r="K693" s="1235"/>
      <c r="L693" s="1215"/>
      <c r="M693" s="1216"/>
      <c r="N693" s="1216"/>
      <c r="O693" s="1216"/>
      <c r="P693" s="1217"/>
      <c r="Q693" s="1218"/>
      <c r="R693" s="1219"/>
      <c r="S693" s="1220"/>
      <c r="T693" s="1221"/>
      <c r="U693" s="1222"/>
      <c r="V693" s="1223"/>
      <c r="W693" s="1225"/>
      <c r="X693" s="1226"/>
      <c r="Y693" s="1226"/>
      <c r="Z693" s="1226"/>
      <c r="AA693" s="1227"/>
      <c r="AB693" s="1212"/>
      <c r="AC693" s="1213"/>
      <c r="AD693" s="1214"/>
      <c r="AE693" s="1221"/>
      <c r="AF693" s="1222"/>
      <c r="AG693" s="1223"/>
      <c r="AH693" s="1206"/>
      <c r="AI693" s="1207"/>
      <c r="AJ693" s="1207"/>
      <c r="AK693" s="1207"/>
      <c r="AL693" s="1208"/>
      <c r="AN693" s="900"/>
      <c r="AO693" s="901"/>
      <c r="AP693" s="901"/>
      <c r="AQ693" s="901"/>
      <c r="AR693" s="902"/>
      <c r="AU693" s="904"/>
      <c r="AV693" s="904"/>
      <c r="AW693" s="905"/>
    </row>
    <row r="694" spans="3:49" ht="10.9" customHeight="1" thickTop="1">
      <c r="C694" s="868">
        <v>8</v>
      </c>
      <c r="D694" s="922" t="s">
        <v>9</v>
      </c>
      <c r="E694" s="866">
        <v>1</v>
      </c>
      <c r="F694" s="985" t="s">
        <v>10</v>
      </c>
      <c r="G694" s="868" t="s">
        <v>22</v>
      </c>
      <c r="H694" s="1025"/>
      <c r="I694" s="991"/>
      <c r="J694" s="992"/>
      <c r="K694" s="993"/>
      <c r="L694" s="958">
        <f t="shared" ref="L694" si="591">IF(AND(I694="△",AU694="●"),AW694,0)</f>
        <v>0</v>
      </c>
      <c r="M694" s="959"/>
      <c r="N694" s="959"/>
      <c r="O694" s="959"/>
      <c r="P694" s="960"/>
      <c r="Q694" s="777"/>
      <c r="R694" s="778"/>
      <c r="S694" s="874"/>
      <c r="T694" s="964">
        <f t="shared" ref="T694" si="592">IF(Q694="①",$AL$168,IF(Q694="②",$AL$190,IF(Q694="③",$AL$212,IF(Q694="④",$AL$234,0))))</f>
        <v>0</v>
      </c>
      <c r="U694" s="965"/>
      <c r="V694" s="966"/>
      <c r="W694" s="1028">
        <f t="shared" ref="W694" si="593">IF(AND(I694="△",AU694="●"),$K$258*2,0)</f>
        <v>0</v>
      </c>
      <c r="X694" s="1029"/>
      <c r="Y694" s="1029"/>
      <c r="Z694" s="1029"/>
      <c r="AA694" s="1030"/>
      <c r="AB694" s="931"/>
      <c r="AC694" s="932"/>
      <c r="AD694" s="933"/>
      <c r="AE694" s="964">
        <f t="shared" ref="AE694" si="594">IF(AB696=0,0,ROUNDUP(AB696/AB694,3))</f>
        <v>0</v>
      </c>
      <c r="AF694" s="965"/>
      <c r="AG694" s="966"/>
      <c r="AH694" s="970">
        <f t="shared" ref="AH694" si="595">ROUNDUP(L694*T694+W694*AE694,1)</f>
        <v>0</v>
      </c>
      <c r="AI694" s="971"/>
      <c r="AJ694" s="971"/>
      <c r="AK694" s="971"/>
      <c r="AL694" s="972"/>
      <c r="AM694" s="12"/>
      <c r="AN694" s="928">
        <f t="shared" ref="AN694" si="596">IF(I694="△",ROUNDUP(W694*AE694,1),0)</f>
        <v>0</v>
      </c>
      <c r="AO694" s="929"/>
      <c r="AP694" s="929"/>
      <c r="AQ694" s="929"/>
      <c r="AR694" s="930"/>
      <c r="AU694" s="837" t="str">
        <f>IF(I694="×","×","●")</f>
        <v>●</v>
      </c>
      <c r="AV694" s="837">
        <f t="shared" ref="AV694" si="597">IF(AU694="●",IF(I694="定","-",I694),"-")</f>
        <v>0</v>
      </c>
      <c r="AW694" s="820">
        <f t="shared" ref="AW694" si="598">20+ROUNDDOWN(($K$256-1000)/1000,0)*20</f>
        <v>0</v>
      </c>
    </row>
    <row r="695" spans="3:49" ht="10.9" customHeight="1">
      <c r="C695" s="868"/>
      <c r="D695" s="922"/>
      <c r="E695" s="866"/>
      <c r="F695" s="985"/>
      <c r="G695" s="868"/>
      <c r="H695" s="1025"/>
      <c r="I695" s="991"/>
      <c r="J695" s="992"/>
      <c r="K695" s="993"/>
      <c r="L695" s="958"/>
      <c r="M695" s="959"/>
      <c r="N695" s="959"/>
      <c r="O695" s="959"/>
      <c r="P695" s="960"/>
      <c r="Q695" s="777"/>
      <c r="R695" s="778"/>
      <c r="S695" s="874"/>
      <c r="T695" s="964"/>
      <c r="U695" s="965"/>
      <c r="V695" s="966"/>
      <c r="W695" s="1004"/>
      <c r="X695" s="906"/>
      <c r="Y695" s="906"/>
      <c r="Z695" s="906"/>
      <c r="AA695" s="907"/>
      <c r="AB695" s="940"/>
      <c r="AC695" s="941"/>
      <c r="AD695" s="942"/>
      <c r="AE695" s="964"/>
      <c r="AF695" s="965"/>
      <c r="AG695" s="966"/>
      <c r="AH695" s="970"/>
      <c r="AI695" s="971"/>
      <c r="AJ695" s="971"/>
      <c r="AK695" s="971"/>
      <c r="AL695" s="972"/>
      <c r="AM695" s="12"/>
      <c r="AN695" s="911"/>
      <c r="AO695" s="912"/>
      <c r="AP695" s="912"/>
      <c r="AQ695" s="912"/>
      <c r="AR695" s="913"/>
      <c r="AU695" s="837"/>
      <c r="AV695" s="837"/>
      <c r="AW695" s="820"/>
    </row>
    <row r="696" spans="3:49" ht="10.9" customHeight="1">
      <c r="C696" s="868"/>
      <c r="D696" s="922"/>
      <c r="E696" s="866"/>
      <c r="F696" s="985"/>
      <c r="G696" s="868"/>
      <c r="H696" s="1025"/>
      <c r="I696" s="991"/>
      <c r="J696" s="992"/>
      <c r="K696" s="993"/>
      <c r="L696" s="958"/>
      <c r="M696" s="959"/>
      <c r="N696" s="959"/>
      <c r="O696" s="959"/>
      <c r="P696" s="960"/>
      <c r="Q696" s="777"/>
      <c r="R696" s="778"/>
      <c r="S696" s="874"/>
      <c r="T696" s="964"/>
      <c r="U696" s="965"/>
      <c r="V696" s="966"/>
      <c r="W696" s="1004"/>
      <c r="X696" s="906"/>
      <c r="Y696" s="906"/>
      <c r="Z696" s="906"/>
      <c r="AA696" s="907"/>
      <c r="AB696" s="943"/>
      <c r="AC696" s="944"/>
      <c r="AD696" s="945"/>
      <c r="AE696" s="964"/>
      <c r="AF696" s="965"/>
      <c r="AG696" s="966"/>
      <c r="AH696" s="970"/>
      <c r="AI696" s="971"/>
      <c r="AJ696" s="971"/>
      <c r="AK696" s="971"/>
      <c r="AL696" s="972"/>
      <c r="AM696" s="12"/>
      <c r="AN696" s="911"/>
      <c r="AO696" s="912"/>
      <c r="AP696" s="912"/>
      <c r="AQ696" s="912"/>
      <c r="AR696" s="913"/>
      <c r="AU696" s="837"/>
      <c r="AV696" s="837"/>
      <c r="AW696" s="820"/>
    </row>
    <row r="697" spans="3:49" ht="10.9" customHeight="1" thickBot="1">
      <c r="C697" s="946"/>
      <c r="D697" s="947"/>
      <c r="E697" s="948"/>
      <c r="F697" s="1014"/>
      <c r="G697" s="946"/>
      <c r="H697" s="1027"/>
      <c r="I697" s="1015"/>
      <c r="J697" s="1016"/>
      <c r="K697" s="1017"/>
      <c r="L697" s="1018"/>
      <c r="M697" s="1019"/>
      <c r="N697" s="1019"/>
      <c r="O697" s="1019"/>
      <c r="P697" s="1020"/>
      <c r="Q697" s="885"/>
      <c r="R697" s="886"/>
      <c r="S697" s="949"/>
      <c r="T697" s="1008"/>
      <c r="U697" s="1009"/>
      <c r="V697" s="1010"/>
      <c r="W697" s="1005"/>
      <c r="X697" s="1006"/>
      <c r="Y697" s="1006"/>
      <c r="Z697" s="1006"/>
      <c r="AA697" s="1007"/>
      <c r="AB697" s="1021"/>
      <c r="AC697" s="1022"/>
      <c r="AD697" s="1023"/>
      <c r="AE697" s="1008"/>
      <c r="AF697" s="1009"/>
      <c r="AG697" s="1010"/>
      <c r="AH697" s="1011"/>
      <c r="AI697" s="1012"/>
      <c r="AJ697" s="1012"/>
      <c r="AK697" s="1012"/>
      <c r="AL697" s="1013"/>
      <c r="AM697" s="11"/>
      <c r="AN697" s="955"/>
      <c r="AO697" s="956"/>
      <c r="AP697" s="956"/>
      <c r="AQ697" s="956"/>
      <c r="AR697" s="957"/>
      <c r="AU697" s="904"/>
      <c r="AV697" s="904"/>
      <c r="AW697" s="905"/>
    </row>
    <row r="698" spans="3:49" ht="10.9" customHeight="1" thickTop="1">
      <c r="C698" s="868">
        <v>8</v>
      </c>
      <c r="D698" s="922" t="s">
        <v>9</v>
      </c>
      <c r="E698" s="866">
        <v>2</v>
      </c>
      <c r="F698" s="985" t="s">
        <v>10</v>
      </c>
      <c r="G698" s="868" t="s">
        <v>23</v>
      </c>
      <c r="H698" s="1025"/>
      <c r="I698" s="991"/>
      <c r="J698" s="992"/>
      <c r="K698" s="993"/>
      <c r="L698" s="958">
        <f t="shared" ref="L698" si="599">IF(AND(I698="△",AU698="●"),AW698,0)</f>
        <v>0</v>
      </c>
      <c r="M698" s="959"/>
      <c r="N698" s="959"/>
      <c r="O698" s="959"/>
      <c r="P698" s="960"/>
      <c r="Q698" s="777"/>
      <c r="R698" s="778"/>
      <c r="S698" s="874"/>
      <c r="T698" s="964">
        <f t="shared" ref="T698" si="600">IF(Q698="①",$AL$168,IF(Q698="②",$AL$190,IF(Q698="③",$AL$212,IF(Q698="④",$AL$234,0))))</f>
        <v>0</v>
      </c>
      <c r="U698" s="965"/>
      <c r="V698" s="966"/>
      <c r="W698" s="958">
        <f t="shared" ref="W698" si="601">IF(AND(I698="△",AU698="●"),$K$258*2,0)</f>
        <v>0</v>
      </c>
      <c r="X698" s="959"/>
      <c r="Y698" s="959"/>
      <c r="Z698" s="959"/>
      <c r="AA698" s="960"/>
      <c r="AB698" s="931"/>
      <c r="AC698" s="932"/>
      <c r="AD698" s="933"/>
      <c r="AE698" s="964">
        <f t="shared" ref="AE698" si="602">IF(AB700=0,0,ROUNDUP(AB700/AB698,3))</f>
        <v>0</v>
      </c>
      <c r="AF698" s="965"/>
      <c r="AG698" s="966"/>
      <c r="AH698" s="970">
        <f t="shared" ref="AH698" si="603">ROUNDUP(L698*T698+W698*AE698,1)</f>
        <v>0</v>
      </c>
      <c r="AI698" s="971"/>
      <c r="AJ698" s="971"/>
      <c r="AK698" s="971"/>
      <c r="AL698" s="972"/>
      <c r="AN698" s="928">
        <f t="shared" ref="AN698" si="604">IF(I698="△",ROUNDUP(W698*AE698,1),0)</f>
        <v>0</v>
      </c>
      <c r="AO698" s="929"/>
      <c r="AP698" s="929"/>
      <c r="AQ698" s="929"/>
      <c r="AR698" s="930"/>
      <c r="AU698" s="837" t="str">
        <f t="shared" ref="AU698" si="605">IF(OR(I698="×",AU702="×"),"×","●")</f>
        <v>●</v>
      </c>
      <c r="AV698" s="837">
        <f t="shared" ref="AV698" si="606">IF(AU698="●",IF(I698="定","-",I698),"-")</f>
        <v>0</v>
      </c>
      <c r="AW698" s="820">
        <f t="shared" ref="AW698" si="607">20+ROUNDDOWN(($K$256-1000)/1000,0)*20</f>
        <v>0</v>
      </c>
    </row>
    <row r="699" spans="3:49" ht="10.9" customHeight="1">
      <c r="C699" s="868"/>
      <c r="D699" s="922"/>
      <c r="E699" s="866"/>
      <c r="F699" s="985"/>
      <c r="G699" s="868"/>
      <c r="H699" s="1025"/>
      <c r="I699" s="991"/>
      <c r="J699" s="992"/>
      <c r="K699" s="993"/>
      <c r="L699" s="958"/>
      <c r="M699" s="959"/>
      <c r="N699" s="959"/>
      <c r="O699" s="959"/>
      <c r="P699" s="960"/>
      <c r="Q699" s="777"/>
      <c r="R699" s="778"/>
      <c r="S699" s="874"/>
      <c r="T699" s="964"/>
      <c r="U699" s="965"/>
      <c r="V699" s="966"/>
      <c r="W699" s="958"/>
      <c r="X699" s="959"/>
      <c r="Y699" s="959"/>
      <c r="Z699" s="959"/>
      <c r="AA699" s="960"/>
      <c r="AB699" s="940"/>
      <c r="AC699" s="941"/>
      <c r="AD699" s="942"/>
      <c r="AE699" s="964"/>
      <c r="AF699" s="965"/>
      <c r="AG699" s="966"/>
      <c r="AH699" s="970"/>
      <c r="AI699" s="971"/>
      <c r="AJ699" s="971"/>
      <c r="AK699" s="971"/>
      <c r="AL699" s="972"/>
      <c r="AN699" s="911"/>
      <c r="AO699" s="912"/>
      <c r="AP699" s="912"/>
      <c r="AQ699" s="912"/>
      <c r="AR699" s="913"/>
      <c r="AU699" s="837"/>
      <c r="AV699" s="837"/>
      <c r="AW699" s="820"/>
    </row>
    <row r="700" spans="3:49" ht="10.9" customHeight="1">
      <c r="C700" s="868"/>
      <c r="D700" s="922"/>
      <c r="E700" s="866"/>
      <c r="F700" s="985"/>
      <c r="G700" s="868"/>
      <c r="H700" s="1025"/>
      <c r="I700" s="991"/>
      <c r="J700" s="992"/>
      <c r="K700" s="993"/>
      <c r="L700" s="958"/>
      <c r="M700" s="959"/>
      <c r="N700" s="959"/>
      <c r="O700" s="959"/>
      <c r="P700" s="960"/>
      <c r="Q700" s="777"/>
      <c r="R700" s="778"/>
      <c r="S700" s="874"/>
      <c r="T700" s="964"/>
      <c r="U700" s="965"/>
      <c r="V700" s="966"/>
      <c r="W700" s="958"/>
      <c r="X700" s="959"/>
      <c r="Y700" s="959"/>
      <c r="Z700" s="959"/>
      <c r="AA700" s="960"/>
      <c r="AB700" s="931"/>
      <c r="AC700" s="932"/>
      <c r="AD700" s="933"/>
      <c r="AE700" s="964"/>
      <c r="AF700" s="965"/>
      <c r="AG700" s="966"/>
      <c r="AH700" s="970"/>
      <c r="AI700" s="971"/>
      <c r="AJ700" s="971"/>
      <c r="AK700" s="971"/>
      <c r="AL700" s="972"/>
      <c r="AN700" s="911"/>
      <c r="AO700" s="912"/>
      <c r="AP700" s="912"/>
      <c r="AQ700" s="912"/>
      <c r="AR700" s="913"/>
      <c r="AU700" s="837"/>
      <c r="AV700" s="837"/>
      <c r="AW700" s="820"/>
    </row>
    <row r="701" spans="3:49" ht="10.9" customHeight="1">
      <c r="C701" s="869"/>
      <c r="D701" s="923"/>
      <c r="E701" s="867"/>
      <c r="F701" s="986"/>
      <c r="G701" s="869"/>
      <c r="H701" s="1026"/>
      <c r="I701" s="994"/>
      <c r="J701" s="995"/>
      <c r="K701" s="996"/>
      <c r="L701" s="961"/>
      <c r="M701" s="962"/>
      <c r="N701" s="962"/>
      <c r="O701" s="962"/>
      <c r="P701" s="963"/>
      <c r="Q701" s="780"/>
      <c r="R701" s="781"/>
      <c r="S701" s="875"/>
      <c r="T701" s="967"/>
      <c r="U701" s="968"/>
      <c r="V701" s="969"/>
      <c r="W701" s="961"/>
      <c r="X701" s="962"/>
      <c r="Y701" s="962"/>
      <c r="Z701" s="962"/>
      <c r="AA701" s="963"/>
      <c r="AB701" s="934"/>
      <c r="AC701" s="935"/>
      <c r="AD701" s="936"/>
      <c r="AE701" s="967"/>
      <c r="AF701" s="968"/>
      <c r="AG701" s="969"/>
      <c r="AH701" s="973"/>
      <c r="AI701" s="929"/>
      <c r="AJ701" s="929"/>
      <c r="AK701" s="929"/>
      <c r="AL701" s="930"/>
      <c r="AN701" s="911"/>
      <c r="AO701" s="912"/>
      <c r="AP701" s="912"/>
      <c r="AQ701" s="912"/>
      <c r="AR701" s="913"/>
      <c r="AU701" s="837"/>
      <c r="AV701" s="837"/>
      <c r="AW701" s="820"/>
    </row>
    <row r="702" spans="3:49" ht="10.9" customHeight="1">
      <c r="C702" s="920">
        <v>8</v>
      </c>
      <c r="D702" s="921" t="s">
        <v>9</v>
      </c>
      <c r="E702" s="924">
        <v>3</v>
      </c>
      <c r="F702" s="984" t="s">
        <v>10</v>
      </c>
      <c r="G702" s="920" t="s">
        <v>24</v>
      </c>
      <c r="H702" s="1024"/>
      <c r="I702" s="988"/>
      <c r="J702" s="989"/>
      <c r="K702" s="990"/>
      <c r="L702" s="975">
        <f t="shared" ref="L702" si="608">IF(AND(I702="△",AU702="●"),AW702,0)</f>
        <v>0</v>
      </c>
      <c r="M702" s="976"/>
      <c r="N702" s="976"/>
      <c r="O702" s="976"/>
      <c r="P702" s="977"/>
      <c r="Q702" s="774"/>
      <c r="R702" s="775"/>
      <c r="S702" s="873"/>
      <c r="T702" s="978">
        <f t="shared" ref="T702" si="609">IF(Q702="①",$AL$168,IF(Q702="②",$AL$190,IF(Q702="③",$AL$212,IF(Q702="④",$AL$234,0))))</f>
        <v>0</v>
      </c>
      <c r="U702" s="979"/>
      <c r="V702" s="980"/>
      <c r="W702" s="975">
        <f t="shared" ref="W702" si="610">IF(AND(I702="△",AU702="●"),$K$258*2,0)</f>
        <v>0</v>
      </c>
      <c r="X702" s="976"/>
      <c r="Y702" s="976"/>
      <c r="Z702" s="976"/>
      <c r="AA702" s="977"/>
      <c r="AB702" s="937"/>
      <c r="AC702" s="938"/>
      <c r="AD702" s="939"/>
      <c r="AE702" s="978">
        <f t="shared" ref="AE702" si="611">IF(AB704=0,0,ROUNDUP(AB704/AB702,3))</f>
        <v>0</v>
      </c>
      <c r="AF702" s="979"/>
      <c r="AG702" s="980"/>
      <c r="AH702" s="981">
        <f t="shared" ref="AH702" si="612">ROUNDUP(L702*T702+W702*AE702,1)</f>
        <v>0</v>
      </c>
      <c r="AI702" s="982"/>
      <c r="AJ702" s="982"/>
      <c r="AK702" s="982"/>
      <c r="AL702" s="983"/>
      <c r="AN702" s="928">
        <f t="shared" ref="AN702" si="613">IF(I702="△",ROUNDUP(W702*AE702,1),0)</f>
        <v>0</v>
      </c>
      <c r="AO702" s="929"/>
      <c r="AP702" s="929"/>
      <c r="AQ702" s="929"/>
      <c r="AR702" s="930"/>
      <c r="AU702" s="837" t="str">
        <f t="shared" ref="AU702" si="614">IF(OR(I702="×",AU706="×"),"×","●")</f>
        <v>●</v>
      </c>
      <c r="AV702" s="837">
        <f t="shared" ref="AV702" si="615">IF(AU702="●",IF(I702="定","-",I702),"-")</f>
        <v>0</v>
      </c>
      <c r="AW702" s="820">
        <f t="shared" ref="AW702" si="616">20+ROUNDDOWN(($K$256-1000)/1000,0)*20</f>
        <v>0</v>
      </c>
    </row>
    <row r="703" spans="3:49" ht="10.9" customHeight="1">
      <c r="C703" s="868"/>
      <c r="D703" s="922"/>
      <c r="E703" s="866"/>
      <c r="F703" s="985"/>
      <c r="G703" s="868"/>
      <c r="H703" s="1025"/>
      <c r="I703" s="991"/>
      <c r="J703" s="992"/>
      <c r="K703" s="993"/>
      <c r="L703" s="958"/>
      <c r="M703" s="959"/>
      <c r="N703" s="959"/>
      <c r="O703" s="959"/>
      <c r="P703" s="960"/>
      <c r="Q703" s="777"/>
      <c r="R703" s="778"/>
      <c r="S703" s="874"/>
      <c r="T703" s="964"/>
      <c r="U703" s="965"/>
      <c r="V703" s="966"/>
      <c r="W703" s="958"/>
      <c r="X703" s="959"/>
      <c r="Y703" s="959"/>
      <c r="Z703" s="959"/>
      <c r="AA703" s="960"/>
      <c r="AB703" s="940"/>
      <c r="AC703" s="941"/>
      <c r="AD703" s="942"/>
      <c r="AE703" s="964"/>
      <c r="AF703" s="965"/>
      <c r="AG703" s="966"/>
      <c r="AH703" s="970"/>
      <c r="AI703" s="971"/>
      <c r="AJ703" s="971"/>
      <c r="AK703" s="971"/>
      <c r="AL703" s="972"/>
      <c r="AN703" s="911"/>
      <c r="AO703" s="912"/>
      <c r="AP703" s="912"/>
      <c r="AQ703" s="912"/>
      <c r="AR703" s="913"/>
      <c r="AU703" s="837"/>
      <c r="AV703" s="837"/>
      <c r="AW703" s="820"/>
    </row>
    <row r="704" spans="3:49" ht="10.9" customHeight="1">
      <c r="C704" s="868"/>
      <c r="D704" s="922"/>
      <c r="E704" s="866"/>
      <c r="F704" s="985"/>
      <c r="G704" s="868"/>
      <c r="H704" s="1025"/>
      <c r="I704" s="991"/>
      <c r="J704" s="992"/>
      <c r="K704" s="993"/>
      <c r="L704" s="958"/>
      <c r="M704" s="959"/>
      <c r="N704" s="959"/>
      <c r="O704" s="959"/>
      <c r="P704" s="960"/>
      <c r="Q704" s="777"/>
      <c r="R704" s="778"/>
      <c r="S704" s="874"/>
      <c r="T704" s="964"/>
      <c r="U704" s="965"/>
      <c r="V704" s="966"/>
      <c r="W704" s="958"/>
      <c r="X704" s="959"/>
      <c r="Y704" s="959"/>
      <c r="Z704" s="959"/>
      <c r="AA704" s="960"/>
      <c r="AB704" s="931"/>
      <c r="AC704" s="932"/>
      <c r="AD704" s="933"/>
      <c r="AE704" s="964"/>
      <c r="AF704" s="965"/>
      <c r="AG704" s="966"/>
      <c r="AH704" s="970"/>
      <c r="AI704" s="971"/>
      <c r="AJ704" s="971"/>
      <c r="AK704" s="971"/>
      <c r="AL704" s="972"/>
      <c r="AN704" s="911"/>
      <c r="AO704" s="912"/>
      <c r="AP704" s="912"/>
      <c r="AQ704" s="912"/>
      <c r="AR704" s="913"/>
      <c r="AU704" s="837"/>
      <c r="AV704" s="837"/>
      <c r="AW704" s="820"/>
    </row>
    <row r="705" spans="3:49" ht="10.9" customHeight="1">
      <c r="C705" s="869"/>
      <c r="D705" s="923"/>
      <c r="E705" s="867"/>
      <c r="F705" s="986"/>
      <c r="G705" s="869"/>
      <c r="H705" s="1026"/>
      <c r="I705" s="994"/>
      <c r="J705" s="995"/>
      <c r="K705" s="996"/>
      <c r="L705" s="961"/>
      <c r="M705" s="962"/>
      <c r="N705" s="962"/>
      <c r="O705" s="962"/>
      <c r="P705" s="963"/>
      <c r="Q705" s="780"/>
      <c r="R705" s="781"/>
      <c r="S705" s="875"/>
      <c r="T705" s="967"/>
      <c r="U705" s="968"/>
      <c r="V705" s="969"/>
      <c r="W705" s="961"/>
      <c r="X705" s="962"/>
      <c r="Y705" s="962"/>
      <c r="Z705" s="962"/>
      <c r="AA705" s="963"/>
      <c r="AB705" s="934"/>
      <c r="AC705" s="935"/>
      <c r="AD705" s="936"/>
      <c r="AE705" s="967"/>
      <c r="AF705" s="968"/>
      <c r="AG705" s="969"/>
      <c r="AH705" s="973"/>
      <c r="AI705" s="929"/>
      <c r="AJ705" s="929"/>
      <c r="AK705" s="929"/>
      <c r="AL705" s="930"/>
      <c r="AN705" s="911"/>
      <c r="AO705" s="912"/>
      <c r="AP705" s="912"/>
      <c r="AQ705" s="912"/>
      <c r="AR705" s="913"/>
      <c r="AU705" s="837"/>
      <c r="AV705" s="837"/>
      <c r="AW705" s="820"/>
    </row>
    <row r="706" spans="3:49" ht="10.9" customHeight="1">
      <c r="C706" s="920">
        <v>8</v>
      </c>
      <c r="D706" s="921" t="s">
        <v>9</v>
      </c>
      <c r="E706" s="924">
        <v>4</v>
      </c>
      <c r="F706" s="984" t="s">
        <v>10</v>
      </c>
      <c r="G706" s="920" t="s">
        <v>25</v>
      </c>
      <c r="H706" s="1024"/>
      <c r="I706" s="988"/>
      <c r="J706" s="989"/>
      <c r="K706" s="990"/>
      <c r="L706" s="975">
        <f t="shared" ref="L706" si="617">IF(AND(I706="△",AU706="●"),AW706,0)</f>
        <v>0</v>
      </c>
      <c r="M706" s="976"/>
      <c r="N706" s="976"/>
      <c r="O706" s="976"/>
      <c r="P706" s="977"/>
      <c r="Q706" s="774"/>
      <c r="R706" s="775"/>
      <c r="S706" s="873"/>
      <c r="T706" s="978">
        <f t="shared" ref="T706" si="618">IF(Q706="①",$AL$168,IF(Q706="②",$AL$190,IF(Q706="③",$AL$212,IF(Q706="④",$AL$234,0))))</f>
        <v>0</v>
      </c>
      <c r="U706" s="979"/>
      <c r="V706" s="980"/>
      <c r="W706" s="975">
        <f t="shared" ref="W706" si="619">IF(AND(I706="△",AU706="●"),$K$258*2,0)</f>
        <v>0</v>
      </c>
      <c r="X706" s="976"/>
      <c r="Y706" s="976"/>
      <c r="Z706" s="976"/>
      <c r="AA706" s="977"/>
      <c r="AB706" s="937"/>
      <c r="AC706" s="938"/>
      <c r="AD706" s="939"/>
      <c r="AE706" s="978">
        <f t="shared" ref="AE706" si="620">IF(AB708=0,0,ROUNDUP(AB708/AB706,3))</f>
        <v>0</v>
      </c>
      <c r="AF706" s="979"/>
      <c r="AG706" s="980"/>
      <c r="AH706" s="981">
        <f t="shared" ref="AH706" si="621">ROUNDUP(L706*T706+W706*AE706,1)</f>
        <v>0</v>
      </c>
      <c r="AI706" s="982"/>
      <c r="AJ706" s="982"/>
      <c r="AK706" s="982"/>
      <c r="AL706" s="983"/>
      <c r="AN706" s="928">
        <f t="shared" ref="AN706" si="622">IF(I706="△",ROUNDUP(W706*AE706,1),0)</f>
        <v>0</v>
      </c>
      <c r="AO706" s="929"/>
      <c r="AP706" s="929"/>
      <c r="AQ706" s="929"/>
      <c r="AR706" s="930"/>
      <c r="AU706" s="837" t="str">
        <f t="shared" ref="AU706" si="623">IF(OR(I706="×",AU710="×"),"×","●")</f>
        <v>●</v>
      </c>
      <c r="AV706" s="837">
        <f t="shared" ref="AV706" si="624">IF(AU706="●",IF(I706="定","-",I706),"-")</f>
        <v>0</v>
      </c>
      <c r="AW706" s="820">
        <f t="shared" ref="AW706" si="625">20+ROUNDDOWN(($K$256-1000)/1000,0)*20</f>
        <v>0</v>
      </c>
    </row>
    <row r="707" spans="3:49" ht="10.9" customHeight="1">
      <c r="C707" s="868"/>
      <c r="D707" s="922"/>
      <c r="E707" s="866"/>
      <c r="F707" s="985"/>
      <c r="G707" s="868"/>
      <c r="H707" s="1025"/>
      <c r="I707" s="991"/>
      <c r="J707" s="992"/>
      <c r="K707" s="993"/>
      <c r="L707" s="958"/>
      <c r="M707" s="959"/>
      <c r="N707" s="959"/>
      <c r="O707" s="959"/>
      <c r="P707" s="960"/>
      <c r="Q707" s="777"/>
      <c r="R707" s="778"/>
      <c r="S707" s="874"/>
      <c r="T707" s="964"/>
      <c r="U707" s="965"/>
      <c r="V707" s="966"/>
      <c r="W707" s="958"/>
      <c r="X707" s="959"/>
      <c r="Y707" s="959"/>
      <c r="Z707" s="959"/>
      <c r="AA707" s="960"/>
      <c r="AB707" s="940"/>
      <c r="AC707" s="941"/>
      <c r="AD707" s="942"/>
      <c r="AE707" s="964"/>
      <c r="AF707" s="965"/>
      <c r="AG707" s="966"/>
      <c r="AH707" s="970"/>
      <c r="AI707" s="971"/>
      <c r="AJ707" s="971"/>
      <c r="AK707" s="971"/>
      <c r="AL707" s="972"/>
      <c r="AN707" s="911"/>
      <c r="AO707" s="912"/>
      <c r="AP707" s="912"/>
      <c r="AQ707" s="912"/>
      <c r="AR707" s="913"/>
      <c r="AU707" s="837"/>
      <c r="AV707" s="837"/>
      <c r="AW707" s="820"/>
    </row>
    <row r="708" spans="3:49" ht="10.9" customHeight="1">
      <c r="C708" s="868"/>
      <c r="D708" s="922"/>
      <c r="E708" s="866"/>
      <c r="F708" s="985"/>
      <c r="G708" s="868"/>
      <c r="H708" s="1025"/>
      <c r="I708" s="991"/>
      <c r="J708" s="992"/>
      <c r="K708" s="993"/>
      <c r="L708" s="958"/>
      <c r="M708" s="959"/>
      <c r="N708" s="959"/>
      <c r="O708" s="959"/>
      <c r="P708" s="960"/>
      <c r="Q708" s="777"/>
      <c r="R708" s="778"/>
      <c r="S708" s="874"/>
      <c r="T708" s="964"/>
      <c r="U708" s="965"/>
      <c r="V708" s="966"/>
      <c r="W708" s="958"/>
      <c r="X708" s="959"/>
      <c r="Y708" s="959"/>
      <c r="Z708" s="959"/>
      <c r="AA708" s="960"/>
      <c r="AB708" s="931"/>
      <c r="AC708" s="932"/>
      <c r="AD708" s="933"/>
      <c r="AE708" s="964"/>
      <c r="AF708" s="965"/>
      <c r="AG708" s="966"/>
      <c r="AH708" s="970"/>
      <c r="AI708" s="971"/>
      <c r="AJ708" s="971"/>
      <c r="AK708" s="971"/>
      <c r="AL708" s="972"/>
      <c r="AN708" s="911"/>
      <c r="AO708" s="912"/>
      <c r="AP708" s="912"/>
      <c r="AQ708" s="912"/>
      <c r="AR708" s="913"/>
      <c r="AU708" s="837"/>
      <c r="AV708" s="837"/>
      <c r="AW708" s="820"/>
    </row>
    <row r="709" spans="3:49" ht="10.9" customHeight="1">
      <c r="C709" s="869"/>
      <c r="D709" s="923"/>
      <c r="E709" s="867"/>
      <c r="F709" s="986"/>
      <c r="G709" s="869"/>
      <c r="H709" s="1026"/>
      <c r="I709" s="994"/>
      <c r="J709" s="995"/>
      <c r="K709" s="996"/>
      <c r="L709" s="961"/>
      <c r="M709" s="962"/>
      <c r="N709" s="962"/>
      <c r="O709" s="962"/>
      <c r="P709" s="963"/>
      <c r="Q709" s="780"/>
      <c r="R709" s="781"/>
      <c r="S709" s="875"/>
      <c r="T709" s="967"/>
      <c r="U709" s="968"/>
      <c r="V709" s="969"/>
      <c r="W709" s="961"/>
      <c r="X709" s="962"/>
      <c r="Y709" s="962"/>
      <c r="Z709" s="962"/>
      <c r="AA709" s="963"/>
      <c r="AB709" s="934"/>
      <c r="AC709" s="935"/>
      <c r="AD709" s="936"/>
      <c r="AE709" s="967"/>
      <c r="AF709" s="968"/>
      <c r="AG709" s="969"/>
      <c r="AH709" s="973"/>
      <c r="AI709" s="929"/>
      <c r="AJ709" s="929"/>
      <c r="AK709" s="929"/>
      <c r="AL709" s="930"/>
      <c r="AN709" s="911"/>
      <c r="AO709" s="912"/>
      <c r="AP709" s="912"/>
      <c r="AQ709" s="912"/>
      <c r="AR709" s="913"/>
      <c r="AU709" s="837"/>
      <c r="AV709" s="837"/>
      <c r="AW709" s="820"/>
    </row>
    <row r="710" spans="3:49" ht="10.9" customHeight="1">
      <c r="C710" s="920">
        <v>8</v>
      </c>
      <c r="D710" s="921" t="s">
        <v>9</v>
      </c>
      <c r="E710" s="924">
        <v>5</v>
      </c>
      <c r="F710" s="984" t="s">
        <v>10</v>
      </c>
      <c r="G710" s="920" t="s">
        <v>19</v>
      </c>
      <c r="H710" s="1024"/>
      <c r="I710" s="988"/>
      <c r="J710" s="989"/>
      <c r="K710" s="990"/>
      <c r="L710" s="975">
        <f t="shared" ref="L710" si="626">IF(AND(I710="△",AU710="●"),AW710,0)</f>
        <v>0</v>
      </c>
      <c r="M710" s="976"/>
      <c r="N710" s="976"/>
      <c r="O710" s="976"/>
      <c r="P710" s="977"/>
      <c r="Q710" s="774"/>
      <c r="R710" s="775"/>
      <c r="S710" s="873"/>
      <c r="T710" s="978">
        <f t="shared" ref="T710" si="627">IF(Q710="①",$AL$168,IF(Q710="②",$AL$190,IF(Q710="③",$AL$212,IF(Q710="④",$AL$234,0))))</f>
        <v>0</v>
      </c>
      <c r="U710" s="979"/>
      <c r="V710" s="980"/>
      <c r="W710" s="975">
        <f t="shared" ref="W710" si="628">IF(AND(I710="△",AU710="●"),$K$258*2,0)</f>
        <v>0</v>
      </c>
      <c r="X710" s="976"/>
      <c r="Y710" s="976"/>
      <c r="Z710" s="976"/>
      <c r="AA710" s="977"/>
      <c r="AB710" s="937"/>
      <c r="AC710" s="938"/>
      <c r="AD710" s="939"/>
      <c r="AE710" s="978">
        <f t="shared" ref="AE710" si="629">IF(AB712=0,0,ROUNDUP(AB712/AB710,3))</f>
        <v>0</v>
      </c>
      <c r="AF710" s="979"/>
      <c r="AG710" s="980"/>
      <c r="AH710" s="981">
        <f t="shared" ref="AH710" si="630">ROUNDUP(L710*T710+W710*AE710,1)</f>
        <v>0</v>
      </c>
      <c r="AI710" s="982"/>
      <c r="AJ710" s="982"/>
      <c r="AK710" s="982"/>
      <c r="AL710" s="983"/>
      <c r="AN710" s="928">
        <f t="shared" ref="AN710" si="631">IF(I710="△",ROUNDUP(W710*AE710,1),0)</f>
        <v>0</v>
      </c>
      <c r="AO710" s="929"/>
      <c r="AP710" s="929"/>
      <c r="AQ710" s="929"/>
      <c r="AR710" s="930"/>
      <c r="AU710" s="837" t="str">
        <f t="shared" ref="AU710" si="632">IF(OR(I710="×",AU714="×"),"×","●")</f>
        <v>●</v>
      </c>
      <c r="AV710" s="837">
        <f t="shared" ref="AV710" si="633">IF(AU710="●",IF(I710="定","-",I710),"-")</f>
        <v>0</v>
      </c>
      <c r="AW710" s="820">
        <f t="shared" ref="AW710" si="634">20+ROUNDDOWN(($K$256-1000)/1000,0)*20</f>
        <v>0</v>
      </c>
    </row>
    <row r="711" spans="3:49" ht="10.9" customHeight="1">
      <c r="C711" s="868"/>
      <c r="D711" s="922"/>
      <c r="E711" s="866"/>
      <c r="F711" s="985"/>
      <c r="G711" s="868"/>
      <c r="H711" s="1025"/>
      <c r="I711" s="991"/>
      <c r="J711" s="992"/>
      <c r="K711" s="993"/>
      <c r="L711" s="958"/>
      <c r="M711" s="959"/>
      <c r="N711" s="959"/>
      <c r="O711" s="959"/>
      <c r="P711" s="960"/>
      <c r="Q711" s="777"/>
      <c r="R711" s="778"/>
      <c r="S711" s="874"/>
      <c r="T711" s="964"/>
      <c r="U711" s="965"/>
      <c r="V711" s="966"/>
      <c r="W711" s="958"/>
      <c r="X711" s="959"/>
      <c r="Y711" s="959"/>
      <c r="Z711" s="959"/>
      <c r="AA711" s="960"/>
      <c r="AB711" s="940"/>
      <c r="AC711" s="941"/>
      <c r="AD711" s="942"/>
      <c r="AE711" s="964"/>
      <c r="AF711" s="965"/>
      <c r="AG711" s="966"/>
      <c r="AH711" s="970"/>
      <c r="AI711" s="971"/>
      <c r="AJ711" s="971"/>
      <c r="AK711" s="971"/>
      <c r="AL711" s="972"/>
      <c r="AN711" s="911"/>
      <c r="AO711" s="912"/>
      <c r="AP711" s="912"/>
      <c r="AQ711" s="912"/>
      <c r="AR711" s="913"/>
      <c r="AU711" s="837"/>
      <c r="AV711" s="837"/>
      <c r="AW711" s="820"/>
    </row>
    <row r="712" spans="3:49" ht="10.9" customHeight="1">
      <c r="C712" s="868"/>
      <c r="D712" s="922"/>
      <c r="E712" s="866"/>
      <c r="F712" s="985"/>
      <c r="G712" s="868"/>
      <c r="H712" s="1025"/>
      <c r="I712" s="991"/>
      <c r="J712" s="992"/>
      <c r="K712" s="993"/>
      <c r="L712" s="958"/>
      <c r="M712" s="959"/>
      <c r="N712" s="959"/>
      <c r="O712" s="959"/>
      <c r="P712" s="960"/>
      <c r="Q712" s="777"/>
      <c r="R712" s="778"/>
      <c r="S712" s="874"/>
      <c r="T712" s="964"/>
      <c r="U712" s="965"/>
      <c r="V712" s="966"/>
      <c r="W712" s="958"/>
      <c r="X712" s="959"/>
      <c r="Y712" s="959"/>
      <c r="Z712" s="959"/>
      <c r="AA712" s="960"/>
      <c r="AB712" s="931"/>
      <c r="AC712" s="932"/>
      <c r="AD712" s="933"/>
      <c r="AE712" s="964"/>
      <c r="AF712" s="965"/>
      <c r="AG712" s="966"/>
      <c r="AH712" s="970"/>
      <c r="AI712" s="971"/>
      <c r="AJ712" s="971"/>
      <c r="AK712" s="971"/>
      <c r="AL712" s="972"/>
      <c r="AN712" s="911"/>
      <c r="AO712" s="912"/>
      <c r="AP712" s="912"/>
      <c r="AQ712" s="912"/>
      <c r="AR712" s="913"/>
      <c r="AU712" s="837"/>
      <c r="AV712" s="837"/>
      <c r="AW712" s="820"/>
    </row>
    <row r="713" spans="3:49" ht="10.9" customHeight="1">
      <c r="C713" s="869"/>
      <c r="D713" s="923"/>
      <c r="E713" s="867"/>
      <c r="F713" s="986"/>
      <c r="G713" s="869"/>
      <c r="H713" s="1026"/>
      <c r="I713" s="994"/>
      <c r="J713" s="995"/>
      <c r="K713" s="996"/>
      <c r="L713" s="961"/>
      <c r="M713" s="962"/>
      <c r="N713" s="962"/>
      <c r="O713" s="962"/>
      <c r="P713" s="963"/>
      <c r="Q713" s="780"/>
      <c r="R713" s="781"/>
      <c r="S713" s="875"/>
      <c r="T713" s="967"/>
      <c r="U713" s="968"/>
      <c r="V713" s="969"/>
      <c r="W713" s="961"/>
      <c r="X713" s="962"/>
      <c r="Y713" s="962"/>
      <c r="Z713" s="962"/>
      <c r="AA713" s="963"/>
      <c r="AB713" s="934"/>
      <c r="AC713" s="935"/>
      <c r="AD713" s="936"/>
      <c r="AE713" s="967"/>
      <c r="AF713" s="968"/>
      <c r="AG713" s="969"/>
      <c r="AH713" s="973"/>
      <c r="AI713" s="929"/>
      <c r="AJ713" s="929"/>
      <c r="AK713" s="929"/>
      <c r="AL713" s="930"/>
      <c r="AN713" s="911"/>
      <c r="AO713" s="912"/>
      <c r="AP713" s="912"/>
      <c r="AQ713" s="912"/>
      <c r="AR713" s="913"/>
      <c r="AU713" s="837"/>
      <c r="AV713" s="837"/>
      <c r="AW713" s="820"/>
    </row>
    <row r="714" spans="3:49" ht="10.9" customHeight="1">
      <c r="C714" s="920">
        <v>8</v>
      </c>
      <c r="D714" s="921" t="s">
        <v>9</v>
      </c>
      <c r="E714" s="924">
        <v>6</v>
      </c>
      <c r="F714" s="984" t="s">
        <v>10</v>
      </c>
      <c r="G714" s="920" t="s">
        <v>20</v>
      </c>
      <c r="H714" s="1024"/>
      <c r="I714" s="988"/>
      <c r="J714" s="989"/>
      <c r="K714" s="990"/>
      <c r="L714" s="975">
        <f t="shared" ref="L714" si="635">IF(AND(I714="△",AU714="●"),AW714,0)</f>
        <v>0</v>
      </c>
      <c r="M714" s="976"/>
      <c r="N714" s="976"/>
      <c r="O714" s="976"/>
      <c r="P714" s="977"/>
      <c r="Q714" s="774"/>
      <c r="R714" s="775"/>
      <c r="S714" s="873"/>
      <c r="T714" s="978">
        <f t="shared" ref="T714" si="636">IF(Q714="①",$AL$168,IF(Q714="②",$AL$190,IF(Q714="③",$AL$212,IF(Q714="④",$AL$234,0))))</f>
        <v>0</v>
      </c>
      <c r="U714" s="979"/>
      <c r="V714" s="980"/>
      <c r="W714" s="975">
        <f t="shared" ref="W714" si="637">IF(AND(I714="△",AU714="●"),$K$258*2,0)</f>
        <v>0</v>
      </c>
      <c r="X714" s="976"/>
      <c r="Y714" s="976"/>
      <c r="Z714" s="976"/>
      <c r="AA714" s="977"/>
      <c r="AB714" s="937"/>
      <c r="AC714" s="938"/>
      <c r="AD714" s="939"/>
      <c r="AE714" s="978">
        <f t="shared" ref="AE714" si="638">IF(AB716=0,0,ROUNDUP(AB716/AB714,3))</f>
        <v>0</v>
      </c>
      <c r="AF714" s="979"/>
      <c r="AG714" s="980"/>
      <c r="AH714" s="981">
        <f t="shared" ref="AH714" si="639">ROUNDUP(L714*T714+W714*AE714,1)</f>
        <v>0</v>
      </c>
      <c r="AI714" s="982"/>
      <c r="AJ714" s="982"/>
      <c r="AK714" s="982"/>
      <c r="AL714" s="983"/>
      <c r="AN714" s="928">
        <f t="shared" ref="AN714" si="640">IF(I714="△",ROUNDUP(W714*AE714,1),0)</f>
        <v>0</v>
      </c>
      <c r="AO714" s="929"/>
      <c r="AP714" s="929"/>
      <c r="AQ714" s="929"/>
      <c r="AR714" s="930"/>
      <c r="AU714" s="837" t="str">
        <f t="shared" ref="AU714" si="641">IF(OR(I714="×",AU718="×"),"×","●")</f>
        <v>●</v>
      </c>
      <c r="AV714" s="837">
        <f t="shared" ref="AV714" si="642">IF(AU714="●",IF(I714="定","-",I714),"-")</f>
        <v>0</v>
      </c>
      <c r="AW714" s="820">
        <f t="shared" ref="AW714" si="643">20+ROUNDDOWN(($K$256-1000)/1000,0)*20</f>
        <v>0</v>
      </c>
    </row>
    <row r="715" spans="3:49" ht="10.9" customHeight="1">
      <c r="C715" s="868"/>
      <c r="D715" s="922"/>
      <c r="E715" s="866"/>
      <c r="F715" s="985"/>
      <c r="G715" s="868"/>
      <c r="H715" s="1025"/>
      <c r="I715" s="991"/>
      <c r="J715" s="992"/>
      <c r="K715" s="993"/>
      <c r="L715" s="958"/>
      <c r="M715" s="959"/>
      <c r="N715" s="959"/>
      <c r="O715" s="959"/>
      <c r="P715" s="960"/>
      <c r="Q715" s="777"/>
      <c r="R715" s="778"/>
      <c r="S715" s="874"/>
      <c r="T715" s="964"/>
      <c r="U715" s="965"/>
      <c r="V715" s="966"/>
      <c r="W715" s="958"/>
      <c r="X715" s="959"/>
      <c r="Y715" s="959"/>
      <c r="Z715" s="959"/>
      <c r="AA715" s="960"/>
      <c r="AB715" s="940"/>
      <c r="AC715" s="941"/>
      <c r="AD715" s="942"/>
      <c r="AE715" s="964"/>
      <c r="AF715" s="965"/>
      <c r="AG715" s="966"/>
      <c r="AH715" s="970"/>
      <c r="AI715" s="971"/>
      <c r="AJ715" s="971"/>
      <c r="AK715" s="971"/>
      <c r="AL715" s="972"/>
      <c r="AN715" s="911"/>
      <c r="AO715" s="912"/>
      <c r="AP715" s="912"/>
      <c r="AQ715" s="912"/>
      <c r="AR715" s="913"/>
      <c r="AU715" s="837"/>
      <c r="AV715" s="837"/>
      <c r="AW715" s="820"/>
    </row>
    <row r="716" spans="3:49" ht="10.9" customHeight="1">
      <c r="C716" s="868"/>
      <c r="D716" s="922"/>
      <c r="E716" s="866"/>
      <c r="F716" s="985"/>
      <c r="G716" s="868"/>
      <c r="H716" s="1025"/>
      <c r="I716" s="991"/>
      <c r="J716" s="992"/>
      <c r="K716" s="993"/>
      <c r="L716" s="958"/>
      <c r="M716" s="959"/>
      <c r="N716" s="959"/>
      <c r="O716" s="959"/>
      <c r="P716" s="960"/>
      <c r="Q716" s="777"/>
      <c r="R716" s="778"/>
      <c r="S716" s="874"/>
      <c r="T716" s="964"/>
      <c r="U716" s="965"/>
      <c r="V716" s="966"/>
      <c r="W716" s="958"/>
      <c r="X716" s="959"/>
      <c r="Y716" s="959"/>
      <c r="Z716" s="959"/>
      <c r="AA716" s="960"/>
      <c r="AB716" s="931"/>
      <c r="AC716" s="932"/>
      <c r="AD716" s="933"/>
      <c r="AE716" s="964"/>
      <c r="AF716" s="965"/>
      <c r="AG716" s="966"/>
      <c r="AH716" s="970"/>
      <c r="AI716" s="971"/>
      <c r="AJ716" s="971"/>
      <c r="AK716" s="971"/>
      <c r="AL716" s="972"/>
      <c r="AN716" s="911"/>
      <c r="AO716" s="912"/>
      <c r="AP716" s="912"/>
      <c r="AQ716" s="912"/>
      <c r="AR716" s="913"/>
      <c r="AU716" s="837"/>
      <c r="AV716" s="837"/>
      <c r="AW716" s="820"/>
    </row>
    <row r="717" spans="3:49" ht="10.9" customHeight="1">
      <c r="C717" s="869"/>
      <c r="D717" s="923"/>
      <c r="E717" s="867"/>
      <c r="F717" s="986"/>
      <c r="G717" s="869"/>
      <c r="H717" s="1026"/>
      <c r="I717" s="994"/>
      <c r="J717" s="995"/>
      <c r="K717" s="996"/>
      <c r="L717" s="961"/>
      <c r="M717" s="962"/>
      <c r="N717" s="962"/>
      <c r="O717" s="962"/>
      <c r="P717" s="963"/>
      <c r="Q717" s="780"/>
      <c r="R717" s="781"/>
      <c r="S717" s="875"/>
      <c r="T717" s="967"/>
      <c r="U717" s="968"/>
      <c r="V717" s="969"/>
      <c r="W717" s="961"/>
      <c r="X717" s="962"/>
      <c r="Y717" s="962"/>
      <c r="Z717" s="962"/>
      <c r="AA717" s="963"/>
      <c r="AB717" s="934"/>
      <c r="AC717" s="935"/>
      <c r="AD717" s="936"/>
      <c r="AE717" s="967"/>
      <c r="AF717" s="968"/>
      <c r="AG717" s="969"/>
      <c r="AH717" s="973"/>
      <c r="AI717" s="929"/>
      <c r="AJ717" s="929"/>
      <c r="AK717" s="929"/>
      <c r="AL717" s="930"/>
      <c r="AN717" s="911"/>
      <c r="AO717" s="912"/>
      <c r="AP717" s="912"/>
      <c r="AQ717" s="912"/>
      <c r="AR717" s="913"/>
      <c r="AU717" s="837"/>
      <c r="AV717" s="837"/>
      <c r="AW717" s="820"/>
    </row>
    <row r="718" spans="3:49" ht="10.9" customHeight="1">
      <c r="C718" s="920">
        <v>8</v>
      </c>
      <c r="D718" s="921" t="s">
        <v>9</v>
      </c>
      <c r="E718" s="924">
        <v>7</v>
      </c>
      <c r="F718" s="984" t="s">
        <v>10</v>
      </c>
      <c r="G718" s="920" t="s">
        <v>21</v>
      </c>
      <c r="H718" s="1024"/>
      <c r="I718" s="988"/>
      <c r="J718" s="989"/>
      <c r="K718" s="990"/>
      <c r="L718" s="975">
        <f t="shared" ref="L718" si="644">IF(AND(I718="△",AU718="●"),AW718,0)</f>
        <v>0</v>
      </c>
      <c r="M718" s="976"/>
      <c r="N718" s="976"/>
      <c r="O718" s="976"/>
      <c r="P718" s="977"/>
      <c r="Q718" s="774"/>
      <c r="R718" s="775"/>
      <c r="S718" s="873"/>
      <c r="T718" s="978">
        <f t="shared" ref="T718" si="645">IF(Q718="①",$AL$168,IF(Q718="②",$AL$190,IF(Q718="③",$AL$212,IF(Q718="④",$AL$234,0))))</f>
        <v>0</v>
      </c>
      <c r="U718" s="979"/>
      <c r="V718" s="980"/>
      <c r="W718" s="1004">
        <f t="shared" ref="W718" si="646">IF(AND(I718="△",AU718="●"),$K$258*2,0)</f>
        <v>0</v>
      </c>
      <c r="X718" s="906"/>
      <c r="Y718" s="906"/>
      <c r="Z718" s="906"/>
      <c r="AA718" s="907"/>
      <c r="AB718" s="937"/>
      <c r="AC718" s="938"/>
      <c r="AD718" s="939"/>
      <c r="AE718" s="978">
        <f t="shared" ref="AE718" si="647">IF(AB720=0,0,ROUNDUP(AB720/AB718,3))</f>
        <v>0</v>
      </c>
      <c r="AF718" s="979"/>
      <c r="AG718" s="980"/>
      <c r="AH718" s="981">
        <f t="shared" ref="AH718" si="648">ROUNDUP(L718*T718+W718*AE718,1)</f>
        <v>0</v>
      </c>
      <c r="AI718" s="982"/>
      <c r="AJ718" s="982"/>
      <c r="AK718" s="982"/>
      <c r="AL718" s="983"/>
      <c r="AN718" s="928">
        <f t="shared" ref="AN718" si="649">IF(I718="△",ROUNDUP(W718*AE718,1),0)</f>
        <v>0</v>
      </c>
      <c r="AO718" s="929"/>
      <c r="AP718" s="929"/>
      <c r="AQ718" s="929"/>
      <c r="AR718" s="930"/>
      <c r="AU718" s="837" t="str">
        <f>IF(OR(I718="×",AU722="×"),"×","●")</f>
        <v>●</v>
      </c>
      <c r="AV718" s="837">
        <f t="shared" ref="AV718" si="650">IF(AU718="●",IF(I718="定","-",I718),"-")</f>
        <v>0</v>
      </c>
      <c r="AW718" s="820">
        <f t="shared" ref="AW718" si="651">20+ROUNDDOWN(($K$256-1000)/1000,0)*20</f>
        <v>0</v>
      </c>
    </row>
    <row r="719" spans="3:49" ht="10.9" customHeight="1">
      <c r="C719" s="868"/>
      <c r="D719" s="922"/>
      <c r="E719" s="866"/>
      <c r="F719" s="985"/>
      <c r="G719" s="868"/>
      <c r="H719" s="1025"/>
      <c r="I719" s="991"/>
      <c r="J719" s="992"/>
      <c r="K719" s="993"/>
      <c r="L719" s="958"/>
      <c r="M719" s="959"/>
      <c r="N719" s="959"/>
      <c r="O719" s="959"/>
      <c r="P719" s="960"/>
      <c r="Q719" s="777"/>
      <c r="R719" s="778"/>
      <c r="S719" s="874"/>
      <c r="T719" s="964"/>
      <c r="U719" s="965"/>
      <c r="V719" s="966"/>
      <c r="W719" s="1004"/>
      <c r="X719" s="906"/>
      <c r="Y719" s="906"/>
      <c r="Z719" s="906"/>
      <c r="AA719" s="907"/>
      <c r="AB719" s="940"/>
      <c r="AC719" s="941"/>
      <c r="AD719" s="942"/>
      <c r="AE719" s="964"/>
      <c r="AF719" s="965"/>
      <c r="AG719" s="966"/>
      <c r="AH719" s="970"/>
      <c r="AI719" s="971"/>
      <c r="AJ719" s="971"/>
      <c r="AK719" s="971"/>
      <c r="AL719" s="972"/>
      <c r="AN719" s="911"/>
      <c r="AO719" s="912"/>
      <c r="AP719" s="912"/>
      <c r="AQ719" s="912"/>
      <c r="AR719" s="913"/>
      <c r="AU719" s="837"/>
      <c r="AV719" s="837"/>
      <c r="AW719" s="820"/>
    </row>
    <row r="720" spans="3:49" ht="10.9" customHeight="1">
      <c r="C720" s="868"/>
      <c r="D720" s="922"/>
      <c r="E720" s="866"/>
      <c r="F720" s="985"/>
      <c r="G720" s="868"/>
      <c r="H720" s="1025"/>
      <c r="I720" s="991"/>
      <c r="J720" s="992"/>
      <c r="K720" s="993"/>
      <c r="L720" s="958"/>
      <c r="M720" s="959"/>
      <c r="N720" s="959"/>
      <c r="O720" s="959"/>
      <c r="P720" s="960"/>
      <c r="Q720" s="777"/>
      <c r="R720" s="778"/>
      <c r="S720" s="874"/>
      <c r="T720" s="964"/>
      <c r="U720" s="965"/>
      <c r="V720" s="966"/>
      <c r="W720" s="1004"/>
      <c r="X720" s="906"/>
      <c r="Y720" s="906"/>
      <c r="Z720" s="906"/>
      <c r="AA720" s="907"/>
      <c r="AB720" s="931"/>
      <c r="AC720" s="932"/>
      <c r="AD720" s="933"/>
      <c r="AE720" s="964"/>
      <c r="AF720" s="965"/>
      <c r="AG720" s="966"/>
      <c r="AH720" s="970"/>
      <c r="AI720" s="971"/>
      <c r="AJ720" s="971"/>
      <c r="AK720" s="971"/>
      <c r="AL720" s="972"/>
      <c r="AN720" s="911"/>
      <c r="AO720" s="912"/>
      <c r="AP720" s="912"/>
      <c r="AQ720" s="912"/>
      <c r="AR720" s="913"/>
      <c r="AU720" s="837"/>
      <c r="AV720" s="837"/>
      <c r="AW720" s="820"/>
    </row>
    <row r="721" spans="3:49" ht="10.9" customHeight="1">
      <c r="C721" s="869"/>
      <c r="D721" s="923"/>
      <c r="E721" s="867"/>
      <c r="F721" s="986"/>
      <c r="G721" s="869"/>
      <c r="H721" s="1026"/>
      <c r="I721" s="994"/>
      <c r="J721" s="995"/>
      <c r="K721" s="996"/>
      <c r="L721" s="961"/>
      <c r="M721" s="962"/>
      <c r="N721" s="962"/>
      <c r="O721" s="962"/>
      <c r="P721" s="963"/>
      <c r="Q721" s="780"/>
      <c r="R721" s="781"/>
      <c r="S721" s="875"/>
      <c r="T721" s="967"/>
      <c r="U721" s="968"/>
      <c r="V721" s="969"/>
      <c r="W721" s="1004"/>
      <c r="X721" s="906"/>
      <c r="Y721" s="906"/>
      <c r="Z721" s="906"/>
      <c r="AA721" s="907"/>
      <c r="AB721" s="934"/>
      <c r="AC721" s="935"/>
      <c r="AD721" s="936"/>
      <c r="AE721" s="967"/>
      <c r="AF721" s="968"/>
      <c r="AG721" s="969"/>
      <c r="AH721" s="973"/>
      <c r="AI721" s="929"/>
      <c r="AJ721" s="929"/>
      <c r="AK721" s="929"/>
      <c r="AL721" s="930"/>
      <c r="AN721" s="911"/>
      <c r="AO721" s="912"/>
      <c r="AP721" s="912"/>
      <c r="AQ721" s="912"/>
      <c r="AR721" s="913"/>
      <c r="AU721" s="837"/>
      <c r="AV721" s="837"/>
      <c r="AW721" s="820"/>
    </row>
    <row r="722" spans="3:49" ht="10.9" customHeight="1">
      <c r="C722" s="920">
        <v>8</v>
      </c>
      <c r="D722" s="921" t="s">
        <v>9</v>
      </c>
      <c r="E722" s="924">
        <v>8</v>
      </c>
      <c r="F722" s="984" t="s">
        <v>10</v>
      </c>
      <c r="G722" s="920" t="s">
        <v>22</v>
      </c>
      <c r="H722" s="1024"/>
      <c r="I722" s="988"/>
      <c r="J722" s="989"/>
      <c r="K722" s="990"/>
      <c r="L722" s="975">
        <f t="shared" ref="L722" si="652">IF(AND(I722="△",AU722="●"),AW722,0)</f>
        <v>0</v>
      </c>
      <c r="M722" s="976"/>
      <c r="N722" s="976"/>
      <c r="O722" s="976"/>
      <c r="P722" s="977"/>
      <c r="Q722" s="774"/>
      <c r="R722" s="775"/>
      <c r="S722" s="873"/>
      <c r="T722" s="978">
        <f t="shared" ref="T722" si="653">IF(Q722="①",$AL$168,IF(Q722="②",$AL$190,IF(Q722="③",$AL$212,IF(Q722="④",$AL$234,0))))</f>
        <v>0</v>
      </c>
      <c r="U722" s="979"/>
      <c r="V722" s="980"/>
      <c r="W722" s="1004">
        <f t="shared" ref="W722" si="654">IF(AND(I722="△",AU722="●"),$K$258*2,0)</f>
        <v>0</v>
      </c>
      <c r="X722" s="906"/>
      <c r="Y722" s="906"/>
      <c r="Z722" s="906"/>
      <c r="AA722" s="907"/>
      <c r="AB722" s="937"/>
      <c r="AC722" s="938"/>
      <c r="AD722" s="939"/>
      <c r="AE722" s="978">
        <f t="shared" ref="AE722" si="655">IF(AB724=0,0,ROUNDUP(AB724/AB722,3))</f>
        <v>0</v>
      </c>
      <c r="AF722" s="979"/>
      <c r="AG722" s="980"/>
      <c r="AH722" s="981">
        <f t="shared" ref="AH722" si="656">ROUNDUP(L722*T722+W722*AE722,1)</f>
        <v>0</v>
      </c>
      <c r="AI722" s="982"/>
      <c r="AJ722" s="982"/>
      <c r="AK722" s="982"/>
      <c r="AL722" s="983"/>
      <c r="AM722" s="12"/>
      <c r="AN722" s="928">
        <f t="shared" ref="AN722" si="657">IF(I722="△",ROUNDUP(W722*AE722,1),0)</f>
        <v>0</v>
      </c>
      <c r="AO722" s="929"/>
      <c r="AP722" s="929"/>
      <c r="AQ722" s="929"/>
      <c r="AR722" s="930"/>
      <c r="AU722" s="837" t="str">
        <f t="shared" ref="AU722" si="658">IF(OR(I722="×",AU726="×"),"×","●")</f>
        <v>●</v>
      </c>
      <c r="AV722" s="837">
        <f t="shared" ref="AV722" si="659">IF(AU722="●",IF(I722="定","-",I722),"-")</f>
        <v>0</v>
      </c>
      <c r="AW722" s="820">
        <f t="shared" ref="AW722" si="660">20+ROUNDDOWN(($K$256-1000)/1000,0)*20</f>
        <v>0</v>
      </c>
    </row>
    <row r="723" spans="3:49" ht="10.9" customHeight="1">
      <c r="C723" s="868"/>
      <c r="D723" s="922"/>
      <c r="E723" s="866"/>
      <c r="F723" s="985"/>
      <c r="G723" s="868"/>
      <c r="H723" s="1025"/>
      <c r="I723" s="991"/>
      <c r="J723" s="992"/>
      <c r="K723" s="993"/>
      <c r="L723" s="958"/>
      <c r="M723" s="959"/>
      <c r="N723" s="959"/>
      <c r="O723" s="959"/>
      <c r="P723" s="960"/>
      <c r="Q723" s="777"/>
      <c r="R723" s="778"/>
      <c r="S723" s="874"/>
      <c r="T723" s="964"/>
      <c r="U723" s="965"/>
      <c r="V723" s="966"/>
      <c r="W723" s="1004"/>
      <c r="X723" s="906"/>
      <c r="Y723" s="906"/>
      <c r="Z723" s="906"/>
      <c r="AA723" s="907"/>
      <c r="AB723" s="940"/>
      <c r="AC723" s="941"/>
      <c r="AD723" s="942"/>
      <c r="AE723" s="964"/>
      <c r="AF723" s="965"/>
      <c r="AG723" s="966"/>
      <c r="AH723" s="970"/>
      <c r="AI723" s="971"/>
      <c r="AJ723" s="971"/>
      <c r="AK723" s="971"/>
      <c r="AL723" s="972"/>
      <c r="AM723" s="12"/>
      <c r="AN723" s="911"/>
      <c r="AO723" s="912"/>
      <c r="AP723" s="912"/>
      <c r="AQ723" s="912"/>
      <c r="AR723" s="913"/>
      <c r="AU723" s="837"/>
      <c r="AV723" s="837"/>
      <c r="AW723" s="820"/>
    </row>
    <row r="724" spans="3:49" ht="10.9" customHeight="1">
      <c r="C724" s="868"/>
      <c r="D724" s="922"/>
      <c r="E724" s="866"/>
      <c r="F724" s="985"/>
      <c r="G724" s="868"/>
      <c r="H724" s="1025"/>
      <c r="I724" s="991"/>
      <c r="J724" s="992"/>
      <c r="K724" s="993"/>
      <c r="L724" s="958"/>
      <c r="M724" s="959"/>
      <c r="N724" s="959"/>
      <c r="O724" s="959"/>
      <c r="P724" s="960"/>
      <c r="Q724" s="777"/>
      <c r="R724" s="778"/>
      <c r="S724" s="874"/>
      <c r="T724" s="964"/>
      <c r="U724" s="965"/>
      <c r="V724" s="966"/>
      <c r="W724" s="1004"/>
      <c r="X724" s="906"/>
      <c r="Y724" s="906"/>
      <c r="Z724" s="906"/>
      <c r="AA724" s="907"/>
      <c r="AB724" s="931"/>
      <c r="AC724" s="932"/>
      <c r="AD724" s="933"/>
      <c r="AE724" s="964"/>
      <c r="AF724" s="965"/>
      <c r="AG724" s="966"/>
      <c r="AH724" s="970"/>
      <c r="AI724" s="971"/>
      <c r="AJ724" s="971"/>
      <c r="AK724" s="971"/>
      <c r="AL724" s="972"/>
      <c r="AM724" s="12"/>
      <c r="AN724" s="911"/>
      <c r="AO724" s="912"/>
      <c r="AP724" s="912"/>
      <c r="AQ724" s="912"/>
      <c r="AR724" s="913"/>
      <c r="AU724" s="837"/>
      <c r="AV724" s="837"/>
      <c r="AW724" s="820"/>
    </row>
    <row r="725" spans="3:49" ht="10.9" customHeight="1">
      <c r="C725" s="869"/>
      <c r="D725" s="923"/>
      <c r="E725" s="867"/>
      <c r="F725" s="986"/>
      <c r="G725" s="869"/>
      <c r="H725" s="1026"/>
      <c r="I725" s="994"/>
      <c r="J725" s="995"/>
      <c r="K725" s="996"/>
      <c r="L725" s="961"/>
      <c r="M725" s="962"/>
      <c r="N725" s="962"/>
      <c r="O725" s="962"/>
      <c r="P725" s="963"/>
      <c r="Q725" s="780"/>
      <c r="R725" s="781"/>
      <c r="S725" s="875"/>
      <c r="T725" s="967"/>
      <c r="U725" s="968"/>
      <c r="V725" s="969"/>
      <c r="W725" s="1004"/>
      <c r="X725" s="906"/>
      <c r="Y725" s="906"/>
      <c r="Z725" s="906"/>
      <c r="AA725" s="907"/>
      <c r="AB725" s="934"/>
      <c r="AC725" s="935"/>
      <c r="AD725" s="936"/>
      <c r="AE725" s="967"/>
      <c r="AF725" s="968"/>
      <c r="AG725" s="969"/>
      <c r="AH725" s="973"/>
      <c r="AI725" s="929"/>
      <c r="AJ725" s="929"/>
      <c r="AK725" s="929"/>
      <c r="AL725" s="930"/>
      <c r="AM725" s="11"/>
      <c r="AN725" s="911"/>
      <c r="AO725" s="912"/>
      <c r="AP725" s="912"/>
      <c r="AQ725" s="912"/>
      <c r="AR725" s="913"/>
      <c r="AU725" s="837"/>
      <c r="AV725" s="837"/>
      <c r="AW725" s="820"/>
    </row>
    <row r="726" spans="3:49" ht="10.9" customHeight="1">
      <c r="C726" s="868">
        <v>8</v>
      </c>
      <c r="D726" s="922" t="s">
        <v>9</v>
      </c>
      <c r="E726" s="866">
        <v>9</v>
      </c>
      <c r="F726" s="985" t="s">
        <v>10</v>
      </c>
      <c r="G726" s="868" t="s">
        <v>23</v>
      </c>
      <c r="H726" s="1025"/>
      <c r="I726" s="991"/>
      <c r="J726" s="992"/>
      <c r="K726" s="993"/>
      <c r="L726" s="958">
        <f t="shared" ref="L726" si="661">IF(AND(I726="△",AU726="●"),AW726,0)</f>
        <v>0</v>
      </c>
      <c r="M726" s="959"/>
      <c r="N726" s="959"/>
      <c r="O726" s="959"/>
      <c r="P726" s="960"/>
      <c r="Q726" s="774"/>
      <c r="R726" s="775"/>
      <c r="S726" s="873"/>
      <c r="T726" s="964">
        <f t="shared" ref="T726" si="662">IF(Q726="①",$AL$168,IF(Q726="②",$AL$190,IF(Q726="③",$AL$212,IF(Q726="④",$AL$234,0))))</f>
        <v>0</v>
      </c>
      <c r="U726" s="965"/>
      <c r="V726" s="966"/>
      <c r="W726" s="958">
        <f t="shared" ref="W726" si="663">IF(AND(I726="△",AU726="●"),$K$258*2,0)</f>
        <v>0</v>
      </c>
      <c r="X726" s="959"/>
      <c r="Y726" s="959"/>
      <c r="Z726" s="959"/>
      <c r="AA726" s="960"/>
      <c r="AB726" s="937"/>
      <c r="AC726" s="938"/>
      <c r="AD726" s="939"/>
      <c r="AE726" s="964">
        <f t="shared" ref="AE726" si="664">IF(AB728=0,0,ROUNDUP(AB728/AB726,3))</f>
        <v>0</v>
      </c>
      <c r="AF726" s="965"/>
      <c r="AG726" s="966"/>
      <c r="AH726" s="970">
        <f t="shared" ref="AH726" si="665">ROUNDUP(L726*T726+W726*AE726,1)</f>
        <v>0</v>
      </c>
      <c r="AI726" s="971"/>
      <c r="AJ726" s="971"/>
      <c r="AK726" s="971"/>
      <c r="AL726" s="972"/>
      <c r="AN726" s="928">
        <f t="shared" ref="AN726" si="666">IF(I726="△",ROUNDUP(W726*AE726,1),0)</f>
        <v>0</v>
      </c>
      <c r="AO726" s="929"/>
      <c r="AP726" s="929"/>
      <c r="AQ726" s="929"/>
      <c r="AR726" s="930"/>
      <c r="AU726" s="837" t="str">
        <f t="shared" ref="AU726" si="667">IF(OR(I726="×",AU730="×"),"×","●")</f>
        <v>●</v>
      </c>
      <c r="AV726" s="837">
        <f t="shared" ref="AV726" si="668">IF(AU726="●",IF(I726="定","-",I726),"-")</f>
        <v>0</v>
      </c>
      <c r="AW726" s="820">
        <f t="shared" ref="AW726" si="669">20+ROUNDDOWN(($K$256-1000)/1000,0)*20</f>
        <v>0</v>
      </c>
    </row>
    <row r="727" spans="3:49" ht="10.9" customHeight="1">
      <c r="C727" s="868"/>
      <c r="D727" s="922"/>
      <c r="E727" s="866"/>
      <c r="F727" s="985"/>
      <c r="G727" s="868"/>
      <c r="H727" s="1025"/>
      <c r="I727" s="991"/>
      <c r="J727" s="992"/>
      <c r="K727" s="993"/>
      <c r="L727" s="958"/>
      <c r="M727" s="959"/>
      <c r="N727" s="959"/>
      <c r="O727" s="959"/>
      <c r="P727" s="960"/>
      <c r="Q727" s="777"/>
      <c r="R727" s="778"/>
      <c r="S727" s="874"/>
      <c r="T727" s="964"/>
      <c r="U727" s="965"/>
      <c r="V727" s="966"/>
      <c r="W727" s="958"/>
      <c r="X727" s="959"/>
      <c r="Y727" s="959"/>
      <c r="Z727" s="959"/>
      <c r="AA727" s="960"/>
      <c r="AB727" s="940"/>
      <c r="AC727" s="941"/>
      <c r="AD727" s="942"/>
      <c r="AE727" s="964"/>
      <c r="AF727" s="965"/>
      <c r="AG727" s="966"/>
      <c r="AH727" s="970"/>
      <c r="AI727" s="971"/>
      <c r="AJ727" s="971"/>
      <c r="AK727" s="971"/>
      <c r="AL727" s="972"/>
      <c r="AN727" s="911"/>
      <c r="AO727" s="912"/>
      <c r="AP727" s="912"/>
      <c r="AQ727" s="912"/>
      <c r="AR727" s="913"/>
      <c r="AU727" s="837"/>
      <c r="AV727" s="837"/>
      <c r="AW727" s="820"/>
    </row>
    <row r="728" spans="3:49" ht="10.9" customHeight="1">
      <c r="C728" s="868"/>
      <c r="D728" s="922"/>
      <c r="E728" s="866"/>
      <c r="F728" s="985"/>
      <c r="G728" s="868"/>
      <c r="H728" s="1025"/>
      <c r="I728" s="991"/>
      <c r="J728" s="992"/>
      <c r="K728" s="993"/>
      <c r="L728" s="958"/>
      <c r="M728" s="959"/>
      <c r="N728" s="959"/>
      <c r="O728" s="959"/>
      <c r="P728" s="960"/>
      <c r="Q728" s="777"/>
      <c r="R728" s="778"/>
      <c r="S728" s="874"/>
      <c r="T728" s="964"/>
      <c r="U728" s="965"/>
      <c r="V728" s="966"/>
      <c r="W728" s="958"/>
      <c r="X728" s="959"/>
      <c r="Y728" s="959"/>
      <c r="Z728" s="959"/>
      <c r="AA728" s="960"/>
      <c r="AB728" s="931"/>
      <c r="AC728" s="932"/>
      <c r="AD728" s="933"/>
      <c r="AE728" s="964"/>
      <c r="AF728" s="965"/>
      <c r="AG728" s="966"/>
      <c r="AH728" s="970"/>
      <c r="AI728" s="971"/>
      <c r="AJ728" s="971"/>
      <c r="AK728" s="971"/>
      <c r="AL728" s="972"/>
      <c r="AN728" s="911"/>
      <c r="AO728" s="912"/>
      <c r="AP728" s="912"/>
      <c r="AQ728" s="912"/>
      <c r="AR728" s="913"/>
      <c r="AU728" s="837"/>
      <c r="AV728" s="837"/>
      <c r="AW728" s="820"/>
    </row>
    <row r="729" spans="3:49" ht="10.9" customHeight="1">
      <c r="C729" s="869"/>
      <c r="D729" s="923"/>
      <c r="E729" s="867"/>
      <c r="F729" s="986"/>
      <c r="G729" s="869"/>
      <c r="H729" s="1026"/>
      <c r="I729" s="994"/>
      <c r="J729" s="995"/>
      <c r="K729" s="996"/>
      <c r="L729" s="961"/>
      <c r="M729" s="962"/>
      <c r="N729" s="962"/>
      <c r="O729" s="962"/>
      <c r="P729" s="963"/>
      <c r="Q729" s="780"/>
      <c r="R729" s="781"/>
      <c r="S729" s="875"/>
      <c r="T729" s="967"/>
      <c r="U729" s="968"/>
      <c r="V729" s="969"/>
      <c r="W729" s="961"/>
      <c r="X729" s="962"/>
      <c r="Y729" s="962"/>
      <c r="Z729" s="962"/>
      <c r="AA729" s="963"/>
      <c r="AB729" s="934"/>
      <c r="AC729" s="935"/>
      <c r="AD729" s="936"/>
      <c r="AE729" s="967"/>
      <c r="AF729" s="968"/>
      <c r="AG729" s="969"/>
      <c r="AH729" s="973"/>
      <c r="AI729" s="929"/>
      <c r="AJ729" s="929"/>
      <c r="AK729" s="929"/>
      <c r="AL729" s="930"/>
      <c r="AN729" s="911"/>
      <c r="AO729" s="912"/>
      <c r="AP729" s="912"/>
      <c r="AQ729" s="912"/>
      <c r="AR729" s="913"/>
      <c r="AU729" s="837"/>
      <c r="AV729" s="837"/>
      <c r="AW729" s="820"/>
    </row>
    <row r="730" spans="3:49" ht="10.9" customHeight="1">
      <c r="C730" s="920">
        <v>8</v>
      </c>
      <c r="D730" s="921" t="s">
        <v>9</v>
      </c>
      <c r="E730" s="924">
        <v>10</v>
      </c>
      <c r="F730" s="984" t="s">
        <v>10</v>
      </c>
      <c r="G730" s="920" t="s">
        <v>24</v>
      </c>
      <c r="H730" s="1024"/>
      <c r="I730" s="988"/>
      <c r="J730" s="989"/>
      <c r="K730" s="990"/>
      <c r="L730" s="975">
        <f t="shared" ref="L730" si="670">IF(AND(I730="△",AU730="●"),AW730,0)</f>
        <v>0</v>
      </c>
      <c r="M730" s="976"/>
      <c r="N730" s="976"/>
      <c r="O730" s="976"/>
      <c r="P730" s="977"/>
      <c r="Q730" s="774"/>
      <c r="R730" s="775"/>
      <c r="S730" s="873"/>
      <c r="T730" s="978">
        <f t="shared" ref="T730" si="671">IF(Q730="①",$AL$168,IF(Q730="②",$AL$190,IF(Q730="③",$AL$212,IF(Q730="④",$AL$234,0))))</f>
        <v>0</v>
      </c>
      <c r="U730" s="979"/>
      <c r="V730" s="980"/>
      <c r="W730" s="975">
        <f t="shared" ref="W730" si="672">IF(AND(I730="△",AU730="●"),$K$258*2,0)</f>
        <v>0</v>
      </c>
      <c r="X730" s="976"/>
      <c r="Y730" s="976"/>
      <c r="Z730" s="976"/>
      <c r="AA730" s="977"/>
      <c r="AB730" s="937"/>
      <c r="AC730" s="938"/>
      <c r="AD730" s="939"/>
      <c r="AE730" s="978">
        <f t="shared" ref="AE730" si="673">IF(AB732=0,0,ROUNDUP(AB732/AB730,3))</f>
        <v>0</v>
      </c>
      <c r="AF730" s="979"/>
      <c r="AG730" s="980"/>
      <c r="AH730" s="981">
        <f t="shared" ref="AH730" si="674">ROUNDUP(L730*T730+W730*AE730,1)</f>
        <v>0</v>
      </c>
      <c r="AI730" s="982"/>
      <c r="AJ730" s="982"/>
      <c r="AK730" s="982"/>
      <c r="AL730" s="983"/>
      <c r="AN730" s="928">
        <f t="shared" ref="AN730" si="675">IF(I730="△",ROUNDUP(W730*AE730,1),0)</f>
        <v>0</v>
      </c>
      <c r="AO730" s="929"/>
      <c r="AP730" s="929"/>
      <c r="AQ730" s="929"/>
      <c r="AR730" s="930"/>
      <c r="AU730" s="837" t="str">
        <f t="shared" ref="AU730" si="676">IF(OR(I730="×",AU734="×"),"×","●")</f>
        <v>●</v>
      </c>
      <c r="AV730" s="837">
        <f t="shared" ref="AV730" si="677">IF(AU730="●",IF(I730="定","-",I730),"-")</f>
        <v>0</v>
      </c>
      <c r="AW730" s="820">
        <f t="shared" ref="AW730" si="678">20+ROUNDDOWN(($K$256-1000)/1000,0)*20</f>
        <v>0</v>
      </c>
    </row>
    <row r="731" spans="3:49" ht="10.9" customHeight="1">
      <c r="C731" s="868"/>
      <c r="D731" s="922"/>
      <c r="E731" s="866"/>
      <c r="F731" s="985"/>
      <c r="G731" s="868"/>
      <c r="H731" s="1025"/>
      <c r="I731" s="991"/>
      <c r="J731" s="992"/>
      <c r="K731" s="993"/>
      <c r="L731" s="958"/>
      <c r="M731" s="959"/>
      <c r="N731" s="959"/>
      <c r="O731" s="959"/>
      <c r="P731" s="960"/>
      <c r="Q731" s="777"/>
      <c r="R731" s="778"/>
      <c r="S731" s="874"/>
      <c r="T731" s="964"/>
      <c r="U731" s="965"/>
      <c r="V731" s="966"/>
      <c r="W731" s="958"/>
      <c r="X731" s="959"/>
      <c r="Y731" s="959"/>
      <c r="Z731" s="959"/>
      <c r="AA731" s="960"/>
      <c r="AB731" s="940"/>
      <c r="AC731" s="941"/>
      <c r="AD731" s="942"/>
      <c r="AE731" s="964"/>
      <c r="AF731" s="965"/>
      <c r="AG731" s="966"/>
      <c r="AH731" s="970"/>
      <c r="AI731" s="971"/>
      <c r="AJ731" s="971"/>
      <c r="AK731" s="971"/>
      <c r="AL731" s="972"/>
      <c r="AN731" s="911"/>
      <c r="AO731" s="912"/>
      <c r="AP731" s="912"/>
      <c r="AQ731" s="912"/>
      <c r="AR731" s="913"/>
      <c r="AU731" s="837"/>
      <c r="AV731" s="837"/>
      <c r="AW731" s="820"/>
    </row>
    <row r="732" spans="3:49" ht="10.9" customHeight="1">
      <c r="C732" s="868"/>
      <c r="D732" s="922"/>
      <c r="E732" s="866"/>
      <c r="F732" s="985"/>
      <c r="G732" s="868"/>
      <c r="H732" s="1025"/>
      <c r="I732" s="991"/>
      <c r="J732" s="992"/>
      <c r="K732" s="993"/>
      <c r="L732" s="958"/>
      <c r="M732" s="959"/>
      <c r="N732" s="959"/>
      <c r="O732" s="959"/>
      <c r="P732" s="960"/>
      <c r="Q732" s="777"/>
      <c r="R732" s="778"/>
      <c r="S732" s="874"/>
      <c r="T732" s="964"/>
      <c r="U732" s="965"/>
      <c r="V732" s="966"/>
      <c r="W732" s="958"/>
      <c r="X732" s="959"/>
      <c r="Y732" s="959"/>
      <c r="Z732" s="959"/>
      <c r="AA732" s="960"/>
      <c r="AB732" s="931"/>
      <c r="AC732" s="932"/>
      <c r="AD732" s="933"/>
      <c r="AE732" s="964"/>
      <c r="AF732" s="965"/>
      <c r="AG732" s="966"/>
      <c r="AH732" s="970"/>
      <c r="AI732" s="971"/>
      <c r="AJ732" s="971"/>
      <c r="AK732" s="971"/>
      <c r="AL732" s="972"/>
      <c r="AN732" s="911"/>
      <c r="AO732" s="912"/>
      <c r="AP732" s="912"/>
      <c r="AQ732" s="912"/>
      <c r="AR732" s="913"/>
      <c r="AU732" s="837"/>
      <c r="AV732" s="837"/>
      <c r="AW732" s="820"/>
    </row>
    <row r="733" spans="3:49" ht="10.9" customHeight="1">
      <c r="C733" s="869"/>
      <c r="D733" s="923"/>
      <c r="E733" s="867"/>
      <c r="F733" s="986"/>
      <c r="G733" s="869"/>
      <c r="H733" s="1026"/>
      <c r="I733" s="994"/>
      <c r="J733" s="995"/>
      <c r="K733" s="996"/>
      <c r="L733" s="961"/>
      <c r="M733" s="962"/>
      <c r="N733" s="962"/>
      <c r="O733" s="962"/>
      <c r="P733" s="963"/>
      <c r="Q733" s="780"/>
      <c r="R733" s="781"/>
      <c r="S733" s="875"/>
      <c r="T733" s="967"/>
      <c r="U733" s="968"/>
      <c r="V733" s="969"/>
      <c r="W733" s="961"/>
      <c r="X733" s="962"/>
      <c r="Y733" s="962"/>
      <c r="Z733" s="962"/>
      <c r="AA733" s="963"/>
      <c r="AB733" s="934"/>
      <c r="AC733" s="935"/>
      <c r="AD733" s="936"/>
      <c r="AE733" s="967"/>
      <c r="AF733" s="968"/>
      <c r="AG733" s="969"/>
      <c r="AH733" s="973"/>
      <c r="AI733" s="929"/>
      <c r="AJ733" s="929"/>
      <c r="AK733" s="929"/>
      <c r="AL733" s="930"/>
      <c r="AN733" s="911"/>
      <c r="AO733" s="912"/>
      <c r="AP733" s="912"/>
      <c r="AQ733" s="912"/>
      <c r="AR733" s="913"/>
      <c r="AU733" s="837"/>
      <c r="AV733" s="837"/>
      <c r="AW733" s="820"/>
    </row>
    <row r="734" spans="3:49" ht="10.9" customHeight="1">
      <c r="C734" s="920">
        <v>8</v>
      </c>
      <c r="D734" s="921" t="s">
        <v>9</v>
      </c>
      <c r="E734" s="924">
        <v>11</v>
      </c>
      <c r="F734" s="984" t="s">
        <v>10</v>
      </c>
      <c r="G734" s="920" t="s">
        <v>25</v>
      </c>
      <c r="H734" s="1024"/>
      <c r="I734" s="988"/>
      <c r="J734" s="989"/>
      <c r="K734" s="990"/>
      <c r="L734" s="975">
        <f t="shared" ref="L734" si="679">IF(AND(I734="△",AU734="●"),AW734,0)</f>
        <v>0</v>
      </c>
      <c r="M734" s="976"/>
      <c r="N734" s="976"/>
      <c r="O734" s="976"/>
      <c r="P734" s="977"/>
      <c r="Q734" s="774"/>
      <c r="R734" s="775"/>
      <c r="S734" s="873"/>
      <c r="T734" s="978">
        <f t="shared" ref="T734" si="680">IF(Q734="①",$AL$168,IF(Q734="②",$AL$190,IF(Q734="③",$AL$212,IF(Q734="④",$AL$234,0))))</f>
        <v>0</v>
      </c>
      <c r="U734" s="979"/>
      <c r="V734" s="980"/>
      <c r="W734" s="975">
        <f t="shared" ref="W734" si="681">IF(AND(I734="△",AU734="●"),$K$258*2,0)</f>
        <v>0</v>
      </c>
      <c r="X734" s="976"/>
      <c r="Y734" s="976"/>
      <c r="Z734" s="976"/>
      <c r="AA734" s="977"/>
      <c r="AB734" s="937"/>
      <c r="AC734" s="938"/>
      <c r="AD734" s="939"/>
      <c r="AE734" s="978">
        <f t="shared" ref="AE734" si="682">IF(AB736=0,0,ROUNDUP(AB736/AB734,3))</f>
        <v>0</v>
      </c>
      <c r="AF734" s="979"/>
      <c r="AG734" s="980"/>
      <c r="AH734" s="981">
        <f t="shared" ref="AH734" si="683">ROUNDUP(L734*T734+W734*AE734,1)</f>
        <v>0</v>
      </c>
      <c r="AI734" s="982"/>
      <c r="AJ734" s="982"/>
      <c r="AK734" s="982"/>
      <c r="AL734" s="983"/>
      <c r="AN734" s="928">
        <f t="shared" ref="AN734" si="684">IF(I734="△",ROUNDUP(W734*AE734,1),0)</f>
        <v>0</v>
      </c>
      <c r="AO734" s="929"/>
      <c r="AP734" s="929"/>
      <c r="AQ734" s="929"/>
      <c r="AR734" s="930"/>
      <c r="AU734" s="837" t="str">
        <f t="shared" ref="AU734" si="685">IF(OR(I734="×",AU738="×"),"×","●")</f>
        <v>●</v>
      </c>
      <c r="AV734" s="837">
        <f t="shared" ref="AV734" si="686">IF(AU734="●",IF(I734="定","-",I734),"-")</f>
        <v>0</v>
      </c>
      <c r="AW734" s="820">
        <f t="shared" ref="AW734" si="687">20+ROUNDDOWN(($K$256-1000)/1000,0)*20</f>
        <v>0</v>
      </c>
    </row>
    <row r="735" spans="3:49" ht="10.9" customHeight="1">
      <c r="C735" s="868"/>
      <c r="D735" s="922"/>
      <c r="E735" s="866"/>
      <c r="F735" s="985"/>
      <c r="G735" s="868"/>
      <c r="H735" s="1025"/>
      <c r="I735" s="991"/>
      <c r="J735" s="992"/>
      <c r="K735" s="993"/>
      <c r="L735" s="958"/>
      <c r="M735" s="959"/>
      <c r="N735" s="959"/>
      <c r="O735" s="959"/>
      <c r="P735" s="960"/>
      <c r="Q735" s="777"/>
      <c r="R735" s="778"/>
      <c r="S735" s="874"/>
      <c r="T735" s="964"/>
      <c r="U735" s="965"/>
      <c r="V735" s="966"/>
      <c r="W735" s="958"/>
      <c r="X735" s="959"/>
      <c r="Y735" s="959"/>
      <c r="Z735" s="959"/>
      <c r="AA735" s="960"/>
      <c r="AB735" s="940"/>
      <c r="AC735" s="941"/>
      <c r="AD735" s="942"/>
      <c r="AE735" s="964"/>
      <c r="AF735" s="965"/>
      <c r="AG735" s="966"/>
      <c r="AH735" s="970"/>
      <c r="AI735" s="971"/>
      <c r="AJ735" s="971"/>
      <c r="AK735" s="971"/>
      <c r="AL735" s="972"/>
      <c r="AN735" s="911"/>
      <c r="AO735" s="912"/>
      <c r="AP735" s="912"/>
      <c r="AQ735" s="912"/>
      <c r="AR735" s="913"/>
      <c r="AU735" s="837"/>
      <c r="AV735" s="837"/>
      <c r="AW735" s="820"/>
    </row>
    <row r="736" spans="3:49" ht="10.9" customHeight="1">
      <c r="C736" s="868"/>
      <c r="D736" s="922"/>
      <c r="E736" s="866"/>
      <c r="F736" s="985"/>
      <c r="G736" s="868"/>
      <c r="H736" s="1025"/>
      <c r="I736" s="991"/>
      <c r="J736" s="992"/>
      <c r="K736" s="993"/>
      <c r="L736" s="958"/>
      <c r="M736" s="959"/>
      <c r="N736" s="959"/>
      <c r="O736" s="959"/>
      <c r="P736" s="960"/>
      <c r="Q736" s="777"/>
      <c r="R736" s="778"/>
      <c r="S736" s="874"/>
      <c r="T736" s="964"/>
      <c r="U736" s="965"/>
      <c r="V736" s="966"/>
      <c r="W736" s="958"/>
      <c r="X736" s="959"/>
      <c r="Y736" s="959"/>
      <c r="Z736" s="959"/>
      <c r="AA736" s="960"/>
      <c r="AB736" s="931"/>
      <c r="AC736" s="932"/>
      <c r="AD736" s="933"/>
      <c r="AE736" s="964"/>
      <c r="AF736" s="965"/>
      <c r="AG736" s="966"/>
      <c r="AH736" s="970"/>
      <c r="AI736" s="971"/>
      <c r="AJ736" s="971"/>
      <c r="AK736" s="971"/>
      <c r="AL736" s="972"/>
      <c r="AN736" s="911"/>
      <c r="AO736" s="912"/>
      <c r="AP736" s="912"/>
      <c r="AQ736" s="912"/>
      <c r="AR736" s="913"/>
      <c r="AU736" s="837"/>
      <c r="AV736" s="837"/>
      <c r="AW736" s="820"/>
    </row>
    <row r="737" spans="3:49" ht="10.9" customHeight="1">
      <c r="C737" s="869"/>
      <c r="D737" s="923"/>
      <c r="E737" s="867"/>
      <c r="F737" s="986"/>
      <c r="G737" s="869"/>
      <c r="H737" s="1026"/>
      <c r="I737" s="994"/>
      <c r="J737" s="995"/>
      <c r="K737" s="996"/>
      <c r="L737" s="961"/>
      <c r="M737" s="962"/>
      <c r="N737" s="962"/>
      <c r="O737" s="962"/>
      <c r="P737" s="963"/>
      <c r="Q737" s="780"/>
      <c r="R737" s="781"/>
      <c r="S737" s="875"/>
      <c r="T737" s="967"/>
      <c r="U737" s="968"/>
      <c r="V737" s="969"/>
      <c r="W737" s="961"/>
      <c r="X737" s="962"/>
      <c r="Y737" s="962"/>
      <c r="Z737" s="962"/>
      <c r="AA737" s="963"/>
      <c r="AB737" s="934"/>
      <c r="AC737" s="935"/>
      <c r="AD737" s="936"/>
      <c r="AE737" s="967"/>
      <c r="AF737" s="968"/>
      <c r="AG737" s="969"/>
      <c r="AH737" s="973"/>
      <c r="AI737" s="929"/>
      <c r="AJ737" s="929"/>
      <c r="AK737" s="929"/>
      <c r="AL737" s="930"/>
      <c r="AN737" s="911"/>
      <c r="AO737" s="912"/>
      <c r="AP737" s="912"/>
      <c r="AQ737" s="912"/>
      <c r="AR737" s="913"/>
      <c r="AU737" s="837"/>
      <c r="AV737" s="837"/>
      <c r="AW737" s="820"/>
    </row>
    <row r="738" spans="3:49" ht="10.9" customHeight="1">
      <c r="C738" s="920">
        <v>8</v>
      </c>
      <c r="D738" s="921" t="s">
        <v>9</v>
      </c>
      <c r="E738" s="924">
        <v>12</v>
      </c>
      <c r="F738" s="984" t="s">
        <v>10</v>
      </c>
      <c r="G738" s="920" t="s">
        <v>19</v>
      </c>
      <c r="H738" s="1024"/>
      <c r="I738" s="988"/>
      <c r="J738" s="989"/>
      <c r="K738" s="990"/>
      <c r="L738" s="975">
        <f t="shared" ref="L738" si="688">IF(AND(I738="△",AU738="●"),AW738,0)</f>
        <v>0</v>
      </c>
      <c r="M738" s="976"/>
      <c r="N738" s="976"/>
      <c r="O738" s="976"/>
      <c r="P738" s="977"/>
      <c r="Q738" s="774"/>
      <c r="R738" s="775"/>
      <c r="S738" s="873"/>
      <c r="T738" s="978">
        <f t="shared" ref="T738" si="689">IF(Q738="①",$AL$168,IF(Q738="②",$AL$190,IF(Q738="③",$AL$212,IF(Q738="④",$AL$234,0))))</f>
        <v>0</v>
      </c>
      <c r="U738" s="979"/>
      <c r="V738" s="980"/>
      <c r="W738" s="906">
        <f t="shared" ref="W738" si="690">IF(AND(I738="△",AU738="●"),$K$258*2,0)</f>
        <v>0</v>
      </c>
      <c r="X738" s="906"/>
      <c r="Y738" s="906"/>
      <c r="Z738" s="906"/>
      <c r="AA738" s="907"/>
      <c r="AB738" s="937"/>
      <c r="AC738" s="938"/>
      <c r="AD738" s="939"/>
      <c r="AE738" s="978">
        <f t="shared" ref="AE738" si="691">IF(AB740=0,0,ROUNDUP(AB740/AB738,3))</f>
        <v>0</v>
      </c>
      <c r="AF738" s="979"/>
      <c r="AG738" s="980"/>
      <c r="AH738" s="981">
        <f t="shared" ref="AH738" si="692">ROUNDUP(L738*T738+W738*AE738,1)</f>
        <v>0</v>
      </c>
      <c r="AI738" s="982"/>
      <c r="AJ738" s="982"/>
      <c r="AK738" s="982"/>
      <c r="AL738" s="983"/>
      <c r="AN738" s="928">
        <f t="shared" ref="AN738" si="693">IF(I738="△",ROUNDUP(W738*AE738,1),0)</f>
        <v>0</v>
      </c>
      <c r="AO738" s="929"/>
      <c r="AP738" s="929"/>
      <c r="AQ738" s="929"/>
      <c r="AR738" s="930"/>
      <c r="AU738" s="837" t="str">
        <f t="shared" ref="AU738" si="694">IF(OR(I738="×",AU742="×"),"×","●")</f>
        <v>●</v>
      </c>
      <c r="AV738" s="837">
        <f t="shared" ref="AV738" si="695">IF(AU738="●",IF(I738="定","-",I738),"-")</f>
        <v>0</v>
      </c>
      <c r="AW738" s="820">
        <f t="shared" ref="AW738" si="696">20+ROUNDDOWN(($K$256-1000)/1000,0)*20</f>
        <v>0</v>
      </c>
    </row>
    <row r="739" spans="3:49" ht="10.9" customHeight="1">
      <c r="C739" s="868"/>
      <c r="D739" s="922"/>
      <c r="E739" s="866"/>
      <c r="F739" s="985"/>
      <c r="G739" s="868"/>
      <c r="H739" s="1025"/>
      <c r="I739" s="991"/>
      <c r="J739" s="992"/>
      <c r="K739" s="993"/>
      <c r="L739" s="958"/>
      <c r="M739" s="959"/>
      <c r="N739" s="959"/>
      <c r="O739" s="959"/>
      <c r="P739" s="960"/>
      <c r="Q739" s="777"/>
      <c r="R739" s="778"/>
      <c r="S739" s="874"/>
      <c r="T739" s="964"/>
      <c r="U739" s="965"/>
      <c r="V739" s="966"/>
      <c r="W739" s="906"/>
      <c r="X739" s="906"/>
      <c r="Y739" s="906"/>
      <c r="Z739" s="906"/>
      <c r="AA739" s="907"/>
      <c r="AB739" s="940"/>
      <c r="AC739" s="941"/>
      <c r="AD739" s="942"/>
      <c r="AE739" s="964"/>
      <c r="AF739" s="965"/>
      <c r="AG739" s="966"/>
      <c r="AH739" s="970"/>
      <c r="AI739" s="971"/>
      <c r="AJ739" s="971"/>
      <c r="AK739" s="971"/>
      <c r="AL739" s="972"/>
      <c r="AN739" s="911"/>
      <c r="AO739" s="912"/>
      <c r="AP739" s="912"/>
      <c r="AQ739" s="912"/>
      <c r="AR739" s="913"/>
      <c r="AU739" s="837"/>
      <c r="AV739" s="837"/>
      <c r="AW739" s="820"/>
    </row>
    <row r="740" spans="3:49" ht="10.9" customHeight="1">
      <c r="C740" s="868"/>
      <c r="D740" s="922"/>
      <c r="E740" s="866"/>
      <c r="F740" s="985"/>
      <c r="G740" s="868"/>
      <c r="H740" s="1025"/>
      <c r="I740" s="991"/>
      <c r="J740" s="992"/>
      <c r="K740" s="993"/>
      <c r="L740" s="958"/>
      <c r="M740" s="959"/>
      <c r="N740" s="959"/>
      <c r="O740" s="959"/>
      <c r="P740" s="960"/>
      <c r="Q740" s="777"/>
      <c r="R740" s="778"/>
      <c r="S740" s="874"/>
      <c r="T740" s="964"/>
      <c r="U740" s="965"/>
      <c r="V740" s="966"/>
      <c r="W740" s="906"/>
      <c r="X740" s="906"/>
      <c r="Y740" s="906"/>
      <c r="Z740" s="906"/>
      <c r="AA740" s="907"/>
      <c r="AB740" s="931"/>
      <c r="AC740" s="932"/>
      <c r="AD740" s="933"/>
      <c r="AE740" s="964"/>
      <c r="AF740" s="965"/>
      <c r="AG740" s="966"/>
      <c r="AH740" s="970"/>
      <c r="AI740" s="971"/>
      <c r="AJ740" s="971"/>
      <c r="AK740" s="971"/>
      <c r="AL740" s="972"/>
      <c r="AN740" s="911"/>
      <c r="AO740" s="912"/>
      <c r="AP740" s="912"/>
      <c r="AQ740" s="912"/>
      <c r="AR740" s="913"/>
      <c r="AU740" s="837"/>
      <c r="AV740" s="837"/>
      <c r="AW740" s="820"/>
    </row>
    <row r="741" spans="3:49" ht="10.9" customHeight="1">
      <c r="C741" s="869"/>
      <c r="D741" s="923"/>
      <c r="E741" s="867"/>
      <c r="F741" s="986"/>
      <c r="G741" s="869"/>
      <c r="H741" s="1026"/>
      <c r="I741" s="994"/>
      <c r="J741" s="995"/>
      <c r="K741" s="996"/>
      <c r="L741" s="961"/>
      <c r="M741" s="962"/>
      <c r="N741" s="962"/>
      <c r="O741" s="962"/>
      <c r="P741" s="963"/>
      <c r="Q741" s="780"/>
      <c r="R741" s="781"/>
      <c r="S741" s="875"/>
      <c r="T741" s="967"/>
      <c r="U741" s="968"/>
      <c r="V741" s="969"/>
      <c r="W741" s="906"/>
      <c r="X741" s="906"/>
      <c r="Y741" s="906"/>
      <c r="Z741" s="906"/>
      <c r="AA741" s="907"/>
      <c r="AB741" s="934"/>
      <c r="AC741" s="935"/>
      <c r="AD741" s="936"/>
      <c r="AE741" s="967"/>
      <c r="AF741" s="968"/>
      <c r="AG741" s="969"/>
      <c r="AH741" s="973"/>
      <c r="AI741" s="929"/>
      <c r="AJ741" s="929"/>
      <c r="AK741" s="929"/>
      <c r="AL741" s="930"/>
      <c r="AN741" s="911"/>
      <c r="AO741" s="912"/>
      <c r="AP741" s="912"/>
      <c r="AQ741" s="912"/>
      <c r="AR741" s="913"/>
      <c r="AU741" s="837"/>
      <c r="AV741" s="837"/>
      <c r="AW741" s="820"/>
    </row>
    <row r="742" spans="3:49" ht="10.9" customHeight="1">
      <c r="C742" s="920">
        <v>8</v>
      </c>
      <c r="D742" s="921" t="s">
        <v>9</v>
      </c>
      <c r="E742" s="924">
        <v>13</v>
      </c>
      <c r="F742" s="984" t="s">
        <v>10</v>
      </c>
      <c r="G742" s="920" t="s">
        <v>20</v>
      </c>
      <c r="H742" s="1024"/>
      <c r="I742" s="988"/>
      <c r="J742" s="989"/>
      <c r="K742" s="990"/>
      <c r="L742" s="975">
        <f t="shared" ref="L742" si="697">IF(AND(I742="△",AU742="●"),AW742,0)</f>
        <v>0</v>
      </c>
      <c r="M742" s="976"/>
      <c r="N742" s="976"/>
      <c r="O742" s="976"/>
      <c r="P742" s="977"/>
      <c r="Q742" s="774"/>
      <c r="R742" s="775"/>
      <c r="S742" s="873"/>
      <c r="T742" s="978">
        <f t="shared" ref="T742" si="698">IF(Q742="①",$AL$168,IF(Q742="②",$AL$190,IF(Q742="③",$AL$212,IF(Q742="④",$AL$234,0))))</f>
        <v>0</v>
      </c>
      <c r="U742" s="979"/>
      <c r="V742" s="980"/>
      <c r="W742" s="906">
        <f t="shared" ref="W742" si="699">IF(AND(I742="△",AU742="●"),$K$258*2,0)</f>
        <v>0</v>
      </c>
      <c r="X742" s="906"/>
      <c r="Y742" s="906"/>
      <c r="Z742" s="906"/>
      <c r="AA742" s="907"/>
      <c r="AB742" s="937"/>
      <c r="AC742" s="938"/>
      <c r="AD742" s="939"/>
      <c r="AE742" s="978">
        <f t="shared" ref="AE742" si="700">IF(AB744=0,0,ROUNDUP(AB744/AB742,3))</f>
        <v>0</v>
      </c>
      <c r="AF742" s="979"/>
      <c r="AG742" s="980"/>
      <c r="AH742" s="981">
        <f t="shared" ref="AH742" si="701">ROUNDUP(L742*T742+W742*AE742,1)</f>
        <v>0</v>
      </c>
      <c r="AI742" s="982"/>
      <c r="AJ742" s="982"/>
      <c r="AK742" s="982"/>
      <c r="AL742" s="983"/>
      <c r="AN742" s="928">
        <f t="shared" ref="AN742" si="702">IF(I742="△",ROUNDUP(W742*AE742,1),0)</f>
        <v>0</v>
      </c>
      <c r="AO742" s="929"/>
      <c r="AP742" s="929"/>
      <c r="AQ742" s="929"/>
      <c r="AR742" s="930"/>
      <c r="AU742" s="837" t="str">
        <f t="shared" ref="AU742" si="703">IF(OR(I742="×",AU746="×"),"×","●")</f>
        <v>●</v>
      </c>
      <c r="AV742" s="837">
        <f t="shared" ref="AV742" si="704">IF(AU742="●",IF(I742="定","-",I742),"-")</f>
        <v>0</v>
      </c>
      <c r="AW742" s="820">
        <f t="shared" ref="AW742" si="705">20+ROUNDDOWN(($K$256-1000)/1000,0)*20</f>
        <v>0</v>
      </c>
    </row>
    <row r="743" spans="3:49" ht="10.9" customHeight="1">
      <c r="C743" s="868"/>
      <c r="D743" s="922"/>
      <c r="E743" s="866"/>
      <c r="F743" s="985"/>
      <c r="G743" s="868"/>
      <c r="H743" s="1025"/>
      <c r="I743" s="991"/>
      <c r="J743" s="992"/>
      <c r="K743" s="993"/>
      <c r="L743" s="958"/>
      <c r="M743" s="959"/>
      <c r="N743" s="959"/>
      <c r="O743" s="959"/>
      <c r="P743" s="960"/>
      <c r="Q743" s="777"/>
      <c r="R743" s="778"/>
      <c r="S743" s="874"/>
      <c r="T743" s="964"/>
      <c r="U743" s="965"/>
      <c r="V743" s="966"/>
      <c r="W743" s="906"/>
      <c r="X743" s="906"/>
      <c r="Y743" s="906"/>
      <c r="Z743" s="906"/>
      <c r="AA743" s="907"/>
      <c r="AB743" s="940"/>
      <c r="AC743" s="941"/>
      <c r="AD743" s="942"/>
      <c r="AE743" s="964"/>
      <c r="AF743" s="965"/>
      <c r="AG743" s="966"/>
      <c r="AH743" s="970"/>
      <c r="AI743" s="971"/>
      <c r="AJ743" s="971"/>
      <c r="AK743" s="971"/>
      <c r="AL743" s="972"/>
      <c r="AN743" s="911"/>
      <c r="AO743" s="912"/>
      <c r="AP743" s="912"/>
      <c r="AQ743" s="912"/>
      <c r="AR743" s="913"/>
      <c r="AU743" s="837"/>
      <c r="AV743" s="837"/>
      <c r="AW743" s="820"/>
    </row>
    <row r="744" spans="3:49" ht="10.9" customHeight="1">
      <c r="C744" s="868"/>
      <c r="D744" s="922"/>
      <c r="E744" s="866"/>
      <c r="F744" s="985"/>
      <c r="G744" s="868"/>
      <c r="H744" s="1025"/>
      <c r="I744" s="991"/>
      <c r="J744" s="992"/>
      <c r="K744" s="993"/>
      <c r="L744" s="958"/>
      <c r="M744" s="959"/>
      <c r="N744" s="959"/>
      <c r="O744" s="959"/>
      <c r="P744" s="960"/>
      <c r="Q744" s="777"/>
      <c r="R744" s="778"/>
      <c r="S744" s="874"/>
      <c r="T744" s="964"/>
      <c r="U744" s="965"/>
      <c r="V744" s="966"/>
      <c r="W744" s="906"/>
      <c r="X744" s="906"/>
      <c r="Y744" s="906"/>
      <c r="Z744" s="906"/>
      <c r="AA744" s="907"/>
      <c r="AB744" s="931"/>
      <c r="AC744" s="932"/>
      <c r="AD744" s="933"/>
      <c r="AE744" s="964"/>
      <c r="AF744" s="965"/>
      <c r="AG744" s="966"/>
      <c r="AH744" s="970"/>
      <c r="AI744" s="971"/>
      <c r="AJ744" s="971"/>
      <c r="AK744" s="971"/>
      <c r="AL744" s="972"/>
      <c r="AN744" s="911"/>
      <c r="AO744" s="912"/>
      <c r="AP744" s="912"/>
      <c r="AQ744" s="912"/>
      <c r="AR744" s="913"/>
      <c r="AU744" s="837"/>
      <c r="AV744" s="837"/>
      <c r="AW744" s="820"/>
    </row>
    <row r="745" spans="3:49" ht="10.9" customHeight="1">
      <c r="C745" s="869"/>
      <c r="D745" s="923"/>
      <c r="E745" s="867"/>
      <c r="F745" s="986"/>
      <c r="G745" s="869"/>
      <c r="H745" s="1026"/>
      <c r="I745" s="994"/>
      <c r="J745" s="995"/>
      <c r="K745" s="996"/>
      <c r="L745" s="961"/>
      <c r="M745" s="962"/>
      <c r="N745" s="962"/>
      <c r="O745" s="962"/>
      <c r="P745" s="963"/>
      <c r="Q745" s="780"/>
      <c r="R745" s="781"/>
      <c r="S745" s="875"/>
      <c r="T745" s="967"/>
      <c r="U745" s="968"/>
      <c r="V745" s="969"/>
      <c r="W745" s="906"/>
      <c r="X745" s="906"/>
      <c r="Y745" s="906"/>
      <c r="Z745" s="906"/>
      <c r="AA745" s="907"/>
      <c r="AB745" s="934"/>
      <c r="AC745" s="935"/>
      <c r="AD745" s="936"/>
      <c r="AE745" s="967"/>
      <c r="AF745" s="968"/>
      <c r="AG745" s="969"/>
      <c r="AH745" s="973"/>
      <c r="AI745" s="929"/>
      <c r="AJ745" s="929"/>
      <c r="AK745" s="929"/>
      <c r="AL745" s="930"/>
      <c r="AN745" s="911"/>
      <c r="AO745" s="912"/>
      <c r="AP745" s="912"/>
      <c r="AQ745" s="912"/>
      <c r="AR745" s="913"/>
      <c r="AU745" s="837"/>
      <c r="AV745" s="837"/>
      <c r="AW745" s="820"/>
    </row>
    <row r="746" spans="3:49" ht="10.9" customHeight="1">
      <c r="C746" s="920">
        <v>8</v>
      </c>
      <c r="D746" s="921" t="s">
        <v>9</v>
      </c>
      <c r="E746" s="924">
        <v>14</v>
      </c>
      <c r="F746" s="984" t="s">
        <v>10</v>
      </c>
      <c r="G746" s="920" t="s">
        <v>21</v>
      </c>
      <c r="H746" s="1024"/>
      <c r="I746" s="988"/>
      <c r="J746" s="989"/>
      <c r="K746" s="990"/>
      <c r="L746" s="975">
        <f t="shared" ref="L746" si="706">IF(AND(I746="△",AU746="●"),AW746,0)</f>
        <v>0</v>
      </c>
      <c r="M746" s="976"/>
      <c r="N746" s="976"/>
      <c r="O746" s="976"/>
      <c r="P746" s="977"/>
      <c r="Q746" s="774"/>
      <c r="R746" s="775"/>
      <c r="S746" s="873"/>
      <c r="T746" s="978">
        <f t="shared" ref="T746" si="707">IF(Q746="①",$AL$168,IF(Q746="②",$AL$190,IF(Q746="③",$AL$212,IF(Q746="④",$AL$234,0))))</f>
        <v>0</v>
      </c>
      <c r="U746" s="979"/>
      <c r="V746" s="980"/>
      <c r="W746" s="975">
        <f t="shared" ref="W746" si="708">IF(AND(I746="△",AU746="●"),$K$258*2,0)</f>
        <v>0</v>
      </c>
      <c r="X746" s="976"/>
      <c r="Y746" s="976"/>
      <c r="Z746" s="976"/>
      <c r="AA746" s="977"/>
      <c r="AB746" s="937"/>
      <c r="AC746" s="938"/>
      <c r="AD746" s="939"/>
      <c r="AE746" s="978">
        <f t="shared" ref="AE746" si="709">IF(AB748=0,0,ROUNDUP(AB748/AB746,3))</f>
        <v>0</v>
      </c>
      <c r="AF746" s="979"/>
      <c r="AG746" s="980"/>
      <c r="AH746" s="981">
        <f t="shared" ref="AH746" si="710">ROUNDUP(L746*T746+W746*AE746,1)</f>
        <v>0</v>
      </c>
      <c r="AI746" s="982"/>
      <c r="AJ746" s="982"/>
      <c r="AK746" s="982"/>
      <c r="AL746" s="983"/>
      <c r="AN746" s="928">
        <f t="shared" ref="AN746" si="711">IF(I746="△",ROUNDUP(W746*AE746,1),0)</f>
        <v>0</v>
      </c>
      <c r="AO746" s="929"/>
      <c r="AP746" s="929"/>
      <c r="AQ746" s="929"/>
      <c r="AR746" s="930"/>
      <c r="AU746" s="837" t="str">
        <f t="shared" ref="AU746" si="712">IF(OR(I746="×",AU750="×"),"×","●")</f>
        <v>●</v>
      </c>
      <c r="AV746" s="837">
        <f t="shared" ref="AV746" si="713">IF(AU746="●",IF(I746="定","-",I746),"-")</f>
        <v>0</v>
      </c>
      <c r="AW746" s="820">
        <f t="shared" ref="AW746" si="714">20+ROUNDDOWN(($K$256-1000)/1000,0)*20</f>
        <v>0</v>
      </c>
    </row>
    <row r="747" spans="3:49" ht="10.9" customHeight="1">
      <c r="C747" s="868"/>
      <c r="D747" s="922"/>
      <c r="E747" s="866"/>
      <c r="F747" s="985"/>
      <c r="G747" s="868"/>
      <c r="H747" s="1025"/>
      <c r="I747" s="991"/>
      <c r="J747" s="992"/>
      <c r="K747" s="993"/>
      <c r="L747" s="958"/>
      <c r="M747" s="959"/>
      <c r="N747" s="959"/>
      <c r="O747" s="959"/>
      <c r="P747" s="960"/>
      <c r="Q747" s="777"/>
      <c r="R747" s="778"/>
      <c r="S747" s="874"/>
      <c r="T747" s="964"/>
      <c r="U747" s="965"/>
      <c r="V747" s="966"/>
      <c r="W747" s="958"/>
      <c r="X747" s="959"/>
      <c r="Y747" s="959"/>
      <c r="Z747" s="959"/>
      <c r="AA747" s="960"/>
      <c r="AB747" s="940"/>
      <c r="AC747" s="941"/>
      <c r="AD747" s="942"/>
      <c r="AE747" s="964"/>
      <c r="AF747" s="965"/>
      <c r="AG747" s="966"/>
      <c r="AH747" s="970"/>
      <c r="AI747" s="971"/>
      <c r="AJ747" s="971"/>
      <c r="AK747" s="971"/>
      <c r="AL747" s="972"/>
      <c r="AN747" s="911"/>
      <c r="AO747" s="912"/>
      <c r="AP747" s="912"/>
      <c r="AQ747" s="912"/>
      <c r="AR747" s="913"/>
      <c r="AU747" s="837"/>
      <c r="AV747" s="837"/>
      <c r="AW747" s="820"/>
    </row>
    <row r="748" spans="3:49" ht="10.9" customHeight="1">
      <c r="C748" s="868"/>
      <c r="D748" s="922"/>
      <c r="E748" s="866"/>
      <c r="F748" s="985"/>
      <c r="G748" s="868"/>
      <c r="H748" s="1025"/>
      <c r="I748" s="991"/>
      <c r="J748" s="992"/>
      <c r="K748" s="993"/>
      <c r="L748" s="958"/>
      <c r="M748" s="959"/>
      <c r="N748" s="959"/>
      <c r="O748" s="959"/>
      <c r="P748" s="960"/>
      <c r="Q748" s="777"/>
      <c r="R748" s="778"/>
      <c r="S748" s="874"/>
      <c r="T748" s="964"/>
      <c r="U748" s="965"/>
      <c r="V748" s="966"/>
      <c r="W748" s="958"/>
      <c r="X748" s="959"/>
      <c r="Y748" s="959"/>
      <c r="Z748" s="959"/>
      <c r="AA748" s="960"/>
      <c r="AB748" s="931"/>
      <c r="AC748" s="932"/>
      <c r="AD748" s="933"/>
      <c r="AE748" s="964"/>
      <c r="AF748" s="965"/>
      <c r="AG748" s="966"/>
      <c r="AH748" s="970"/>
      <c r="AI748" s="971"/>
      <c r="AJ748" s="971"/>
      <c r="AK748" s="971"/>
      <c r="AL748" s="972"/>
      <c r="AN748" s="911"/>
      <c r="AO748" s="912"/>
      <c r="AP748" s="912"/>
      <c r="AQ748" s="912"/>
      <c r="AR748" s="913"/>
      <c r="AU748" s="837"/>
      <c r="AV748" s="837"/>
      <c r="AW748" s="820"/>
    </row>
    <row r="749" spans="3:49" ht="10.9" customHeight="1">
      <c r="C749" s="869"/>
      <c r="D749" s="923"/>
      <c r="E749" s="867"/>
      <c r="F749" s="986"/>
      <c r="G749" s="869"/>
      <c r="H749" s="1026"/>
      <c r="I749" s="994"/>
      <c r="J749" s="995"/>
      <c r="K749" s="996"/>
      <c r="L749" s="961"/>
      <c r="M749" s="962"/>
      <c r="N749" s="962"/>
      <c r="O749" s="962"/>
      <c r="P749" s="963"/>
      <c r="Q749" s="780"/>
      <c r="R749" s="781"/>
      <c r="S749" s="875"/>
      <c r="T749" s="967"/>
      <c r="U749" s="968"/>
      <c r="V749" s="969"/>
      <c r="W749" s="961"/>
      <c r="X749" s="962"/>
      <c r="Y749" s="962"/>
      <c r="Z749" s="962"/>
      <c r="AA749" s="963"/>
      <c r="AB749" s="934"/>
      <c r="AC749" s="935"/>
      <c r="AD749" s="936"/>
      <c r="AE749" s="967"/>
      <c r="AF749" s="968"/>
      <c r="AG749" s="969"/>
      <c r="AH749" s="973"/>
      <c r="AI749" s="929"/>
      <c r="AJ749" s="929"/>
      <c r="AK749" s="929"/>
      <c r="AL749" s="930"/>
      <c r="AN749" s="911"/>
      <c r="AO749" s="912"/>
      <c r="AP749" s="912"/>
      <c r="AQ749" s="912"/>
      <c r="AR749" s="913"/>
      <c r="AU749" s="837"/>
      <c r="AV749" s="837"/>
      <c r="AW749" s="820"/>
    </row>
    <row r="750" spans="3:49" ht="10.9" customHeight="1">
      <c r="C750" s="920">
        <v>8</v>
      </c>
      <c r="D750" s="921" t="s">
        <v>9</v>
      </c>
      <c r="E750" s="924">
        <v>15</v>
      </c>
      <c r="F750" s="984" t="s">
        <v>10</v>
      </c>
      <c r="G750" s="920" t="s">
        <v>22</v>
      </c>
      <c r="H750" s="1024"/>
      <c r="I750" s="988"/>
      <c r="J750" s="989"/>
      <c r="K750" s="990"/>
      <c r="L750" s="975">
        <f t="shared" ref="L750" si="715">IF(AND(I750="△",AU750="●"),AW750,0)</f>
        <v>0</v>
      </c>
      <c r="M750" s="976"/>
      <c r="N750" s="976"/>
      <c r="O750" s="976"/>
      <c r="P750" s="977"/>
      <c r="Q750" s="774"/>
      <c r="R750" s="775"/>
      <c r="S750" s="873"/>
      <c r="T750" s="978">
        <f t="shared" ref="T750" si="716">IF(Q750="①",$AL$168,IF(Q750="②",$AL$190,IF(Q750="③",$AL$212,IF(Q750="④",$AL$234,0))))</f>
        <v>0</v>
      </c>
      <c r="U750" s="979"/>
      <c r="V750" s="980"/>
      <c r="W750" s="975">
        <f t="shared" ref="W750" si="717">IF(AND(I750="△",AU750="●"),$K$258*2,0)</f>
        <v>0</v>
      </c>
      <c r="X750" s="976"/>
      <c r="Y750" s="976"/>
      <c r="Z750" s="976"/>
      <c r="AA750" s="977"/>
      <c r="AB750" s="937"/>
      <c r="AC750" s="938"/>
      <c r="AD750" s="939"/>
      <c r="AE750" s="978">
        <f t="shared" ref="AE750" si="718">IF(AB752=0,0,ROUNDUP(AB752/AB750,3))</f>
        <v>0</v>
      </c>
      <c r="AF750" s="979"/>
      <c r="AG750" s="980"/>
      <c r="AH750" s="981">
        <f t="shared" ref="AH750" si="719">ROUNDUP(L750*T750+W750*AE750,1)</f>
        <v>0</v>
      </c>
      <c r="AI750" s="982"/>
      <c r="AJ750" s="982"/>
      <c r="AK750" s="982"/>
      <c r="AL750" s="983"/>
      <c r="AN750" s="928">
        <f t="shared" ref="AN750" si="720">IF(I750="△",ROUNDUP(W750*AE750,1),0)</f>
        <v>0</v>
      </c>
      <c r="AO750" s="929"/>
      <c r="AP750" s="929"/>
      <c r="AQ750" s="929"/>
      <c r="AR750" s="930"/>
      <c r="AU750" s="837" t="str">
        <f t="shared" ref="AU750" si="721">IF(OR(I750="×",AU754="×"),"×","●")</f>
        <v>●</v>
      </c>
      <c r="AV750" s="837">
        <f t="shared" ref="AV750" si="722">IF(AU750="●",IF(I750="定","-",I750),"-")</f>
        <v>0</v>
      </c>
      <c r="AW750" s="820">
        <f t="shared" ref="AW750" si="723">20+ROUNDDOWN(($K$256-1000)/1000,0)*20</f>
        <v>0</v>
      </c>
    </row>
    <row r="751" spans="3:49" ht="10.9" customHeight="1">
      <c r="C751" s="868"/>
      <c r="D751" s="922"/>
      <c r="E751" s="866"/>
      <c r="F751" s="985"/>
      <c r="G751" s="868"/>
      <c r="H751" s="1025"/>
      <c r="I751" s="991"/>
      <c r="J751" s="992"/>
      <c r="K751" s="993"/>
      <c r="L751" s="958"/>
      <c r="M751" s="959"/>
      <c r="N751" s="959"/>
      <c r="O751" s="959"/>
      <c r="P751" s="960"/>
      <c r="Q751" s="777"/>
      <c r="R751" s="778"/>
      <c r="S751" s="874"/>
      <c r="T751" s="964"/>
      <c r="U751" s="965"/>
      <c r="V751" s="966"/>
      <c r="W751" s="958"/>
      <c r="X751" s="959"/>
      <c r="Y751" s="959"/>
      <c r="Z751" s="959"/>
      <c r="AA751" s="960"/>
      <c r="AB751" s="940"/>
      <c r="AC751" s="941"/>
      <c r="AD751" s="942"/>
      <c r="AE751" s="964"/>
      <c r="AF751" s="965"/>
      <c r="AG751" s="966"/>
      <c r="AH751" s="970"/>
      <c r="AI751" s="971"/>
      <c r="AJ751" s="971"/>
      <c r="AK751" s="971"/>
      <c r="AL751" s="972"/>
      <c r="AN751" s="911"/>
      <c r="AO751" s="912"/>
      <c r="AP751" s="912"/>
      <c r="AQ751" s="912"/>
      <c r="AR751" s="913"/>
      <c r="AU751" s="837"/>
      <c r="AV751" s="837"/>
      <c r="AW751" s="820"/>
    </row>
    <row r="752" spans="3:49" ht="10.9" customHeight="1">
      <c r="C752" s="868"/>
      <c r="D752" s="922"/>
      <c r="E752" s="866"/>
      <c r="F752" s="985"/>
      <c r="G752" s="868"/>
      <c r="H752" s="1025"/>
      <c r="I752" s="991"/>
      <c r="J752" s="992"/>
      <c r="K752" s="993"/>
      <c r="L752" s="958"/>
      <c r="M752" s="959"/>
      <c r="N752" s="959"/>
      <c r="O752" s="959"/>
      <c r="P752" s="960"/>
      <c r="Q752" s="777"/>
      <c r="R752" s="778"/>
      <c r="S752" s="874"/>
      <c r="T752" s="964"/>
      <c r="U752" s="965"/>
      <c r="V752" s="966"/>
      <c r="W752" s="958"/>
      <c r="X752" s="959"/>
      <c r="Y752" s="959"/>
      <c r="Z752" s="959"/>
      <c r="AA752" s="960"/>
      <c r="AB752" s="931"/>
      <c r="AC752" s="932"/>
      <c r="AD752" s="933"/>
      <c r="AE752" s="964"/>
      <c r="AF752" s="965"/>
      <c r="AG752" s="966"/>
      <c r="AH752" s="970"/>
      <c r="AI752" s="971"/>
      <c r="AJ752" s="971"/>
      <c r="AK752" s="971"/>
      <c r="AL752" s="972"/>
      <c r="AN752" s="911"/>
      <c r="AO752" s="912"/>
      <c r="AP752" s="912"/>
      <c r="AQ752" s="912"/>
      <c r="AR752" s="913"/>
      <c r="AU752" s="837"/>
      <c r="AV752" s="837"/>
      <c r="AW752" s="820"/>
    </row>
    <row r="753" spans="3:49" ht="10.9" customHeight="1">
      <c r="C753" s="869"/>
      <c r="D753" s="923"/>
      <c r="E753" s="867"/>
      <c r="F753" s="986"/>
      <c r="G753" s="869"/>
      <c r="H753" s="1026"/>
      <c r="I753" s="994"/>
      <c r="J753" s="995"/>
      <c r="K753" s="996"/>
      <c r="L753" s="961"/>
      <c r="M753" s="962"/>
      <c r="N753" s="962"/>
      <c r="O753" s="962"/>
      <c r="P753" s="963"/>
      <c r="Q753" s="780"/>
      <c r="R753" s="781"/>
      <c r="S753" s="875"/>
      <c r="T753" s="967"/>
      <c r="U753" s="968"/>
      <c r="V753" s="969"/>
      <c r="W753" s="961"/>
      <c r="X753" s="962"/>
      <c r="Y753" s="962"/>
      <c r="Z753" s="962"/>
      <c r="AA753" s="963"/>
      <c r="AB753" s="934"/>
      <c r="AC753" s="935"/>
      <c r="AD753" s="936"/>
      <c r="AE753" s="967"/>
      <c r="AF753" s="968"/>
      <c r="AG753" s="969"/>
      <c r="AH753" s="973"/>
      <c r="AI753" s="929"/>
      <c r="AJ753" s="929"/>
      <c r="AK753" s="929"/>
      <c r="AL753" s="930"/>
      <c r="AN753" s="911"/>
      <c r="AO753" s="912"/>
      <c r="AP753" s="912"/>
      <c r="AQ753" s="912"/>
      <c r="AR753" s="913"/>
      <c r="AU753" s="837"/>
      <c r="AV753" s="837"/>
      <c r="AW753" s="820"/>
    </row>
    <row r="754" spans="3:49" ht="10.9" customHeight="1">
      <c r="C754" s="920">
        <v>8</v>
      </c>
      <c r="D754" s="921" t="s">
        <v>9</v>
      </c>
      <c r="E754" s="924">
        <v>16</v>
      </c>
      <c r="F754" s="984" t="s">
        <v>10</v>
      </c>
      <c r="G754" s="868" t="s">
        <v>23</v>
      </c>
      <c r="H754" s="1025"/>
      <c r="I754" s="988"/>
      <c r="J754" s="989"/>
      <c r="K754" s="990"/>
      <c r="L754" s="975">
        <f t="shared" ref="L754" si="724">IF(AND(I754="△",AU754="●"),AW754,0)</f>
        <v>0</v>
      </c>
      <c r="M754" s="976"/>
      <c r="N754" s="976"/>
      <c r="O754" s="976"/>
      <c r="P754" s="977"/>
      <c r="Q754" s="774"/>
      <c r="R754" s="775"/>
      <c r="S754" s="873"/>
      <c r="T754" s="978">
        <f t="shared" ref="T754" si="725">IF(Q754="①",$AL$168,IF(Q754="②",$AL$190,IF(Q754="③",$AL$212,IF(Q754="④",$AL$234,0))))</f>
        <v>0</v>
      </c>
      <c r="U754" s="979"/>
      <c r="V754" s="980"/>
      <c r="W754" s="975">
        <f t="shared" ref="W754" si="726">IF(AND(I754="△",AU754="●"),$K$258*2,0)</f>
        <v>0</v>
      </c>
      <c r="X754" s="976"/>
      <c r="Y754" s="976"/>
      <c r="Z754" s="976"/>
      <c r="AA754" s="977"/>
      <c r="AB754" s="937"/>
      <c r="AC754" s="938"/>
      <c r="AD754" s="939"/>
      <c r="AE754" s="978">
        <f t="shared" ref="AE754" si="727">IF(AB756=0,0,ROUNDUP(AB756/AB754,3))</f>
        <v>0</v>
      </c>
      <c r="AF754" s="979"/>
      <c r="AG754" s="980"/>
      <c r="AH754" s="981">
        <f t="shared" ref="AH754" si="728">ROUNDUP(L754*T754+W754*AE754,1)</f>
        <v>0</v>
      </c>
      <c r="AI754" s="982"/>
      <c r="AJ754" s="982"/>
      <c r="AK754" s="982"/>
      <c r="AL754" s="983"/>
      <c r="AN754" s="928">
        <f t="shared" ref="AN754" si="729">IF(I754="△",ROUNDUP(W754*AE754,1),0)</f>
        <v>0</v>
      </c>
      <c r="AO754" s="929"/>
      <c r="AP754" s="929"/>
      <c r="AQ754" s="929"/>
      <c r="AR754" s="930"/>
      <c r="AU754" s="837" t="str">
        <f t="shared" ref="AU754" si="730">IF(OR(I754="×",AU758="×"),"×","●")</f>
        <v>●</v>
      </c>
      <c r="AV754" s="837">
        <f t="shared" ref="AV754" si="731">IF(AU754="●",IF(I754="定","-",I754),"-")</f>
        <v>0</v>
      </c>
      <c r="AW754" s="820">
        <f t="shared" ref="AW754" si="732">20+ROUNDDOWN(($K$256-1000)/1000,0)*20</f>
        <v>0</v>
      </c>
    </row>
    <row r="755" spans="3:49" ht="10.9" customHeight="1">
      <c r="C755" s="868"/>
      <c r="D755" s="922"/>
      <c r="E755" s="866"/>
      <c r="F755" s="985"/>
      <c r="G755" s="868"/>
      <c r="H755" s="1025"/>
      <c r="I755" s="991"/>
      <c r="J755" s="992"/>
      <c r="K755" s="993"/>
      <c r="L755" s="958"/>
      <c r="M755" s="959"/>
      <c r="N755" s="959"/>
      <c r="O755" s="959"/>
      <c r="P755" s="960"/>
      <c r="Q755" s="777"/>
      <c r="R755" s="778"/>
      <c r="S755" s="874"/>
      <c r="T755" s="964"/>
      <c r="U755" s="965"/>
      <c r="V755" s="966"/>
      <c r="W755" s="958"/>
      <c r="X755" s="959"/>
      <c r="Y755" s="959"/>
      <c r="Z755" s="959"/>
      <c r="AA755" s="960"/>
      <c r="AB755" s="940"/>
      <c r="AC755" s="941"/>
      <c r="AD755" s="942"/>
      <c r="AE755" s="964"/>
      <c r="AF755" s="965"/>
      <c r="AG755" s="966"/>
      <c r="AH755" s="970"/>
      <c r="AI755" s="971"/>
      <c r="AJ755" s="971"/>
      <c r="AK755" s="971"/>
      <c r="AL755" s="972"/>
      <c r="AN755" s="911"/>
      <c r="AO755" s="912"/>
      <c r="AP755" s="912"/>
      <c r="AQ755" s="912"/>
      <c r="AR755" s="913"/>
      <c r="AU755" s="837"/>
      <c r="AV755" s="837"/>
      <c r="AW755" s="820"/>
    </row>
    <row r="756" spans="3:49" ht="10.9" customHeight="1">
      <c r="C756" s="868"/>
      <c r="D756" s="922"/>
      <c r="E756" s="866"/>
      <c r="F756" s="985"/>
      <c r="G756" s="868"/>
      <c r="H756" s="1025"/>
      <c r="I756" s="991"/>
      <c r="J756" s="992"/>
      <c r="K756" s="993"/>
      <c r="L756" s="958"/>
      <c r="M756" s="959"/>
      <c r="N756" s="959"/>
      <c r="O756" s="959"/>
      <c r="P756" s="960"/>
      <c r="Q756" s="777"/>
      <c r="R756" s="778"/>
      <c r="S756" s="874"/>
      <c r="T756" s="964"/>
      <c r="U756" s="965"/>
      <c r="V756" s="966"/>
      <c r="W756" s="958"/>
      <c r="X756" s="959"/>
      <c r="Y756" s="959"/>
      <c r="Z756" s="959"/>
      <c r="AA756" s="960"/>
      <c r="AB756" s="931"/>
      <c r="AC756" s="932"/>
      <c r="AD756" s="933"/>
      <c r="AE756" s="964"/>
      <c r="AF756" s="965"/>
      <c r="AG756" s="966"/>
      <c r="AH756" s="970"/>
      <c r="AI756" s="971"/>
      <c r="AJ756" s="971"/>
      <c r="AK756" s="971"/>
      <c r="AL756" s="972"/>
      <c r="AN756" s="911"/>
      <c r="AO756" s="912"/>
      <c r="AP756" s="912"/>
      <c r="AQ756" s="912"/>
      <c r="AR756" s="913"/>
      <c r="AU756" s="837"/>
      <c r="AV756" s="837"/>
      <c r="AW756" s="820"/>
    </row>
    <row r="757" spans="3:49" ht="10.9" customHeight="1">
      <c r="C757" s="869"/>
      <c r="D757" s="923"/>
      <c r="E757" s="867"/>
      <c r="F757" s="986"/>
      <c r="G757" s="869"/>
      <c r="H757" s="1026"/>
      <c r="I757" s="994"/>
      <c r="J757" s="995"/>
      <c r="K757" s="996"/>
      <c r="L757" s="961"/>
      <c r="M757" s="962"/>
      <c r="N757" s="962"/>
      <c r="O757" s="962"/>
      <c r="P757" s="963"/>
      <c r="Q757" s="780"/>
      <c r="R757" s="781"/>
      <c r="S757" s="875"/>
      <c r="T757" s="967"/>
      <c r="U757" s="968"/>
      <c r="V757" s="969"/>
      <c r="W757" s="961"/>
      <c r="X757" s="962"/>
      <c r="Y757" s="962"/>
      <c r="Z757" s="962"/>
      <c r="AA757" s="963"/>
      <c r="AB757" s="934"/>
      <c r="AC757" s="935"/>
      <c r="AD757" s="936"/>
      <c r="AE757" s="967"/>
      <c r="AF757" s="968"/>
      <c r="AG757" s="969"/>
      <c r="AH757" s="973"/>
      <c r="AI757" s="929"/>
      <c r="AJ757" s="929"/>
      <c r="AK757" s="929"/>
      <c r="AL757" s="930"/>
      <c r="AN757" s="911"/>
      <c r="AO757" s="912"/>
      <c r="AP757" s="912"/>
      <c r="AQ757" s="912"/>
      <c r="AR757" s="913"/>
      <c r="AU757" s="837"/>
      <c r="AV757" s="837"/>
      <c r="AW757" s="820"/>
    </row>
    <row r="758" spans="3:49" ht="10.9" customHeight="1">
      <c r="C758" s="920">
        <v>8</v>
      </c>
      <c r="D758" s="921" t="s">
        <v>9</v>
      </c>
      <c r="E758" s="924">
        <v>17</v>
      </c>
      <c r="F758" s="984" t="s">
        <v>10</v>
      </c>
      <c r="G758" s="920" t="s">
        <v>24</v>
      </c>
      <c r="H758" s="1024"/>
      <c r="I758" s="988"/>
      <c r="J758" s="989"/>
      <c r="K758" s="990"/>
      <c r="L758" s="975">
        <f t="shared" ref="L758" si="733">IF(AND(I758="△",AU758="●"),AW758,0)</f>
        <v>0</v>
      </c>
      <c r="M758" s="976"/>
      <c r="N758" s="976"/>
      <c r="O758" s="976"/>
      <c r="P758" s="977"/>
      <c r="Q758" s="774"/>
      <c r="R758" s="775"/>
      <c r="S758" s="873"/>
      <c r="T758" s="978">
        <f t="shared" ref="T758" si="734">IF(Q758="①",$AL$168,IF(Q758="②",$AL$190,IF(Q758="③",$AL$212,IF(Q758="④",$AL$234,0))))</f>
        <v>0</v>
      </c>
      <c r="U758" s="979"/>
      <c r="V758" s="980"/>
      <c r="W758" s="975">
        <f t="shared" ref="W758" si="735">IF(AND(I758="△",AU758="●"),$K$258*2,0)</f>
        <v>0</v>
      </c>
      <c r="X758" s="976"/>
      <c r="Y758" s="976"/>
      <c r="Z758" s="976"/>
      <c r="AA758" s="977"/>
      <c r="AB758" s="937"/>
      <c r="AC758" s="938"/>
      <c r="AD758" s="939"/>
      <c r="AE758" s="978">
        <f t="shared" ref="AE758" si="736">IF(AB760=0,0,ROUNDUP(AB760/AB758,3))</f>
        <v>0</v>
      </c>
      <c r="AF758" s="979"/>
      <c r="AG758" s="980"/>
      <c r="AH758" s="981">
        <f t="shared" ref="AH758" si="737">ROUNDUP(L758*T758+W758*AE758,1)</f>
        <v>0</v>
      </c>
      <c r="AI758" s="982"/>
      <c r="AJ758" s="982"/>
      <c r="AK758" s="982"/>
      <c r="AL758" s="983"/>
      <c r="AN758" s="928">
        <f t="shared" ref="AN758" si="738">IF(I758="△",ROUNDUP(W758*AE758,1),0)</f>
        <v>0</v>
      </c>
      <c r="AO758" s="929"/>
      <c r="AP758" s="929"/>
      <c r="AQ758" s="929"/>
      <c r="AR758" s="930"/>
      <c r="AU758" s="837" t="str">
        <f t="shared" ref="AU758" si="739">IF(OR(I758="×",AU762="×"),"×","●")</f>
        <v>●</v>
      </c>
      <c r="AV758" s="837">
        <f t="shared" ref="AV758" si="740">IF(AU758="●",IF(I758="定","-",I758),"-")</f>
        <v>0</v>
      </c>
      <c r="AW758" s="820">
        <f t="shared" ref="AW758" si="741">20+ROUNDDOWN(($K$256-1000)/1000,0)*20</f>
        <v>0</v>
      </c>
    </row>
    <row r="759" spans="3:49" ht="10.9" customHeight="1">
      <c r="C759" s="868"/>
      <c r="D759" s="922"/>
      <c r="E759" s="866"/>
      <c r="F759" s="985"/>
      <c r="G759" s="868"/>
      <c r="H759" s="1025"/>
      <c r="I759" s="991"/>
      <c r="J759" s="992"/>
      <c r="K759" s="993"/>
      <c r="L759" s="958"/>
      <c r="M759" s="959"/>
      <c r="N759" s="959"/>
      <c r="O759" s="959"/>
      <c r="P759" s="960"/>
      <c r="Q759" s="777"/>
      <c r="R759" s="778"/>
      <c r="S759" s="874"/>
      <c r="T759" s="964"/>
      <c r="U759" s="965"/>
      <c r="V759" s="966"/>
      <c r="W759" s="958"/>
      <c r="X759" s="959"/>
      <c r="Y759" s="959"/>
      <c r="Z759" s="959"/>
      <c r="AA759" s="960"/>
      <c r="AB759" s="940"/>
      <c r="AC759" s="941"/>
      <c r="AD759" s="942"/>
      <c r="AE759" s="964"/>
      <c r="AF759" s="965"/>
      <c r="AG759" s="966"/>
      <c r="AH759" s="970"/>
      <c r="AI759" s="971"/>
      <c r="AJ759" s="971"/>
      <c r="AK759" s="971"/>
      <c r="AL759" s="972"/>
      <c r="AN759" s="911"/>
      <c r="AO759" s="912"/>
      <c r="AP759" s="912"/>
      <c r="AQ759" s="912"/>
      <c r="AR759" s="913"/>
      <c r="AU759" s="837"/>
      <c r="AV759" s="837"/>
      <c r="AW759" s="820"/>
    </row>
    <row r="760" spans="3:49" ht="10.9" customHeight="1">
      <c r="C760" s="868"/>
      <c r="D760" s="922"/>
      <c r="E760" s="866"/>
      <c r="F760" s="985"/>
      <c r="G760" s="868"/>
      <c r="H760" s="1025"/>
      <c r="I760" s="991"/>
      <c r="J760" s="992"/>
      <c r="K760" s="993"/>
      <c r="L760" s="958"/>
      <c r="M760" s="959"/>
      <c r="N760" s="959"/>
      <c r="O760" s="959"/>
      <c r="P760" s="960"/>
      <c r="Q760" s="777"/>
      <c r="R760" s="778"/>
      <c r="S760" s="874"/>
      <c r="T760" s="964"/>
      <c r="U760" s="965"/>
      <c r="V760" s="966"/>
      <c r="W760" s="958"/>
      <c r="X760" s="959"/>
      <c r="Y760" s="959"/>
      <c r="Z760" s="959"/>
      <c r="AA760" s="960"/>
      <c r="AB760" s="931"/>
      <c r="AC760" s="932"/>
      <c r="AD760" s="933"/>
      <c r="AE760" s="964"/>
      <c r="AF760" s="965"/>
      <c r="AG760" s="966"/>
      <c r="AH760" s="970"/>
      <c r="AI760" s="971"/>
      <c r="AJ760" s="971"/>
      <c r="AK760" s="971"/>
      <c r="AL760" s="972"/>
      <c r="AN760" s="911"/>
      <c r="AO760" s="912"/>
      <c r="AP760" s="912"/>
      <c r="AQ760" s="912"/>
      <c r="AR760" s="913"/>
      <c r="AU760" s="837"/>
      <c r="AV760" s="837"/>
      <c r="AW760" s="820"/>
    </row>
    <row r="761" spans="3:49" ht="10.9" customHeight="1">
      <c r="C761" s="869"/>
      <c r="D761" s="923"/>
      <c r="E761" s="867"/>
      <c r="F761" s="986"/>
      <c r="G761" s="869"/>
      <c r="H761" s="1026"/>
      <c r="I761" s="994"/>
      <c r="J761" s="995"/>
      <c r="K761" s="996"/>
      <c r="L761" s="961"/>
      <c r="M761" s="962"/>
      <c r="N761" s="962"/>
      <c r="O761" s="962"/>
      <c r="P761" s="963"/>
      <c r="Q761" s="780"/>
      <c r="R761" s="781"/>
      <c r="S761" s="875"/>
      <c r="T761" s="967"/>
      <c r="U761" s="968"/>
      <c r="V761" s="969"/>
      <c r="W761" s="961"/>
      <c r="X761" s="962"/>
      <c r="Y761" s="962"/>
      <c r="Z761" s="962"/>
      <c r="AA761" s="963"/>
      <c r="AB761" s="934"/>
      <c r="AC761" s="935"/>
      <c r="AD761" s="936"/>
      <c r="AE761" s="967"/>
      <c r="AF761" s="968"/>
      <c r="AG761" s="969"/>
      <c r="AH761" s="973"/>
      <c r="AI761" s="929"/>
      <c r="AJ761" s="929"/>
      <c r="AK761" s="929"/>
      <c r="AL761" s="930"/>
      <c r="AN761" s="911"/>
      <c r="AO761" s="912"/>
      <c r="AP761" s="912"/>
      <c r="AQ761" s="912"/>
      <c r="AR761" s="913"/>
      <c r="AU761" s="837"/>
      <c r="AV761" s="837"/>
      <c r="AW761" s="820"/>
    </row>
    <row r="762" spans="3:49" ht="10.9" customHeight="1">
      <c r="C762" s="920">
        <v>8</v>
      </c>
      <c r="D762" s="921" t="s">
        <v>9</v>
      </c>
      <c r="E762" s="924">
        <v>18</v>
      </c>
      <c r="F762" s="984" t="s">
        <v>10</v>
      </c>
      <c r="G762" s="920" t="s">
        <v>25</v>
      </c>
      <c r="H762" s="1024"/>
      <c r="I762" s="988"/>
      <c r="J762" s="989"/>
      <c r="K762" s="990"/>
      <c r="L762" s="975">
        <f t="shared" ref="L762" si="742">IF(AND(I762="△",AU762="●"),AW762,0)</f>
        <v>0</v>
      </c>
      <c r="M762" s="976"/>
      <c r="N762" s="976"/>
      <c r="O762" s="976"/>
      <c r="P762" s="977"/>
      <c r="Q762" s="774"/>
      <c r="R762" s="775"/>
      <c r="S762" s="873"/>
      <c r="T762" s="978">
        <f t="shared" ref="T762" si="743">IF(Q762="①",$AL$168,IF(Q762="②",$AL$190,IF(Q762="③",$AL$212,IF(Q762="④",$AL$234,0))))</f>
        <v>0</v>
      </c>
      <c r="U762" s="979"/>
      <c r="V762" s="980"/>
      <c r="W762" s="975">
        <f t="shared" ref="W762" si="744">IF(AND(I762="△",AU762="●"),$K$258*2,0)</f>
        <v>0</v>
      </c>
      <c r="X762" s="976"/>
      <c r="Y762" s="976"/>
      <c r="Z762" s="976"/>
      <c r="AA762" s="977"/>
      <c r="AB762" s="937"/>
      <c r="AC762" s="938"/>
      <c r="AD762" s="939"/>
      <c r="AE762" s="978">
        <f t="shared" ref="AE762" si="745">IF(AB764=0,0,ROUNDUP(AB764/AB762,3))</f>
        <v>0</v>
      </c>
      <c r="AF762" s="979"/>
      <c r="AG762" s="980"/>
      <c r="AH762" s="981">
        <f t="shared" ref="AH762" si="746">ROUNDUP(L762*T762+W762*AE762,1)</f>
        <v>0</v>
      </c>
      <c r="AI762" s="982"/>
      <c r="AJ762" s="982"/>
      <c r="AK762" s="982"/>
      <c r="AL762" s="983"/>
      <c r="AN762" s="928">
        <f t="shared" ref="AN762" si="747">IF(I762="△",ROUNDUP(W762*AE762,1),0)</f>
        <v>0</v>
      </c>
      <c r="AO762" s="929"/>
      <c r="AP762" s="929"/>
      <c r="AQ762" s="929"/>
      <c r="AR762" s="930"/>
      <c r="AU762" s="837" t="str">
        <f t="shared" ref="AU762" si="748">IF(OR(I762="×",AU766="×"),"×","●")</f>
        <v>●</v>
      </c>
      <c r="AV762" s="837">
        <f t="shared" ref="AV762" si="749">IF(AU762="●",IF(I762="定","-",I762),"-")</f>
        <v>0</v>
      </c>
      <c r="AW762" s="820">
        <f t="shared" ref="AW762" si="750">20+ROUNDDOWN(($K$256-1000)/1000,0)*20</f>
        <v>0</v>
      </c>
    </row>
    <row r="763" spans="3:49" ht="10.9" customHeight="1">
      <c r="C763" s="868"/>
      <c r="D763" s="922"/>
      <c r="E763" s="866"/>
      <c r="F763" s="985"/>
      <c r="G763" s="868"/>
      <c r="H763" s="1025"/>
      <c r="I763" s="991"/>
      <c r="J763" s="992"/>
      <c r="K763" s="993"/>
      <c r="L763" s="958"/>
      <c r="M763" s="959"/>
      <c r="N763" s="959"/>
      <c r="O763" s="959"/>
      <c r="P763" s="960"/>
      <c r="Q763" s="777"/>
      <c r="R763" s="778"/>
      <c r="S763" s="874"/>
      <c r="T763" s="964"/>
      <c r="U763" s="965"/>
      <c r="V763" s="966"/>
      <c r="W763" s="958"/>
      <c r="X763" s="959"/>
      <c r="Y763" s="959"/>
      <c r="Z763" s="959"/>
      <c r="AA763" s="960"/>
      <c r="AB763" s="940"/>
      <c r="AC763" s="941"/>
      <c r="AD763" s="942"/>
      <c r="AE763" s="964"/>
      <c r="AF763" s="965"/>
      <c r="AG763" s="966"/>
      <c r="AH763" s="970"/>
      <c r="AI763" s="971"/>
      <c r="AJ763" s="971"/>
      <c r="AK763" s="971"/>
      <c r="AL763" s="972"/>
      <c r="AN763" s="911"/>
      <c r="AO763" s="912"/>
      <c r="AP763" s="912"/>
      <c r="AQ763" s="912"/>
      <c r="AR763" s="913"/>
      <c r="AU763" s="837"/>
      <c r="AV763" s="837"/>
      <c r="AW763" s="820"/>
    </row>
    <row r="764" spans="3:49" ht="10.9" customHeight="1">
      <c r="C764" s="868"/>
      <c r="D764" s="922"/>
      <c r="E764" s="866"/>
      <c r="F764" s="985"/>
      <c r="G764" s="868"/>
      <c r="H764" s="1025"/>
      <c r="I764" s="991"/>
      <c r="J764" s="992"/>
      <c r="K764" s="993"/>
      <c r="L764" s="958"/>
      <c r="M764" s="959"/>
      <c r="N764" s="959"/>
      <c r="O764" s="959"/>
      <c r="P764" s="960"/>
      <c r="Q764" s="777"/>
      <c r="R764" s="778"/>
      <c r="S764" s="874"/>
      <c r="T764" s="964"/>
      <c r="U764" s="965"/>
      <c r="V764" s="966"/>
      <c r="W764" s="958"/>
      <c r="X764" s="959"/>
      <c r="Y764" s="959"/>
      <c r="Z764" s="959"/>
      <c r="AA764" s="960"/>
      <c r="AB764" s="931"/>
      <c r="AC764" s="932"/>
      <c r="AD764" s="933"/>
      <c r="AE764" s="964"/>
      <c r="AF764" s="965"/>
      <c r="AG764" s="966"/>
      <c r="AH764" s="970"/>
      <c r="AI764" s="971"/>
      <c r="AJ764" s="971"/>
      <c r="AK764" s="971"/>
      <c r="AL764" s="972"/>
      <c r="AN764" s="911"/>
      <c r="AO764" s="912"/>
      <c r="AP764" s="912"/>
      <c r="AQ764" s="912"/>
      <c r="AR764" s="913"/>
      <c r="AU764" s="837"/>
      <c r="AV764" s="837"/>
      <c r="AW764" s="820"/>
    </row>
    <row r="765" spans="3:49" ht="10.9" customHeight="1">
      <c r="C765" s="869"/>
      <c r="D765" s="923"/>
      <c r="E765" s="867"/>
      <c r="F765" s="986"/>
      <c r="G765" s="869"/>
      <c r="H765" s="1026"/>
      <c r="I765" s="994"/>
      <c r="J765" s="995"/>
      <c r="K765" s="996"/>
      <c r="L765" s="961"/>
      <c r="M765" s="962"/>
      <c r="N765" s="962"/>
      <c r="O765" s="962"/>
      <c r="P765" s="963"/>
      <c r="Q765" s="780"/>
      <c r="R765" s="781"/>
      <c r="S765" s="875"/>
      <c r="T765" s="967"/>
      <c r="U765" s="968"/>
      <c r="V765" s="969"/>
      <c r="W765" s="961"/>
      <c r="X765" s="962"/>
      <c r="Y765" s="962"/>
      <c r="Z765" s="962"/>
      <c r="AA765" s="963"/>
      <c r="AB765" s="934"/>
      <c r="AC765" s="935"/>
      <c r="AD765" s="936"/>
      <c r="AE765" s="967"/>
      <c r="AF765" s="968"/>
      <c r="AG765" s="969"/>
      <c r="AH765" s="973"/>
      <c r="AI765" s="929"/>
      <c r="AJ765" s="929"/>
      <c r="AK765" s="929"/>
      <c r="AL765" s="930"/>
      <c r="AN765" s="911"/>
      <c r="AO765" s="912"/>
      <c r="AP765" s="912"/>
      <c r="AQ765" s="912"/>
      <c r="AR765" s="913"/>
      <c r="AU765" s="837"/>
      <c r="AV765" s="837"/>
      <c r="AW765" s="820"/>
    </row>
    <row r="766" spans="3:49" ht="10.9" customHeight="1">
      <c r="C766" s="920">
        <v>8</v>
      </c>
      <c r="D766" s="921" t="s">
        <v>9</v>
      </c>
      <c r="E766" s="924">
        <v>19</v>
      </c>
      <c r="F766" s="984" t="s">
        <v>10</v>
      </c>
      <c r="G766" s="920" t="s">
        <v>19</v>
      </c>
      <c r="H766" s="1024"/>
      <c r="I766" s="988"/>
      <c r="J766" s="989"/>
      <c r="K766" s="990"/>
      <c r="L766" s="975">
        <f t="shared" ref="L766" si="751">IF(AND(I766="△",AU766="●"),AW766,0)</f>
        <v>0</v>
      </c>
      <c r="M766" s="976"/>
      <c r="N766" s="976"/>
      <c r="O766" s="976"/>
      <c r="P766" s="977"/>
      <c r="Q766" s="774"/>
      <c r="R766" s="775"/>
      <c r="S766" s="873"/>
      <c r="T766" s="978">
        <f t="shared" ref="T766" si="752">IF(Q766="①",$AL$168,IF(Q766="②",$AL$190,IF(Q766="③",$AL$212,IF(Q766="④",$AL$234,0))))</f>
        <v>0</v>
      </c>
      <c r="U766" s="979"/>
      <c r="V766" s="980"/>
      <c r="W766" s="906">
        <f t="shared" ref="W766" si="753">IF(AND(I766="△",AU766="●"),$K$258*2,0)</f>
        <v>0</v>
      </c>
      <c r="X766" s="906"/>
      <c r="Y766" s="906"/>
      <c r="Z766" s="906"/>
      <c r="AA766" s="907"/>
      <c r="AB766" s="937"/>
      <c r="AC766" s="938"/>
      <c r="AD766" s="939"/>
      <c r="AE766" s="978">
        <f t="shared" ref="AE766" si="754">IF(AB768=0,0,ROUNDUP(AB768/AB766,3))</f>
        <v>0</v>
      </c>
      <c r="AF766" s="979"/>
      <c r="AG766" s="980"/>
      <c r="AH766" s="981">
        <f t="shared" ref="AH766" si="755">ROUNDUP(L766*T766+W766*AE766,1)</f>
        <v>0</v>
      </c>
      <c r="AI766" s="982"/>
      <c r="AJ766" s="982"/>
      <c r="AK766" s="982"/>
      <c r="AL766" s="983"/>
      <c r="AN766" s="928">
        <f t="shared" ref="AN766" si="756">IF(I766="△",ROUNDUP(W766*AE766,1),0)</f>
        <v>0</v>
      </c>
      <c r="AO766" s="929"/>
      <c r="AP766" s="929"/>
      <c r="AQ766" s="929"/>
      <c r="AR766" s="930"/>
      <c r="AU766" s="837" t="str">
        <f>IF(I766="×","×","●")</f>
        <v>●</v>
      </c>
      <c r="AV766" s="837">
        <f t="shared" ref="AV766" si="757">IF(AU766="●",IF(I766="定","-",I766),"-")</f>
        <v>0</v>
      </c>
      <c r="AW766" s="820">
        <f t="shared" ref="AW766" si="758">20+ROUNDDOWN(($K$256-1000)/1000,0)*20</f>
        <v>0</v>
      </c>
    </row>
    <row r="767" spans="3:49" ht="10.9" customHeight="1">
      <c r="C767" s="868"/>
      <c r="D767" s="922"/>
      <c r="E767" s="866"/>
      <c r="F767" s="985"/>
      <c r="G767" s="868"/>
      <c r="H767" s="1025"/>
      <c r="I767" s="991"/>
      <c r="J767" s="992"/>
      <c r="K767" s="993"/>
      <c r="L767" s="958"/>
      <c r="M767" s="959"/>
      <c r="N767" s="959"/>
      <c r="O767" s="959"/>
      <c r="P767" s="960"/>
      <c r="Q767" s="777"/>
      <c r="R767" s="778"/>
      <c r="S767" s="874"/>
      <c r="T767" s="964"/>
      <c r="U767" s="965"/>
      <c r="V767" s="966"/>
      <c r="W767" s="906"/>
      <c r="X767" s="906"/>
      <c r="Y767" s="906"/>
      <c r="Z767" s="906"/>
      <c r="AA767" s="907"/>
      <c r="AB767" s="940"/>
      <c r="AC767" s="941"/>
      <c r="AD767" s="942"/>
      <c r="AE767" s="964"/>
      <c r="AF767" s="965"/>
      <c r="AG767" s="966"/>
      <c r="AH767" s="970"/>
      <c r="AI767" s="971"/>
      <c r="AJ767" s="971"/>
      <c r="AK767" s="971"/>
      <c r="AL767" s="972"/>
      <c r="AN767" s="911"/>
      <c r="AO767" s="912"/>
      <c r="AP767" s="912"/>
      <c r="AQ767" s="912"/>
      <c r="AR767" s="913"/>
      <c r="AU767" s="837"/>
      <c r="AV767" s="837"/>
      <c r="AW767" s="820"/>
    </row>
    <row r="768" spans="3:49" ht="10.9" customHeight="1">
      <c r="C768" s="868"/>
      <c r="D768" s="922"/>
      <c r="E768" s="866"/>
      <c r="F768" s="985"/>
      <c r="G768" s="868"/>
      <c r="H768" s="1025"/>
      <c r="I768" s="991"/>
      <c r="J768" s="992"/>
      <c r="K768" s="993"/>
      <c r="L768" s="958"/>
      <c r="M768" s="959"/>
      <c r="N768" s="959"/>
      <c r="O768" s="959"/>
      <c r="P768" s="960"/>
      <c r="Q768" s="777"/>
      <c r="R768" s="778"/>
      <c r="S768" s="874"/>
      <c r="T768" s="964"/>
      <c r="U768" s="965"/>
      <c r="V768" s="966"/>
      <c r="W768" s="906"/>
      <c r="X768" s="906"/>
      <c r="Y768" s="906"/>
      <c r="Z768" s="906"/>
      <c r="AA768" s="907"/>
      <c r="AB768" s="943"/>
      <c r="AC768" s="944"/>
      <c r="AD768" s="945"/>
      <c r="AE768" s="964"/>
      <c r="AF768" s="965"/>
      <c r="AG768" s="966"/>
      <c r="AH768" s="970"/>
      <c r="AI768" s="971"/>
      <c r="AJ768" s="971"/>
      <c r="AK768" s="971"/>
      <c r="AL768" s="972"/>
      <c r="AN768" s="911"/>
      <c r="AO768" s="912"/>
      <c r="AP768" s="912"/>
      <c r="AQ768" s="912"/>
      <c r="AR768" s="913"/>
      <c r="AU768" s="837"/>
      <c r="AV768" s="837"/>
      <c r="AW768" s="820"/>
    </row>
    <row r="769" spans="3:50" ht="10.9" customHeight="1" thickBot="1">
      <c r="C769" s="869"/>
      <c r="D769" s="923"/>
      <c r="E769" s="867"/>
      <c r="F769" s="986"/>
      <c r="G769" s="869"/>
      <c r="H769" s="1026"/>
      <c r="I769" s="994"/>
      <c r="J769" s="995"/>
      <c r="K769" s="996"/>
      <c r="L769" s="961"/>
      <c r="M769" s="962"/>
      <c r="N769" s="962"/>
      <c r="O769" s="962"/>
      <c r="P769" s="963"/>
      <c r="Q769" s="885"/>
      <c r="R769" s="886"/>
      <c r="S769" s="949"/>
      <c r="T769" s="1008"/>
      <c r="U769" s="1009"/>
      <c r="V769" s="1010"/>
      <c r="W769" s="1006"/>
      <c r="X769" s="1006"/>
      <c r="Y769" s="1006"/>
      <c r="Z769" s="1006"/>
      <c r="AA769" s="1007"/>
      <c r="AB769" s="1021"/>
      <c r="AC769" s="1022"/>
      <c r="AD769" s="1023"/>
      <c r="AE769" s="1008"/>
      <c r="AF769" s="1009"/>
      <c r="AG769" s="1010"/>
      <c r="AH769" s="1011"/>
      <c r="AI769" s="1012"/>
      <c r="AJ769" s="1012"/>
      <c r="AK769" s="1012"/>
      <c r="AL769" s="1013"/>
      <c r="AN769" s="955"/>
      <c r="AO769" s="956"/>
      <c r="AP769" s="956"/>
      <c r="AQ769" s="956"/>
      <c r="AR769" s="957"/>
      <c r="AU769" s="904"/>
      <c r="AV769" s="904"/>
      <c r="AW769" s="905"/>
    </row>
    <row r="770" spans="3:50" ht="14.1" customHeight="1" thickTop="1">
      <c r="C770" s="1074" t="s">
        <v>122</v>
      </c>
      <c r="D770" s="1075"/>
      <c r="E770" s="1075"/>
      <c r="F770" s="1075"/>
      <c r="G770" s="1075"/>
      <c r="H770" s="1075"/>
      <c r="I770" s="1075"/>
      <c r="J770" s="1075"/>
      <c r="K770" s="1075"/>
      <c r="L770" s="1075"/>
      <c r="M770" s="1075"/>
      <c r="N770" s="1075"/>
      <c r="O770" s="1075"/>
      <c r="P770" s="1075"/>
      <c r="Q770" s="611"/>
      <c r="R770" s="1076"/>
      <c r="S770" s="610" t="s">
        <v>143</v>
      </c>
      <c r="T770" s="372"/>
      <c r="U770" s="372"/>
      <c r="V770" s="373"/>
      <c r="W770" s="491" t="s">
        <v>252</v>
      </c>
      <c r="X770" s="491"/>
      <c r="Y770" s="1087">
        <f>COUNTIF(AV302:AV769,"○")</f>
        <v>0</v>
      </c>
      <c r="Z770" s="1087"/>
      <c r="AA770" s="501" t="s">
        <v>141</v>
      </c>
      <c r="AB770" s="491"/>
      <c r="AC770" s="1087">
        <f>COUNTIF(AV302:AV769,"△")</f>
        <v>0</v>
      </c>
      <c r="AD770" s="1087"/>
      <c r="AE770" s="1082">
        <f>SUM(AH302:AL769)</f>
        <v>0</v>
      </c>
      <c r="AF770" s="1083"/>
      <c r="AG770" s="1083"/>
      <c r="AH770" s="1083"/>
      <c r="AI770" s="1083"/>
      <c r="AJ770" s="1090" t="s">
        <v>39</v>
      </c>
      <c r="AK770" s="1090"/>
      <c r="AL770" s="1091"/>
      <c r="AN770" s="1031">
        <f>SUM(AN302:AR769)</f>
        <v>0</v>
      </c>
      <c r="AO770" s="1032"/>
      <c r="AP770" s="1032"/>
      <c r="AQ770" s="1037" t="s">
        <v>39</v>
      </c>
      <c r="AR770" s="1038"/>
      <c r="AU770" s="837">
        <f>COUNTIF(AU302:AU769,"●")</f>
        <v>117</v>
      </c>
      <c r="AV770" s="837">
        <f>COUNTIF(AV302:AV769,"○")+COUNTIF(AV302:AV769,"△")</f>
        <v>0</v>
      </c>
      <c r="AW770" s="262"/>
    </row>
    <row r="771" spans="3:50" ht="14.1" customHeight="1">
      <c r="C771" s="610"/>
      <c r="D771" s="611"/>
      <c r="E771" s="611"/>
      <c r="F771" s="611"/>
      <c r="G771" s="611"/>
      <c r="H771" s="611"/>
      <c r="I771" s="611"/>
      <c r="J771" s="611"/>
      <c r="K771" s="611"/>
      <c r="L771" s="611"/>
      <c r="M771" s="611"/>
      <c r="N771" s="611"/>
      <c r="O771" s="611"/>
      <c r="P771" s="611"/>
      <c r="Q771" s="611"/>
      <c r="R771" s="1076"/>
      <c r="S771" s="371"/>
      <c r="T771" s="372"/>
      <c r="U771" s="372"/>
      <c r="V771" s="373"/>
      <c r="W771" s="491"/>
      <c r="X771" s="491"/>
      <c r="Y771" s="1087"/>
      <c r="Z771" s="1087"/>
      <c r="AA771" s="490"/>
      <c r="AB771" s="491"/>
      <c r="AC771" s="1087"/>
      <c r="AD771" s="1087"/>
      <c r="AE771" s="1082"/>
      <c r="AF771" s="1083"/>
      <c r="AG771" s="1083"/>
      <c r="AH771" s="1083"/>
      <c r="AI771" s="1083"/>
      <c r="AJ771" s="1090"/>
      <c r="AK771" s="1090"/>
      <c r="AL771" s="1091"/>
      <c r="AN771" s="1033"/>
      <c r="AO771" s="1034"/>
      <c r="AP771" s="1034"/>
      <c r="AQ771" s="1039"/>
      <c r="AR771" s="1040"/>
      <c r="AU771" s="837"/>
      <c r="AV771" s="837"/>
      <c r="AW771" s="262"/>
    </row>
    <row r="772" spans="3:50" ht="14.1" customHeight="1">
      <c r="C772" s="610"/>
      <c r="D772" s="611"/>
      <c r="E772" s="611"/>
      <c r="F772" s="611"/>
      <c r="G772" s="611"/>
      <c r="H772" s="611"/>
      <c r="I772" s="611"/>
      <c r="J772" s="611"/>
      <c r="K772" s="611"/>
      <c r="L772" s="611"/>
      <c r="M772" s="611"/>
      <c r="N772" s="611"/>
      <c r="O772" s="611"/>
      <c r="P772" s="611"/>
      <c r="Q772" s="611"/>
      <c r="R772" s="1076"/>
      <c r="S772" s="371"/>
      <c r="T772" s="372"/>
      <c r="U772" s="372"/>
      <c r="V772" s="373"/>
      <c r="W772" s="491"/>
      <c r="X772" s="491"/>
      <c r="Y772" s="1087"/>
      <c r="Z772" s="1087"/>
      <c r="AA772" s="490"/>
      <c r="AB772" s="491"/>
      <c r="AC772" s="1087"/>
      <c r="AD772" s="1087"/>
      <c r="AE772" s="1082"/>
      <c r="AF772" s="1083"/>
      <c r="AG772" s="1083"/>
      <c r="AH772" s="1083"/>
      <c r="AI772" s="1083"/>
      <c r="AJ772" s="1090"/>
      <c r="AK772" s="1090"/>
      <c r="AL772" s="1091"/>
      <c r="AN772" s="1033"/>
      <c r="AO772" s="1034"/>
      <c r="AP772" s="1034"/>
      <c r="AQ772" s="1039"/>
      <c r="AR772" s="1040"/>
      <c r="AU772" s="837"/>
      <c r="AV772" s="837"/>
      <c r="AW772" s="262"/>
      <c r="AX772" s="98"/>
    </row>
    <row r="773" spans="3:50" ht="14.1" customHeight="1" thickBot="1">
      <c r="C773" s="421"/>
      <c r="D773" s="422"/>
      <c r="E773" s="422"/>
      <c r="F773" s="422"/>
      <c r="G773" s="422"/>
      <c r="H773" s="422"/>
      <c r="I773" s="422"/>
      <c r="J773" s="422"/>
      <c r="K773" s="422"/>
      <c r="L773" s="422"/>
      <c r="M773" s="422"/>
      <c r="N773" s="422"/>
      <c r="O773" s="422"/>
      <c r="P773" s="422"/>
      <c r="Q773" s="422"/>
      <c r="R773" s="423"/>
      <c r="S773" s="374"/>
      <c r="T773" s="375"/>
      <c r="U773" s="375"/>
      <c r="V773" s="376"/>
      <c r="W773" s="1086"/>
      <c r="X773" s="1086"/>
      <c r="Y773" s="1088"/>
      <c r="Z773" s="1088"/>
      <c r="AA773" s="1089"/>
      <c r="AB773" s="1086"/>
      <c r="AC773" s="1088"/>
      <c r="AD773" s="1088"/>
      <c r="AE773" s="1084"/>
      <c r="AF773" s="1085"/>
      <c r="AG773" s="1085"/>
      <c r="AH773" s="1085"/>
      <c r="AI773" s="1085"/>
      <c r="AJ773" s="1092"/>
      <c r="AK773" s="1092"/>
      <c r="AL773" s="1093"/>
      <c r="AN773" s="1035"/>
      <c r="AO773" s="1036"/>
      <c r="AP773" s="1036"/>
      <c r="AQ773" s="1041"/>
      <c r="AR773" s="1042"/>
      <c r="AU773" s="1043"/>
      <c r="AV773" s="1043"/>
      <c r="AW773" s="262"/>
      <c r="AX773" s="98"/>
    </row>
    <row r="774" spans="3:50" ht="19.5" thickTop="1">
      <c r="AL774" s="172" t="s">
        <v>153</v>
      </c>
      <c r="AN774" s="310"/>
      <c r="AO774" s="75"/>
      <c r="AP774" s="75"/>
      <c r="AQ774" s="75"/>
      <c r="AR774" s="310" t="s">
        <v>153</v>
      </c>
    </row>
    <row r="775" spans="3:50" ht="19.5" thickBot="1"/>
    <row r="776" spans="3:50" ht="14.1" customHeight="1" thickTop="1">
      <c r="C776" s="418" t="s">
        <v>259</v>
      </c>
      <c r="D776" s="465"/>
      <c r="E776" s="465"/>
      <c r="F776" s="465"/>
      <c r="G776" s="465"/>
      <c r="H776" s="465"/>
      <c r="I776" s="465"/>
      <c r="J776" s="465"/>
      <c r="K776" s="465"/>
      <c r="L776" s="465"/>
      <c r="M776" s="465"/>
      <c r="N776" s="465"/>
      <c r="O776" s="465"/>
      <c r="P776" s="465"/>
      <c r="Q776" s="465"/>
      <c r="R776" s="465"/>
      <c r="S776" s="465"/>
      <c r="T776" s="465"/>
      <c r="U776" s="465"/>
      <c r="V776" s="465"/>
      <c r="W776" s="465"/>
      <c r="X776" s="465"/>
      <c r="Y776" s="465"/>
      <c r="Z776" s="465"/>
      <c r="AA776" s="465"/>
      <c r="AB776" s="465"/>
      <c r="AC776" s="465"/>
      <c r="AD776" s="1077"/>
      <c r="AE776" s="1080">
        <f>AE770+AN770</f>
        <v>0</v>
      </c>
      <c r="AF776" s="1081"/>
      <c r="AG776" s="1081"/>
      <c r="AH776" s="1081"/>
      <c r="AI776" s="1081"/>
      <c r="AJ776" s="1081"/>
      <c r="AK776" s="1081"/>
      <c r="AL776" s="1081"/>
      <c r="AM776" s="1081"/>
      <c r="AN776" s="1044" t="s">
        <v>39</v>
      </c>
      <c r="AO776" s="1044"/>
      <c r="AP776" s="1044"/>
      <c r="AQ776" s="1044"/>
      <c r="AR776" s="1045"/>
    </row>
    <row r="777" spans="3:50" ht="14.1" customHeight="1">
      <c r="C777" s="371"/>
      <c r="D777" s="372"/>
      <c r="E777" s="372"/>
      <c r="F777" s="372"/>
      <c r="G777" s="372"/>
      <c r="H777" s="372"/>
      <c r="I777" s="372"/>
      <c r="J777" s="372"/>
      <c r="K777" s="372"/>
      <c r="L777" s="372"/>
      <c r="M777" s="372"/>
      <c r="N777" s="372"/>
      <c r="O777" s="372"/>
      <c r="P777" s="372"/>
      <c r="Q777" s="372"/>
      <c r="R777" s="372"/>
      <c r="S777" s="372"/>
      <c r="T777" s="372"/>
      <c r="U777" s="372"/>
      <c r="V777" s="372"/>
      <c r="W777" s="372"/>
      <c r="X777" s="372"/>
      <c r="Y777" s="372"/>
      <c r="Z777" s="372"/>
      <c r="AA777" s="372"/>
      <c r="AB777" s="372"/>
      <c r="AC777" s="372"/>
      <c r="AD777" s="1078"/>
      <c r="AE777" s="1082"/>
      <c r="AF777" s="1083"/>
      <c r="AG777" s="1083"/>
      <c r="AH777" s="1083"/>
      <c r="AI777" s="1083"/>
      <c r="AJ777" s="1083"/>
      <c r="AK777" s="1083"/>
      <c r="AL777" s="1083"/>
      <c r="AM777" s="1083"/>
      <c r="AN777" s="1046"/>
      <c r="AO777" s="1046"/>
      <c r="AP777" s="1046"/>
      <c r="AQ777" s="1046"/>
      <c r="AR777" s="1047"/>
    </row>
    <row r="778" spans="3:50" ht="14.1" customHeight="1">
      <c r="C778" s="371"/>
      <c r="D778" s="372"/>
      <c r="E778" s="372"/>
      <c r="F778" s="372"/>
      <c r="G778" s="372"/>
      <c r="H778" s="372"/>
      <c r="I778" s="372"/>
      <c r="J778" s="372"/>
      <c r="K778" s="372"/>
      <c r="L778" s="372"/>
      <c r="M778" s="372"/>
      <c r="N778" s="372"/>
      <c r="O778" s="372"/>
      <c r="P778" s="372"/>
      <c r="Q778" s="372"/>
      <c r="R778" s="372"/>
      <c r="S778" s="372"/>
      <c r="T778" s="372"/>
      <c r="U778" s="372"/>
      <c r="V778" s="372"/>
      <c r="W778" s="372"/>
      <c r="X778" s="372"/>
      <c r="Y778" s="372"/>
      <c r="Z778" s="372"/>
      <c r="AA778" s="372"/>
      <c r="AB778" s="372"/>
      <c r="AC778" s="372"/>
      <c r="AD778" s="1078"/>
      <c r="AE778" s="1082"/>
      <c r="AF778" s="1083"/>
      <c r="AG778" s="1083"/>
      <c r="AH778" s="1083"/>
      <c r="AI778" s="1083"/>
      <c r="AJ778" s="1083"/>
      <c r="AK778" s="1083"/>
      <c r="AL778" s="1083"/>
      <c r="AM778" s="1083"/>
      <c r="AN778" s="1046"/>
      <c r="AO778" s="1046"/>
      <c r="AP778" s="1046"/>
      <c r="AQ778" s="1046"/>
      <c r="AR778" s="1047"/>
    </row>
    <row r="779" spans="3:50" ht="14.1" customHeight="1" thickBot="1">
      <c r="C779" s="374"/>
      <c r="D779" s="375"/>
      <c r="E779" s="375"/>
      <c r="F779" s="375"/>
      <c r="G779" s="375"/>
      <c r="H779" s="375"/>
      <c r="I779" s="375"/>
      <c r="J779" s="375"/>
      <c r="K779" s="375"/>
      <c r="L779" s="375"/>
      <c r="M779" s="375"/>
      <c r="N779" s="375"/>
      <c r="O779" s="375"/>
      <c r="P779" s="375"/>
      <c r="Q779" s="375"/>
      <c r="R779" s="375"/>
      <c r="S779" s="375"/>
      <c r="T779" s="375"/>
      <c r="U779" s="375"/>
      <c r="V779" s="375"/>
      <c r="W779" s="375"/>
      <c r="X779" s="375"/>
      <c r="Y779" s="375"/>
      <c r="Z779" s="375"/>
      <c r="AA779" s="375"/>
      <c r="AB779" s="375"/>
      <c r="AC779" s="375"/>
      <c r="AD779" s="1079"/>
      <c r="AE779" s="1084"/>
      <c r="AF779" s="1085"/>
      <c r="AG779" s="1085"/>
      <c r="AH779" s="1085"/>
      <c r="AI779" s="1085"/>
      <c r="AJ779" s="1085"/>
      <c r="AK779" s="1085"/>
      <c r="AL779" s="1085"/>
      <c r="AM779" s="1085"/>
      <c r="AN779" s="1048"/>
      <c r="AO779" s="1048"/>
      <c r="AP779" s="1048"/>
      <c r="AQ779" s="1048"/>
      <c r="AR779" s="1049"/>
    </row>
    <row r="780" spans="3:50" ht="19.5" thickTop="1">
      <c r="AF780" s="245"/>
    </row>
  </sheetData>
  <sheetProtection algorithmName="SHA-512" hashValue="cmSoLY0QsXFA5cX522+anEwtvenGm37f5WOJE6pJDkxKVIxVeaXt/NdQph1QXCLSi2UA391WIOXxp7ofKlwAQg==" saltValue="VHV1LmYBpUCgM9w0cmb8rw==" spinCount="100000" sheet="1" formatCells="0"/>
  <mergeCells count="2533">
    <mergeCell ref="C776:AD779"/>
    <mergeCell ref="AE776:AM779"/>
    <mergeCell ref="AN776:AR779"/>
    <mergeCell ref="AE770:AI773"/>
    <mergeCell ref="AJ770:AL773"/>
    <mergeCell ref="AN770:AP773"/>
    <mergeCell ref="AQ770:AR773"/>
    <mergeCell ref="AU770:AU773"/>
    <mergeCell ref="AV770:AV773"/>
    <mergeCell ref="C770:R773"/>
    <mergeCell ref="S770:V773"/>
    <mergeCell ref="W770:X773"/>
    <mergeCell ref="Y770:Z773"/>
    <mergeCell ref="AA770:AB773"/>
    <mergeCell ref="AC770:AD773"/>
    <mergeCell ref="AH766:AL769"/>
    <mergeCell ref="AN766:AR769"/>
    <mergeCell ref="AU766:AU769"/>
    <mergeCell ref="AV766:AV769"/>
    <mergeCell ref="AW766:AW769"/>
    <mergeCell ref="AB768:AD769"/>
    <mergeCell ref="L766:P769"/>
    <mergeCell ref="Q766:S769"/>
    <mergeCell ref="T766:V769"/>
    <mergeCell ref="W766:AA769"/>
    <mergeCell ref="AB766:AD767"/>
    <mergeCell ref="AE766:AG769"/>
    <mergeCell ref="C766:C769"/>
    <mergeCell ref="D766:D769"/>
    <mergeCell ref="E766:E769"/>
    <mergeCell ref="F766:F769"/>
    <mergeCell ref="G766:H769"/>
    <mergeCell ref="I766:K769"/>
    <mergeCell ref="AH762:AL765"/>
    <mergeCell ref="AN762:AR765"/>
    <mergeCell ref="AU762:AU765"/>
    <mergeCell ref="AV762:AV765"/>
    <mergeCell ref="AW762:AW765"/>
    <mergeCell ref="AB764:AD765"/>
    <mergeCell ref="L762:P765"/>
    <mergeCell ref="Q762:S765"/>
    <mergeCell ref="T762:V765"/>
    <mergeCell ref="W762:AA765"/>
    <mergeCell ref="AB762:AD763"/>
    <mergeCell ref="AE762:AG765"/>
    <mergeCell ref="C762:C765"/>
    <mergeCell ref="D762:D765"/>
    <mergeCell ref="E762:E765"/>
    <mergeCell ref="F762:F765"/>
    <mergeCell ref="G762:H765"/>
    <mergeCell ref="I762:K765"/>
    <mergeCell ref="AH758:AL761"/>
    <mergeCell ref="AN758:AR761"/>
    <mergeCell ref="AU758:AU761"/>
    <mergeCell ref="AV758:AV761"/>
    <mergeCell ref="AW758:AW761"/>
    <mergeCell ref="AB760:AD761"/>
    <mergeCell ref="L758:P761"/>
    <mergeCell ref="Q758:S761"/>
    <mergeCell ref="T758:V761"/>
    <mergeCell ref="W758:AA761"/>
    <mergeCell ref="AB758:AD759"/>
    <mergeCell ref="AE758:AG761"/>
    <mergeCell ref="C758:C761"/>
    <mergeCell ref="D758:D761"/>
    <mergeCell ref="E758:E761"/>
    <mergeCell ref="F758:F761"/>
    <mergeCell ref="G758:H761"/>
    <mergeCell ref="I758:K761"/>
    <mergeCell ref="AH754:AL757"/>
    <mergeCell ref="AN754:AR757"/>
    <mergeCell ref="AU754:AU757"/>
    <mergeCell ref="AV754:AV757"/>
    <mergeCell ref="AW754:AW757"/>
    <mergeCell ref="AB756:AD757"/>
    <mergeCell ref="L754:P757"/>
    <mergeCell ref="Q754:S757"/>
    <mergeCell ref="T754:V757"/>
    <mergeCell ref="W754:AA757"/>
    <mergeCell ref="AB754:AD755"/>
    <mergeCell ref="AE754:AG757"/>
    <mergeCell ref="C754:C757"/>
    <mergeCell ref="D754:D757"/>
    <mergeCell ref="E754:E757"/>
    <mergeCell ref="F754:F757"/>
    <mergeCell ref="G754:H757"/>
    <mergeCell ref="I754:K757"/>
    <mergeCell ref="AH750:AL753"/>
    <mergeCell ref="AN750:AR753"/>
    <mergeCell ref="AU750:AU753"/>
    <mergeCell ref="AV750:AV753"/>
    <mergeCell ref="AW750:AW753"/>
    <mergeCell ref="AB752:AD753"/>
    <mergeCell ref="L750:P753"/>
    <mergeCell ref="Q750:S753"/>
    <mergeCell ref="T750:V753"/>
    <mergeCell ref="W750:AA753"/>
    <mergeCell ref="AB750:AD751"/>
    <mergeCell ref="AE750:AG753"/>
    <mergeCell ref="C750:C753"/>
    <mergeCell ref="D750:D753"/>
    <mergeCell ref="E750:E753"/>
    <mergeCell ref="F750:F753"/>
    <mergeCell ref="G750:H753"/>
    <mergeCell ref="I750:K753"/>
    <mergeCell ref="AH746:AL749"/>
    <mergeCell ref="AN746:AR749"/>
    <mergeCell ref="AU746:AU749"/>
    <mergeCell ref="AV746:AV749"/>
    <mergeCell ref="AW746:AW749"/>
    <mergeCell ref="AB748:AD749"/>
    <mergeCell ref="L746:P749"/>
    <mergeCell ref="Q746:S749"/>
    <mergeCell ref="T746:V749"/>
    <mergeCell ref="W746:AA749"/>
    <mergeCell ref="AB746:AD747"/>
    <mergeCell ref="AE746:AG749"/>
    <mergeCell ref="C746:C749"/>
    <mergeCell ref="D746:D749"/>
    <mergeCell ref="E746:E749"/>
    <mergeCell ref="F746:F749"/>
    <mergeCell ref="G746:H749"/>
    <mergeCell ref="I746:K749"/>
    <mergeCell ref="AH742:AL745"/>
    <mergeCell ref="AN742:AR745"/>
    <mergeCell ref="AU742:AU745"/>
    <mergeCell ref="AV742:AV745"/>
    <mergeCell ref="AW742:AW745"/>
    <mergeCell ref="AB744:AD745"/>
    <mergeCell ref="L742:P745"/>
    <mergeCell ref="Q742:S745"/>
    <mergeCell ref="T742:V745"/>
    <mergeCell ref="W742:AA745"/>
    <mergeCell ref="AB742:AD743"/>
    <mergeCell ref="AE742:AG745"/>
    <mergeCell ref="C742:C745"/>
    <mergeCell ref="D742:D745"/>
    <mergeCell ref="E742:E745"/>
    <mergeCell ref="F742:F745"/>
    <mergeCell ref="G742:H745"/>
    <mergeCell ref="I742:K745"/>
    <mergeCell ref="AH738:AL741"/>
    <mergeCell ref="AN738:AR741"/>
    <mergeCell ref="AU738:AU741"/>
    <mergeCell ref="AV738:AV741"/>
    <mergeCell ref="AW738:AW741"/>
    <mergeCell ref="AB740:AD741"/>
    <mergeCell ref="L738:P741"/>
    <mergeCell ref="Q738:S741"/>
    <mergeCell ref="T738:V741"/>
    <mergeCell ref="W738:AA741"/>
    <mergeCell ref="AB738:AD739"/>
    <mergeCell ref="AE738:AG741"/>
    <mergeCell ref="C738:C741"/>
    <mergeCell ref="D738:D741"/>
    <mergeCell ref="E738:E741"/>
    <mergeCell ref="F738:F741"/>
    <mergeCell ref="G738:H741"/>
    <mergeCell ref="I738:K741"/>
    <mergeCell ref="AH734:AL737"/>
    <mergeCell ref="AN734:AR737"/>
    <mergeCell ref="AU734:AU737"/>
    <mergeCell ref="AV734:AV737"/>
    <mergeCell ref="AW734:AW737"/>
    <mergeCell ref="AB736:AD737"/>
    <mergeCell ref="L734:P737"/>
    <mergeCell ref="Q734:S737"/>
    <mergeCell ref="T734:V737"/>
    <mergeCell ref="W734:AA737"/>
    <mergeCell ref="AB734:AD735"/>
    <mergeCell ref="AE734:AG737"/>
    <mergeCell ref="C734:C737"/>
    <mergeCell ref="D734:D737"/>
    <mergeCell ref="E734:E737"/>
    <mergeCell ref="F734:F737"/>
    <mergeCell ref="G734:H737"/>
    <mergeCell ref="I734:K737"/>
    <mergeCell ref="AH730:AL733"/>
    <mergeCell ref="AN730:AR733"/>
    <mergeCell ref="AU730:AU733"/>
    <mergeCell ref="AV730:AV733"/>
    <mergeCell ref="AW730:AW733"/>
    <mergeCell ref="AB732:AD733"/>
    <mergeCell ref="L730:P733"/>
    <mergeCell ref="Q730:S733"/>
    <mergeCell ref="T730:V733"/>
    <mergeCell ref="W730:AA733"/>
    <mergeCell ref="AB730:AD731"/>
    <mergeCell ref="AE730:AG733"/>
    <mergeCell ref="C730:C733"/>
    <mergeCell ref="D730:D733"/>
    <mergeCell ref="E730:E733"/>
    <mergeCell ref="F730:F733"/>
    <mergeCell ref="G730:H733"/>
    <mergeCell ref="I730:K733"/>
    <mergeCell ref="AH726:AL729"/>
    <mergeCell ref="AN726:AR729"/>
    <mergeCell ref="AU726:AU729"/>
    <mergeCell ref="AV726:AV729"/>
    <mergeCell ref="AW726:AW729"/>
    <mergeCell ref="AB728:AD729"/>
    <mergeCell ref="L726:P729"/>
    <mergeCell ref="Q726:S729"/>
    <mergeCell ref="T726:V729"/>
    <mergeCell ref="W726:AA729"/>
    <mergeCell ref="AB726:AD727"/>
    <mergeCell ref="AE726:AG729"/>
    <mergeCell ref="C726:C729"/>
    <mergeCell ref="D726:D729"/>
    <mergeCell ref="E726:E729"/>
    <mergeCell ref="F726:F729"/>
    <mergeCell ref="G726:H729"/>
    <mergeCell ref="I726:K729"/>
    <mergeCell ref="AH722:AL725"/>
    <mergeCell ref="AN722:AR725"/>
    <mergeCell ref="AU722:AU725"/>
    <mergeCell ref="AV722:AV725"/>
    <mergeCell ref="AW722:AW725"/>
    <mergeCell ref="AB724:AD725"/>
    <mergeCell ref="L722:P725"/>
    <mergeCell ref="Q722:S725"/>
    <mergeCell ref="T722:V725"/>
    <mergeCell ref="W722:AA725"/>
    <mergeCell ref="AB722:AD723"/>
    <mergeCell ref="AE722:AG725"/>
    <mergeCell ref="C722:C725"/>
    <mergeCell ref="D722:D725"/>
    <mergeCell ref="E722:E725"/>
    <mergeCell ref="F722:F725"/>
    <mergeCell ref="G722:H725"/>
    <mergeCell ref="I722:K725"/>
    <mergeCell ref="AH718:AL721"/>
    <mergeCell ref="AN718:AR721"/>
    <mergeCell ref="AU718:AU721"/>
    <mergeCell ref="AV718:AV721"/>
    <mergeCell ref="AW718:AW721"/>
    <mergeCell ref="AB720:AD721"/>
    <mergeCell ref="L718:P721"/>
    <mergeCell ref="Q718:S721"/>
    <mergeCell ref="T718:V721"/>
    <mergeCell ref="W718:AA721"/>
    <mergeCell ref="AB718:AD719"/>
    <mergeCell ref="AE718:AG721"/>
    <mergeCell ref="C718:C721"/>
    <mergeCell ref="D718:D721"/>
    <mergeCell ref="E718:E721"/>
    <mergeCell ref="F718:F721"/>
    <mergeCell ref="G718:H721"/>
    <mergeCell ref="I718:K721"/>
    <mergeCell ref="AH714:AL717"/>
    <mergeCell ref="AN714:AR717"/>
    <mergeCell ref="AU714:AU717"/>
    <mergeCell ref="AV714:AV717"/>
    <mergeCell ref="AW714:AW717"/>
    <mergeCell ref="AB716:AD717"/>
    <mergeCell ref="L714:P717"/>
    <mergeCell ref="Q714:S717"/>
    <mergeCell ref="T714:V717"/>
    <mergeCell ref="W714:AA717"/>
    <mergeCell ref="AB714:AD715"/>
    <mergeCell ref="AE714:AG717"/>
    <mergeCell ref="C714:C717"/>
    <mergeCell ref="D714:D717"/>
    <mergeCell ref="E714:E717"/>
    <mergeCell ref="F714:F717"/>
    <mergeCell ref="G714:H717"/>
    <mergeCell ref="I714:K717"/>
    <mergeCell ref="AH710:AL713"/>
    <mergeCell ref="AN710:AR713"/>
    <mergeCell ref="AU710:AU713"/>
    <mergeCell ref="AV710:AV713"/>
    <mergeCell ref="AW710:AW713"/>
    <mergeCell ref="AB712:AD713"/>
    <mergeCell ref="L710:P713"/>
    <mergeCell ref="Q710:S713"/>
    <mergeCell ref="T710:V713"/>
    <mergeCell ref="W710:AA713"/>
    <mergeCell ref="AB710:AD711"/>
    <mergeCell ref="AE710:AG713"/>
    <mergeCell ref="C710:C713"/>
    <mergeCell ref="D710:D713"/>
    <mergeCell ref="E710:E713"/>
    <mergeCell ref="F710:F713"/>
    <mergeCell ref="G710:H713"/>
    <mergeCell ref="I710:K713"/>
    <mergeCell ref="AH706:AL709"/>
    <mergeCell ref="AN706:AR709"/>
    <mergeCell ref="AU706:AU709"/>
    <mergeCell ref="AV706:AV709"/>
    <mergeCell ref="AW706:AW709"/>
    <mergeCell ref="AB708:AD709"/>
    <mergeCell ref="L706:P709"/>
    <mergeCell ref="Q706:S709"/>
    <mergeCell ref="T706:V709"/>
    <mergeCell ref="W706:AA709"/>
    <mergeCell ref="AB706:AD707"/>
    <mergeCell ref="AE706:AG709"/>
    <mergeCell ref="C706:C709"/>
    <mergeCell ref="D706:D709"/>
    <mergeCell ref="E706:E709"/>
    <mergeCell ref="F706:F709"/>
    <mergeCell ref="G706:H709"/>
    <mergeCell ref="I706:K709"/>
    <mergeCell ref="AH702:AL705"/>
    <mergeCell ref="AN702:AR705"/>
    <mergeCell ref="AU702:AU705"/>
    <mergeCell ref="AV702:AV705"/>
    <mergeCell ref="AW702:AW705"/>
    <mergeCell ref="AB704:AD705"/>
    <mergeCell ref="L702:P705"/>
    <mergeCell ref="Q702:S705"/>
    <mergeCell ref="T702:V705"/>
    <mergeCell ref="W702:AA705"/>
    <mergeCell ref="AB702:AD703"/>
    <mergeCell ref="AE702:AG705"/>
    <mergeCell ref="C702:C705"/>
    <mergeCell ref="D702:D705"/>
    <mergeCell ref="E702:E705"/>
    <mergeCell ref="F702:F705"/>
    <mergeCell ref="G702:H705"/>
    <mergeCell ref="I702:K705"/>
    <mergeCell ref="AH698:AL701"/>
    <mergeCell ref="AN698:AR701"/>
    <mergeCell ref="AU698:AU701"/>
    <mergeCell ref="AV698:AV701"/>
    <mergeCell ref="AW698:AW701"/>
    <mergeCell ref="AB700:AD701"/>
    <mergeCell ref="L698:P701"/>
    <mergeCell ref="Q698:S701"/>
    <mergeCell ref="T698:V701"/>
    <mergeCell ref="W698:AA701"/>
    <mergeCell ref="AB698:AD699"/>
    <mergeCell ref="AE698:AG701"/>
    <mergeCell ref="C698:C701"/>
    <mergeCell ref="D698:D701"/>
    <mergeCell ref="E698:E701"/>
    <mergeCell ref="F698:F701"/>
    <mergeCell ref="G698:H701"/>
    <mergeCell ref="I698:K701"/>
    <mergeCell ref="AH694:AL697"/>
    <mergeCell ref="AN694:AR697"/>
    <mergeCell ref="AU694:AU697"/>
    <mergeCell ref="AV694:AV697"/>
    <mergeCell ref="AW694:AW697"/>
    <mergeCell ref="AB696:AD697"/>
    <mergeCell ref="L694:P697"/>
    <mergeCell ref="Q694:S697"/>
    <mergeCell ref="T694:V697"/>
    <mergeCell ref="W694:AA697"/>
    <mergeCell ref="AB694:AD695"/>
    <mergeCell ref="AE694:AG697"/>
    <mergeCell ref="C694:C697"/>
    <mergeCell ref="D694:D697"/>
    <mergeCell ref="E694:E697"/>
    <mergeCell ref="F694:F697"/>
    <mergeCell ref="G694:H697"/>
    <mergeCell ref="I694:K697"/>
    <mergeCell ref="AH690:AL693"/>
    <mergeCell ref="AN690:AR693"/>
    <mergeCell ref="AU690:AU693"/>
    <mergeCell ref="AV690:AV693"/>
    <mergeCell ref="AW690:AW693"/>
    <mergeCell ref="AB692:AD693"/>
    <mergeCell ref="L690:P693"/>
    <mergeCell ref="Q690:S693"/>
    <mergeCell ref="T690:V693"/>
    <mergeCell ref="W690:AA693"/>
    <mergeCell ref="AB690:AD691"/>
    <mergeCell ref="AE690:AG693"/>
    <mergeCell ref="C690:C693"/>
    <mergeCell ref="D690:D693"/>
    <mergeCell ref="E690:E693"/>
    <mergeCell ref="F690:F693"/>
    <mergeCell ref="G690:H693"/>
    <mergeCell ref="I690:K693"/>
    <mergeCell ref="AH686:AL689"/>
    <mergeCell ref="AN686:AR689"/>
    <mergeCell ref="AU686:AU689"/>
    <mergeCell ref="AV686:AV689"/>
    <mergeCell ref="AW686:AW689"/>
    <mergeCell ref="AB688:AD689"/>
    <mergeCell ref="L686:P689"/>
    <mergeCell ref="Q686:S689"/>
    <mergeCell ref="T686:V689"/>
    <mergeCell ref="W686:AA689"/>
    <mergeCell ref="AB686:AD687"/>
    <mergeCell ref="AE686:AG689"/>
    <mergeCell ref="C686:C689"/>
    <mergeCell ref="D686:D689"/>
    <mergeCell ref="E686:E689"/>
    <mergeCell ref="F686:F689"/>
    <mergeCell ref="G686:H689"/>
    <mergeCell ref="I686:K689"/>
    <mergeCell ref="AH682:AL685"/>
    <mergeCell ref="AN682:AR685"/>
    <mergeCell ref="AU682:AU685"/>
    <mergeCell ref="AV682:AV685"/>
    <mergeCell ref="AW682:AW685"/>
    <mergeCell ref="AB684:AD685"/>
    <mergeCell ref="L682:P685"/>
    <mergeCell ref="Q682:S685"/>
    <mergeCell ref="T682:V685"/>
    <mergeCell ref="W682:AA685"/>
    <mergeCell ref="AB682:AD683"/>
    <mergeCell ref="AE682:AG685"/>
    <mergeCell ref="C682:C685"/>
    <mergeCell ref="D682:D685"/>
    <mergeCell ref="E682:E685"/>
    <mergeCell ref="F682:F685"/>
    <mergeCell ref="G682:H685"/>
    <mergeCell ref="I682:K685"/>
    <mergeCell ref="AH678:AL681"/>
    <mergeCell ref="AN678:AR681"/>
    <mergeCell ref="AU678:AU681"/>
    <mergeCell ref="AV678:AV681"/>
    <mergeCell ref="AW678:AW681"/>
    <mergeCell ref="AB680:AD681"/>
    <mergeCell ref="L678:P681"/>
    <mergeCell ref="Q678:S681"/>
    <mergeCell ref="T678:V681"/>
    <mergeCell ref="W678:AA681"/>
    <mergeCell ref="AB678:AD679"/>
    <mergeCell ref="AE678:AG681"/>
    <mergeCell ref="C678:C681"/>
    <mergeCell ref="D678:D681"/>
    <mergeCell ref="E678:E681"/>
    <mergeCell ref="F678:F681"/>
    <mergeCell ref="G678:H681"/>
    <mergeCell ref="I678:K681"/>
    <mergeCell ref="AH674:AL677"/>
    <mergeCell ref="AN674:AR677"/>
    <mergeCell ref="AU674:AU677"/>
    <mergeCell ref="AV674:AV677"/>
    <mergeCell ref="AW674:AW677"/>
    <mergeCell ref="AB676:AD677"/>
    <mergeCell ref="L674:P677"/>
    <mergeCell ref="Q674:S677"/>
    <mergeCell ref="T674:V677"/>
    <mergeCell ref="W674:AA677"/>
    <mergeCell ref="AB674:AD675"/>
    <mergeCell ref="AE674:AG677"/>
    <mergeCell ref="C674:C677"/>
    <mergeCell ref="D674:D677"/>
    <mergeCell ref="E674:E677"/>
    <mergeCell ref="F674:F677"/>
    <mergeCell ref="G674:H677"/>
    <mergeCell ref="I674:K677"/>
    <mergeCell ref="AH670:AL673"/>
    <mergeCell ref="AN670:AR673"/>
    <mergeCell ref="AU670:AU673"/>
    <mergeCell ref="AV670:AV673"/>
    <mergeCell ref="AW670:AW673"/>
    <mergeCell ref="AB672:AD673"/>
    <mergeCell ref="L670:P673"/>
    <mergeCell ref="Q670:S673"/>
    <mergeCell ref="T670:V673"/>
    <mergeCell ref="W670:AA673"/>
    <mergeCell ref="AB670:AD671"/>
    <mergeCell ref="AE670:AG673"/>
    <mergeCell ref="C670:C673"/>
    <mergeCell ref="D670:D673"/>
    <mergeCell ref="E670:E673"/>
    <mergeCell ref="F670:F673"/>
    <mergeCell ref="G670:H673"/>
    <mergeCell ref="I670:K673"/>
    <mergeCell ref="AH666:AL669"/>
    <mergeCell ref="AN666:AR669"/>
    <mergeCell ref="AU666:AU669"/>
    <mergeCell ref="AV666:AV669"/>
    <mergeCell ref="AW666:AW669"/>
    <mergeCell ref="AB668:AD669"/>
    <mergeCell ref="L666:P669"/>
    <mergeCell ref="Q666:S669"/>
    <mergeCell ref="T666:V669"/>
    <mergeCell ref="W666:AA669"/>
    <mergeCell ref="AB666:AD667"/>
    <mergeCell ref="AE666:AG669"/>
    <mergeCell ref="C666:C669"/>
    <mergeCell ref="D666:D669"/>
    <mergeCell ref="E666:E669"/>
    <mergeCell ref="F666:F669"/>
    <mergeCell ref="G666:H669"/>
    <mergeCell ref="I666:K669"/>
    <mergeCell ref="AH662:AL665"/>
    <mergeCell ref="AN662:AR665"/>
    <mergeCell ref="AU662:AU665"/>
    <mergeCell ref="AV662:AV665"/>
    <mergeCell ref="AW662:AW665"/>
    <mergeCell ref="AB664:AD665"/>
    <mergeCell ref="L662:P665"/>
    <mergeCell ref="Q662:S665"/>
    <mergeCell ref="T662:V665"/>
    <mergeCell ref="W662:AA665"/>
    <mergeCell ref="AB662:AD663"/>
    <mergeCell ref="AE662:AG665"/>
    <mergeCell ref="C662:C665"/>
    <mergeCell ref="D662:D665"/>
    <mergeCell ref="E662:E665"/>
    <mergeCell ref="F662:F665"/>
    <mergeCell ref="G662:H665"/>
    <mergeCell ref="I662:K665"/>
    <mergeCell ref="AH658:AL661"/>
    <mergeCell ref="AN658:AR661"/>
    <mergeCell ref="AU658:AU661"/>
    <mergeCell ref="AV658:AV661"/>
    <mergeCell ref="AW658:AW661"/>
    <mergeCell ref="AB660:AD661"/>
    <mergeCell ref="L658:P661"/>
    <mergeCell ref="Q658:S661"/>
    <mergeCell ref="T658:V661"/>
    <mergeCell ref="W658:AA661"/>
    <mergeCell ref="AB658:AD659"/>
    <mergeCell ref="AE658:AG661"/>
    <mergeCell ref="C658:C661"/>
    <mergeCell ref="D658:D661"/>
    <mergeCell ref="E658:E661"/>
    <mergeCell ref="F658:F661"/>
    <mergeCell ref="G658:H661"/>
    <mergeCell ref="I658:K661"/>
    <mergeCell ref="AH654:AL657"/>
    <mergeCell ref="AN654:AR657"/>
    <mergeCell ref="AU654:AU657"/>
    <mergeCell ref="AV654:AV657"/>
    <mergeCell ref="AW654:AW657"/>
    <mergeCell ref="AB656:AD657"/>
    <mergeCell ref="L654:P657"/>
    <mergeCell ref="Q654:S657"/>
    <mergeCell ref="T654:V657"/>
    <mergeCell ref="W654:AA657"/>
    <mergeCell ref="AB654:AD655"/>
    <mergeCell ref="AE654:AG657"/>
    <mergeCell ref="C654:C657"/>
    <mergeCell ref="D654:D657"/>
    <mergeCell ref="E654:E657"/>
    <mergeCell ref="F654:F657"/>
    <mergeCell ref="G654:H657"/>
    <mergeCell ref="I654:K657"/>
    <mergeCell ref="AH650:AL653"/>
    <mergeCell ref="AN650:AR653"/>
    <mergeCell ref="AU650:AU653"/>
    <mergeCell ref="AV650:AV653"/>
    <mergeCell ref="AW650:AW653"/>
    <mergeCell ref="AB652:AD653"/>
    <mergeCell ref="L650:P653"/>
    <mergeCell ref="Q650:S653"/>
    <mergeCell ref="T650:V653"/>
    <mergeCell ref="W650:AA653"/>
    <mergeCell ref="AB650:AD651"/>
    <mergeCell ref="AE650:AG653"/>
    <mergeCell ref="C650:C653"/>
    <mergeCell ref="D650:D653"/>
    <mergeCell ref="E650:E653"/>
    <mergeCell ref="F650:F653"/>
    <mergeCell ref="G650:H653"/>
    <mergeCell ref="I650:K653"/>
    <mergeCell ref="AH646:AL649"/>
    <mergeCell ref="AN646:AR649"/>
    <mergeCell ref="AU646:AU649"/>
    <mergeCell ref="AV646:AV649"/>
    <mergeCell ref="AW646:AW649"/>
    <mergeCell ref="AB648:AD649"/>
    <mergeCell ref="L646:P649"/>
    <mergeCell ref="Q646:S649"/>
    <mergeCell ref="T646:V649"/>
    <mergeCell ref="W646:AA649"/>
    <mergeCell ref="AB646:AD647"/>
    <mergeCell ref="AE646:AG649"/>
    <mergeCell ref="C646:C649"/>
    <mergeCell ref="D646:D649"/>
    <mergeCell ref="E646:E649"/>
    <mergeCell ref="F646:F649"/>
    <mergeCell ref="G646:H649"/>
    <mergeCell ref="I646:K649"/>
    <mergeCell ref="AH642:AL645"/>
    <mergeCell ref="AN642:AR645"/>
    <mergeCell ref="AU642:AU645"/>
    <mergeCell ref="AV642:AV645"/>
    <mergeCell ref="AW642:AW645"/>
    <mergeCell ref="AB644:AD645"/>
    <mergeCell ref="L642:P645"/>
    <mergeCell ref="Q642:S645"/>
    <mergeCell ref="T642:V645"/>
    <mergeCell ref="W642:AA645"/>
    <mergeCell ref="AB642:AD643"/>
    <mergeCell ref="AE642:AG645"/>
    <mergeCell ref="C642:C645"/>
    <mergeCell ref="D642:D645"/>
    <mergeCell ref="E642:E645"/>
    <mergeCell ref="F642:F645"/>
    <mergeCell ref="G642:H645"/>
    <mergeCell ref="I642:K645"/>
    <mergeCell ref="AH638:AL641"/>
    <mergeCell ref="AN638:AR641"/>
    <mergeCell ref="AU638:AU641"/>
    <mergeCell ref="AV638:AV641"/>
    <mergeCell ref="AW638:AW641"/>
    <mergeCell ref="AB640:AD641"/>
    <mergeCell ref="L638:P641"/>
    <mergeCell ref="Q638:S641"/>
    <mergeCell ref="T638:V641"/>
    <mergeCell ref="W638:AA641"/>
    <mergeCell ref="AB638:AD639"/>
    <mergeCell ref="AE638:AG641"/>
    <mergeCell ref="C638:C641"/>
    <mergeCell ref="D638:D641"/>
    <mergeCell ref="E638:E641"/>
    <mergeCell ref="F638:F641"/>
    <mergeCell ref="G638:H641"/>
    <mergeCell ref="I638:K641"/>
    <mergeCell ref="AH634:AL637"/>
    <mergeCell ref="AN634:AR637"/>
    <mergeCell ref="AU634:AU637"/>
    <mergeCell ref="AV634:AV637"/>
    <mergeCell ref="AW634:AW637"/>
    <mergeCell ref="AB636:AD637"/>
    <mergeCell ref="L634:P637"/>
    <mergeCell ref="Q634:S637"/>
    <mergeCell ref="T634:V637"/>
    <mergeCell ref="W634:AA637"/>
    <mergeCell ref="AB634:AD635"/>
    <mergeCell ref="AE634:AG637"/>
    <mergeCell ref="C634:C637"/>
    <mergeCell ref="D634:D637"/>
    <mergeCell ref="E634:E637"/>
    <mergeCell ref="F634:F637"/>
    <mergeCell ref="G634:H637"/>
    <mergeCell ref="I634:K637"/>
    <mergeCell ref="AH630:AL633"/>
    <mergeCell ref="AN630:AR633"/>
    <mergeCell ref="AU630:AU633"/>
    <mergeCell ref="AV630:AV633"/>
    <mergeCell ref="AW630:AW633"/>
    <mergeCell ref="AB632:AD633"/>
    <mergeCell ref="L630:P633"/>
    <mergeCell ref="Q630:S633"/>
    <mergeCell ref="T630:V633"/>
    <mergeCell ref="W630:AA633"/>
    <mergeCell ref="AB630:AD631"/>
    <mergeCell ref="AE630:AG633"/>
    <mergeCell ref="C630:C633"/>
    <mergeCell ref="D630:D633"/>
    <mergeCell ref="E630:E633"/>
    <mergeCell ref="F630:F633"/>
    <mergeCell ref="G630:H633"/>
    <mergeCell ref="I630:K633"/>
    <mergeCell ref="AH626:AL629"/>
    <mergeCell ref="AN626:AR629"/>
    <mergeCell ref="AU626:AU629"/>
    <mergeCell ref="AV626:AV629"/>
    <mergeCell ref="AW626:AW629"/>
    <mergeCell ref="AB628:AD629"/>
    <mergeCell ref="L626:P629"/>
    <mergeCell ref="Q626:S629"/>
    <mergeCell ref="T626:V629"/>
    <mergeCell ref="W626:AA629"/>
    <mergeCell ref="AB626:AD627"/>
    <mergeCell ref="AE626:AG629"/>
    <mergeCell ref="C626:C629"/>
    <mergeCell ref="D626:D629"/>
    <mergeCell ref="E626:E629"/>
    <mergeCell ref="F626:F629"/>
    <mergeCell ref="G626:H629"/>
    <mergeCell ref="I626:K629"/>
    <mergeCell ref="AH622:AL625"/>
    <mergeCell ref="AN622:AR625"/>
    <mergeCell ref="AU622:AU625"/>
    <mergeCell ref="AV622:AV625"/>
    <mergeCell ref="AW622:AW625"/>
    <mergeCell ref="AB624:AD625"/>
    <mergeCell ref="L622:P625"/>
    <mergeCell ref="Q622:S625"/>
    <mergeCell ref="T622:V625"/>
    <mergeCell ref="W622:AA625"/>
    <mergeCell ref="AB622:AD623"/>
    <mergeCell ref="AE622:AG625"/>
    <mergeCell ref="C622:C625"/>
    <mergeCell ref="D622:D625"/>
    <mergeCell ref="E622:E625"/>
    <mergeCell ref="F622:F625"/>
    <mergeCell ref="G622:H625"/>
    <mergeCell ref="I622:K625"/>
    <mergeCell ref="AH618:AL621"/>
    <mergeCell ref="AN618:AR621"/>
    <mergeCell ref="AU618:AU621"/>
    <mergeCell ref="AV618:AV621"/>
    <mergeCell ref="AW618:AW621"/>
    <mergeCell ref="AB620:AD621"/>
    <mergeCell ref="L618:P621"/>
    <mergeCell ref="Q618:S621"/>
    <mergeCell ref="T618:V621"/>
    <mergeCell ref="W618:AA621"/>
    <mergeCell ref="AB618:AD619"/>
    <mergeCell ref="AE618:AG621"/>
    <mergeCell ref="C618:C621"/>
    <mergeCell ref="D618:D621"/>
    <mergeCell ref="E618:E621"/>
    <mergeCell ref="F618:F621"/>
    <mergeCell ref="G618:H621"/>
    <mergeCell ref="I618:K621"/>
    <mergeCell ref="AH614:AL617"/>
    <mergeCell ref="AN614:AR617"/>
    <mergeCell ref="AU614:AU617"/>
    <mergeCell ref="AV614:AV617"/>
    <mergeCell ref="AW614:AW617"/>
    <mergeCell ref="AB616:AD617"/>
    <mergeCell ref="L614:P617"/>
    <mergeCell ref="Q614:S617"/>
    <mergeCell ref="T614:V617"/>
    <mergeCell ref="W614:AA617"/>
    <mergeCell ref="AB614:AD615"/>
    <mergeCell ref="AE614:AG617"/>
    <mergeCell ref="C614:C617"/>
    <mergeCell ref="D614:D617"/>
    <mergeCell ref="E614:E617"/>
    <mergeCell ref="F614:F617"/>
    <mergeCell ref="G614:H617"/>
    <mergeCell ref="I614:K617"/>
    <mergeCell ref="AH610:AL613"/>
    <mergeCell ref="AN610:AR613"/>
    <mergeCell ref="AU610:AU613"/>
    <mergeCell ref="AV610:AV613"/>
    <mergeCell ref="AW610:AW613"/>
    <mergeCell ref="AB612:AD613"/>
    <mergeCell ref="L610:P613"/>
    <mergeCell ref="Q610:S613"/>
    <mergeCell ref="T610:V613"/>
    <mergeCell ref="W610:AA613"/>
    <mergeCell ref="AB610:AD611"/>
    <mergeCell ref="AE610:AG613"/>
    <mergeCell ref="C610:C613"/>
    <mergeCell ref="D610:D613"/>
    <mergeCell ref="E610:E613"/>
    <mergeCell ref="F610:F613"/>
    <mergeCell ref="G610:H613"/>
    <mergeCell ref="I610:K613"/>
    <mergeCell ref="AH606:AL609"/>
    <mergeCell ref="AN606:AR609"/>
    <mergeCell ref="AU606:AU609"/>
    <mergeCell ref="AV606:AV609"/>
    <mergeCell ref="AW606:AW609"/>
    <mergeCell ref="AB608:AD609"/>
    <mergeCell ref="L606:P609"/>
    <mergeCell ref="Q606:S609"/>
    <mergeCell ref="T606:V609"/>
    <mergeCell ref="W606:AA609"/>
    <mergeCell ref="AB606:AD607"/>
    <mergeCell ref="AE606:AG609"/>
    <mergeCell ref="C606:C609"/>
    <mergeCell ref="D606:D609"/>
    <mergeCell ref="E606:E609"/>
    <mergeCell ref="F606:F609"/>
    <mergeCell ref="G606:H609"/>
    <mergeCell ref="I606:K609"/>
    <mergeCell ref="AH602:AL605"/>
    <mergeCell ref="AN602:AR605"/>
    <mergeCell ref="AU602:AU605"/>
    <mergeCell ref="AV602:AV605"/>
    <mergeCell ref="AW602:AW605"/>
    <mergeCell ref="AB604:AD605"/>
    <mergeCell ref="L602:P605"/>
    <mergeCell ref="Q602:S605"/>
    <mergeCell ref="T602:V605"/>
    <mergeCell ref="W602:AA605"/>
    <mergeCell ref="AB602:AD603"/>
    <mergeCell ref="AE602:AG605"/>
    <mergeCell ref="C602:C605"/>
    <mergeCell ref="D602:D605"/>
    <mergeCell ref="E602:E605"/>
    <mergeCell ref="F602:F605"/>
    <mergeCell ref="G602:H605"/>
    <mergeCell ref="I602:K605"/>
    <mergeCell ref="AH598:AL601"/>
    <mergeCell ref="AN598:AR601"/>
    <mergeCell ref="AU598:AU601"/>
    <mergeCell ref="AV598:AV601"/>
    <mergeCell ref="AW598:AW601"/>
    <mergeCell ref="AB600:AD601"/>
    <mergeCell ref="L598:P601"/>
    <mergeCell ref="Q598:S601"/>
    <mergeCell ref="T598:V601"/>
    <mergeCell ref="W598:AA601"/>
    <mergeCell ref="AB598:AD599"/>
    <mergeCell ref="AE598:AG601"/>
    <mergeCell ref="C598:C601"/>
    <mergeCell ref="D598:D601"/>
    <mergeCell ref="E598:E601"/>
    <mergeCell ref="F598:F601"/>
    <mergeCell ref="G598:H601"/>
    <mergeCell ref="I598:K601"/>
    <mergeCell ref="AH594:AL597"/>
    <mergeCell ref="AN594:AR597"/>
    <mergeCell ref="AU594:AU597"/>
    <mergeCell ref="AV594:AV597"/>
    <mergeCell ref="AW594:AW597"/>
    <mergeCell ref="AB596:AD597"/>
    <mergeCell ref="L594:P597"/>
    <mergeCell ref="Q594:S597"/>
    <mergeCell ref="T594:V597"/>
    <mergeCell ref="W594:AA597"/>
    <mergeCell ref="AB594:AD595"/>
    <mergeCell ref="AE594:AG597"/>
    <mergeCell ref="C594:C597"/>
    <mergeCell ref="D594:D597"/>
    <mergeCell ref="E594:E597"/>
    <mergeCell ref="F594:F597"/>
    <mergeCell ref="G594:H597"/>
    <mergeCell ref="I594:K597"/>
    <mergeCell ref="AH590:AL593"/>
    <mergeCell ref="AN590:AR593"/>
    <mergeCell ref="AU590:AU593"/>
    <mergeCell ref="AV590:AV593"/>
    <mergeCell ref="AW590:AW593"/>
    <mergeCell ref="AB592:AD593"/>
    <mergeCell ref="L590:P593"/>
    <mergeCell ref="Q590:S593"/>
    <mergeCell ref="T590:V593"/>
    <mergeCell ref="W590:AA593"/>
    <mergeCell ref="AB590:AD591"/>
    <mergeCell ref="AE590:AG593"/>
    <mergeCell ref="C590:C593"/>
    <mergeCell ref="D590:D593"/>
    <mergeCell ref="E590:E593"/>
    <mergeCell ref="F590:F593"/>
    <mergeCell ref="G590:H593"/>
    <mergeCell ref="I590:K593"/>
    <mergeCell ref="AH586:AL589"/>
    <mergeCell ref="AN586:AR589"/>
    <mergeCell ref="AU586:AU589"/>
    <mergeCell ref="AV586:AV589"/>
    <mergeCell ref="AW586:AW589"/>
    <mergeCell ref="AB588:AD589"/>
    <mergeCell ref="L586:P589"/>
    <mergeCell ref="Q586:S589"/>
    <mergeCell ref="T586:V589"/>
    <mergeCell ref="W586:AA589"/>
    <mergeCell ref="AB586:AD587"/>
    <mergeCell ref="AE586:AG589"/>
    <mergeCell ref="C586:C589"/>
    <mergeCell ref="D586:D589"/>
    <mergeCell ref="E586:E589"/>
    <mergeCell ref="F586:F589"/>
    <mergeCell ref="G586:H589"/>
    <mergeCell ref="I586:K589"/>
    <mergeCell ref="AH582:AL585"/>
    <mergeCell ref="AN582:AR585"/>
    <mergeCell ref="AU582:AU585"/>
    <mergeCell ref="AV582:AV585"/>
    <mergeCell ref="AW582:AW585"/>
    <mergeCell ref="AB584:AD585"/>
    <mergeCell ref="L582:P585"/>
    <mergeCell ref="Q582:S585"/>
    <mergeCell ref="T582:V585"/>
    <mergeCell ref="W582:AA585"/>
    <mergeCell ref="AB582:AD583"/>
    <mergeCell ref="AE582:AG585"/>
    <mergeCell ref="C582:C585"/>
    <mergeCell ref="D582:D585"/>
    <mergeCell ref="E582:E585"/>
    <mergeCell ref="F582:F585"/>
    <mergeCell ref="G582:H585"/>
    <mergeCell ref="I582:K585"/>
    <mergeCell ref="AH578:AL581"/>
    <mergeCell ref="AN578:AR581"/>
    <mergeCell ref="AU578:AU581"/>
    <mergeCell ref="AV578:AV581"/>
    <mergeCell ref="AW578:AW581"/>
    <mergeCell ref="AB580:AD581"/>
    <mergeCell ref="L578:P581"/>
    <mergeCell ref="Q578:S581"/>
    <mergeCell ref="T578:V581"/>
    <mergeCell ref="W578:AA581"/>
    <mergeCell ref="AB578:AD579"/>
    <mergeCell ref="AE578:AG581"/>
    <mergeCell ref="C578:C581"/>
    <mergeCell ref="D578:D581"/>
    <mergeCell ref="E578:E581"/>
    <mergeCell ref="F578:F581"/>
    <mergeCell ref="G578:H581"/>
    <mergeCell ref="I578:K581"/>
    <mergeCell ref="AH574:AL577"/>
    <mergeCell ref="AN574:AR577"/>
    <mergeCell ref="AU574:AU577"/>
    <mergeCell ref="AV574:AV577"/>
    <mergeCell ref="AW574:AW577"/>
    <mergeCell ref="AB576:AD577"/>
    <mergeCell ref="L574:P577"/>
    <mergeCell ref="Q574:S577"/>
    <mergeCell ref="T574:V577"/>
    <mergeCell ref="W574:AA577"/>
    <mergeCell ref="AB574:AD575"/>
    <mergeCell ref="AE574:AG577"/>
    <mergeCell ref="C574:C577"/>
    <mergeCell ref="D574:D577"/>
    <mergeCell ref="E574:E577"/>
    <mergeCell ref="F574:F577"/>
    <mergeCell ref="G574:H577"/>
    <mergeCell ref="I574:K577"/>
    <mergeCell ref="AH570:AL573"/>
    <mergeCell ref="AN570:AR573"/>
    <mergeCell ref="AU570:AU573"/>
    <mergeCell ref="AV570:AV573"/>
    <mergeCell ref="AW570:AW573"/>
    <mergeCell ref="AB572:AD573"/>
    <mergeCell ref="L570:P573"/>
    <mergeCell ref="Q570:S573"/>
    <mergeCell ref="T570:V573"/>
    <mergeCell ref="W570:AA573"/>
    <mergeCell ref="AB570:AD571"/>
    <mergeCell ref="AE570:AG573"/>
    <mergeCell ref="C570:C573"/>
    <mergeCell ref="D570:D573"/>
    <mergeCell ref="E570:E573"/>
    <mergeCell ref="F570:F573"/>
    <mergeCell ref="G570:H573"/>
    <mergeCell ref="I570:K573"/>
    <mergeCell ref="AH566:AL569"/>
    <mergeCell ref="AN566:AR569"/>
    <mergeCell ref="AU566:AU569"/>
    <mergeCell ref="AV566:AV569"/>
    <mergeCell ref="AW566:AW569"/>
    <mergeCell ref="AB568:AD569"/>
    <mergeCell ref="L566:P569"/>
    <mergeCell ref="Q566:S569"/>
    <mergeCell ref="T566:V569"/>
    <mergeCell ref="W566:AA569"/>
    <mergeCell ref="AB566:AD567"/>
    <mergeCell ref="AE566:AG569"/>
    <mergeCell ref="C566:C569"/>
    <mergeCell ref="D566:D569"/>
    <mergeCell ref="E566:E569"/>
    <mergeCell ref="F566:F569"/>
    <mergeCell ref="G566:H569"/>
    <mergeCell ref="I566:K569"/>
    <mergeCell ref="AH562:AL565"/>
    <mergeCell ref="AN562:AR565"/>
    <mergeCell ref="AU562:AU565"/>
    <mergeCell ref="AV562:AV565"/>
    <mergeCell ref="AW562:AW565"/>
    <mergeCell ref="AB564:AD565"/>
    <mergeCell ref="L562:P565"/>
    <mergeCell ref="Q562:S565"/>
    <mergeCell ref="T562:V565"/>
    <mergeCell ref="W562:AA565"/>
    <mergeCell ref="AB562:AD563"/>
    <mergeCell ref="AE562:AG565"/>
    <mergeCell ref="C562:C565"/>
    <mergeCell ref="D562:D565"/>
    <mergeCell ref="E562:E565"/>
    <mergeCell ref="F562:F565"/>
    <mergeCell ref="G562:H565"/>
    <mergeCell ref="I562:K565"/>
    <mergeCell ref="AH558:AL561"/>
    <mergeCell ref="AN558:AR561"/>
    <mergeCell ref="AU558:AU561"/>
    <mergeCell ref="AV558:AV561"/>
    <mergeCell ref="AW558:AW561"/>
    <mergeCell ref="AB560:AD561"/>
    <mergeCell ref="L558:P561"/>
    <mergeCell ref="Q558:S561"/>
    <mergeCell ref="T558:V561"/>
    <mergeCell ref="W558:AA561"/>
    <mergeCell ref="AB558:AD559"/>
    <mergeCell ref="AE558:AG561"/>
    <mergeCell ref="C558:C561"/>
    <mergeCell ref="D558:D561"/>
    <mergeCell ref="E558:E561"/>
    <mergeCell ref="F558:F561"/>
    <mergeCell ref="G558:H561"/>
    <mergeCell ref="I558:K561"/>
    <mergeCell ref="AH554:AL557"/>
    <mergeCell ref="AN554:AR557"/>
    <mergeCell ref="AU554:AU557"/>
    <mergeCell ref="AV554:AV557"/>
    <mergeCell ref="AW554:AW557"/>
    <mergeCell ref="AB556:AD557"/>
    <mergeCell ref="L554:P557"/>
    <mergeCell ref="Q554:S557"/>
    <mergeCell ref="T554:V557"/>
    <mergeCell ref="W554:AA557"/>
    <mergeCell ref="AB554:AD555"/>
    <mergeCell ref="AE554:AG557"/>
    <mergeCell ref="C554:C557"/>
    <mergeCell ref="D554:D557"/>
    <mergeCell ref="E554:E557"/>
    <mergeCell ref="F554:F557"/>
    <mergeCell ref="G554:H557"/>
    <mergeCell ref="I554:K557"/>
    <mergeCell ref="AH550:AL553"/>
    <mergeCell ref="AN550:AR553"/>
    <mergeCell ref="AU550:AU553"/>
    <mergeCell ref="AV550:AV553"/>
    <mergeCell ref="AW550:AW553"/>
    <mergeCell ref="AB552:AD553"/>
    <mergeCell ref="L550:P553"/>
    <mergeCell ref="Q550:S553"/>
    <mergeCell ref="T550:V553"/>
    <mergeCell ref="W550:AA553"/>
    <mergeCell ref="AB550:AD551"/>
    <mergeCell ref="AE550:AG553"/>
    <mergeCell ref="C550:C553"/>
    <mergeCell ref="D550:D553"/>
    <mergeCell ref="E550:E553"/>
    <mergeCell ref="F550:F553"/>
    <mergeCell ref="G550:H553"/>
    <mergeCell ref="I550:K553"/>
    <mergeCell ref="AH546:AL549"/>
    <mergeCell ref="AN546:AR549"/>
    <mergeCell ref="AU546:AU549"/>
    <mergeCell ref="AV546:AV549"/>
    <mergeCell ref="AW546:AW549"/>
    <mergeCell ref="AB548:AD549"/>
    <mergeCell ref="L546:P549"/>
    <mergeCell ref="Q546:S549"/>
    <mergeCell ref="T546:V549"/>
    <mergeCell ref="W546:AA549"/>
    <mergeCell ref="AB546:AD547"/>
    <mergeCell ref="AE546:AG549"/>
    <mergeCell ref="C546:C549"/>
    <mergeCell ref="D546:D549"/>
    <mergeCell ref="E546:E549"/>
    <mergeCell ref="F546:F549"/>
    <mergeCell ref="G546:H549"/>
    <mergeCell ref="I546:K549"/>
    <mergeCell ref="AH542:AL545"/>
    <mergeCell ref="AN542:AR545"/>
    <mergeCell ref="AU542:AU545"/>
    <mergeCell ref="AV542:AV545"/>
    <mergeCell ref="AW542:AW545"/>
    <mergeCell ref="AB544:AD545"/>
    <mergeCell ref="L542:P545"/>
    <mergeCell ref="Q542:S545"/>
    <mergeCell ref="T542:V545"/>
    <mergeCell ref="W542:AA545"/>
    <mergeCell ref="AB542:AD543"/>
    <mergeCell ref="AE542:AG545"/>
    <mergeCell ref="C542:C545"/>
    <mergeCell ref="D542:D545"/>
    <mergeCell ref="E542:E545"/>
    <mergeCell ref="F542:F545"/>
    <mergeCell ref="G542:H545"/>
    <mergeCell ref="I542:K545"/>
    <mergeCell ref="AH538:AL541"/>
    <mergeCell ref="AN538:AR541"/>
    <mergeCell ref="AU538:AU541"/>
    <mergeCell ref="AV538:AV541"/>
    <mergeCell ref="AW538:AW541"/>
    <mergeCell ref="AB540:AD541"/>
    <mergeCell ref="L538:P541"/>
    <mergeCell ref="Q538:S541"/>
    <mergeCell ref="T538:V541"/>
    <mergeCell ref="W538:AA541"/>
    <mergeCell ref="AB538:AD539"/>
    <mergeCell ref="AE538:AG541"/>
    <mergeCell ref="C538:C541"/>
    <mergeCell ref="D538:D541"/>
    <mergeCell ref="E538:E541"/>
    <mergeCell ref="F538:F541"/>
    <mergeCell ref="G538:H541"/>
    <mergeCell ref="I538:K541"/>
    <mergeCell ref="AH534:AL537"/>
    <mergeCell ref="AN534:AR537"/>
    <mergeCell ref="AU534:AU537"/>
    <mergeCell ref="AV534:AV537"/>
    <mergeCell ref="AW534:AW537"/>
    <mergeCell ref="AB536:AD537"/>
    <mergeCell ref="L534:P537"/>
    <mergeCell ref="Q534:S537"/>
    <mergeCell ref="T534:V537"/>
    <mergeCell ref="W534:AA537"/>
    <mergeCell ref="AB534:AD535"/>
    <mergeCell ref="AE534:AG537"/>
    <mergeCell ref="C534:C537"/>
    <mergeCell ref="D534:D537"/>
    <mergeCell ref="E534:E537"/>
    <mergeCell ref="F534:F537"/>
    <mergeCell ref="G534:H537"/>
    <mergeCell ref="I534:K537"/>
    <mergeCell ref="AH530:AL533"/>
    <mergeCell ref="AN530:AR533"/>
    <mergeCell ref="AU530:AU533"/>
    <mergeCell ref="AV530:AV533"/>
    <mergeCell ref="AW530:AW533"/>
    <mergeCell ref="AB532:AD533"/>
    <mergeCell ref="L530:P533"/>
    <mergeCell ref="Q530:S533"/>
    <mergeCell ref="T530:V533"/>
    <mergeCell ref="W530:AA533"/>
    <mergeCell ref="AB530:AD531"/>
    <mergeCell ref="AE530:AG533"/>
    <mergeCell ref="C530:C533"/>
    <mergeCell ref="D530:D533"/>
    <mergeCell ref="E530:E533"/>
    <mergeCell ref="F530:F533"/>
    <mergeCell ref="G530:H533"/>
    <mergeCell ref="I530:K533"/>
    <mergeCell ref="AH526:AL529"/>
    <mergeCell ref="AN526:AR529"/>
    <mergeCell ref="AU526:AU529"/>
    <mergeCell ref="AV526:AV529"/>
    <mergeCell ref="AW526:AW529"/>
    <mergeCell ref="AB528:AD529"/>
    <mergeCell ref="L526:P529"/>
    <mergeCell ref="Q526:S529"/>
    <mergeCell ref="T526:V529"/>
    <mergeCell ref="W526:AA529"/>
    <mergeCell ref="AB526:AD527"/>
    <mergeCell ref="AE526:AG529"/>
    <mergeCell ref="C526:C529"/>
    <mergeCell ref="D526:D529"/>
    <mergeCell ref="E526:E529"/>
    <mergeCell ref="F526:F529"/>
    <mergeCell ref="G526:H529"/>
    <mergeCell ref="I526:K529"/>
    <mergeCell ref="AH522:AL525"/>
    <mergeCell ref="AN522:AR525"/>
    <mergeCell ref="AU522:AU525"/>
    <mergeCell ref="AV522:AV525"/>
    <mergeCell ref="AW522:AW525"/>
    <mergeCell ref="AB524:AD525"/>
    <mergeCell ref="L522:P525"/>
    <mergeCell ref="Q522:S525"/>
    <mergeCell ref="T522:V525"/>
    <mergeCell ref="W522:AA525"/>
    <mergeCell ref="AB522:AD523"/>
    <mergeCell ref="AE522:AG525"/>
    <mergeCell ref="C522:C525"/>
    <mergeCell ref="D522:D525"/>
    <mergeCell ref="E522:E525"/>
    <mergeCell ref="F522:F525"/>
    <mergeCell ref="G522:H525"/>
    <mergeCell ref="I522:K525"/>
    <mergeCell ref="AH518:AL521"/>
    <mergeCell ref="AN518:AR521"/>
    <mergeCell ref="AU518:AU521"/>
    <mergeCell ref="AV518:AV521"/>
    <mergeCell ref="AW518:AW521"/>
    <mergeCell ref="AB520:AD521"/>
    <mergeCell ref="L518:P521"/>
    <mergeCell ref="Q518:S521"/>
    <mergeCell ref="T518:V521"/>
    <mergeCell ref="W518:AA521"/>
    <mergeCell ref="AB518:AD519"/>
    <mergeCell ref="AE518:AG521"/>
    <mergeCell ref="C518:C521"/>
    <mergeCell ref="D518:D521"/>
    <mergeCell ref="E518:E521"/>
    <mergeCell ref="F518:F521"/>
    <mergeCell ref="G518:H521"/>
    <mergeCell ref="I518:K521"/>
    <mergeCell ref="AH514:AL517"/>
    <mergeCell ref="AN514:AR517"/>
    <mergeCell ref="AU514:AU517"/>
    <mergeCell ref="AV514:AV517"/>
    <mergeCell ref="AW514:AW517"/>
    <mergeCell ref="AB516:AD517"/>
    <mergeCell ref="L514:P517"/>
    <mergeCell ref="Q514:S517"/>
    <mergeCell ref="T514:V517"/>
    <mergeCell ref="W514:AA517"/>
    <mergeCell ref="AB514:AD515"/>
    <mergeCell ref="AE514:AG517"/>
    <mergeCell ref="C514:C517"/>
    <mergeCell ref="D514:D517"/>
    <mergeCell ref="E514:E517"/>
    <mergeCell ref="F514:F517"/>
    <mergeCell ref="G514:H517"/>
    <mergeCell ref="I514:K517"/>
    <mergeCell ref="AH510:AL513"/>
    <mergeCell ref="AN510:AR513"/>
    <mergeCell ref="AU510:AU513"/>
    <mergeCell ref="AV510:AV513"/>
    <mergeCell ref="AW510:AW513"/>
    <mergeCell ref="AB512:AD513"/>
    <mergeCell ref="L510:P513"/>
    <mergeCell ref="Q510:S513"/>
    <mergeCell ref="T510:V513"/>
    <mergeCell ref="W510:AA513"/>
    <mergeCell ref="AB510:AD511"/>
    <mergeCell ref="AE510:AG513"/>
    <mergeCell ref="C510:C513"/>
    <mergeCell ref="D510:D513"/>
    <mergeCell ref="E510:E513"/>
    <mergeCell ref="F510:F513"/>
    <mergeCell ref="G510:H513"/>
    <mergeCell ref="I510:K513"/>
    <mergeCell ref="AH506:AL509"/>
    <mergeCell ref="AN506:AR509"/>
    <mergeCell ref="AU506:AU509"/>
    <mergeCell ref="AV506:AV509"/>
    <mergeCell ref="AW506:AW509"/>
    <mergeCell ref="AB508:AD509"/>
    <mergeCell ref="L506:P509"/>
    <mergeCell ref="Q506:S509"/>
    <mergeCell ref="T506:V509"/>
    <mergeCell ref="W506:AA509"/>
    <mergeCell ref="AB506:AD507"/>
    <mergeCell ref="AE506:AG509"/>
    <mergeCell ref="C506:C509"/>
    <mergeCell ref="D506:D509"/>
    <mergeCell ref="E506:E509"/>
    <mergeCell ref="F506:F509"/>
    <mergeCell ref="G506:H509"/>
    <mergeCell ref="I506:K509"/>
    <mergeCell ref="AH502:AL505"/>
    <mergeCell ref="AN502:AR505"/>
    <mergeCell ref="AU502:AU505"/>
    <mergeCell ref="AV502:AV505"/>
    <mergeCell ref="AW502:AW505"/>
    <mergeCell ref="AB504:AD505"/>
    <mergeCell ref="L502:P505"/>
    <mergeCell ref="Q502:S505"/>
    <mergeCell ref="T502:V505"/>
    <mergeCell ref="W502:AA505"/>
    <mergeCell ref="AB502:AD503"/>
    <mergeCell ref="AE502:AG505"/>
    <mergeCell ref="C502:C505"/>
    <mergeCell ref="D502:D505"/>
    <mergeCell ref="E502:E505"/>
    <mergeCell ref="F502:F505"/>
    <mergeCell ref="G502:H505"/>
    <mergeCell ref="I502:K505"/>
    <mergeCell ref="AH498:AL501"/>
    <mergeCell ref="AN498:AR501"/>
    <mergeCell ref="AU498:AU501"/>
    <mergeCell ref="AV498:AV501"/>
    <mergeCell ref="AW498:AW501"/>
    <mergeCell ref="AB500:AD501"/>
    <mergeCell ref="L498:P501"/>
    <mergeCell ref="Q498:S501"/>
    <mergeCell ref="T498:V501"/>
    <mergeCell ref="W498:AA501"/>
    <mergeCell ref="AB498:AD499"/>
    <mergeCell ref="AE498:AG501"/>
    <mergeCell ref="C498:C501"/>
    <mergeCell ref="D498:D501"/>
    <mergeCell ref="E498:E501"/>
    <mergeCell ref="F498:F501"/>
    <mergeCell ref="G498:H501"/>
    <mergeCell ref="I498:K501"/>
    <mergeCell ref="AH494:AL497"/>
    <mergeCell ref="AN494:AR497"/>
    <mergeCell ref="AU494:AU497"/>
    <mergeCell ref="AV494:AV497"/>
    <mergeCell ref="AW494:AW497"/>
    <mergeCell ref="AB496:AD497"/>
    <mergeCell ref="L494:P497"/>
    <mergeCell ref="Q494:S497"/>
    <mergeCell ref="T494:V497"/>
    <mergeCell ref="W494:AA497"/>
    <mergeCell ref="AB494:AD495"/>
    <mergeCell ref="AE494:AG497"/>
    <mergeCell ref="C494:C497"/>
    <mergeCell ref="D494:D497"/>
    <mergeCell ref="E494:E497"/>
    <mergeCell ref="F494:F497"/>
    <mergeCell ref="G494:H497"/>
    <mergeCell ref="I494:K497"/>
    <mergeCell ref="AH490:AL493"/>
    <mergeCell ref="AN490:AR493"/>
    <mergeCell ref="AU490:AU493"/>
    <mergeCell ref="AV490:AV493"/>
    <mergeCell ref="AW490:AW493"/>
    <mergeCell ref="AB492:AD493"/>
    <mergeCell ref="L490:P493"/>
    <mergeCell ref="Q490:S493"/>
    <mergeCell ref="T490:V493"/>
    <mergeCell ref="W490:AA493"/>
    <mergeCell ref="AB490:AD491"/>
    <mergeCell ref="AE490:AG493"/>
    <mergeCell ref="C490:C493"/>
    <mergeCell ref="D490:D493"/>
    <mergeCell ref="E490:E493"/>
    <mergeCell ref="F490:F493"/>
    <mergeCell ref="G490:H493"/>
    <mergeCell ref="I490:K493"/>
    <mergeCell ref="AH486:AL489"/>
    <mergeCell ref="AN486:AR489"/>
    <mergeCell ref="AU486:AU489"/>
    <mergeCell ref="AV486:AV489"/>
    <mergeCell ref="AW486:AW489"/>
    <mergeCell ref="AB488:AD489"/>
    <mergeCell ref="L486:P489"/>
    <mergeCell ref="Q486:S489"/>
    <mergeCell ref="T486:V489"/>
    <mergeCell ref="W486:AA489"/>
    <mergeCell ref="AB486:AD487"/>
    <mergeCell ref="AE486:AG489"/>
    <mergeCell ref="C486:C489"/>
    <mergeCell ref="D486:D489"/>
    <mergeCell ref="E486:E489"/>
    <mergeCell ref="F486:F489"/>
    <mergeCell ref="G486:H489"/>
    <mergeCell ref="I486:K489"/>
    <mergeCell ref="AH482:AL485"/>
    <mergeCell ref="AN482:AR485"/>
    <mergeCell ref="AU482:AU485"/>
    <mergeCell ref="AV482:AV485"/>
    <mergeCell ref="AW482:AW485"/>
    <mergeCell ref="AB484:AD485"/>
    <mergeCell ref="L482:P485"/>
    <mergeCell ref="Q482:S485"/>
    <mergeCell ref="T482:V485"/>
    <mergeCell ref="W482:AA485"/>
    <mergeCell ref="AB482:AD483"/>
    <mergeCell ref="AE482:AG485"/>
    <mergeCell ref="C482:C485"/>
    <mergeCell ref="D482:D485"/>
    <mergeCell ref="E482:E485"/>
    <mergeCell ref="F482:F485"/>
    <mergeCell ref="G482:H485"/>
    <mergeCell ref="I482:K485"/>
    <mergeCell ref="AH478:AL481"/>
    <mergeCell ref="AN478:AR481"/>
    <mergeCell ref="AU478:AU481"/>
    <mergeCell ref="AV478:AV481"/>
    <mergeCell ref="AW478:AW481"/>
    <mergeCell ref="AB480:AD481"/>
    <mergeCell ref="L478:P481"/>
    <mergeCell ref="Q478:S481"/>
    <mergeCell ref="T478:V481"/>
    <mergeCell ref="W478:AA481"/>
    <mergeCell ref="AB478:AD479"/>
    <mergeCell ref="AE478:AG481"/>
    <mergeCell ref="C478:C481"/>
    <mergeCell ref="D478:D481"/>
    <mergeCell ref="E478:E481"/>
    <mergeCell ref="F478:F481"/>
    <mergeCell ref="G478:H481"/>
    <mergeCell ref="I478:K481"/>
    <mergeCell ref="AH474:AL477"/>
    <mergeCell ref="AN474:AR477"/>
    <mergeCell ref="AU474:AU477"/>
    <mergeCell ref="AV474:AV477"/>
    <mergeCell ref="AW474:AW477"/>
    <mergeCell ref="AB476:AD477"/>
    <mergeCell ref="L474:P477"/>
    <mergeCell ref="Q474:S477"/>
    <mergeCell ref="T474:V477"/>
    <mergeCell ref="W474:AA477"/>
    <mergeCell ref="AB474:AD475"/>
    <mergeCell ref="AE474:AG477"/>
    <mergeCell ref="C474:C477"/>
    <mergeCell ref="D474:D477"/>
    <mergeCell ref="E474:E477"/>
    <mergeCell ref="F474:F477"/>
    <mergeCell ref="G474:H477"/>
    <mergeCell ref="I474:K477"/>
    <mergeCell ref="AH470:AL473"/>
    <mergeCell ref="AN470:AR473"/>
    <mergeCell ref="AU470:AU473"/>
    <mergeCell ref="AV470:AV473"/>
    <mergeCell ref="AW470:AW473"/>
    <mergeCell ref="AB472:AD473"/>
    <mergeCell ref="L470:P473"/>
    <mergeCell ref="Q470:S473"/>
    <mergeCell ref="T470:V473"/>
    <mergeCell ref="W470:AA473"/>
    <mergeCell ref="AB470:AD471"/>
    <mergeCell ref="AE470:AG473"/>
    <mergeCell ref="C470:C473"/>
    <mergeCell ref="D470:D473"/>
    <mergeCell ref="E470:E473"/>
    <mergeCell ref="F470:F473"/>
    <mergeCell ref="G470:H473"/>
    <mergeCell ref="I470:K473"/>
    <mergeCell ref="AH466:AL469"/>
    <mergeCell ref="AN466:AR469"/>
    <mergeCell ref="AU466:AU469"/>
    <mergeCell ref="AV466:AV469"/>
    <mergeCell ref="AW466:AW469"/>
    <mergeCell ref="AB468:AD469"/>
    <mergeCell ref="L466:P469"/>
    <mergeCell ref="Q466:S469"/>
    <mergeCell ref="T466:V469"/>
    <mergeCell ref="W466:AA469"/>
    <mergeCell ref="AB466:AD467"/>
    <mergeCell ref="AE466:AG469"/>
    <mergeCell ref="C466:C469"/>
    <mergeCell ref="D466:D469"/>
    <mergeCell ref="E466:E469"/>
    <mergeCell ref="F466:F469"/>
    <mergeCell ref="G466:H469"/>
    <mergeCell ref="I466:K469"/>
    <mergeCell ref="AH462:AL465"/>
    <mergeCell ref="AN462:AR465"/>
    <mergeCell ref="AU462:AU465"/>
    <mergeCell ref="AV462:AV465"/>
    <mergeCell ref="AW462:AW465"/>
    <mergeCell ref="AB464:AD465"/>
    <mergeCell ref="L462:P465"/>
    <mergeCell ref="Q462:S465"/>
    <mergeCell ref="T462:V465"/>
    <mergeCell ref="W462:AA465"/>
    <mergeCell ref="AB462:AD463"/>
    <mergeCell ref="AE462:AG465"/>
    <mergeCell ref="C462:C465"/>
    <mergeCell ref="D462:D465"/>
    <mergeCell ref="E462:E465"/>
    <mergeCell ref="F462:F465"/>
    <mergeCell ref="G462:H465"/>
    <mergeCell ref="I462:K465"/>
    <mergeCell ref="AH458:AL461"/>
    <mergeCell ref="AN458:AR461"/>
    <mergeCell ref="AU458:AU461"/>
    <mergeCell ref="AV458:AV461"/>
    <mergeCell ref="AW458:AW461"/>
    <mergeCell ref="AB460:AD461"/>
    <mergeCell ref="L458:P461"/>
    <mergeCell ref="Q458:S461"/>
    <mergeCell ref="T458:V461"/>
    <mergeCell ref="W458:AA461"/>
    <mergeCell ref="AB458:AD459"/>
    <mergeCell ref="AE458:AG461"/>
    <mergeCell ref="C458:C461"/>
    <mergeCell ref="D458:D461"/>
    <mergeCell ref="E458:E461"/>
    <mergeCell ref="F458:F461"/>
    <mergeCell ref="G458:H461"/>
    <mergeCell ref="I458:K461"/>
    <mergeCell ref="AH454:AL457"/>
    <mergeCell ref="AN454:AR457"/>
    <mergeCell ref="AU454:AU457"/>
    <mergeCell ref="AV454:AV457"/>
    <mergeCell ref="AW454:AW457"/>
    <mergeCell ref="AB456:AD457"/>
    <mergeCell ref="L454:P457"/>
    <mergeCell ref="Q454:S457"/>
    <mergeCell ref="T454:V457"/>
    <mergeCell ref="W454:AA457"/>
    <mergeCell ref="AB454:AD455"/>
    <mergeCell ref="AE454:AG457"/>
    <mergeCell ref="C454:C457"/>
    <mergeCell ref="D454:D457"/>
    <mergeCell ref="E454:E457"/>
    <mergeCell ref="F454:F457"/>
    <mergeCell ref="G454:H457"/>
    <mergeCell ref="I454:K457"/>
    <mergeCell ref="AH450:AL453"/>
    <mergeCell ref="AN450:AR453"/>
    <mergeCell ref="AU450:AU453"/>
    <mergeCell ref="AV450:AV453"/>
    <mergeCell ref="AW450:AW453"/>
    <mergeCell ref="AB452:AD453"/>
    <mergeCell ref="L450:P453"/>
    <mergeCell ref="Q450:S453"/>
    <mergeCell ref="T450:V453"/>
    <mergeCell ref="W450:AA453"/>
    <mergeCell ref="AB450:AD451"/>
    <mergeCell ref="AE450:AG453"/>
    <mergeCell ref="C450:C453"/>
    <mergeCell ref="D450:D453"/>
    <mergeCell ref="E450:E453"/>
    <mergeCell ref="F450:F453"/>
    <mergeCell ref="G450:H453"/>
    <mergeCell ref="I450:K453"/>
    <mergeCell ref="AH446:AL449"/>
    <mergeCell ref="AN446:AR449"/>
    <mergeCell ref="AU446:AU449"/>
    <mergeCell ref="AV446:AV449"/>
    <mergeCell ref="AW446:AW449"/>
    <mergeCell ref="AB448:AD449"/>
    <mergeCell ref="L446:P449"/>
    <mergeCell ref="Q446:S449"/>
    <mergeCell ref="T446:V449"/>
    <mergeCell ref="W446:AA449"/>
    <mergeCell ref="AB446:AD447"/>
    <mergeCell ref="AE446:AG449"/>
    <mergeCell ref="C446:C449"/>
    <mergeCell ref="D446:D449"/>
    <mergeCell ref="E446:E449"/>
    <mergeCell ref="F446:F449"/>
    <mergeCell ref="G446:H449"/>
    <mergeCell ref="I446:K449"/>
    <mergeCell ref="AH442:AL445"/>
    <mergeCell ref="AN442:AR445"/>
    <mergeCell ref="AU442:AU445"/>
    <mergeCell ref="AV442:AV445"/>
    <mergeCell ref="AW442:AW445"/>
    <mergeCell ref="AB444:AD445"/>
    <mergeCell ref="L442:P445"/>
    <mergeCell ref="Q442:S445"/>
    <mergeCell ref="T442:V445"/>
    <mergeCell ref="W442:AA445"/>
    <mergeCell ref="AB442:AD443"/>
    <mergeCell ref="AE442:AG445"/>
    <mergeCell ref="C442:C445"/>
    <mergeCell ref="D442:D445"/>
    <mergeCell ref="E442:E445"/>
    <mergeCell ref="F442:F445"/>
    <mergeCell ref="G442:H445"/>
    <mergeCell ref="I442:K445"/>
    <mergeCell ref="AH438:AL441"/>
    <mergeCell ref="AN438:AR441"/>
    <mergeCell ref="AU438:AU441"/>
    <mergeCell ref="AV438:AV441"/>
    <mergeCell ref="AW438:AW441"/>
    <mergeCell ref="AB440:AD441"/>
    <mergeCell ref="L438:P441"/>
    <mergeCell ref="Q438:S441"/>
    <mergeCell ref="T438:V441"/>
    <mergeCell ref="W438:AA441"/>
    <mergeCell ref="AB438:AD439"/>
    <mergeCell ref="AE438:AG441"/>
    <mergeCell ref="C438:C441"/>
    <mergeCell ref="D438:D441"/>
    <mergeCell ref="E438:E441"/>
    <mergeCell ref="F438:F441"/>
    <mergeCell ref="G438:H441"/>
    <mergeCell ref="I438:K441"/>
    <mergeCell ref="AH434:AL437"/>
    <mergeCell ref="AN434:AR437"/>
    <mergeCell ref="AU434:AU437"/>
    <mergeCell ref="AV434:AV437"/>
    <mergeCell ref="AW434:AW437"/>
    <mergeCell ref="AB436:AD437"/>
    <mergeCell ref="L434:P437"/>
    <mergeCell ref="Q434:S437"/>
    <mergeCell ref="T434:V437"/>
    <mergeCell ref="W434:AA437"/>
    <mergeCell ref="AB434:AD435"/>
    <mergeCell ref="AE434:AG437"/>
    <mergeCell ref="C434:C437"/>
    <mergeCell ref="D434:D437"/>
    <mergeCell ref="E434:E437"/>
    <mergeCell ref="F434:F437"/>
    <mergeCell ref="G434:H437"/>
    <mergeCell ref="I434:K437"/>
    <mergeCell ref="AH430:AL433"/>
    <mergeCell ref="AN430:AR433"/>
    <mergeCell ref="AU430:AU433"/>
    <mergeCell ref="AV430:AV433"/>
    <mergeCell ref="AW430:AW433"/>
    <mergeCell ref="AB432:AD433"/>
    <mergeCell ref="L430:P433"/>
    <mergeCell ref="Q430:S433"/>
    <mergeCell ref="T430:V433"/>
    <mergeCell ref="W430:AA433"/>
    <mergeCell ref="AB430:AD431"/>
    <mergeCell ref="AE430:AG433"/>
    <mergeCell ref="C430:C433"/>
    <mergeCell ref="D430:D433"/>
    <mergeCell ref="E430:E433"/>
    <mergeCell ref="F430:F433"/>
    <mergeCell ref="G430:H433"/>
    <mergeCell ref="I430:K433"/>
    <mergeCell ref="AH426:AL429"/>
    <mergeCell ref="AN426:AR429"/>
    <mergeCell ref="AU426:AU429"/>
    <mergeCell ref="AV426:AV429"/>
    <mergeCell ref="AW426:AW429"/>
    <mergeCell ref="AB428:AD429"/>
    <mergeCell ref="L426:P429"/>
    <mergeCell ref="Q426:S429"/>
    <mergeCell ref="T426:V429"/>
    <mergeCell ref="W426:AA429"/>
    <mergeCell ref="AB426:AD427"/>
    <mergeCell ref="AE426:AG429"/>
    <mergeCell ref="C426:C429"/>
    <mergeCell ref="D426:D429"/>
    <mergeCell ref="E426:E429"/>
    <mergeCell ref="F426:F429"/>
    <mergeCell ref="G426:H429"/>
    <mergeCell ref="I426:K429"/>
    <mergeCell ref="AH422:AL425"/>
    <mergeCell ref="AN422:AR425"/>
    <mergeCell ref="AU422:AU425"/>
    <mergeCell ref="AV422:AV425"/>
    <mergeCell ref="AW422:AW425"/>
    <mergeCell ref="AB424:AD425"/>
    <mergeCell ref="L422:P425"/>
    <mergeCell ref="Q422:S425"/>
    <mergeCell ref="T422:V425"/>
    <mergeCell ref="W422:AA425"/>
    <mergeCell ref="AB422:AD423"/>
    <mergeCell ref="AE422:AG425"/>
    <mergeCell ref="C422:C425"/>
    <mergeCell ref="D422:D425"/>
    <mergeCell ref="E422:E425"/>
    <mergeCell ref="F422:F425"/>
    <mergeCell ref="G422:H425"/>
    <mergeCell ref="I422:K425"/>
    <mergeCell ref="AH418:AL421"/>
    <mergeCell ref="AN418:AR421"/>
    <mergeCell ref="AU418:AU421"/>
    <mergeCell ref="AV418:AV421"/>
    <mergeCell ref="AW418:AW421"/>
    <mergeCell ref="AB420:AD421"/>
    <mergeCell ref="L418:P421"/>
    <mergeCell ref="Q418:S421"/>
    <mergeCell ref="T418:V421"/>
    <mergeCell ref="W418:AA421"/>
    <mergeCell ref="AB418:AD419"/>
    <mergeCell ref="AE418:AG421"/>
    <mergeCell ref="C418:C421"/>
    <mergeCell ref="D418:D421"/>
    <mergeCell ref="E418:E421"/>
    <mergeCell ref="F418:F421"/>
    <mergeCell ref="G418:H421"/>
    <mergeCell ref="I418:K421"/>
    <mergeCell ref="AH414:AL417"/>
    <mergeCell ref="AN414:AR417"/>
    <mergeCell ref="AU414:AU417"/>
    <mergeCell ref="AV414:AV417"/>
    <mergeCell ref="AW414:AW417"/>
    <mergeCell ref="AB416:AD417"/>
    <mergeCell ref="L414:P417"/>
    <mergeCell ref="Q414:S417"/>
    <mergeCell ref="T414:V417"/>
    <mergeCell ref="W414:AA417"/>
    <mergeCell ref="AB414:AD415"/>
    <mergeCell ref="AE414:AG417"/>
    <mergeCell ref="C414:C417"/>
    <mergeCell ref="D414:D417"/>
    <mergeCell ref="E414:E417"/>
    <mergeCell ref="F414:F417"/>
    <mergeCell ref="G414:H417"/>
    <mergeCell ref="I414:K417"/>
    <mergeCell ref="AH410:AL413"/>
    <mergeCell ref="AN410:AR413"/>
    <mergeCell ref="AU410:AU413"/>
    <mergeCell ref="AV410:AV413"/>
    <mergeCell ref="AW410:AW413"/>
    <mergeCell ref="AB412:AD413"/>
    <mergeCell ref="L410:P413"/>
    <mergeCell ref="Q410:S413"/>
    <mergeCell ref="T410:V413"/>
    <mergeCell ref="W410:AA413"/>
    <mergeCell ref="AB410:AD411"/>
    <mergeCell ref="AE410:AG413"/>
    <mergeCell ref="C410:C413"/>
    <mergeCell ref="D410:D413"/>
    <mergeCell ref="E410:E413"/>
    <mergeCell ref="F410:F413"/>
    <mergeCell ref="G410:H413"/>
    <mergeCell ref="I410:K413"/>
    <mergeCell ref="AH406:AL409"/>
    <mergeCell ref="AN406:AR409"/>
    <mergeCell ref="AU406:AU409"/>
    <mergeCell ref="AV406:AV409"/>
    <mergeCell ref="AW406:AW409"/>
    <mergeCell ref="AB408:AD409"/>
    <mergeCell ref="L406:P409"/>
    <mergeCell ref="Q406:S409"/>
    <mergeCell ref="T406:V409"/>
    <mergeCell ref="W406:AA409"/>
    <mergeCell ref="AB406:AD407"/>
    <mergeCell ref="AE406:AG409"/>
    <mergeCell ref="C406:C409"/>
    <mergeCell ref="D406:D409"/>
    <mergeCell ref="E406:E409"/>
    <mergeCell ref="F406:F409"/>
    <mergeCell ref="G406:H409"/>
    <mergeCell ref="I406:K409"/>
    <mergeCell ref="AH402:AL405"/>
    <mergeCell ref="AN402:AR405"/>
    <mergeCell ref="AU402:AU405"/>
    <mergeCell ref="AV402:AV405"/>
    <mergeCell ref="AW402:AW405"/>
    <mergeCell ref="AB404:AD405"/>
    <mergeCell ref="L402:P405"/>
    <mergeCell ref="Q402:S405"/>
    <mergeCell ref="T402:V405"/>
    <mergeCell ref="W402:AA405"/>
    <mergeCell ref="AB402:AD403"/>
    <mergeCell ref="AE402:AG405"/>
    <mergeCell ref="C402:C405"/>
    <mergeCell ref="D402:D405"/>
    <mergeCell ref="E402:E405"/>
    <mergeCell ref="F402:F405"/>
    <mergeCell ref="G402:H405"/>
    <mergeCell ref="I402:K405"/>
    <mergeCell ref="AH398:AL401"/>
    <mergeCell ref="AN398:AR401"/>
    <mergeCell ref="AU398:AU401"/>
    <mergeCell ref="AV398:AV401"/>
    <mergeCell ref="AW398:AW401"/>
    <mergeCell ref="AB400:AD401"/>
    <mergeCell ref="L398:P401"/>
    <mergeCell ref="Q398:S401"/>
    <mergeCell ref="T398:V401"/>
    <mergeCell ref="W398:AA401"/>
    <mergeCell ref="AB398:AD399"/>
    <mergeCell ref="AE398:AG401"/>
    <mergeCell ref="C398:C401"/>
    <mergeCell ref="D398:D401"/>
    <mergeCell ref="E398:E401"/>
    <mergeCell ref="F398:F401"/>
    <mergeCell ref="G398:H401"/>
    <mergeCell ref="I398:K401"/>
    <mergeCell ref="AH394:AL397"/>
    <mergeCell ref="AN394:AR397"/>
    <mergeCell ref="AU394:AU397"/>
    <mergeCell ref="AV394:AV397"/>
    <mergeCell ref="AW394:AW397"/>
    <mergeCell ref="AB396:AD397"/>
    <mergeCell ref="L394:P397"/>
    <mergeCell ref="Q394:S397"/>
    <mergeCell ref="T394:V397"/>
    <mergeCell ref="W394:AA397"/>
    <mergeCell ref="AB394:AD395"/>
    <mergeCell ref="AE394:AG397"/>
    <mergeCell ref="C394:C397"/>
    <mergeCell ref="D394:D397"/>
    <mergeCell ref="E394:E397"/>
    <mergeCell ref="F394:F397"/>
    <mergeCell ref="G394:H397"/>
    <mergeCell ref="I394:K397"/>
    <mergeCell ref="AH390:AL393"/>
    <mergeCell ref="AN390:AR393"/>
    <mergeCell ref="AU390:AU393"/>
    <mergeCell ref="AV390:AV393"/>
    <mergeCell ref="AW390:AW393"/>
    <mergeCell ref="AB392:AD393"/>
    <mergeCell ref="L390:P393"/>
    <mergeCell ref="Q390:S393"/>
    <mergeCell ref="T390:V393"/>
    <mergeCell ref="W390:AA393"/>
    <mergeCell ref="AB390:AD391"/>
    <mergeCell ref="AE390:AG393"/>
    <mergeCell ref="C390:C393"/>
    <mergeCell ref="D390:D393"/>
    <mergeCell ref="E390:E393"/>
    <mergeCell ref="F390:F393"/>
    <mergeCell ref="G390:H393"/>
    <mergeCell ref="I390:K393"/>
    <mergeCell ref="AH386:AL389"/>
    <mergeCell ref="AN386:AR389"/>
    <mergeCell ref="AU386:AU389"/>
    <mergeCell ref="AV386:AV389"/>
    <mergeCell ref="AW386:AW389"/>
    <mergeCell ref="AB388:AD389"/>
    <mergeCell ref="L386:P389"/>
    <mergeCell ref="Q386:S389"/>
    <mergeCell ref="T386:V389"/>
    <mergeCell ref="W386:AA389"/>
    <mergeCell ref="AB386:AD387"/>
    <mergeCell ref="AE386:AG389"/>
    <mergeCell ref="C386:C389"/>
    <mergeCell ref="D386:D389"/>
    <mergeCell ref="E386:E389"/>
    <mergeCell ref="F386:F389"/>
    <mergeCell ref="G386:H389"/>
    <mergeCell ref="I386:K389"/>
    <mergeCell ref="AH382:AL385"/>
    <mergeCell ref="AN382:AR385"/>
    <mergeCell ref="AU382:AU385"/>
    <mergeCell ref="AV382:AV385"/>
    <mergeCell ref="AW382:AW385"/>
    <mergeCell ref="AB384:AD385"/>
    <mergeCell ref="L382:P385"/>
    <mergeCell ref="Q382:S385"/>
    <mergeCell ref="T382:V385"/>
    <mergeCell ref="W382:AA385"/>
    <mergeCell ref="AB382:AD383"/>
    <mergeCell ref="AE382:AG385"/>
    <mergeCell ref="C382:C385"/>
    <mergeCell ref="D382:D385"/>
    <mergeCell ref="E382:E385"/>
    <mergeCell ref="F382:F385"/>
    <mergeCell ref="G382:H385"/>
    <mergeCell ref="I382:K385"/>
    <mergeCell ref="AH378:AL381"/>
    <mergeCell ref="AN378:AR381"/>
    <mergeCell ref="AU378:AU381"/>
    <mergeCell ref="AV378:AV381"/>
    <mergeCell ref="AW378:AW381"/>
    <mergeCell ref="AB380:AD381"/>
    <mergeCell ref="L378:P381"/>
    <mergeCell ref="Q378:S381"/>
    <mergeCell ref="T378:V381"/>
    <mergeCell ref="W378:AA381"/>
    <mergeCell ref="AB378:AD379"/>
    <mergeCell ref="AE378:AG381"/>
    <mergeCell ref="C378:C381"/>
    <mergeCell ref="D378:D381"/>
    <mergeCell ref="E378:E381"/>
    <mergeCell ref="F378:F381"/>
    <mergeCell ref="G378:H381"/>
    <mergeCell ref="I378:K381"/>
    <mergeCell ref="AH374:AL377"/>
    <mergeCell ref="AN374:AR377"/>
    <mergeCell ref="AU374:AU377"/>
    <mergeCell ref="AV374:AV377"/>
    <mergeCell ref="AW374:AW377"/>
    <mergeCell ref="AB376:AD377"/>
    <mergeCell ref="L374:P377"/>
    <mergeCell ref="Q374:S377"/>
    <mergeCell ref="T374:V377"/>
    <mergeCell ref="W374:AA377"/>
    <mergeCell ref="AB374:AD375"/>
    <mergeCell ref="AE374:AG377"/>
    <mergeCell ref="C374:C377"/>
    <mergeCell ref="D374:D377"/>
    <mergeCell ref="E374:E377"/>
    <mergeCell ref="F374:F377"/>
    <mergeCell ref="G374:H377"/>
    <mergeCell ref="I374:K377"/>
    <mergeCell ref="AH370:AL373"/>
    <mergeCell ref="AN370:AR373"/>
    <mergeCell ref="AU370:AU373"/>
    <mergeCell ref="AV370:AV373"/>
    <mergeCell ref="AW370:AW373"/>
    <mergeCell ref="AB372:AD373"/>
    <mergeCell ref="L370:P373"/>
    <mergeCell ref="Q370:S373"/>
    <mergeCell ref="T370:V373"/>
    <mergeCell ref="W370:AA373"/>
    <mergeCell ref="AB370:AD371"/>
    <mergeCell ref="AE370:AG373"/>
    <mergeCell ref="C370:C373"/>
    <mergeCell ref="D370:D373"/>
    <mergeCell ref="E370:E373"/>
    <mergeCell ref="F370:F373"/>
    <mergeCell ref="G370:H373"/>
    <mergeCell ref="I370:K373"/>
    <mergeCell ref="AH366:AL369"/>
    <mergeCell ref="AN366:AR369"/>
    <mergeCell ref="AU366:AU369"/>
    <mergeCell ref="AV366:AV369"/>
    <mergeCell ref="AW366:AW369"/>
    <mergeCell ref="AB368:AD369"/>
    <mergeCell ref="L366:P369"/>
    <mergeCell ref="Q366:S369"/>
    <mergeCell ref="T366:V369"/>
    <mergeCell ref="W366:AA369"/>
    <mergeCell ref="AB366:AD367"/>
    <mergeCell ref="AE366:AG369"/>
    <mergeCell ref="C366:C369"/>
    <mergeCell ref="D366:D369"/>
    <mergeCell ref="E366:E369"/>
    <mergeCell ref="F366:F369"/>
    <mergeCell ref="G366:H369"/>
    <mergeCell ref="I366:K369"/>
    <mergeCell ref="AH362:AL365"/>
    <mergeCell ref="AN362:AR365"/>
    <mergeCell ref="AU362:AU365"/>
    <mergeCell ref="AV362:AV365"/>
    <mergeCell ref="AW362:AW365"/>
    <mergeCell ref="AB364:AD365"/>
    <mergeCell ref="L362:P365"/>
    <mergeCell ref="Q362:S365"/>
    <mergeCell ref="T362:V365"/>
    <mergeCell ref="W362:AA365"/>
    <mergeCell ref="AB362:AD363"/>
    <mergeCell ref="AE362:AG365"/>
    <mergeCell ref="C362:C365"/>
    <mergeCell ref="D362:D365"/>
    <mergeCell ref="E362:E365"/>
    <mergeCell ref="F362:F365"/>
    <mergeCell ref="G362:H365"/>
    <mergeCell ref="I362:K365"/>
    <mergeCell ref="AH358:AL361"/>
    <mergeCell ref="AN358:AR361"/>
    <mergeCell ref="AU358:AU361"/>
    <mergeCell ref="AV358:AV361"/>
    <mergeCell ref="AW358:AW361"/>
    <mergeCell ref="AB360:AD361"/>
    <mergeCell ref="L358:P361"/>
    <mergeCell ref="Q358:S361"/>
    <mergeCell ref="T358:V361"/>
    <mergeCell ref="W358:AA361"/>
    <mergeCell ref="AB358:AD359"/>
    <mergeCell ref="AE358:AG361"/>
    <mergeCell ref="C358:C361"/>
    <mergeCell ref="D358:D361"/>
    <mergeCell ref="E358:E361"/>
    <mergeCell ref="F358:F361"/>
    <mergeCell ref="G358:H361"/>
    <mergeCell ref="I358:K361"/>
    <mergeCell ref="AH354:AL357"/>
    <mergeCell ref="AN354:AR357"/>
    <mergeCell ref="AU354:AU357"/>
    <mergeCell ref="AV354:AV357"/>
    <mergeCell ref="AW354:AW357"/>
    <mergeCell ref="AB356:AD357"/>
    <mergeCell ref="L354:P357"/>
    <mergeCell ref="Q354:S357"/>
    <mergeCell ref="T354:V357"/>
    <mergeCell ref="W354:AA357"/>
    <mergeCell ref="AB354:AD355"/>
    <mergeCell ref="AE354:AG357"/>
    <mergeCell ref="C354:C357"/>
    <mergeCell ref="D354:D357"/>
    <mergeCell ref="E354:E357"/>
    <mergeCell ref="F354:F357"/>
    <mergeCell ref="G354:H357"/>
    <mergeCell ref="I354:K357"/>
    <mergeCell ref="AH350:AL353"/>
    <mergeCell ref="AN350:AR353"/>
    <mergeCell ref="AU350:AU353"/>
    <mergeCell ref="AV350:AV353"/>
    <mergeCell ref="AW350:AW353"/>
    <mergeCell ref="AB352:AD353"/>
    <mergeCell ref="L350:P353"/>
    <mergeCell ref="Q350:S353"/>
    <mergeCell ref="T350:V353"/>
    <mergeCell ref="W350:AA353"/>
    <mergeCell ref="AB350:AD351"/>
    <mergeCell ref="AE350:AG353"/>
    <mergeCell ref="C350:C353"/>
    <mergeCell ref="D350:D353"/>
    <mergeCell ref="E350:E353"/>
    <mergeCell ref="F350:F353"/>
    <mergeCell ref="G350:H353"/>
    <mergeCell ref="I350:K353"/>
    <mergeCell ref="AH346:AL349"/>
    <mergeCell ref="AN346:AR349"/>
    <mergeCell ref="AU346:AU349"/>
    <mergeCell ref="AV346:AV349"/>
    <mergeCell ref="AW346:AW349"/>
    <mergeCell ref="AB348:AD349"/>
    <mergeCell ref="L346:P349"/>
    <mergeCell ref="Q346:S349"/>
    <mergeCell ref="T346:V349"/>
    <mergeCell ref="W346:AA349"/>
    <mergeCell ref="AB346:AD347"/>
    <mergeCell ref="AE346:AG349"/>
    <mergeCell ref="C346:C349"/>
    <mergeCell ref="D346:D349"/>
    <mergeCell ref="E346:E349"/>
    <mergeCell ref="F346:F349"/>
    <mergeCell ref="G346:H349"/>
    <mergeCell ref="I346:K349"/>
    <mergeCell ref="AH342:AL345"/>
    <mergeCell ref="AN342:AR345"/>
    <mergeCell ref="AU342:AU345"/>
    <mergeCell ref="AV342:AV345"/>
    <mergeCell ref="AW342:AW345"/>
    <mergeCell ref="AB344:AD345"/>
    <mergeCell ref="L342:P345"/>
    <mergeCell ref="Q342:S345"/>
    <mergeCell ref="T342:V345"/>
    <mergeCell ref="W342:AA345"/>
    <mergeCell ref="AB342:AD343"/>
    <mergeCell ref="AE342:AG345"/>
    <mergeCell ref="C342:C345"/>
    <mergeCell ref="D342:D345"/>
    <mergeCell ref="E342:E345"/>
    <mergeCell ref="F342:F345"/>
    <mergeCell ref="G342:H345"/>
    <mergeCell ref="I342:K345"/>
    <mergeCell ref="AH338:AL341"/>
    <mergeCell ref="AN338:AR341"/>
    <mergeCell ref="AU338:AU341"/>
    <mergeCell ref="AV338:AV341"/>
    <mergeCell ref="AW338:AW341"/>
    <mergeCell ref="AB340:AD341"/>
    <mergeCell ref="L338:P341"/>
    <mergeCell ref="Q338:S341"/>
    <mergeCell ref="T338:V341"/>
    <mergeCell ref="W338:AA341"/>
    <mergeCell ref="AB338:AD339"/>
    <mergeCell ref="AE338:AG341"/>
    <mergeCell ref="C338:C341"/>
    <mergeCell ref="D338:D341"/>
    <mergeCell ref="E338:E341"/>
    <mergeCell ref="F338:F341"/>
    <mergeCell ref="G338:H341"/>
    <mergeCell ref="I338:K341"/>
    <mergeCell ref="AH334:AL337"/>
    <mergeCell ref="AN334:AR337"/>
    <mergeCell ref="AU334:AU337"/>
    <mergeCell ref="AV334:AV337"/>
    <mergeCell ref="AW334:AW337"/>
    <mergeCell ref="AB336:AD337"/>
    <mergeCell ref="L334:P337"/>
    <mergeCell ref="Q334:S337"/>
    <mergeCell ref="T334:V337"/>
    <mergeCell ref="W334:AA337"/>
    <mergeCell ref="AB334:AD335"/>
    <mergeCell ref="AE334:AG337"/>
    <mergeCell ref="C334:C337"/>
    <mergeCell ref="D334:D337"/>
    <mergeCell ref="E334:E337"/>
    <mergeCell ref="F334:F337"/>
    <mergeCell ref="G334:H337"/>
    <mergeCell ref="I334:K337"/>
    <mergeCell ref="AH330:AL333"/>
    <mergeCell ref="AN330:AR333"/>
    <mergeCell ref="AU330:AU333"/>
    <mergeCell ref="AV330:AV333"/>
    <mergeCell ref="AW330:AW333"/>
    <mergeCell ref="AB332:AD333"/>
    <mergeCell ref="L330:P333"/>
    <mergeCell ref="Q330:S333"/>
    <mergeCell ref="T330:V333"/>
    <mergeCell ref="W330:AA333"/>
    <mergeCell ref="AB330:AD331"/>
    <mergeCell ref="AE330:AG333"/>
    <mergeCell ref="C330:C333"/>
    <mergeCell ref="D330:D333"/>
    <mergeCell ref="E330:E333"/>
    <mergeCell ref="F330:F333"/>
    <mergeCell ref="G330:H333"/>
    <mergeCell ref="I330:K333"/>
    <mergeCell ref="AH326:AL329"/>
    <mergeCell ref="AN326:AR329"/>
    <mergeCell ref="AU326:AU329"/>
    <mergeCell ref="AV326:AV329"/>
    <mergeCell ref="AW326:AW329"/>
    <mergeCell ref="AB328:AD329"/>
    <mergeCell ref="L326:P329"/>
    <mergeCell ref="Q326:S329"/>
    <mergeCell ref="T326:V329"/>
    <mergeCell ref="W326:AA329"/>
    <mergeCell ref="AB326:AD327"/>
    <mergeCell ref="AE326:AG329"/>
    <mergeCell ref="C326:C329"/>
    <mergeCell ref="D326:D329"/>
    <mergeCell ref="E326:E329"/>
    <mergeCell ref="F326:F329"/>
    <mergeCell ref="G326:H329"/>
    <mergeCell ref="I326:K329"/>
    <mergeCell ref="AH322:AL325"/>
    <mergeCell ref="AN322:AR325"/>
    <mergeCell ref="AU322:AU325"/>
    <mergeCell ref="AV322:AV325"/>
    <mergeCell ref="AW322:AW325"/>
    <mergeCell ref="AB324:AD325"/>
    <mergeCell ref="L322:P325"/>
    <mergeCell ref="Q322:S325"/>
    <mergeCell ref="T322:V325"/>
    <mergeCell ref="W322:AA325"/>
    <mergeCell ref="AB322:AD323"/>
    <mergeCell ref="AE322:AG325"/>
    <mergeCell ref="C322:C325"/>
    <mergeCell ref="D322:D325"/>
    <mergeCell ref="E322:E325"/>
    <mergeCell ref="F322:F325"/>
    <mergeCell ref="G322:H325"/>
    <mergeCell ref="I322:K325"/>
    <mergeCell ref="AH318:AL321"/>
    <mergeCell ref="AN318:AR321"/>
    <mergeCell ref="AU318:AU321"/>
    <mergeCell ref="AV318:AV321"/>
    <mergeCell ref="AW318:AW321"/>
    <mergeCell ref="AB320:AD321"/>
    <mergeCell ref="L318:P321"/>
    <mergeCell ref="Q318:S321"/>
    <mergeCell ref="T318:V321"/>
    <mergeCell ref="W318:AA321"/>
    <mergeCell ref="AB318:AD319"/>
    <mergeCell ref="AE318:AG321"/>
    <mergeCell ref="C318:C321"/>
    <mergeCell ref="D318:D321"/>
    <mergeCell ref="E318:E321"/>
    <mergeCell ref="F318:F321"/>
    <mergeCell ref="G318:H321"/>
    <mergeCell ref="I318:K321"/>
    <mergeCell ref="AH314:AL317"/>
    <mergeCell ref="AN314:AR317"/>
    <mergeCell ref="AU314:AU317"/>
    <mergeCell ref="AV314:AV317"/>
    <mergeCell ref="AW314:AW317"/>
    <mergeCell ref="AB316:AD317"/>
    <mergeCell ref="L314:P317"/>
    <mergeCell ref="Q314:S317"/>
    <mergeCell ref="T314:V317"/>
    <mergeCell ref="W314:AA317"/>
    <mergeCell ref="AB314:AD315"/>
    <mergeCell ref="AE314:AG317"/>
    <mergeCell ref="C314:C317"/>
    <mergeCell ref="D314:D317"/>
    <mergeCell ref="E314:E317"/>
    <mergeCell ref="F314:F317"/>
    <mergeCell ref="G314:H317"/>
    <mergeCell ref="I314:K317"/>
    <mergeCell ref="AH310:AL313"/>
    <mergeCell ref="AN310:AR313"/>
    <mergeCell ref="AU310:AU313"/>
    <mergeCell ref="AV310:AV313"/>
    <mergeCell ref="AW310:AW313"/>
    <mergeCell ref="AB312:AD313"/>
    <mergeCell ref="L310:P313"/>
    <mergeCell ref="Q310:S313"/>
    <mergeCell ref="T310:V313"/>
    <mergeCell ref="W310:AA313"/>
    <mergeCell ref="AB310:AD311"/>
    <mergeCell ref="AE310:AG313"/>
    <mergeCell ref="C310:C313"/>
    <mergeCell ref="D310:D313"/>
    <mergeCell ref="E310:E313"/>
    <mergeCell ref="F310:F313"/>
    <mergeCell ref="G310:H313"/>
    <mergeCell ref="I310:K313"/>
    <mergeCell ref="AH306:AL309"/>
    <mergeCell ref="AN306:AR309"/>
    <mergeCell ref="AU306:AU309"/>
    <mergeCell ref="AV306:AV309"/>
    <mergeCell ref="AW306:AW309"/>
    <mergeCell ref="AB308:AD309"/>
    <mergeCell ref="L306:P309"/>
    <mergeCell ref="Q306:S309"/>
    <mergeCell ref="T306:V309"/>
    <mergeCell ref="W306:AA309"/>
    <mergeCell ref="AB306:AD307"/>
    <mergeCell ref="AE306:AG309"/>
    <mergeCell ref="C306:C309"/>
    <mergeCell ref="D306:D309"/>
    <mergeCell ref="E306:E309"/>
    <mergeCell ref="F306:F309"/>
    <mergeCell ref="G306:H309"/>
    <mergeCell ref="I306:K309"/>
    <mergeCell ref="AH302:AL305"/>
    <mergeCell ref="AN302:AR305"/>
    <mergeCell ref="AU302:AU305"/>
    <mergeCell ref="AV302:AV305"/>
    <mergeCell ref="AW302:AW305"/>
    <mergeCell ref="AB304:AD305"/>
    <mergeCell ref="L302:P305"/>
    <mergeCell ref="Q302:S305"/>
    <mergeCell ref="T302:V305"/>
    <mergeCell ref="W302:AA305"/>
    <mergeCell ref="AB302:AD303"/>
    <mergeCell ref="AE302:AG305"/>
    <mergeCell ref="C302:C305"/>
    <mergeCell ref="D302:D305"/>
    <mergeCell ref="E302:E305"/>
    <mergeCell ref="F302:F305"/>
    <mergeCell ref="G302:H305"/>
    <mergeCell ref="I302:K305"/>
    <mergeCell ref="AU296:AU301"/>
    <mergeCell ref="AV296:AV301"/>
    <mergeCell ref="AW296:AW301"/>
    <mergeCell ref="L298:P301"/>
    <mergeCell ref="Q298:S301"/>
    <mergeCell ref="T298:V301"/>
    <mergeCell ref="W298:AA301"/>
    <mergeCell ref="AB298:AD299"/>
    <mergeCell ref="AE298:AG301"/>
    <mergeCell ref="AB300:AD301"/>
    <mergeCell ref="AN291:AS292"/>
    <mergeCell ref="C294:AS294"/>
    <mergeCell ref="C296:H301"/>
    <mergeCell ref="I296:K301"/>
    <mergeCell ref="L296:P297"/>
    <mergeCell ref="Q296:V297"/>
    <mergeCell ref="W296:AA297"/>
    <mergeCell ref="AB296:AG297"/>
    <mergeCell ref="AH296:AL301"/>
    <mergeCell ref="AN296:AR301"/>
    <mergeCell ref="D256:J257"/>
    <mergeCell ref="K256:R257"/>
    <mergeCell ref="S256:V257"/>
    <mergeCell ref="W256:AR257"/>
    <mergeCell ref="AU230:AU231"/>
    <mergeCell ref="C258:J259"/>
    <mergeCell ref="K258:R259"/>
    <mergeCell ref="S258:V259"/>
    <mergeCell ref="W258:AR259"/>
    <mergeCell ref="AL245:AO249"/>
    <mergeCell ref="C248:I251"/>
    <mergeCell ref="S249:T249"/>
    <mergeCell ref="X249:Z249"/>
    <mergeCell ref="C254:J255"/>
    <mergeCell ref="K254:R255"/>
    <mergeCell ref="S254:V255"/>
    <mergeCell ref="W254:AR255"/>
    <mergeCell ref="C241:I242"/>
    <mergeCell ref="J241:AF242"/>
    <mergeCell ref="AG241:AO242"/>
    <mergeCell ref="C243:I247"/>
    <mergeCell ref="P243:R243"/>
    <mergeCell ref="V243:X243"/>
    <mergeCell ref="K245:L245"/>
    <mergeCell ref="U245:V245"/>
    <mergeCell ref="Z245:AB245"/>
    <mergeCell ref="AG245:AK249"/>
    <mergeCell ref="B227:E228"/>
    <mergeCell ref="F227:G228"/>
    <mergeCell ref="H227:I228"/>
    <mergeCell ref="J227:K228"/>
    <mergeCell ref="L227:M228"/>
    <mergeCell ref="N227:O228"/>
    <mergeCell ref="BD232:BD233"/>
    <mergeCell ref="BE232:BE233"/>
    <mergeCell ref="BF232:BG233"/>
    <mergeCell ref="D233:AB233"/>
    <mergeCell ref="BA226:BA227"/>
    <mergeCell ref="BB226:BB227"/>
    <mergeCell ref="BC226:BC227"/>
    <mergeCell ref="BD226:BD227"/>
    <mergeCell ref="BE226:BE227"/>
    <mergeCell ref="BF226:BG227"/>
    <mergeCell ref="AE234:AK235"/>
    <mergeCell ref="AL234:AQ235"/>
    <mergeCell ref="AW232:AW233"/>
    <mergeCell ref="AX232:AX233"/>
    <mergeCell ref="AY232:AY233"/>
    <mergeCell ref="BA232:BA233"/>
    <mergeCell ref="BB232:BB233"/>
    <mergeCell ref="BC232:BC233"/>
    <mergeCell ref="D231:AB231"/>
    <mergeCell ref="AE231:AK232"/>
    <mergeCell ref="AL231:AQ232"/>
    <mergeCell ref="D232:AB232"/>
    <mergeCell ref="AU232:AU233"/>
    <mergeCell ref="AV232:AV233"/>
    <mergeCell ref="AU226:AU227"/>
    <mergeCell ref="AV226:AV227"/>
    <mergeCell ref="AW226:AW227"/>
    <mergeCell ref="AX226:AX227"/>
    <mergeCell ref="AY226:AY227"/>
    <mergeCell ref="Z224:AA225"/>
    <mergeCell ref="AE224:AI225"/>
    <mergeCell ref="AJ224:AK225"/>
    <mergeCell ref="AL224:AM225"/>
    <mergeCell ref="AN224:AO225"/>
    <mergeCell ref="AP224:AQ225"/>
    <mergeCell ref="AE227:AI228"/>
    <mergeCell ref="AJ227:AK228"/>
    <mergeCell ref="AL227:AM228"/>
    <mergeCell ref="AN227:AO228"/>
    <mergeCell ref="AP227:AQ228"/>
    <mergeCell ref="P227:Q228"/>
    <mergeCell ref="R227:S228"/>
    <mergeCell ref="T227:U228"/>
    <mergeCell ref="V227:W228"/>
    <mergeCell ref="X227:Y228"/>
    <mergeCell ref="Z227:AA228"/>
    <mergeCell ref="N224:O225"/>
    <mergeCell ref="P224:Q225"/>
    <mergeCell ref="R224:S225"/>
    <mergeCell ref="T224:U225"/>
    <mergeCell ref="V224:W225"/>
    <mergeCell ref="X224:Y225"/>
    <mergeCell ref="AT220:AT221"/>
    <mergeCell ref="AU221:AU222"/>
    <mergeCell ref="AV221:AV222"/>
    <mergeCell ref="AX221:AX222"/>
    <mergeCell ref="AY221:AY222"/>
    <mergeCell ref="B224:E225"/>
    <mergeCell ref="F224:G225"/>
    <mergeCell ref="H224:I225"/>
    <mergeCell ref="J224:K225"/>
    <mergeCell ref="L224:M225"/>
    <mergeCell ref="Z220:AA221"/>
    <mergeCell ref="AE220:AI221"/>
    <mergeCell ref="AJ220:AK221"/>
    <mergeCell ref="AL220:AM221"/>
    <mergeCell ref="AN220:AO221"/>
    <mergeCell ref="AP220:AQ221"/>
    <mergeCell ref="N220:O221"/>
    <mergeCell ref="P220:Q221"/>
    <mergeCell ref="R220:S221"/>
    <mergeCell ref="T220:U221"/>
    <mergeCell ref="V220:W221"/>
    <mergeCell ref="X220:Y221"/>
    <mergeCell ref="AU224:AU225"/>
    <mergeCell ref="A217:I218"/>
    <mergeCell ref="B220:E221"/>
    <mergeCell ref="F220:G221"/>
    <mergeCell ref="H220:I221"/>
    <mergeCell ref="J220:K221"/>
    <mergeCell ref="L220:M221"/>
    <mergeCell ref="BD210:BD211"/>
    <mergeCell ref="BE210:BE211"/>
    <mergeCell ref="BF210:BG211"/>
    <mergeCell ref="D211:AB211"/>
    <mergeCell ref="AE212:AK213"/>
    <mergeCell ref="AL212:AQ213"/>
    <mergeCell ref="AW210:AW211"/>
    <mergeCell ref="AX210:AX211"/>
    <mergeCell ref="AY210:AY211"/>
    <mergeCell ref="BA210:BA211"/>
    <mergeCell ref="BB210:BB211"/>
    <mergeCell ref="BC210:BC211"/>
    <mergeCell ref="D209:AB209"/>
    <mergeCell ref="AE209:AK210"/>
    <mergeCell ref="AL209:AQ210"/>
    <mergeCell ref="D210:AB210"/>
    <mergeCell ref="AU210:AU211"/>
    <mergeCell ref="AV210:AV211"/>
    <mergeCell ref="AE205:AI206"/>
    <mergeCell ref="AJ205:AK206"/>
    <mergeCell ref="AL205:AM206"/>
    <mergeCell ref="AN205:AO206"/>
    <mergeCell ref="AP205:AQ206"/>
    <mergeCell ref="AU208:AU209"/>
    <mergeCell ref="P205:Q206"/>
    <mergeCell ref="R205:S206"/>
    <mergeCell ref="T205:U206"/>
    <mergeCell ref="V205:W206"/>
    <mergeCell ref="X205:Y206"/>
    <mergeCell ref="Z205:AA206"/>
    <mergeCell ref="B205:E206"/>
    <mergeCell ref="F205:G206"/>
    <mergeCell ref="H205:I206"/>
    <mergeCell ref="J205:K206"/>
    <mergeCell ref="L205:M206"/>
    <mergeCell ref="N205:O206"/>
    <mergeCell ref="BA204:BA205"/>
    <mergeCell ref="BB204:BB205"/>
    <mergeCell ref="BC204:BC205"/>
    <mergeCell ref="BD204:BD205"/>
    <mergeCell ref="BE204:BE205"/>
    <mergeCell ref="BF204:BG205"/>
    <mergeCell ref="AU202:AU203"/>
    <mergeCell ref="AU204:AU205"/>
    <mergeCell ref="AV204:AV205"/>
    <mergeCell ref="AW204:AW205"/>
    <mergeCell ref="AX204:AX205"/>
    <mergeCell ref="AY204:AY205"/>
    <mergeCell ref="Z202:AA203"/>
    <mergeCell ref="AE202:AI203"/>
    <mergeCell ref="AJ202:AK203"/>
    <mergeCell ref="AL202:AM203"/>
    <mergeCell ref="AN202:AO203"/>
    <mergeCell ref="AP202:AQ203"/>
    <mergeCell ref="N202:O203"/>
    <mergeCell ref="P202:Q203"/>
    <mergeCell ref="R202:S203"/>
    <mergeCell ref="T202:U203"/>
    <mergeCell ref="V202:W203"/>
    <mergeCell ref="X202:Y203"/>
    <mergeCell ref="AT198:AT199"/>
    <mergeCell ref="AU199:AU200"/>
    <mergeCell ref="AV199:AV200"/>
    <mergeCell ref="AX199:AX200"/>
    <mergeCell ref="AY199:AY200"/>
    <mergeCell ref="B202:E203"/>
    <mergeCell ref="F202:G203"/>
    <mergeCell ref="H202:I203"/>
    <mergeCell ref="J202:K203"/>
    <mergeCell ref="L202:M203"/>
    <mergeCell ref="Z198:AA199"/>
    <mergeCell ref="AE198:AI199"/>
    <mergeCell ref="AJ198:AK199"/>
    <mergeCell ref="AL198:AM199"/>
    <mergeCell ref="AN198:AO199"/>
    <mergeCell ref="AP198:AQ199"/>
    <mergeCell ref="N198:O199"/>
    <mergeCell ref="P198:Q199"/>
    <mergeCell ref="R198:S199"/>
    <mergeCell ref="T198:U199"/>
    <mergeCell ref="V198:W199"/>
    <mergeCell ref="X198:Y199"/>
    <mergeCell ref="A195:I196"/>
    <mergeCell ref="B198:E199"/>
    <mergeCell ref="F198:G199"/>
    <mergeCell ref="H198:I199"/>
    <mergeCell ref="J198:K199"/>
    <mergeCell ref="L198:M199"/>
    <mergeCell ref="BD188:BD189"/>
    <mergeCell ref="BE188:BE189"/>
    <mergeCell ref="BF188:BG189"/>
    <mergeCell ref="D189:AB189"/>
    <mergeCell ref="AE190:AK191"/>
    <mergeCell ref="AL190:AQ191"/>
    <mergeCell ref="AW188:AW189"/>
    <mergeCell ref="AX188:AX189"/>
    <mergeCell ref="AY188:AY189"/>
    <mergeCell ref="BA188:BA189"/>
    <mergeCell ref="BB188:BB189"/>
    <mergeCell ref="BC188:BC189"/>
    <mergeCell ref="D187:AB187"/>
    <mergeCell ref="AE187:AK188"/>
    <mergeCell ref="AL187:AQ188"/>
    <mergeCell ref="D188:AB188"/>
    <mergeCell ref="AU188:AU189"/>
    <mergeCell ref="AV188:AV189"/>
    <mergeCell ref="AE183:AI184"/>
    <mergeCell ref="AJ183:AK184"/>
    <mergeCell ref="AL183:AM184"/>
    <mergeCell ref="AN183:AO184"/>
    <mergeCell ref="AP183:AQ184"/>
    <mergeCell ref="AU186:AU187"/>
    <mergeCell ref="P183:Q184"/>
    <mergeCell ref="R183:S184"/>
    <mergeCell ref="T183:U184"/>
    <mergeCell ref="V183:W184"/>
    <mergeCell ref="X183:Y184"/>
    <mergeCell ref="Z183:AA184"/>
    <mergeCell ref="B183:E184"/>
    <mergeCell ref="F183:G184"/>
    <mergeCell ref="H183:I184"/>
    <mergeCell ref="J183:K184"/>
    <mergeCell ref="L183:M184"/>
    <mergeCell ref="N183:O184"/>
    <mergeCell ref="BA182:BA183"/>
    <mergeCell ref="BB182:BB183"/>
    <mergeCell ref="BC182:BC183"/>
    <mergeCell ref="BD182:BD183"/>
    <mergeCell ref="BE182:BE183"/>
    <mergeCell ref="BF182:BG183"/>
    <mergeCell ref="AU180:AU181"/>
    <mergeCell ref="AU182:AU183"/>
    <mergeCell ref="AV182:AV183"/>
    <mergeCell ref="AW182:AW183"/>
    <mergeCell ref="AX182:AX183"/>
    <mergeCell ref="AY182:AY183"/>
    <mergeCell ref="Z180:AA181"/>
    <mergeCell ref="AE180:AI181"/>
    <mergeCell ref="AJ180:AK181"/>
    <mergeCell ref="AL180:AM181"/>
    <mergeCell ref="AN180:AO181"/>
    <mergeCell ref="AP180:AQ181"/>
    <mergeCell ref="N180:O181"/>
    <mergeCell ref="P180:Q181"/>
    <mergeCell ref="R180:S181"/>
    <mergeCell ref="T180:U181"/>
    <mergeCell ref="V180:W181"/>
    <mergeCell ref="X180:Y181"/>
    <mergeCell ref="AT176:AT177"/>
    <mergeCell ref="AU177:AU178"/>
    <mergeCell ref="AV177:AV178"/>
    <mergeCell ref="AX177:AX178"/>
    <mergeCell ref="AY177:AY178"/>
    <mergeCell ref="B180:E181"/>
    <mergeCell ref="F180:G181"/>
    <mergeCell ref="H180:I181"/>
    <mergeCell ref="J180:K181"/>
    <mergeCell ref="L180:M181"/>
    <mergeCell ref="Z176:AA177"/>
    <mergeCell ref="AE176:AI177"/>
    <mergeCell ref="AJ176:AK177"/>
    <mergeCell ref="AL176:AM177"/>
    <mergeCell ref="AN176:AO177"/>
    <mergeCell ref="AP176:AQ177"/>
    <mergeCell ref="N176:O177"/>
    <mergeCell ref="P176:Q177"/>
    <mergeCell ref="R176:S177"/>
    <mergeCell ref="T176:U177"/>
    <mergeCell ref="V176:W177"/>
    <mergeCell ref="X176:Y177"/>
    <mergeCell ref="A173:I174"/>
    <mergeCell ref="B176:E177"/>
    <mergeCell ref="F176:G177"/>
    <mergeCell ref="H176:I177"/>
    <mergeCell ref="J176:K177"/>
    <mergeCell ref="L176:M177"/>
    <mergeCell ref="BD166:BD167"/>
    <mergeCell ref="BE166:BE167"/>
    <mergeCell ref="BF166:BG167"/>
    <mergeCell ref="D167:AB167"/>
    <mergeCell ref="AE168:AK169"/>
    <mergeCell ref="AL168:AQ169"/>
    <mergeCell ref="AW166:AW167"/>
    <mergeCell ref="AX166:AX167"/>
    <mergeCell ref="AY166:AY167"/>
    <mergeCell ref="BA166:BA167"/>
    <mergeCell ref="BB166:BB167"/>
    <mergeCell ref="BC166:BC167"/>
    <mergeCell ref="D165:AB165"/>
    <mergeCell ref="AE165:AK166"/>
    <mergeCell ref="AL165:AQ166"/>
    <mergeCell ref="D166:AB166"/>
    <mergeCell ref="AU166:AU167"/>
    <mergeCell ref="AV166:AV167"/>
    <mergeCell ref="AE161:AI162"/>
    <mergeCell ref="AJ161:AK162"/>
    <mergeCell ref="AL161:AM162"/>
    <mergeCell ref="AN161:AO162"/>
    <mergeCell ref="AP161:AQ162"/>
    <mergeCell ref="AU164:AU165"/>
    <mergeCell ref="P161:Q162"/>
    <mergeCell ref="R161:S162"/>
    <mergeCell ref="T161:U162"/>
    <mergeCell ref="V161:W162"/>
    <mergeCell ref="X161:Y162"/>
    <mergeCell ref="Z161:AA162"/>
    <mergeCell ref="B161:E162"/>
    <mergeCell ref="F161:G162"/>
    <mergeCell ref="H161:I162"/>
    <mergeCell ref="J161:K162"/>
    <mergeCell ref="L161:M162"/>
    <mergeCell ref="N161:O162"/>
    <mergeCell ref="BA160:BA161"/>
    <mergeCell ref="BB160:BB161"/>
    <mergeCell ref="BC160:BC161"/>
    <mergeCell ref="BD160:BD161"/>
    <mergeCell ref="BE160:BE161"/>
    <mergeCell ref="BF160:BG161"/>
    <mergeCell ref="AU158:AU159"/>
    <mergeCell ref="AU160:AU161"/>
    <mergeCell ref="AV160:AV161"/>
    <mergeCell ref="AW160:AW161"/>
    <mergeCell ref="AX160:AX161"/>
    <mergeCell ref="AY160:AY161"/>
    <mergeCell ref="Z158:AA159"/>
    <mergeCell ref="AE158:AI159"/>
    <mergeCell ref="AJ158:AK159"/>
    <mergeCell ref="AL158:AM159"/>
    <mergeCell ref="AN158:AO159"/>
    <mergeCell ref="AP158:AQ159"/>
    <mergeCell ref="N158:O159"/>
    <mergeCell ref="P158:Q159"/>
    <mergeCell ref="R158:S159"/>
    <mergeCell ref="T158:U159"/>
    <mergeCell ref="V158:W159"/>
    <mergeCell ref="X158:Y159"/>
    <mergeCell ref="AT154:AT155"/>
    <mergeCell ref="AU155:AU156"/>
    <mergeCell ref="AV155:AV156"/>
    <mergeCell ref="AX155:AX156"/>
    <mergeCell ref="AY155:AY156"/>
    <mergeCell ref="B158:E159"/>
    <mergeCell ref="F158:G159"/>
    <mergeCell ref="H158:I159"/>
    <mergeCell ref="J158:K159"/>
    <mergeCell ref="L158:M159"/>
    <mergeCell ref="Z154:AA155"/>
    <mergeCell ref="AE154:AI155"/>
    <mergeCell ref="AJ154:AK155"/>
    <mergeCell ref="AL154:AM155"/>
    <mergeCell ref="AN154:AO155"/>
    <mergeCell ref="AP154:AQ155"/>
    <mergeCell ref="N154:O155"/>
    <mergeCell ref="P154:Q155"/>
    <mergeCell ref="R154:S155"/>
    <mergeCell ref="T154:U155"/>
    <mergeCell ref="V154:W155"/>
    <mergeCell ref="X154:Y155"/>
    <mergeCell ref="A151:I152"/>
    <mergeCell ref="B154:E155"/>
    <mergeCell ref="F154:G155"/>
    <mergeCell ref="H154:I155"/>
    <mergeCell ref="J154:K155"/>
    <mergeCell ref="L154:M155"/>
    <mergeCell ref="C147:G148"/>
    <mergeCell ref="H147:J147"/>
    <mergeCell ref="K147:R148"/>
    <mergeCell ref="S147:Z147"/>
    <mergeCell ref="AA147:AI148"/>
    <mergeCell ref="AJ147:AR148"/>
    <mergeCell ref="H148:J148"/>
    <mergeCell ref="S148:Z148"/>
    <mergeCell ref="A140:AS140"/>
    <mergeCell ref="C146:J146"/>
    <mergeCell ref="K146:R146"/>
    <mergeCell ref="S146:Z146"/>
    <mergeCell ref="AA146:AI146"/>
    <mergeCell ref="AJ146:AR146"/>
  </mergeCells>
  <phoneticPr fontId="1"/>
  <conditionalFormatting sqref="AH310 AH314 AH318 AH322 AH326 AH330 AH334 AH338 AH342 AH346 AH350 AH354 AH358 AH362 AH366 AH450 AH458 AH462 AH466 AH474 AH478 AH482 AH486 AH490 AH494 AH498 AH502 AH506 AH510 AH514 AH518 AH522 AH526 AH374 AH378 AH382 AH386 AH390 AH394 AH398 AH402 AH406 AH410 AH414 AH418 AH422 AH426 AH430 AH434 AH438 AH442 AH446 L310 L314 L318 L322 L326 L330 L334 L338 L342 L346 L350 L354 L358 L362 L366 W462 L462 W478 W482 W486 W490 L478 L482 L486 L490 W510 W514 W518 L510 L514 L518 L394 L398 L402 L406 L378 L426 L430 L434 W414 W442 W310 W314 W318 W322 W326 W330 W334 W338 W342 W346 W350 W354 W358 W362 W366 W378 W394 W398 W402 W406 W422 W426 W430 W434 W526 W470 W498 AN310 AN314 AN318 AN322 AN326 AN330 AN334 AN338 AN342 AN346 AN350 AN354 AN358 AN362 AN366 AH630 AH634 AH642 AH646 AH650 AH654 AH658 AH662 AH666 AH670 AH674 AH678 AH682 AH686 AH690 AH694 W630 L630 W646 W650 W654 W658 L646 L650 L654 L658 W678 W682 W686 L678 L682 L686 W694 W638 W666 AH546 AH550 AH558 AH562 AH566 AH570 AH574 AH578 AH582 AH586 AH590 AH594 AH598 AH602 AH606 AH610 W546 L546 W562 W566 W570 W574 L562 L566 L570 L574 W594 W598 W602 L594 L598 L602 W610 W554 W582 AH534 AH734 AH738 AH746 AH750 AH754 AH758 AH762 AH766 W734 L734 W750 W754 W758 W762 L750 L754 L758 L762 W742 AH702 AH706 AH710 AH714 AH718 AH722 W706 W710 W714 L706 L710 L714 W722 AH618 L466 L502 W450 L450 W458 L458 W474 L474 W502 W506 L506 L494 L526 L470 L498 L522 AH370 L442 L382 L370 L390 L374 L418 L422 W446 L446 L386 L410 L414 L438 AH454 W454 L454 W410 W438 W370 W382 W386 W374 W390 W418 W522 W466 W494 AH470 AH626 L634 L670 W626 L626 W642 L642 W670 W674 L674 L662 L694 L638 L666 L690 AH622 W622 L622 W690 W634 W662 AH638 AH542 L550 L586 W542 L542 W558 L558 W586 W590 L590 L578 L610 L554 L582 L606 AH538 W538 L538 W606 W550 W578 AH554 AH530 L530 W530 W534 L534 AH730 L738 W730 L730 W746 L746 L766 L742 AH726 W726 L726 W738 W766 AH742 AH698 L698 W698 W702 L702 L722 L718 W718 AH614 L614 W614 W618 L618">
    <cfRule type="expression" dxfId="7" priority="10">
      <formula>IF(#REF!="定",TRUE)</formula>
    </cfRule>
    <cfRule type="expression" dxfId="6" priority="11">
      <formula>IF(#REF!="×",TRUE)</formula>
    </cfRule>
    <cfRule type="expression" dxfId="5" priority="12">
      <formula>IF(#REF!=0,TRUE)</formula>
    </cfRule>
  </conditionalFormatting>
  <conditionalFormatting sqref="L302:P769 W302:AA769 AH302:AL769 AN302:AR369">
    <cfRule type="expression" dxfId="4" priority="3">
      <formula>IF(L302=0,TRUE)</formula>
    </cfRule>
  </conditionalFormatting>
  <conditionalFormatting sqref="AN374:AR769">
    <cfRule type="expression" dxfId="3" priority="2">
      <formula>IF(AN374=0,TRUE)</formula>
    </cfRule>
  </conditionalFormatting>
  <conditionalFormatting sqref="AN370:AR373">
    <cfRule type="expression" dxfId="2" priority="1">
      <formula>IF(AN370=0,TRUE)</formula>
    </cfRule>
  </conditionalFormatting>
  <dataValidations count="6">
    <dataValidation type="list" allowBlank="1" showInputMessage="1" showErrorMessage="1" sqref="A2">
      <formula1>"①映画館運営事業者"</formula1>
    </dataValidation>
    <dataValidation type="whole" allowBlank="1" showInputMessage="1" showErrorMessage="1" sqref="L154:M155 X154:Y155 L158:M159 X158:Y159 AN158:AO159 AN154:AO155 X161:Y162 AN161:AO162 L161:M162 L220:M221 X220:Y221 L224:M225 X224:Y225 AN224:AO225 AN220:AO221 X227:Y228 AN227:AO228 L227:M228 L198:M199 X198:Y199 L202:M203 X202:Y203 AN202:AO203 AN198:AO199 X205:Y206 AN205:AO206 L205:M206 L176:M177 X176:Y177 L180:M181 X180:Y181 AN180:AO181 AN176:AO177 X183:Y184 AN183:AO184 L183:M184">
      <formula1>0</formula1>
      <formula2>59</formula2>
    </dataValidation>
    <dataValidation type="list" allowBlank="1" showInputMessage="1" showErrorMessage="1" sqref="I370:K381 I390:K409 I418:K437 I446:K769">
      <formula1>"△,定,×,※"</formula1>
    </dataValidation>
    <dataValidation type="list" allowBlank="1" showInputMessage="1" showErrorMessage="1" sqref="I382:K389 I410:K417 I438:K445">
      <formula1>"○,△,定,×,※"</formula1>
    </dataValidation>
    <dataValidation type="list" allowBlank="1" showInputMessage="1" showErrorMessage="1" sqref="I302:K369">
      <formula1>"○,定,×"</formula1>
    </dataValidation>
    <dataValidation type="list" allowBlank="1" showInputMessage="1" showErrorMessage="1" sqref="Q370:S769">
      <formula1>"①,②,③,④,⑤,⑥,⑦,⑧,⑨,⑩,⑪,⑫,⑬,⑭,⑮"</formula1>
    </dataValidation>
  </dataValidations>
  <pageMargins left="0.9055118110236221" right="0.51181102362204722" top="0.55118110236220474" bottom="0.55118110236220474" header="0.31496062992125984" footer="0.31496062992125984"/>
  <pageSetup paperSize="9" scale="50" fitToHeight="0" orientation="portrait" cellComments="asDisplayed" r:id="rId1"/>
  <headerFooter>
    <oddHeader>&amp;L&amp;16＜様式第３－１号＞</oddHeader>
    <oddFooter>&amp;C&amp;P/&amp;N ページ</oddFooter>
  </headerFooter>
  <rowBreaks count="7" manualBreakCount="7">
    <brk id="108" max="44" man="1"/>
    <brk id="172" max="44" man="1"/>
    <brk id="238" max="44" man="1"/>
    <brk id="289" max="44" man="1"/>
    <brk id="425" max="44" man="1"/>
    <brk id="573" max="44" man="1"/>
    <brk id="721" max="44"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780"/>
  <sheetViews>
    <sheetView showZeros="0" view="pageBreakPreview" zoomScale="55" zoomScaleNormal="100" zoomScaleSheetLayoutView="55" zoomScalePageLayoutView="25" workbookViewId="0">
      <selection activeCell="Q386" sqref="Q386:S389"/>
    </sheetView>
  </sheetViews>
  <sheetFormatPr defaultRowHeight="18.75"/>
  <cols>
    <col min="1" max="3" width="4.125" style="1" customWidth="1"/>
    <col min="4" max="4" width="4.125" style="9" customWidth="1"/>
    <col min="5" max="5" width="4.125" style="1" customWidth="1"/>
    <col min="6" max="31" width="3.375" style="1" customWidth="1"/>
    <col min="32" max="43" width="3.625" style="1" customWidth="1"/>
    <col min="44" max="44" width="4" style="1" customWidth="1"/>
    <col min="45" max="45" width="2.375" style="1" customWidth="1"/>
    <col min="46" max="50" width="9" style="1"/>
    <col min="51" max="52" width="9" style="1" customWidth="1"/>
    <col min="53" max="16384" width="9" style="1"/>
  </cols>
  <sheetData>
    <row r="1" spans="4:4" ht="29.25" customHeight="1">
      <c r="D1" s="2"/>
    </row>
    <row r="2" spans="4:4" s="308" customFormat="1" ht="35.1" hidden="1" customHeight="1"/>
    <row r="3" spans="4:4" s="308" customFormat="1" ht="35.1" hidden="1" customHeight="1"/>
    <row r="4" spans="4:4" s="308" customFormat="1" ht="21.75" hidden="1" customHeight="1"/>
    <row r="5" spans="4:4" s="308" customFormat="1" ht="34.5" hidden="1" customHeight="1"/>
    <row r="6" spans="4:4" s="308" customFormat="1" ht="25.5" hidden="1" customHeight="1"/>
    <row r="7" spans="4:4" s="308" customFormat="1" ht="29.25" hidden="1" customHeight="1"/>
    <row r="8" spans="4:4" s="308" customFormat="1" ht="29.25" hidden="1" customHeight="1"/>
    <row r="9" spans="4:4" s="308" customFormat="1" ht="29.25" hidden="1" customHeight="1"/>
    <row r="10" spans="4:4" s="308" customFormat="1" ht="27" hidden="1" customHeight="1"/>
    <row r="11" spans="4:4" s="308" customFormat="1" ht="18.75" hidden="1" customHeight="1"/>
    <row r="12" spans="4:4" s="308" customFormat="1" ht="27" hidden="1" customHeight="1"/>
    <row r="13" spans="4:4" s="308" customFormat="1" ht="29.25" hidden="1" customHeight="1"/>
    <row r="14" spans="4:4" s="308" customFormat="1" ht="18.75" hidden="1" customHeight="1"/>
    <row r="15" spans="4:4" s="308" customFormat="1" ht="14.25" hidden="1" customHeight="1"/>
    <row r="16" spans="4:4" s="308" customFormat="1" ht="18.75" hidden="1" customHeight="1"/>
    <row r="17" s="308" customFormat="1" ht="15" hidden="1" customHeight="1"/>
    <row r="18" s="308" customFormat="1" ht="18" hidden="1" customHeight="1"/>
    <row r="19" s="308" customFormat="1" ht="17.45" hidden="1" customHeight="1"/>
    <row r="20" s="308" customFormat="1" ht="17.45" hidden="1" customHeight="1"/>
    <row r="21" s="308" customFormat="1" ht="17.45" hidden="1" customHeight="1"/>
    <row r="22" s="308" customFormat="1" ht="17.45" hidden="1" customHeight="1"/>
    <row r="23" s="308" customFormat="1" ht="17.45" hidden="1" customHeight="1"/>
    <row r="24" s="308" customFormat="1" ht="17.45" hidden="1" customHeight="1"/>
    <row r="25" s="308" customFormat="1" ht="17.45" hidden="1" customHeight="1"/>
    <row r="26" s="308" customFormat="1" ht="17.45" hidden="1" customHeight="1"/>
    <row r="27" s="308" customFormat="1" ht="17.45" hidden="1" customHeight="1"/>
    <row r="28" s="308" customFormat="1" ht="17.45" hidden="1" customHeight="1"/>
    <row r="29" s="308" customFormat="1" ht="17.45" hidden="1" customHeight="1"/>
    <row r="30" s="308" customFormat="1" ht="17.45" hidden="1" customHeight="1"/>
    <row r="31" s="308" customFormat="1" ht="17.45" hidden="1" customHeight="1"/>
    <row r="32" s="308" customFormat="1" ht="17.45" hidden="1" customHeight="1"/>
    <row r="33" s="308" customFormat="1" ht="17.45" hidden="1" customHeight="1"/>
    <row r="34" s="308" customFormat="1" ht="18.75" hidden="1" customHeight="1"/>
    <row r="35" s="308" customFormat="1" ht="27" hidden="1" customHeight="1"/>
    <row r="36" s="308" customFormat="1" ht="42" hidden="1" customHeight="1"/>
    <row r="37" s="308" customFormat="1" ht="13.5" hidden="1" customHeight="1"/>
    <row r="38" s="308" customFormat="1" ht="30" hidden="1" customHeight="1"/>
    <row r="39" s="308" customFormat="1" ht="53.25" hidden="1" customHeight="1"/>
    <row r="40" s="308" customFormat="1" ht="27" hidden="1" customHeight="1"/>
    <row r="41" s="308" customFormat="1" ht="53.25" hidden="1" customHeight="1"/>
    <row r="42" s="308" customFormat="1" ht="44.25" hidden="1" customHeight="1"/>
    <row r="43" s="308" customFormat="1" ht="27" hidden="1" customHeight="1"/>
    <row r="44" s="308" customFormat="1" ht="52.5" hidden="1" customHeight="1"/>
    <row r="45" s="308" customFormat="1" ht="27" hidden="1" customHeight="1"/>
    <row r="46" s="308" customFormat="1" ht="33.75" hidden="1" customHeight="1"/>
    <row r="47" s="308" customFormat="1" ht="39.75" hidden="1" customHeight="1"/>
    <row r="48" s="308" customFormat="1" ht="27" hidden="1" customHeight="1"/>
    <row r="49" s="308" customFormat="1" ht="63" hidden="1" customHeight="1"/>
    <row r="50" s="308" customFormat="1" ht="38.25" hidden="1" customHeight="1"/>
    <row r="51" s="308" customFormat="1" ht="27" hidden="1" customHeight="1"/>
    <row r="52" s="308" customFormat="1" ht="28.5" hidden="1" customHeight="1"/>
    <row r="53" s="308" customFormat="1" ht="30" hidden="1" customHeight="1"/>
    <row r="54" s="308" customFormat="1" ht="15.75" hidden="1" customHeight="1"/>
    <row r="55" s="308" customFormat="1" ht="27" hidden="1" customHeight="1"/>
    <row r="56" s="308" customFormat="1" ht="27" hidden="1" customHeight="1"/>
    <row r="57" s="308" customFormat="1" ht="27" hidden="1" customHeight="1"/>
    <row r="58" s="308" customFormat="1" ht="37.5" hidden="1" customHeight="1"/>
    <row r="59" s="308" customFormat="1" ht="21.75" hidden="1" customHeight="1"/>
    <row r="60" s="308" customFormat="1" ht="27" hidden="1" customHeight="1"/>
    <row r="61" s="308" customFormat="1" ht="27" hidden="1" customHeight="1"/>
    <row r="62" s="308" customFormat="1" ht="31.5" hidden="1" customHeight="1"/>
    <row r="63" s="308" customFormat="1" ht="30" hidden="1" customHeight="1"/>
    <row r="64" s="308" customFormat="1" ht="25.5" hidden="1" customHeight="1"/>
    <row r="65" s="308" customFormat="1" ht="36.75" hidden="1" customHeight="1"/>
    <row r="66" s="308" customFormat="1" ht="25.5" hidden="1" customHeight="1"/>
    <row r="67" s="308" customFormat="1" ht="36.75" hidden="1" customHeight="1"/>
    <row r="68" s="308" customFormat="1" ht="25.5" hidden="1" customHeight="1"/>
    <row r="69" s="308" customFormat="1" ht="36.75" hidden="1" customHeight="1"/>
    <row r="70" s="308" customFormat="1" ht="25.5" hidden="1" customHeight="1"/>
    <row r="71" s="308" customFormat="1" ht="32.25" hidden="1" customHeight="1"/>
    <row r="72" s="308" customFormat="1" ht="28.5" hidden="1" customHeight="1"/>
    <row r="73" s="308" customFormat="1" ht="25.5" hidden="1" customHeight="1"/>
    <row r="74" s="308" customFormat="1" ht="14.25" hidden="1" customHeight="1"/>
    <row r="75" s="308" customFormat="1" ht="33" hidden="1" customHeight="1"/>
    <row r="76" s="308" customFormat="1" ht="33" hidden="1" customHeight="1"/>
    <row r="77" s="308" customFormat="1" ht="33" hidden="1" customHeight="1"/>
    <row r="78" s="308" customFormat="1" ht="39.950000000000003" hidden="1" customHeight="1"/>
    <row r="79" s="308" customFormat="1" ht="39.950000000000003" hidden="1" customHeight="1"/>
    <row r="80" s="308" customFormat="1" ht="39.950000000000003" hidden="1" customHeight="1"/>
    <row r="81" s="308" customFormat="1" ht="39.950000000000003" hidden="1" customHeight="1"/>
    <row r="82" s="308" customFormat="1" ht="39.950000000000003" hidden="1" customHeight="1"/>
    <row r="83" s="308" customFormat="1" ht="29.1" hidden="1" customHeight="1"/>
    <row r="84" s="308" customFormat="1" ht="29.1" hidden="1" customHeight="1"/>
    <row r="85" s="308" customFormat="1" ht="29.1" hidden="1" customHeight="1"/>
    <row r="86" s="308" customFormat="1" ht="39.950000000000003" hidden="1" customHeight="1"/>
    <row r="87" s="308" customFormat="1" ht="29.1" hidden="1" customHeight="1"/>
    <row r="88" s="308" customFormat="1" ht="29.1" hidden="1" customHeight="1"/>
    <row r="89" s="308" customFormat="1" ht="29.1" hidden="1" customHeight="1"/>
    <row r="90" s="308" customFormat="1" ht="29.1" hidden="1" customHeight="1"/>
    <row r="91" s="308" customFormat="1" ht="29.1" hidden="1" customHeight="1"/>
    <row r="92" s="308" customFormat="1" ht="30" hidden="1" customHeight="1"/>
    <row r="93" s="308" customFormat="1" ht="33" hidden="1" customHeight="1"/>
    <row r="94" s="308" customFormat="1" ht="33" hidden="1" customHeight="1"/>
    <row r="95" s="308" customFormat="1" ht="33" hidden="1" customHeight="1"/>
    <row r="96" s="308" customFormat="1" ht="39.950000000000003" hidden="1" customHeight="1"/>
    <row r="97" s="308" customFormat="1" ht="39.950000000000003" hidden="1" customHeight="1"/>
    <row r="98" s="308" customFormat="1" ht="39.950000000000003" hidden="1" customHeight="1"/>
    <row r="99" s="308" customFormat="1" ht="39.950000000000003" hidden="1" customHeight="1"/>
    <row r="100" s="308" customFormat="1" ht="38.25" hidden="1" customHeight="1"/>
    <row r="101" s="308" customFormat="1" ht="38.25" hidden="1" customHeight="1"/>
    <row r="102" s="308" customFormat="1" ht="50.1" hidden="1" customHeight="1"/>
    <row r="103" s="308" customFormat="1" ht="39.950000000000003" hidden="1" customHeight="1"/>
    <row r="104" s="308" customFormat="1" ht="39.950000000000003" hidden="1" customHeight="1"/>
    <row r="105" s="308" customFormat="1" ht="39.950000000000003" hidden="1" customHeight="1"/>
    <row r="106" s="308" customFormat="1" ht="39.950000000000003" hidden="1" customHeight="1"/>
    <row r="107" s="308" customFormat="1" ht="39.950000000000003" hidden="1" customHeight="1"/>
    <row r="108" s="308" customFormat="1" ht="39.950000000000003" hidden="1" customHeight="1"/>
    <row r="109" s="308" customFormat="1" ht="30.75" hidden="1" customHeight="1"/>
    <row r="110" s="308" customFormat="1" ht="14.25" hidden="1" customHeight="1"/>
    <row r="111" s="308" customFormat="1" ht="11.25" hidden="1" customHeight="1"/>
    <row r="112" s="308" customFormat="1" ht="25.5" hidden="1" customHeight="1"/>
    <row r="113" s="308" customFormat="1" ht="9.75" hidden="1" customHeight="1"/>
    <row r="114" s="308" customFormat="1" ht="27" hidden="1" customHeight="1"/>
    <row r="115" s="308" customFormat="1" ht="11.25" hidden="1" customHeight="1"/>
    <row r="116" s="308" customFormat="1" ht="25.5" hidden="1" customHeight="1"/>
    <row r="117" s="308" customFormat="1" ht="37.5" hidden="1" customHeight="1"/>
    <row r="118" s="308" customFormat="1" ht="22.5" hidden="1" customHeight="1"/>
    <row r="119" s="308" customFormat="1" ht="37.5" hidden="1" customHeight="1"/>
    <row r="120" s="308" customFormat="1" ht="37.5" hidden="1" customHeight="1"/>
    <row r="121" s="308" customFormat="1" ht="12" hidden="1" customHeight="1"/>
    <row r="122" s="308" customFormat="1" ht="27" hidden="1" customHeight="1"/>
    <row r="123" s="308" customFormat="1" ht="18.75" hidden="1" customHeight="1"/>
    <row r="124" s="308" customFormat="1" ht="27" hidden="1" customHeight="1"/>
    <row r="125" s="308" customFormat="1" ht="18.75" hidden="1" customHeight="1"/>
    <row r="126" s="308" customFormat="1" ht="27" hidden="1" customHeight="1"/>
    <row r="127" s="308" customFormat="1" ht="27" hidden="1" customHeight="1"/>
    <row r="128" s="308" customFormat="1" ht="18.75" hidden="1" customHeight="1"/>
    <row r="129" spans="1:56" s="308" customFormat="1" ht="29.1" hidden="1" customHeight="1"/>
    <row r="130" spans="1:56" s="308" customFormat="1" ht="29.1" hidden="1" customHeight="1"/>
    <row r="131" spans="1:56" s="308" customFormat="1" ht="29.1" hidden="1" customHeight="1"/>
    <row r="132" spans="1:56" s="308" customFormat="1" ht="29.1" hidden="1" customHeight="1"/>
    <row r="133" spans="1:56" s="308" customFormat="1" ht="30" hidden="1" customHeight="1"/>
    <row r="134" spans="1:56" s="308" customFormat="1" ht="30" hidden="1" customHeight="1"/>
    <row r="135" spans="1:56" s="308" customFormat="1" ht="25.5" hidden="1" customHeight="1"/>
    <row r="136" spans="1:56" s="21" customFormat="1" ht="9" hidden="1" customHeight="1">
      <c r="D136" s="85"/>
      <c r="AC136" s="86"/>
      <c r="AO136" s="86"/>
      <c r="AT136" s="20"/>
      <c r="AU136" s="20"/>
    </row>
    <row r="137" spans="1:56" s="92" customFormat="1" ht="28.5" hidden="1" customHeight="1">
      <c r="A137" s="87" t="s">
        <v>296</v>
      </c>
      <c r="B137" s="88"/>
      <c r="C137" s="88"/>
      <c r="D137" s="89"/>
      <c r="E137" s="88"/>
      <c r="F137" s="88"/>
      <c r="G137" s="88"/>
      <c r="H137" s="88"/>
      <c r="I137" s="88"/>
      <c r="J137" s="88"/>
      <c r="K137" s="88"/>
      <c r="L137" s="88"/>
      <c r="M137" s="88"/>
      <c r="N137" s="88"/>
      <c r="O137" s="88"/>
      <c r="P137" s="88"/>
      <c r="Q137" s="88"/>
      <c r="R137" s="88"/>
      <c r="S137" s="88"/>
      <c r="T137" s="88"/>
      <c r="U137" s="88"/>
      <c r="V137" s="88"/>
      <c r="W137" s="88"/>
      <c r="X137" s="90"/>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91"/>
      <c r="AU137" s="91"/>
    </row>
    <row r="138" spans="1:56" ht="11.25" hidden="1" customHeight="1">
      <c r="A138" s="315"/>
      <c r="B138" s="315"/>
      <c r="C138" s="315"/>
      <c r="D138" s="315"/>
      <c r="E138" s="315"/>
      <c r="F138" s="269"/>
      <c r="G138" s="269"/>
      <c r="H138" s="269"/>
      <c r="I138" s="269"/>
      <c r="J138" s="269"/>
      <c r="K138" s="269"/>
      <c r="L138" s="269"/>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3"/>
      <c r="AU138" s="3"/>
    </row>
    <row r="139" spans="1:56" s="96" customFormat="1" ht="4.5" hidden="1" customHeight="1">
      <c r="A139" s="94"/>
      <c r="B139" s="94"/>
      <c r="C139" s="95"/>
      <c r="F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row>
    <row r="140" spans="1:56" ht="25.5" hidden="1" customHeight="1">
      <c r="A140" s="639" t="s">
        <v>248</v>
      </c>
      <c r="B140" s="639"/>
      <c r="C140" s="639"/>
      <c r="D140" s="639"/>
      <c r="E140" s="639"/>
      <c r="F140" s="639"/>
      <c r="G140" s="639"/>
      <c r="H140" s="639"/>
      <c r="I140" s="639"/>
      <c r="J140" s="639"/>
      <c r="K140" s="639"/>
      <c r="L140" s="639"/>
      <c r="M140" s="639"/>
      <c r="N140" s="639"/>
      <c r="O140" s="639"/>
      <c r="P140" s="639"/>
      <c r="Q140" s="639"/>
      <c r="R140" s="639"/>
      <c r="S140" s="639"/>
      <c r="T140" s="639"/>
      <c r="U140" s="639"/>
      <c r="V140" s="639"/>
      <c r="W140" s="639"/>
      <c r="X140" s="639"/>
      <c r="Y140" s="639"/>
      <c r="Z140" s="639"/>
      <c r="AA140" s="639"/>
      <c r="AB140" s="639"/>
      <c r="AC140" s="639"/>
      <c r="AD140" s="639"/>
      <c r="AE140" s="639"/>
      <c r="AF140" s="639"/>
      <c r="AG140" s="639"/>
      <c r="AH140" s="639"/>
      <c r="AI140" s="639"/>
      <c r="AJ140" s="639"/>
      <c r="AK140" s="639"/>
      <c r="AL140" s="639"/>
      <c r="AM140" s="639"/>
      <c r="AN140" s="639"/>
      <c r="AO140" s="639"/>
      <c r="AP140" s="639"/>
      <c r="AQ140" s="639"/>
      <c r="AR140" s="639"/>
      <c r="AS140" s="639"/>
      <c r="AT140" s="3"/>
    </row>
    <row r="141" spans="1:56" s="205" customFormat="1" ht="28.5" hidden="1" customHeight="1">
      <c r="A141" s="212"/>
      <c r="B141" s="98" t="s">
        <v>168</v>
      </c>
      <c r="D141" s="213"/>
      <c r="X141" s="93"/>
      <c r="AS141" s="38"/>
      <c r="AT141" s="203"/>
    </row>
    <row r="142" spans="1:56" s="205" customFormat="1" ht="28.5" hidden="1" customHeight="1">
      <c r="A142" s="212"/>
      <c r="B142" s="98" t="s">
        <v>169</v>
      </c>
      <c r="D142" s="213"/>
      <c r="X142" s="93"/>
      <c r="AS142" s="38"/>
    </row>
    <row r="143" spans="1:56" s="92" customFormat="1" ht="28.5" hidden="1" customHeight="1">
      <c r="A143" s="97"/>
      <c r="B143" s="98" t="s">
        <v>256</v>
      </c>
      <c r="D143" s="99"/>
      <c r="X143" s="93"/>
      <c r="AU143" s="3"/>
      <c r="AV143" s="3"/>
      <c r="AW143" s="3"/>
      <c r="AX143" s="3"/>
      <c r="AY143" s="3"/>
      <c r="AZ143" s="3"/>
      <c r="BA143" s="3"/>
      <c r="BB143" s="3"/>
      <c r="BC143" s="3"/>
      <c r="BD143" s="3"/>
    </row>
    <row r="144" spans="1:56" s="205" customFormat="1" ht="28.5" hidden="1" customHeight="1">
      <c r="A144" s="212"/>
      <c r="B144" s="98" t="s">
        <v>131</v>
      </c>
      <c r="D144" s="213"/>
      <c r="X144" s="93"/>
      <c r="AS144" s="38"/>
    </row>
    <row r="145" spans="1:59" s="75" customFormat="1" ht="28.5" hidden="1" customHeight="1">
      <c r="B145" s="98"/>
      <c r="C145" s="75" t="s">
        <v>165</v>
      </c>
      <c r="D145" s="9"/>
      <c r="X145" s="98"/>
      <c r="AC145" s="96"/>
      <c r="AD145" s="96"/>
      <c r="AE145" s="96"/>
      <c r="AF145" s="96"/>
      <c r="AG145" s="96"/>
      <c r="AH145" s="96"/>
      <c r="AI145" s="96"/>
      <c r="AJ145" s="96"/>
      <c r="AK145" s="96"/>
      <c r="AL145" s="96"/>
      <c r="AM145" s="96"/>
      <c r="AN145" s="96"/>
      <c r="AO145" s="96"/>
      <c r="AP145" s="96"/>
      <c r="AQ145" s="96"/>
      <c r="AR145" s="96"/>
      <c r="AT145" s="184"/>
    </row>
    <row r="146" spans="1:59" s="75" customFormat="1" ht="28.5" hidden="1" customHeight="1">
      <c r="B146" s="98"/>
      <c r="C146" s="535" t="s">
        <v>54</v>
      </c>
      <c r="D146" s="536"/>
      <c r="E146" s="536"/>
      <c r="F146" s="536"/>
      <c r="G146" s="536"/>
      <c r="H146" s="536"/>
      <c r="I146" s="536"/>
      <c r="J146" s="537"/>
      <c r="K146" s="535" t="s">
        <v>264</v>
      </c>
      <c r="L146" s="536"/>
      <c r="M146" s="536"/>
      <c r="N146" s="536"/>
      <c r="O146" s="536"/>
      <c r="P146" s="536"/>
      <c r="Q146" s="536"/>
      <c r="R146" s="537"/>
      <c r="S146" s="535" t="s">
        <v>268</v>
      </c>
      <c r="T146" s="536"/>
      <c r="U146" s="536"/>
      <c r="V146" s="536"/>
      <c r="W146" s="536"/>
      <c r="X146" s="536"/>
      <c r="Y146" s="536"/>
      <c r="Z146" s="537"/>
      <c r="AA146" s="397" t="s">
        <v>269</v>
      </c>
      <c r="AB146" s="397"/>
      <c r="AC146" s="397"/>
      <c r="AD146" s="397"/>
      <c r="AE146" s="397"/>
      <c r="AF146" s="397"/>
      <c r="AG146" s="397"/>
      <c r="AH146" s="397"/>
      <c r="AI146" s="397"/>
      <c r="AJ146" s="397" t="s">
        <v>271</v>
      </c>
      <c r="AK146" s="397"/>
      <c r="AL146" s="397"/>
      <c r="AM146" s="397"/>
      <c r="AN146" s="397"/>
      <c r="AO146" s="397"/>
      <c r="AP146" s="397"/>
      <c r="AQ146" s="397"/>
      <c r="AR146" s="397"/>
    </row>
    <row r="147" spans="1:59" s="75" customFormat="1" ht="28.5" hidden="1" customHeight="1">
      <c r="B147" s="98"/>
      <c r="C147" s="436" t="s">
        <v>270</v>
      </c>
      <c r="D147" s="465"/>
      <c r="E147" s="465"/>
      <c r="F147" s="465"/>
      <c r="G147" s="466"/>
      <c r="H147" s="535" t="s">
        <v>262</v>
      </c>
      <c r="I147" s="536"/>
      <c r="J147" s="537"/>
      <c r="K147" s="558" t="s">
        <v>265</v>
      </c>
      <c r="L147" s="465"/>
      <c r="M147" s="465"/>
      <c r="N147" s="465"/>
      <c r="O147" s="465"/>
      <c r="P147" s="465"/>
      <c r="Q147" s="465"/>
      <c r="R147" s="466"/>
      <c r="S147" s="535" t="s">
        <v>265</v>
      </c>
      <c r="T147" s="536"/>
      <c r="U147" s="536"/>
      <c r="V147" s="536"/>
      <c r="W147" s="536"/>
      <c r="X147" s="536"/>
      <c r="Y147" s="536"/>
      <c r="Z147" s="537"/>
      <c r="AA147" s="1097" t="s">
        <v>267</v>
      </c>
      <c r="AB147" s="1098"/>
      <c r="AC147" s="1098"/>
      <c r="AD147" s="1098"/>
      <c r="AE147" s="1098"/>
      <c r="AF147" s="1098"/>
      <c r="AG147" s="1098"/>
      <c r="AH147" s="1098"/>
      <c r="AI147" s="1099"/>
      <c r="AJ147" s="1097" t="s">
        <v>267</v>
      </c>
      <c r="AK147" s="1098"/>
      <c r="AL147" s="1098"/>
      <c r="AM147" s="1098"/>
      <c r="AN147" s="1098"/>
      <c r="AO147" s="1098"/>
      <c r="AP147" s="1098"/>
      <c r="AQ147" s="1098"/>
      <c r="AR147" s="1099"/>
    </row>
    <row r="148" spans="1:59" s="75" customFormat="1" ht="28.5" hidden="1" customHeight="1">
      <c r="B148" s="98"/>
      <c r="C148" s="374"/>
      <c r="D148" s="375"/>
      <c r="E148" s="375"/>
      <c r="F148" s="375"/>
      <c r="G148" s="376"/>
      <c r="H148" s="535" t="s">
        <v>263</v>
      </c>
      <c r="I148" s="536"/>
      <c r="J148" s="537"/>
      <c r="K148" s="374"/>
      <c r="L148" s="375"/>
      <c r="M148" s="375"/>
      <c r="N148" s="375"/>
      <c r="O148" s="375"/>
      <c r="P148" s="375"/>
      <c r="Q148" s="375"/>
      <c r="R148" s="376"/>
      <c r="S148" s="654" t="s">
        <v>266</v>
      </c>
      <c r="T148" s="655"/>
      <c r="U148" s="655"/>
      <c r="V148" s="655"/>
      <c r="W148" s="655"/>
      <c r="X148" s="655"/>
      <c r="Y148" s="655"/>
      <c r="Z148" s="656"/>
      <c r="AA148" s="1100"/>
      <c r="AB148" s="1101"/>
      <c r="AC148" s="1101"/>
      <c r="AD148" s="1101"/>
      <c r="AE148" s="1101"/>
      <c r="AF148" s="1101"/>
      <c r="AG148" s="1101"/>
      <c r="AH148" s="1101"/>
      <c r="AI148" s="1102"/>
      <c r="AJ148" s="1100"/>
      <c r="AK148" s="1101"/>
      <c r="AL148" s="1101"/>
      <c r="AM148" s="1101"/>
      <c r="AN148" s="1101"/>
      <c r="AO148" s="1101"/>
      <c r="AP148" s="1101"/>
      <c r="AQ148" s="1101"/>
      <c r="AR148" s="1102"/>
    </row>
    <row r="149" spans="1:59" s="38" customFormat="1" ht="28.5" hidden="1" customHeight="1">
      <c r="A149" s="270"/>
      <c r="D149" s="7"/>
      <c r="X149" s="98"/>
    </row>
    <row r="150" spans="1:59" s="96" customFormat="1" ht="4.5" hidden="1" customHeight="1">
      <c r="A150" s="94"/>
      <c r="B150" s="94"/>
      <c r="C150" s="95"/>
      <c r="F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row>
    <row r="151" spans="1:59" ht="25.5" hidden="1" customHeight="1">
      <c r="A151" s="552" t="s">
        <v>211</v>
      </c>
      <c r="B151" s="553"/>
      <c r="C151" s="553"/>
      <c r="D151" s="553"/>
      <c r="E151" s="553"/>
      <c r="F151" s="553"/>
      <c r="G151" s="553"/>
      <c r="H151" s="553"/>
      <c r="I151" s="554"/>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row>
    <row r="152" spans="1:59" ht="17.25" hidden="1" customHeight="1">
      <c r="A152" s="555"/>
      <c r="B152" s="556"/>
      <c r="C152" s="556"/>
      <c r="D152" s="556"/>
      <c r="E152" s="556"/>
      <c r="F152" s="556"/>
      <c r="G152" s="556"/>
      <c r="H152" s="556"/>
      <c r="I152" s="557"/>
      <c r="J152" s="103"/>
      <c r="K152" s="103"/>
      <c r="L152" s="103"/>
      <c r="M152" s="103"/>
      <c r="N152" s="103"/>
      <c r="O152" s="103"/>
      <c r="P152" s="103"/>
      <c r="Q152" s="103"/>
      <c r="R152" s="103"/>
      <c r="S152" s="103"/>
      <c r="T152" s="103"/>
      <c r="U152" s="103"/>
      <c r="V152" s="103"/>
      <c r="W152" s="103"/>
      <c r="X152" s="104"/>
      <c r="Y152" s="104"/>
      <c r="Z152" s="104"/>
      <c r="AA152" s="104"/>
      <c r="AB152" s="104"/>
      <c r="AC152" s="104"/>
      <c r="AD152" s="104"/>
      <c r="AE152" s="105"/>
      <c r="AF152" s="104"/>
      <c r="AG152" s="104"/>
      <c r="AH152" s="104"/>
      <c r="AI152" s="104"/>
      <c r="AJ152" s="104"/>
      <c r="AK152" s="104"/>
      <c r="AL152" s="104"/>
      <c r="AM152" s="104"/>
      <c r="AN152" s="104"/>
      <c r="AO152" s="104"/>
      <c r="AP152" s="106"/>
      <c r="AQ152" s="106"/>
      <c r="AR152" s="106"/>
      <c r="AS152" s="107"/>
      <c r="AU152" s="173" t="s">
        <v>110</v>
      </c>
      <c r="AV152" s="174"/>
      <c r="AW152" s="174"/>
      <c r="AX152" s="174"/>
      <c r="AY152" s="174"/>
      <c r="AZ152" s="175"/>
      <c r="BA152" s="174"/>
      <c r="BB152" s="174"/>
      <c r="BC152" s="175"/>
      <c r="BD152" s="174"/>
      <c r="BE152" s="174"/>
      <c r="BF152" s="175"/>
      <c r="BG152" s="176"/>
    </row>
    <row r="153" spans="1:59" ht="28.5" hidden="1" customHeight="1">
      <c r="A153" s="109"/>
      <c r="B153" s="110" t="s">
        <v>94</v>
      </c>
      <c r="C153" s="315"/>
      <c r="D153" s="315"/>
      <c r="E153" s="315"/>
      <c r="F153" s="12"/>
      <c r="G153" s="269"/>
      <c r="H153" s="12"/>
      <c r="I153" s="269"/>
      <c r="J153" s="269"/>
      <c r="K153" s="269"/>
      <c r="L153" s="269"/>
      <c r="M153" s="269"/>
      <c r="N153" s="269"/>
      <c r="O153" s="269"/>
      <c r="P153" s="269"/>
      <c r="Q153" s="269"/>
      <c r="R153" s="269"/>
      <c r="S153" s="269"/>
      <c r="T153" s="269"/>
      <c r="U153" s="269"/>
      <c r="V153" s="269"/>
      <c r="W153" s="269"/>
      <c r="X153" s="269"/>
      <c r="Y153" s="269"/>
      <c r="Z153" s="269"/>
      <c r="AA153" s="316"/>
      <c r="AB153" s="111"/>
      <c r="AC153" s="111"/>
      <c r="AD153" s="111"/>
      <c r="AE153" s="110" t="s">
        <v>100</v>
      </c>
      <c r="AF153" s="111"/>
      <c r="AG153" s="111"/>
      <c r="AH153" s="111"/>
      <c r="AI153" s="111"/>
      <c r="AJ153" s="111"/>
      <c r="AK153" s="111"/>
      <c r="AL153" s="111"/>
      <c r="AM153" s="111"/>
      <c r="AN153" s="111"/>
      <c r="AO153" s="111"/>
      <c r="AP153" s="111"/>
      <c r="AQ153" s="111"/>
      <c r="AR153" s="111"/>
      <c r="AS153" s="112"/>
      <c r="AT153" s="12"/>
      <c r="AU153" s="177"/>
      <c r="AV153" s="178"/>
      <c r="AW153" s="178"/>
      <c r="AX153" s="178"/>
      <c r="AY153" s="178"/>
      <c r="AZ153" s="178"/>
      <c r="BA153" s="178"/>
      <c r="BB153" s="178"/>
      <c r="BC153" s="178"/>
      <c r="BD153" s="178"/>
      <c r="BE153" s="178"/>
      <c r="BF153" s="178"/>
      <c r="BG153" s="179"/>
    </row>
    <row r="154" spans="1:59" ht="25.5" hidden="1" customHeight="1">
      <c r="A154" s="109"/>
      <c r="B154" s="510" t="s">
        <v>98</v>
      </c>
      <c r="C154" s="511"/>
      <c r="D154" s="511"/>
      <c r="E154" s="512"/>
      <c r="F154" s="678" t="s">
        <v>96</v>
      </c>
      <c r="G154" s="678"/>
      <c r="H154" s="680"/>
      <c r="I154" s="680"/>
      <c r="J154" s="399" t="s">
        <v>40</v>
      </c>
      <c r="K154" s="399"/>
      <c r="L154" s="680"/>
      <c r="M154" s="680"/>
      <c r="N154" s="399" t="s">
        <v>41</v>
      </c>
      <c r="O154" s="400"/>
      <c r="P154" s="398" t="s">
        <v>42</v>
      </c>
      <c r="Q154" s="400"/>
      <c r="R154" s="693" t="s">
        <v>97</v>
      </c>
      <c r="S154" s="693"/>
      <c r="T154" s="680"/>
      <c r="U154" s="680"/>
      <c r="V154" s="399" t="s">
        <v>40</v>
      </c>
      <c r="W154" s="399"/>
      <c r="X154" s="680"/>
      <c r="Y154" s="680"/>
      <c r="Z154" s="399" t="s">
        <v>41</v>
      </c>
      <c r="AA154" s="400"/>
      <c r="AB154" s="12"/>
      <c r="AC154" s="12"/>
      <c r="AD154" s="12"/>
      <c r="AE154" s="510" t="s">
        <v>158</v>
      </c>
      <c r="AF154" s="695"/>
      <c r="AG154" s="695"/>
      <c r="AH154" s="695"/>
      <c r="AI154" s="696"/>
      <c r="AJ154" s="688">
        <f>ROUNDDOWN(AY155/60,0)</f>
        <v>0</v>
      </c>
      <c r="AK154" s="688"/>
      <c r="AL154" s="690" t="s">
        <v>87</v>
      </c>
      <c r="AM154" s="690"/>
      <c r="AN154" s="688">
        <f>AY155-AJ154*60</f>
        <v>0</v>
      </c>
      <c r="AO154" s="688"/>
      <c r="AP154" s="399" t="s">
        <v>41</v>
      </c>
      <c r="AQ154" s="400"/>
      <c r="AR154" s="111"/>
      <c r="AS154" s="113"/>
      <c r="AT154" s="692"/>
      <c r="AU154" s="177"/>
      <c r="AV154" s="178" t="s">
        <v>112</v>
      </c>
      <c r="AW154" s="178"/>
      <c r="AX154" s="178"/>
      <c r="AY154" s="178" t="s">
        <v>18</v>
      </c>
      <c r="AZ154" s="178"/>
      <c r="BA154" s="178"/>
      <c r="BB154" s="178"/>
      <c r="BC154" s="178"/>
      <c r="BD154" s="178"/>
      <c r="BE154" s="178"/>
      <c r="BF154" s="178"/>
      <c r="BG154" s="179"/>
    </row>
    <row r="155" spans="1:59" ht="25.5" hidden="1" customHeight="1">
      <c r="A155" s="109"/>
      <c r="B155" s="513"/>
      <c r="C155" s="514"/>
      <c r="D155" s="514"/>
      <c r="E155" s="515"/>
      <c r="F155" s="678"/>
      <c r="G155" s="678"/>
      <c r="H155" s="682"/>
      <c r="I155" s="682"/>
      <c r="J155" s="402"/>
      <c r="K155" s="402"/>
      <c r="L155" s="682"/>
      <c r="M155" s="682"/>
      <c r="N155" s="402"/>
      <c r="O155" s="403"/>
      <c r="P155" s="401"/>
      <c r="Q155" s="403"/>
      <c r="R155" s="694"/>
      <c r="S155" s="694"/>
      <c r="T155" s="682"/>
      <c r="U155" s="682"/>
      <c r="V155" s="402"/>
      <c r="W155" s="402"/>
      <c r="X155" s="682"/>
      <c r="Y155" s="682"/>
      <c r="Z155" s="402"/>
      <c r="AA155" s="403"/>
      <c r="AB155" s="12"/>
      <c r="AC155" s="12"/>
      <c r="AD155" s="12"/>
      <c r="AE155" s="697"/>
      <c r="AF155" s="698"/>
      <c r="AG155" s="698"/>
      <c r="AH155" s="698"/>
      <c r="AI155" s="699"/>
      <c r="AJ155" s="689"/>
      <c r="AK155" s="689"/>
      <c r="AL155" s="691"/>
      <c r="AM155" s="691"/>
      <c r="AN155" s="689"/>
      <c r="AO155" s="689"/>
      <c r="AP155" s="402"/>
      <c r="AQ155" s="403"/>
      <c r="AR155" s="111"/>
      <c r="AS155" s="113"/>
      <c r="AT155" s="692"/>
      <c r="AU155" s="502" t="s">
        <v>45</v>
      </c>
      <c r="AV155" s="493">
        <f>T154*60+X154</f>
        <v>0</v>
      </c>
      <c r="AW155" s="178"/>
      <c r="AX155" s="505" t="s">
        <v>244</v>
      </c>
      <c r="AY155" s="493">
        <f>(T154*60+X154)-(H154*60+L154)</f>
        <v>0</v>
      </c>
      <c r="AZ155" s="178"/>
      <c r="BA155" s="178"/>
      <c r="BB155" s="178"/>
      <c r="BC155" s="178"/>
      <c r="BD155" s="178"/>
      <c r="BE155" s="178"/>
      <c r="BF155" s="178"/>
      <c r="BG155" s="179"/>
    </row>
    <row r="156" spans="1:59" ht="25.5" hidden="1" customHeight="1">
      <c r="A156" s="109"/>
      <c r="B156" s="114"/>
      <c r="C156" s="114"/>
      <c r="D156" s="114"/>
      <c r="E156" s="114"/>
      <c r="F156" s="115"/>
      <c r="G156" s="115"/>
      <c r="H156" s="314"/>
      <c r="I156" s="115"/>
      <c r="J156" s="115"/>
      <c r="K156" s="115"/>
      <c r="L156" s="115"/>
      <c r="M156" s="115"/>
      <c r="N156" s="115"/>
      <c r="O156" s="115"/>
      <c r="P156" s="115"/>
      <c r="Q156" s="115"/>
      <c r="R156" s="115"/>
      <c r="S156" s="115"/>
      <c r="T156" s="115"/>
      <c r="U156" s="115"/>
      <c r="V156" s="115"/>
      <c r="W156" s="115"/>
      <c r="X156" s="111"/>
      <c r="Y156" s="111"/>
      <c r="Z156" s="269"/>
      <c r="AA156" s="316"/>
      <c r="AB156" s="111"/>
      <c r="AC156" s="111"/>
      <c r="AD156" s="111"/>
      <c r="AE156" s="111"/>
      <c r="AF156" s="111"/>
      <c r="AG156" s="111"/>
      <c r="AH156" s="111"/>
      <c r="AI156" s="111"/>
      <c r="AJ156" s="233"/>
      <c r="AK156" s="111"/>
      <c r="AL156" s="111"/>
      <c r="AM156" s="111"/>
      <c r="AN156" s="111"/>
      <c r="AO156" s="111"/>
      <c r="AP156" s="111"/>
      <c r="AQ156" s="111"/>
      <c r="AR156" s="111"/>
      <c r="AS156" s="113"/>
      <c r="AU156" s="502"/>
      <c r="AV156" s="494"/>
      <c r="AW156" s="178"/>
      <c r="AX156" s="505"/>
      <c r="AY156" s="494"/>
      <c r="AZ156" s="178"/>
      <c r="BA156" s="178"/>
      <c r="BB156" s="178"/>
      <c r="BC156" s="178"/>
      <c r="BD156" s="178"/>
      <c r="BE156" s="178"/>
      <c r="BF156" s="178"/>
      <c r="BG156" s="179"/>
    </row>
    <row r="157" spans="1:59" s="12" customFormat="1" ht="25.5" hidden="1" customHeight="1" thickBot="1">
      <c r="A157" s="109"/>
      <c r="B157" s="118" t="s">
        <v>242</v>
      </c>
      <c r="C157" s="315"/>
      <c r="D157" s="315"/>
      <c r="E157" s="315"/>
      <c r="F157" s="269"/>
      <c r="G157" s="269"/>
      <c r="H157" s="269"/>
      <c r="I157" s="214"/>
      <c r="J157" s="269"/>
      <c r="K157" s="269"/>
      <c r="L157" s="269"/>
      <c r="M157" s="269"/>
      <c r="N157" s="269"/>
      <c r="O157" s="269"/>
      <c r="P157" s="269"/>
      <c r="Q157" s="269"/>
      <c r="R157" s="269"/>
      <c r="S157" s="269"/>
      <c r="T157" s="269"/>
      <c r="U157" s="269"/>
      <c r="V157" s="269"/>
      <c r="W157" s="316"/>
      <c r="X157" s="111"/>
      <c r="Y157" s="111"/>
      <c r="Z157" s="269"/>
      <c r="AA157" s="316"/>
      <c r="AB157" s="111"/>
      <c r="AC157" s="111"/>
      <c r="AD157" s="111"/>
      <c r="AE157" s="110" t="s">
        <v>99</v>
      </c>
      <c r="AF157" s="111"/>
      <c r="AG157" s="111"/>
      <c r="AH157" s="111"/>
      <c r="AI157" s="111"/>
      <c r="AJ157" s="111"/>
      <c r="AK157" s="111"/>
      <c r="AL157" s="214" t="s">
        <v>250</v>
      </c>
      <c r="AN157" s="111"/>
      <c r="AO157" s="111"/>
      <c r="AP157" s="111"/>
      <c r="AQ157" s="111"/>
      <c r="AR157" s="111"/>
      <c r="AS157" s="113"/>
      <c r="AU157" s="177"/>
      <c r="AV157" s="182"/>
      <c r="AW157" s="182"/>
      <c r="AX157" s="182"/>
      <c r="AY157" s="182"/>
      <c r="AZ157" s="182"/>
      <c r="BA157" s="182"/>
      <c r="BB157" s="182"/>
      <c r="BC157" s="182"/>
      <c r="BD157" s="182"/>
      <c r="BE157" s="182"/>
      <c r="BF157" s="182"/>
      <c r="BG157" s="183"/>
    </row>
    <row r="158" spans="1:59" ht="25.5" hidden="1" customHeight="1">
      <c r="A158" s="109"/>
      <c r="B158" s="510" t="s">
        <v>108</v>
      </c>
      <c r="C158" s="511"/>
      <c r="D158" s="511"/>
      <c r="E158" s="512"/>
      <c r="F158" s="678" t="s">
        <v>96</v>
      </c>
      <c r="G158" s="678"/>
      <c r="H158" s="679"/>
      <c r="I158" s="680"/>
      <c r="J158" s="399" t="s">
        <v>40</v>
      </c>
      <c r="K158" s="399"/>
      <c r="L158" s="680"/>
      <c r="M158" s="680"/>
      <c r="N158" s="399" t="s">
        <v>41</v>
      </c>
      <c r="O158" s="400"/>
      <c r="P158" s="398" t="s">
        <v>42</v>
      </c>
      <c r="Q158" s="400"/>
      <c r="R158" s="693" t="s">
        <v>97</v>
      </c>
      <c r="S158" s="693"/>
      <c r="T158" s="679"/>
      <c r="U158" s="680"/>
      <c r="V158" s="399" t="s">
        <v>40</v>
      </c>
      <c r="W158" s="399"/>
      <c r="X158" s="680"/>
      <c r="Y158" s="680"/>
      <c r="Z158" s="399" t="s">
        <v>41</v>
      </c>
      <c r="AA158" s="400"/>
      <c r="AB158" s="111"/>
      <c r="AC158" s="111"/>
      <c r="AD158" s="111"/>
      <c r="AE158" s="703" t="s">
        <v>159</v>
      </c>
      <c r="AF158" s="399"/>
      <c r="AG158" s="399"/>
      <c r="AH158" s="399"/>
      <c r="AI158" s="400"/>
      <c r="AJ158" s="701">
        <f>ROUNDDOWN(BE160/60,0)</f>
        <v>0</v>
      </c>
      <c r="AK158" s="688"/>
      <c r="AL158" s="399" t="s">
        <v>40</v>
      </c>
      <c r="AM158" s="399"/>
      <c r="AN158" s="688">
        <f>BE160-AJ158*60</f>
        <v>0</v>
      </c>
      <c r="AO158" s="688"/>
      <c r="AP158" s="399" t="s">
        <v>41</v>
      </c>
      <c r="AQ158" s="400"/>
      <c r="AR158" s="111"/>
      <c r="AS158" s="119"/>
      <c r="AU158" s="522" t="s">
        <v>272</v>
      </c>
      <c r="AV158" s="175" t="s">
        <v>214</v>
      </c>
      <c r="AW158" s="175"/>
      <c r="AX158" s="175"/>
      <c r="AY158" s="175" t="s">
        <v>280</v>
      </c>
      <c r="AZ158" s="175"/>
      <c r="BA158" s="173"/>
      <c r="BB158" s="240" t="s">
        <v>135</v>
      </c>
      <c r="BC158" s="175"/>
      <c r="BD158" s="175"/>
      <c r="BE158" s="175"/>
      <c r="BF158" s="175"/>
      <c r="BG158" s="181"/>
    </row>
    <row r="159" spans="1:59" ht="25.5" hidden="1" customHeight="1" thickBot="1">
      <c r="A159" s="109"/>
      <c r="B159" s="513"/>
      <c r="C159" s="514"/>
      <c r="D159" s="514"/>
      <c r="E159" s="515"/>
      <c r="F159" s="678"/>
      <c r="G159" s="678"/>
      <c r="H159" s="681"/>
      <c r="I159" s="682"/>
      <c r="J159" s="402"/>
      <c r="K159" s="402"/>
      <c r="L159" s="682"/>
      <c r="M159" s="682"/>
      <c r="N159" s="402"/>
      <c r="O159" s="403"/>
      <c r="P159" s="401"/>
      <c r="Q159" s="403"/>
      <c r="R159" s="694"/>
      <c r="S159" s="694"/>
      <c r="T159" s="681"/>
      <c r="U159" s="682"/>
      <c r="V159" s="402"/>
      <c r="W159" s="402"/>
      <c r="X159" s="682"/>
      <c r="Y159" s="682"/>
      <c r="Z159" s="402"/>
      <c r="AA159" s="403"/>
      <c r="AB159" s="12"/>
      <c r="AC159" s="12"/>
      <c r="AD159" s="12"/>
      <c r="AE159" s="401"/>
      <c r="AF159" s="402"/>
      <c r="AG159" s="402"/>
      <c r="AH159" s="402"/>
      <c r="AI159" s="403"/>
      <c r="AJ159" s="702"/>
      <c r="AK159" s="689"/>
      <c r="AL159" s="402"/>
      <c r="AM159" s="402"/>
      <c r="AN159" s="689"/>
      <c r="AO159" s="689"/>
      <c r="AP159" s="402"/>
      <c r="AQ159" s="403"/>
      <c r="AR159" s="111"/>
      <c r="AS159" s="119"/>
      <c r="AU159" s="523"/>
      <c r="AV159" s="178" t="s">
        <v>136</v>
      </c>
      <c r="AW159" s="180"/>
      <c r="AX159" s="178"/>
      <c r="AY159" s="243" t="s">
        <v>246</v>
      </c>
      <c r="AZ159" s="180"/>
      <c r="BA159" s="260"/>
      <c r="BB159" s="241" t="s">
        <v>215</v>
      </c>
      <c r="BC159" s="180"/>
      <c r="BD159" s="178"/>
      <c r="BE159" s="178" t="s">
        <v>95</v>
      </c>
      <c r="BF159" s="178"/>
      <c r="BG159" s="179"/>
    </row>
    <row r="160" spans="1:59" s="8" customFormat="1" ht="25.5" hidden="1" customHeight="1">
      <c r="A160" s="236"/>
      <c r="C160" s="214"/>
      <c r="D160" s="214"/>
      <c r="E160" s="214"/>
      <c r="F160" s="214"/>
      <c r="G160" s="214"/>
      <c r="H160" s="214"/>
      <c r="I160" s="214"/>
      <c r="J160" s="214"/>
      <c r="K160" s="214"/>
      <c r="L160" s="214"/>
      <c r="M160" s="214"/>
      <c r="N160" s="214"/>
      <c r="O160" s="216"/>
      <c r="P160" s="214"/>
      <c r="Q160" s="214"/>
      <c r="R160" s="214"/>
      <c r="S160" s="214"/>
      <c r="T160" s="214"/>
      <c r="U160" s="237"/>
      <c r="V160" s="214"/>
      <c r="W160" s="214"/>
      <c r="X160" s="238"/>
      <c r="Y160" s="238"/>
      <c r="Z160" s="269"/>
      <c r="AA160" s="316"/>
      <c r="AB160" s="238"/>
      <c r="AC160" s="238"/>
      <c r="AD160" s="238"/>
      <c r="AF160" s="216"/>
      <c r="AG160" s="215"/>
      <c r="AH160" s="215"/>
      <c r="AI160" s="215"/>
      <c r="AJ160" s="215"/>
      <c r="AK160" s="215"/>
      <c r="AL160" s="214" t="s">
        <v>282</v>
      </c>
      <c r="AM160" s="215"/>
      <c r="AN160" s="238"/>
      <c r="AO160" s="238"/>
      <c r="AP160" s="238"/>
      <c r="AQ160" s="139"/>
      <c r="AR160" s="238"/>
      <c r="AS160" s="239"/>
      <c r="AU160" s="502" t="s">
        <v>133</v>
      </c>
      <c r="AV160" s="493">
        <f>T158*60+X158</f>
        <v>0</v>
      </c>
      <c r="AW160" s="700"/>
      <c r="AX160" s="505" t="s">
        <v>134</v>
      </c>
      <c r="AY160" s="493">
        <f>20*60</f>
        <v>1200</v>
      </c>
      <c r="AZ160" s="178"/>
      <c r="BA160" s="502" t="s">
        <v>46</v>
      </c>
      <c r="BB160" s="493">
        <f>IF(AV160&lt;=AY160,AY160,AV155)</f>
        <v>1200</v>
      </c>
      <c r="BC160" s="501"/>
      <c r="BD160" s="505" t="s">
        <v>245</v>
      </c>
      <c r="BE160" s="499">
        <f>IF(AV155-BB160&gt;0,AV155-BB160,0)</f>
        <v>0</v>
      </c>
      <c r="BF160" s="485" t="s">
        <v>132</v>
      </c>
      <c r="BG160" s="486"/>
    </row>
    <row r="161" spans="1:59" ht="25.5" hidden="1" customHeight="1">
      <c r="A161" s="109"/>
      <c r="B161" s="510" t="s">
        <v>108</v>
      </c>
      <c r="C161" s="511"/>
      <c r="D161" s="511"/>
      <c r="E161" s="512"/>
      <c r="F161" s="678" t="s">
        <v>96</v>
      </c>
      <c r="G161" s="678"/>
      <c r="H161" s="679"/>
      <c r="I161" s="680"/>
      <c r="J161" s="399" t="s">
        <v>40</v>
      </c>
      <c r="K161" s="399"/>
      <c r="L161" s="680"/>
      <c r="M161" s="680"/>
      <c r="N161" s="399" t="s">
        <v>41</v>
      </c>
      <c r="O161" s="400"/>
      <c r="P161" s="398" t="s">
        <v>42</v>
      </c>
      <c r="Q161" s="400"/>
      <c r="R161" s="693" t="s">
        <v>97</v>
      </c>
      <c r="S161" s="693"/>
      <c r="T161" s="679"/>
      <c r="U161" s="680"/>
      <c r="V161" s="399" t="s">
        <v>40</v>
      </c>
      <c r="W161" s="399"/>
      <c r="X161" s="680"/>
      <c r="Y161" s="680"/>
      <c r="Z161" s="399" t="s">
        <v>41</v>
      </c>
      <c r="AA161" s="400"/>
      <c r="AB161" s="111"/>
      <c r="AC161" s="111"/>
      <c r="AD161" s="111"/>
      <c r="AE161" s="703" t="s">
        <v>159</v>
      </c>
      <c r="AF161" s="399"/>
      <c r="AG161" s="399"/>
      <c r="AH161" s="399"/>
      <c r="AI161" s="400"/>
      <c r="AJ161" s="701">
        <f>ROUNDDOWN(BE166/60,0)</f>
        <v>0</v>
      </c>
      <c r="AK161" s="688"/>
      <c r="AL161" s="399" t="s">
        <v>40</v>
      </c>
      <c r="AM161" s="399"/>
      <c r="AN161" s="688">
        <f>BE166-AJ161*60</f>
        <v>0</v>
      </c>
      <c r="AO161" s="688"/>
      <c r="AP161" s="399" t="s">
        <v>41</v>
      </c>
      <c r="AQ161" s="400"/>
      <c r="AR161" s="111"/>
      <c r="AS161" s="119"/>
      <c r="AU161" s="502"/>
      <c r="AV161" s="494"/>
      <c r="AW161" s="700"/>
      <c r="AX161" s="505"/>
      <c r="AY161" s="494"/>
      <c r="AZ161" s="178"/>
      <c r="BA161" s="502"/>
      <c r="BB161" s="494"/>
      <c r="BC161" s="501"/>
      <c r="BD161" s="505"/>
      <c r="BE161" s="500"/>
      <c r="BF161" s="485"/>
      <c r="BG161" s="486"/>
    </row>
    <row r="162" spans="1:59" ht="25.5" hidden="1" customHeight="1">
      <c r="A162" s="109"/>
      <c r="B162" s="513"/>
      <c r="C162" s="514"/>
      <c r="D162" s="514"/>
      <c r="E162" s="515"/>
      <c r="F162" s="678"/>
      <c r="G162" s="678"/>
      <c r="H162" s="681"/>
      <c r="I162" s="682"/>
      <c r="J162" s="402"/>
      <c r="K162" s="402"/>
      <c r="L162" s="682"/>
      <c r="M162" s="682"/>
      <c r="N162" s="402"/>
      <c r="O162" s="403"/>
      <c r="P162" s="401"/>
      <c r="Q162" s="403"/>
      <c r="R162" s="694"/>
      <c r="S162" s="694"/>
      <c r="T162" s="681"/>
      <c r="U162" s="682"/>
      <c r="V162" s="402"/>
      <c r="W162" s="402"/>
      <c r="X162" s="682"/>
      <c r="Y162" s="682"/>
      <c r="Z162" s="402"/>
      <c r="AA162" s="403"/>
      <c r="AB162" s="12"/>
      <c r="AC162" s="12"/>
      <c r="AD162" s="12"/>
      <c r="AE162" s="401"/>
      <c r="AF162" s="402"/>
      <c r="AG162" s="402"/>
      <c r="AH162" s="402"/>
      <c r="AI162" s="403"/>
      <c r="AJ162" s="702"/>
      <c r="AK162" s="689"/>
      <c r="AL162" s="402"/>
      <c r="AM162" s="402"/>
      <c r="AN162" s="689"/>
      <c r="AO162" s="689"/>
      <c r="AP162" s="402"/>
      <c r="AQ162" s="403"/>
      <c r="AR162" s="111"/>
      <c r="AS162" s="119"/>
      <c r="AU162" s="259"/>
      <c r="AV162" s="178"/>
      <c r="AW162" s="178"/>
      <c r="AX162" s="178"/>
      <c r="AY162" s="178"/>
      <c r="AZ162" s="178"/>
      <c r="BA162" s="234" t="s">
        <v>137</v>
      </c>
      <c r="BB162" s="178"/>
      <c r="BC162" s="178"/>
      <c r="BD162" s="178"/>
      <c r="BE162" s="178"/>
      <c r="BF162" s="178"/>
      <c r="BG162" s="179"/>
    </row>
    <row r="163" spans="1:59" ht="25.5" hidden="1" customHeight="1" thickBot="1">
      <c r="A163" s="120"/>
      <c r="B163" s="114"/>
      <c r="C163" s="114"/>
      <c r="D163" s="114"/>
      <c r="E163" s="114"/>
      <c r="F163" s="12"/>
      <c r="G163" s="114"/>
      <c r="H163" s="314"/>
      <c r="I163" s="114"/>
      <c r="J163" s="114"/>
      <c r="K163" s="114"/>
      <c r="L163" s="114"/>
      <c r="M163" s="114"/>
      <c r="N163" s="114"/>
      <c r="O163" s="114"/>
      <c r="P163" s="121"/>
      <c r="Q163" s="114"/>
      <c r="R163" s="114"/>
      <c r="S163" s="114"/>
      <c r="T163" s="114"/>
      <c r="U163" s="114"/>
      <c r="V163" s="114"/>
      <c r="W163" s="114"/>
      <c r="X163" s="111"/>
      <c r="Y163" s="111"/>
      <c r="Z163" s="269"/>
      <c r="AA163" s="12"/>
      <c r="AB163" s="12"/>
      <c r="AC163" s="12"/>
      <c r="AD163" s="12"/>
      <c r="AE163" s="12"/>
      <c r="AF163" s="12"/>
      <c r="AG163" s="12"/>
      <c r="AH163" s="12"/>
      <c r="AI163" s="12"/>
      <c r="AJ163" s="233"/>
      <c r="AK163" s="12"/>
      <c r="AL163" s="12"/>
      <c r="AM163" s="12"/>
      <c r="AN163" s="12"/>
      <c r="AO163" s="12"/>
      <c r="AP163" s="12"/>
      <c r="AQ163" s="12"/>
      <c r="AR163" s="12"/>
      <c r="AS163" s="113"/>
      <c r="AU163" s="177"/>
      <c r="AV163" s="261"/>
      <c r="AW163" s="182"/>
      <c r="AX163" s="182"/>
      <c r="AY163" s="182"/>
      <c r="AZ163" s="182"/>
      <c r="BA163" s="235" t="s">
        <v>254</v>
      </c>
      <c r="BB163" s="261"/>
      <c r="BC163" s="261"/>
      <c r="BD163" s="261"/>
      <c r="BE163" s="261"/>
      <c r="BF163" s="261"/>
      <c r="BG163" s="183"/>
    </row>
    <row r="164" spans="1:59" ht="25.5" hidden="1" customHeight="1">
      <c r="A164" s="120"/>
      <c r="B164" s="12"/>
      <c r="C164" s="123" t="s">
        <v>257</v>
      </c>
      <c r="D164" s="124"/>
      <c r="E164" s="124"/>
      <c r="F164" s="125"/>
      <c r="G164" s="124"/>
      <c r="H164" s="124"/>
      <c r="I164" s="124"/>
      <c r="J164" s="124"/>
      <c r="K164" s="124"/>
      <c r="L164" s="124"/>
      <c r="M164" s="124"/>
      <c r="N164" s="124"/>
      <c r="O164" s="124"/>
      <c r="P164" s="126"/>
      <c r="Q164" s="124"/>
      <c r="R164" s="124"/>
      <c r="S164" s="124"/>
      <c r="T164" s="124"/>
      <c r="U164" s="124"/>
      <c r="V164" s="124"/>
      <c r="W164" s="124"/>
      <c r="X164" s="127"/>
      <c r="Y164" s="127"/>
      <c r="Z164" s="127"/>
      <c r="AA164" s="125"/>
      <c r="AB164" s="128"/>
      <c r="AD164" s="12"/>
      <c r="AE164" s="110" t="s">
        <v>101</v>
      </c>
      <c r="AF164" s="12"/>
      <c r="AG164" s="12"/>
      <c r="AH164" s="12"/>
      <c r="AI164" s="12"/>
      <c r="AJ164" s="12"/>
      <c r="AK164" s="12"/>
      <c r="AL164" s="214" t="s">
        <v>250</v>
      </c>
      <c r="AM164" s="12"/>
      <c r="AN164" s="12"/>
      <c r="AO164" s="12"/>
      <c r="AP164" s="12"/>
      <c r="AQ164" s="12"/>
      <c r="AR164" s="12"/>
      <c r="AS164" s="113"/>
      <c r="AU164" s="522" t="s">
        <v>273</v>
      </c>
      <c r="AV164" s="249" t="s">
        <v>214</v>
      </c>
      <c r="AW164" s="249"/>
      <c r="AX164" s="249"/>
      <c r="AY164" s="175" t="s">
        <v>280</v>
      </c>
      <c r="AZ164" s="249"/>
      <c r="BA164" s="263"/>
      <c r="BB164" s="250" t="s">
        <v>135</v>
      </c>
      <c r="BC164" s="249"/>
      <c r="BD164" s="249"/>
      <c r="BE164" s="249"/>
      <c r="BF164" s="249"/>
      <c r="BG164" s="251"/>
    </row>
    <row r="165" spans="1:59" s="77" customFormat="1" ht="25.5" hidden="1" customHeight="1" thickBot="1">
      <c r="A165" s="120"/>
      <c r="B165" s="12"/>
      <c r="C165" s="129" t="s">
        <v>219</v>
      </c>
      <c r="D165" s="506" t="s">
        <v>146</v>
      </c>
      <c r="E165" s="506"/>
      <c r="F165" s="506"/>
      <c r="G165" s="506"/>
      <c r="H165" s="506"/>
      <c r="I165" s="506"/>
      <c r="J165" s="506"/>
      <c r="K165" s="506"/>
      <c r="L165" s="506"/>
      <c r="M165" s="506"/>
      <c r="N165" s="506"/>
      <c r="O165" s="506"/>
      <c r="P165" s="506"/>
      <c r="Q165" s="506"/>
      <c r="R165" s="506"/>
      <c r="S165" s="506"/>
      <c r="T165" s="506"/>
      <c r="U165" s="506"/>
      <c r="V165" s="506"/>
      <c r="W165" s="506"/>
      <c r="X165" s="506"/>
      <c r="Y165" s="506"/>
      <c r="Z165" s="506"/>
      <c r="AA165" s="506"/>
      <c r="AB165" s="507"/>
      <c r="AC165" s="1"/>
      <c r="AD165" s="12"/>
      <c r="AE165" s="510" t="s">
        <v>160</v>
      </c>
      <c r="AF165" s="511"/>
      <c r="AG165" s="511"/>
      <c r="AH165" s="511"/>
      <c r="AI165" s="511"/>
      <c r="AJ165" s="511"/>
      <c r="AK165" s="512"/>
      <c r="AL165" s="516">
        <f>'様式第３－１号(大規模映画館) '!AL164</f>
        <v>0</v>
      </c>
      <c r="AM165" s="517"/>
      <c r="AN165" s="517"/>
      <c r="AO165" s="517"/>
      <c r="AP165" s="517"/>
      <c r="AQ165" s="518"/>
      <c r="AR165" s="12"/>
      <c r="AS165" s="113"/>
      <c r="AU165" s="523"/>
      <c r="AV165" s="243" t="s">
        <v>136</v>
      </c>
      <c r="AW165" s="252"/>
      <c r="AX165" s="243"/>
      <c r="AY165" s="243" t="s">
        <v>274</v>
      </c>
      <c r="AZ165" s="252"/>
      <c r="BA165" s="263"/>
      <c r="BB165" s="241" t="s">
        <v>215</v>
      </c>
      <c r="BC165" s="252"/>
      <c r="BD165" s="243"/>
      <c r="BE165" s="243" t="s">
        <v>95</v>
      </c>
      <c r="BF165" s="243"/>
      <c r="BG165" s="253"/>
    </row>
    <row r="166" spans="1:59" ht="25.5" hidden="1" customHeight="1">
      <c r="A166" s="120"/>
      <c r="B166" s="12"/>
      <c r="C166" s="130" t="s">
        <v>220</v>
      </c>
      <c r="D166" s="508" t="s">
        <v>243</v>
      </c>
      <c r="E166" s="508"/>
      <c r="F166" s="508"/>
      <c r="G166" s="508"/>
      <c r="H166" s="508"/>
      <c r="I166" s="508"/>
      <c r="J166" s="508"/>
      <c r="K166" s="508"/>
      <c r="L166" s="508"/>
      <c r="M166" s="508"/>
      <c r="N166" s="508"/>
      <c r="O166" s="508"/>
      <c r="P166" s="508"/>
      <c r="Q166" s="508"/>
      <c r="R166" s="508"/>
      <c r="S166" s="508"/>
      <c r="T166" s="508"/>
      <c r="U166" s="508"/>
      <c r="V166" s="508"/>
      <c r="W166" s="508"/>
      <c r="X166" s="508"/>
      <c r="Y166" s="508"/>
      <c r="Z166" s="508"/>
      <c r="AA166" s="508"/>
      <c r="AB166" s="509"/>
      <c r="AD166" s="12"/>
      <c r="AE166" s="513"/>
      <c r="AF166" s="514"/>
      <c r="AG166" s="514"/>
      <c r="AH166" s="514"/>
      <c r="AI166" s="514"/>
      <c r="AJ166" s="514"/>
      <c r="AK166" s="515"/>
      <c r="AL166" s="519"/>
      <c r="AM166" s="520"/>
      <c r="AN166" s="520"/>
      <c r="AO166" s="520"/>
      <c r="AP166" s="520"/>
      <c r="AQ166" s="521"/>
      <c r="AR166" s="12"/>
      <c r="AS166" s="113"/>
      <c r="AT166" s="313"/>
      <c r="AU166" s="487" t="s">
        <v>133</v>
      </c>
      <c r="AV166" s="488">
        <f>T161*60+X161</f>
        <v>0</v>
      </c>
      <c r="AW166" s="491"/>
      <c r="AX166" s="492" t="s">
        <v>134</v>
      </c>
      <c r="AY166" s="493">
        <f>21*60</f>
        <v>1260</v>
      </c>
      <c r="AZ166" s="243"/>
      <c r="BA166" s="487" t="s">
        <v>46</v>
      </c>
      <c r="BB166" s="488">
        <f>IF(AV166&lt;=AY166,AY166,AV155)</f>
        <v>1260</v>
      </c>
      <c r="BC166" s="490"/>
      <c r="BD166" s="492" t="s">
        <v>245</v>
      </c>
      <c r="BE166" s="495">
        <f>IF(AV155-BB166&gt;0,AV155-BB166,0)</f>
        <v>0</v>
      </c>
      <c r="BF166" s="497" t="s">
        <v>132</v>
      </c>
      <c r="BG166" s="498"/>
    </row>
    <row r="167" spans="1:59" ht="25.5" hidden="1" customHeight="1">
      <c r="A167" s="120"/>
      <c r="B167" s="12"/>
      <c r="C167" s="131"/>
      <c r="D167" s="503" t="s">
        <v>281</v>
      </c>
      <c r="E167" s="503"/>
      <c r="F167" s="503"/>
      <c r="G167" s="503"/>
      <c r="H167" s="503"/>
      <c r="I167" s="503"/>
      <c r="J167" s="503"/>
      <c r="K167" s="503"/>
      <c r="L167" s="503"/>
      <c r="M167" s="503"/>
      <c r="N167" s="503"/>
      <c r="O167" s="503"/>
      <c r="P167" s="503"/>
      <c r="Q167" s="503"/>
      <c r="R167" s="503"/>
      <c r="S167" s="503"/>
      <c r="T167" s="503"/>
      <c r="U167" s="503"/>
      <c r="V167" s="503"/>
      <c r="W167" s="503"/>
      <c r="X167" s="503"/>
      <c r="Y167" s="503"/>
      <c r="Z167" s="503"/>
      <c r="AA167" s="503"/>
      <c r="AB167" s="504"/>
      <c r="AD167" s="12"/>
      <c r="AF167" s="12"/>
      <c r="AG167" s="12"/>
      <c r="AH167" s="12"/>
      <c r="AI167" s="12"/>
      <c r="AJ167" s="12"/>
      <c r="AK167" s="12"/>
      <c r="AL167" s="214" t="s">
        <v>282</v>
      </c>
      <c r="AM167" s="12"/>
      <c r="AN167" s="12"/>
      <c r="AO167" s="12"/>
      <c r="AP167" s="12"/>
      <c r="AQ167" s="12"/>
      <c r="AR167" s="12"/>
      <c r="AS167" s="113"/>
      <c r="AT167" s="313"/>
      <c r="AU167" s="487"/>
      <c r="AV167" s="489"/>
      <c r="AW167" s="491"/>
      <c r="AX167" s="492"/>
      <c r="AY167" s="494"/>
      <c r="AZ167" s="243"/>
      <c r="BA167" s="487"/>
      <c r="BB167" s="489"/>
      <c r="BC167" s="490"/>
      <c r="BD167" s="492"/>
      <c r="BE167" s="496"/>
      <c r="BF167" s="497"/>
      <c r="BG167" s="498"/>
    </row>
    <row r="168" spans="1:59" ht="25.5" hidden="1" customHeight="1">
      <c r="A168" s="120"/>
      <c r="B168" s="12"/>
      <c r="C168" s="131"/>
      <c r="D168" s="305"/>
      <c r="E168" s="305"/>
      <c r="F168" s="305"/>
      <c r="G168" s="305"/>
      <c r="H168" s="305"/>
      <c r="I168" s="305"/>
      <c r="J168" s="305"/>
      <c r="K168" s="305"/>
      <c r="L168" s="305"/>
      <c r="M168" s="305"/>
      <c r="N168" s="305"/>
      <c r="O168" s="305"/>
      <c r="P168" s="305"/>
      <c r="Q168" s="305"/>
      <c r="R168" s="305"/>
      <c r="S168" s="305"/>
      <c r="T168" s="305"/>
      <c r="U168" s="305"/>
      <c r="V168" s="305"/>
      <c r="W168" s="305"/>
      <c r="X168" s="305"/>
      <c r="Y168" s="305"/>
      <c r="Z168" s="305"/>
      <c r="AA168" s="305"/>
      <c r="AB168" s="306"/>
      <c r="AD168" s="12"/>
      <c r="AE168" s="510" t="s">
        <v>160</v>
      </c>
      <c r="AF168" s="511"/>
      <c r="AG168" s="511"/>
      <c r="AH168" s="511"/>
      <c r="AI168" s="511"/>
      <c r="AJ168" s="511"/>
      <c r="AK168" s="512"/>
      <c r="AL168" s="516">
        <f>'様式第３－１号(大規模映画館) '!AL167</f>
        <v>0</v>
      </c>
      <c r="AM168" s="517"/>
      <c r="AN168" s="517"/>
      <c r="AO168" s="517"/>
      <c r="AP168" s="517"/>
      <c r="AQ168" s="518"/>
      <c r="AR168" s="12"/>
      <c r="AS168" s="113"/>
      <c r="AT168" s="313"/>
      <c r="AU168" s="260"/>
      <c r="AV168" s="243"/>
      <c r="AW168" s="243"/>
      <c r="AX168" s="243"/>
      <c r="AY168" s="243"/>
      <c r="AZ168" s="243"/>
      <c r="BA168" s="254" t="s">
        <v>137</v>
      </c>
      <c r="BB168" s="243"/>
      <c r="BC168" s="243"/>
      <c r="BD168" s="243"/>
      <c r="BE168" s="243"/>
      <c r="BF168" s="243"/>
      <c r="BG168" s="253"/>
    </row>
    <row r="169" spans="1:59" ht="25.5" hidden="1" customHeight="1">
      <c r="A169" s="120"/>
      <c r="B169" s="12"/>
      <c r="C169" s="125"/>
      <c r="D169" s="307"/>
      <c r="E169" s="307"/>
      <c r="F169" s="307"/>
      <c r="G169" s="307"/>
      <c r="H169" s="307"/>
      <c r="I169" s="307"/>
      <c r="J169" s="307"/>
      <c r="K169" s="307"/>
      <c r="L169" s="307"/>
      <c r="M169" s="307"/>
      <c r="N169" s="307"/>
      <c r="O169" s="307"/>
      <c r="P169" s="307"/>
      <c r="Q169" s="307"/>
      <c r="R169" s="307"/>
      <c r="S169" s="307"/>
      <c r="T169" s="307"/>
      <c r="U169" s="307"/>
      <c r="V169" s="307"/>
      <c r="W169" s="307"/>
      <c r="X169" s="307"/>
      <c r="Y169" s="307"/>
      <c r="Z169" s="307"/>
      <c r="AA169" s="307"/>
      <c r="AB169" s="307"/>
      <c r="AD169" s="12"/>
      <c r="AE169" s="513"/>
      <c r="AF169" s="514"/>
      <c r="AG169" s="514"/>
      <c r="AH169" s="514"/>
      <c r="AI169" s="514"/>
      <c r="AJ169" s="514"/>
      <c r="AK169" s="515"/>
      <c r="AL169" s="519"/>
      <c r="AM169" s="520"/>
      <c r="AN169" s="520"/>
      <c r="AO169" s="520"/>
      <c r="AP169" s="520"/>
      <c r="AQ169" s="521"/>
      <c r="AR169" s="12"/>
      <c r="AS169" s="113"/>
      <c r="AT169" s="313"/>
      <c r="AU169" s="264"/>
      <c r="AV169" s="265"/>
      <c r="AW169" s="255"/>
      <c r="AX169" s="255"/>
      <c r="AY169" s="255"/>
      <c r="AZ169" s="255"/>
      <c r="BA169" s="256" t="s">
        <v>247</v>
      </c>
      <c r="BB169" s="265"/>
      <c r="BC169" s="265"/>
      <c r="BD169" s="265"/>
      <c r="BE169" s="265"/>
      <c r="BF169" s="265"/>
      <c r="BG169" s="257"/>
    </row>
    <row r="170" spans="1:59" ht="25.5" hidden="1" customHeight="1">
      <c r="A170" s="133"/>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5" t="s">
        <v>152</v>
      </c>
      <c r="AL170" s="134"/>
      <c r="AM170" s="136"/>
      <c r="AN170" s="136"/>
      <c r="AO170" s="136"/>
      <c r="AP170" s="134"/>
      <c r="AQ170" s="134"/>
      <c r="AR170" s="134"/>
      <c r="AS170" s="137"/>
    </row>
    <row r="171" spans="1:59" ht="17.25" hidden="1" customHeight="1">
      <c r="A171" s="115"/>
      <c r="B171" s="115"/>
      <c r="C171" s="115"/>
      <c r="D171" s="115"/>
      <c r="E171" s="115"/>
      <c r="F171" s="122"/>
      <c r="G171" s="115"/>
      <c r="H171" s="115"/>
      <c r="I171" s="115"/>
      <c r="J171" s="115"/>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32"/>
      <c r="AL171" s="12"/>
      <c r="AM171" s="111"/>
      <c r="AN171" s="111"/>
      <c r="AO171" s="111"/>
      <c r="AP171" s="12"/>
      <c r="AQ171" s="12"/>
      <c r="AR171" s="12"/>
      <c r="AS171" s="12"/>
    </row>
    <row r="172" spans="1:59" ht="17.25" hidden="1" customHeight="1">
      <c r="A172" s="115"/>
      <c r="B172" s="115"/>
      <c r="C172" s="115"/>
      <c r="D172" s="115"/>
      <c r="E172" s="115"/>
      <c r="F172" s="122"/>
      <c r="G172" s="115"/>
      <c r="H172" s="115"/>
      <c r="I172" s="115"/>
      <c r="J172" s="115"/>
      <c r="AK172" s="138"/>
      <c r="AM172" s="92"/>
      <c r="AN172" s="92"/>
      <c r="AO172" s="92"/>
      <c r="AU172" s="12"/>
    </row>
    <row r="173" spans="1:59" ht="25.5" hidden="1" customHeight="1">
      <c r="A173" s="552" t="s">
        <v>222</v>
      </c>
      <c r="B173" s="553"/>
      <c r="C173" s="553"/>
      <c r="D173" s="553"/>
      <c r="E173" s="553"/>
      <c r="F173" s="553"/>
      <c r="G173" s="553"/>
      <c r="H173" s="553"/>
      <c r="I173" s="554"/>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row>
    <row r="174" spans="1:59" ht="17.25" hidden="1" customHeight="1">
      <c r="A174" s="555"/>
      <c r="B174" s="556"/>
      <c r="C174" s="556"/>
      <c r="D174" s="556"/>
      <c r="E174" s="556"/>
      <c r="F174" s="556"/>
      <c r="G174" s="556"/>
      <c r="H174" s="556"/>
      <c r="I174" s="557"/>
      <c r="J174" s="103"/>
      <c r="K174" s="103"/>
      <c r="L174" s="103"/>
      <c r="M174" s="103"/>
      <c r="N174" s="103"/>
      <c r="O174" s="103"/>
      <c r="P174" s="103"/>
      <c r="Q174" s="103"/>
      <c r="R174" s="103"/>
      <c r="S174" s="103"/>
      <c r="T174" s="103"/>
      <c r="U174" s="103"/>
      <c r="V174" s="103"/>
      <c r="W174" s="103"/>
      <c r="X174" s="104"/>
      <c r="Y174" s="104"/>
      <c r="Z174" s="104"/>
      <c r="AA174" s="104"/>
      <c r="AB174" s="104"/>
      <c r="AC174" s="104"/>
      <c r="AD174" s="104"/>
      <c r="AE174" s="105"/>
      <c r="AF174" s="104"/>
      <c r="AG174" s="104"/>
      <c r="AH174" s="104"/>
      <c r="AI174" s="104"/>
      <c r="AJ174" s="104"/>
      <c r="AK174" s="104"/>
      <c r="AL174" s="104"/>
      <c r="AM174" s="104"/>
      <c r="AN174" s="104"/>
      <c r="AO174" s="104"/>
      <c r="AP174" s="106"/>
      <c r="AQ174" s="106"/>
      <c r="AR174" s="106"/>
      <c r="AS174" s="107"/>
      <c r="AU174" s="173" t="s">
        <v>110</v>
      </c>
      <c r="AV174" s="174"/>
      <c r="AW174" s="174"/>
      <c r="AX174" s="174"/>
      <c r="AY174" s="174"/>
      <c r="AZ174" s="175"/>
      <c r="BA174" s="174"/>
      <c r="BB174" s="174"/>
      <c r="BC174" s="175"/>
      <c r="BD174" s="174"/>
      <c r="BE174" s="174"/>
      <c r="BF174" s="175"/>
      <c r="BG174" s="176"/>
    </row>
    <row r="175" spans="1:59" ht="28.5" hidden="1" customHeight="1">
      <c r="A175" s="109"/>
      <c r="B175" s="110" t="s">
        <v>94</v>
      </c>
      <c r="C175" s="315"/>
      <c r="D175" s="315"/>
      <c r="E175" s="315"/>
      <c r="F175" s="12"/>
      <c r="G175" s="269"/>
      <c r="H175" s="12"/>
      <c r="I175" s="269"/>
      <c r="J175" s="269"/>
      <c r="K175" s="269"/>
      <c r="L175" s="269"/>
      <c r="M175" s="269"/>
      <c r="N175" s="269"/>
      <c r="O175" s="269"/>
      <c r="P175" s="269"/>
      <c r="Q175" s="269"/>
      <c r="R175" s="269"/>
      <c r="S175" s="269"/>
      <c r="T175" s="269"/>
      <c r="U175" s="269"/>
      <c r="V175" s="269"/>
      <c r="W175" s="269"/>
      <c r="X175" s="269"/>
      <c r="Y175" s="269"/>
      <c r="Z175" s="269"/>
      <c r="AA175" s="316"/>
      <c r="AB175" s="111"/>
      <c r="AC175" s="111"/>
      <c r="AD175" s="111"/>
      <c r="AE175" s="110" t="s">
        <v>100</v>
      </c>
      <c r="AF175" s="111"/>
      <c r="AG175" s="111"/>
      <c r="AH175" s="111"/>
      <c r="AI175" s="111"/>
      <c r="AJ175" s="111"/>
      <c r="AK175" s="111"/>
      <c r="AL175" s="111"/>
      <c r="AM175" s="111"/>
      <c r="AN175" s="111"/>
      <c r="AO175" s="111"/>
      <c r="AP175" s="111"/>
      <c r="AQ175" s="111"/>
      <c r="AR175" s="111"/>
      <c r="AS175" s="112"/>
      <c r="AT175" s="12"/>
      <c r="AU175" s="177"/>
      <c r="AV175" s="178"/>
      <c r="AW175" s="178"/>
      <c r="AX175" s="178"/>
      <c r="AY175" s="178"/>
      <c r="AZ175" s="178"/>
      <c r="BA175" s="178"/>
      <c r="BB175" s="178"/>
      <c r="BC175" s="178"/>
      <c r="BD175" s="178"/>
      <c r="BE175" s="178"/>
      <c r="BF175" s="178"/>
      <c r="BG175" s="179"/>
    </row>
    <row r="176" spans="1:59" ht="25.5" hidden="1" customHeight="1">
      <c r="A176" s="109"/>
      <c r="B176" s="510" t="s">
        <v>98</v>
      </c>
      <c r="C176" s="511"/>
      <c r="D176" s="511"/>
      <c r="E176" s="512"/>
      <c r="F176" s="678" t="s">
        <v>96</v>
      </c>
      <c r="G176" s="678"/>
      <c r="H176" s="680"/>
      <c r="I176" s="680"/>
      <c r="J176" s="399" t="s">
        <v>40</v>
      </c>
      <c r="K176" s="399"/>
      <c r="L176" s="680"/>
      <c r="M176" s="680"/>
      <c r="N176" s="399" t="s">
        <v>41</v>
      </c>
      <c r="O176" s="400"/>
      <c r="P176" s="398" t="s">
        <v>42</v>
      </c>
      <c r="Q176" s="400"/>
      <c r="R176" s="693" t="s">
        <v>97</v>
      </c>
      <c r="S176" s="693"/>
      <c r="T176" s="680"/>
      <c r="U176" s="680"/>
      <c r="V176" s="399" t="s">
        <v>40</v>
      </c>
      <c r="W176" s="399"/>
      <c r="X176" s="680"/>
      <c r="Y176" s="680"/>
      <c r="Z176" s="399" t="s">
        <v>41</v>
      </c>
      <c r="AA176" s="400"/>
      <c r="AB176" s="12"/>
      <c r="AC176" s="12"/>
      <c r="AD176" s="12"/>
      <c r="AE176" s="510" t="s">
        <v>158</v>
      </c>
      <c r="AF176" s="695"/>
      <c r="AG176" s="695"/>
      <c r="AH176" s="695"/>
      <c r="AI176" s="696"/>
      <c r="AJ176" s="688">
        <f>ROUNDDOWN(AY177/60,0)</f>
        <v>0</v>
      </c>
      <c r="AK176" s="688"/>
      <c r="AL176" s="690" t="s">
        <v>87</v>
      </c>
      <c r="AM176" s="690"/>
      <c r="AN176" s="688">
        <f>AY177-AJ176*60</f>
        <v>0</v>
      </c>
      <c r="AO176" s="688"/>
      <c r="AP176" s="399" t="s">
        <v>41</v>
      </c>
      <c r="AQ176" s="400"/>
      <c r="AR176" s="111"/>
      <c r="AS176" s="113"/>
      <c r="AT176" s="692"/>
      <c r="AU176" s="177"/>
      <c r="AV176" s="178" t="s">
        <v>112</v>
      </c>
      <c r="AW176" s="178"/>
      <c r="AX176" s="178"/>
      <c r="AY176" s="178" t="s">
        <v>18</v>
      </c>
      <c r="AZ176" s="178"/>
      <c r="BA176" s="178"/>
      <c r="BB176" s="178"/>
      <c r="BC176" s="178"/>
      <c r="BD176" s="178"/>
      <c r="BE176" s="178"/>
      <c r="BF176" s="178"/>
      <c r="BG176" s="179"/>
    </row>
    <row r="177" spans="1:59" ht="25.5" hidden="1" customHeight="1">
      <c r="A177" s="109"/>
      <c r="B177" s="513"/>
      <c r="C177" s="514"/>
      <c r="D177" s="514"/>
      <c r="E177" s="515"/>
      <c r="F177" s="678"/>
      <c r="G177" s="678"/>
      <c r="H177" s="682"/>
      <c r="I177" s="682"/>
      <c r="J177" s="402"/>
      <c r="K177" s="402"/>
      <c r="L177" s="682"/>
      <c r="M177" s="682"/>
      <c r="N177" s="402"/>
      <c r="O177" s="403"/>
      <c r="P177" s="401"/>
      <c r="Q177" s="403"/>
      <c r="R177" s="694"/>
      <c r="S177" s="694"/>
      <c r="T177" s="682"/>
      <c r="U177" s="682"/>
      <c r="V177" s="402"/>
      <c r="W177" s="402"/>
      <c r="X177" s="682"/>
      <c r="Y177" s="682"/>
      <c r="Z177" s="402"/>
      <c r="AA177" s="403"/>
      <c r="AB177" s="12"/>
      <c r="AC177" s="12"/>
      <c r="AD177" s="12"/>
      <c r="AE177" s="697"/>
      <c r="AF177" s="698"/>
      <c r="AG177" s="698"/>
      <c r="AH177" s="698"/>
      <c r="AI177" s="699"/>
      <c r="AJ177" s="689"/>
      <c r="AK177" s="689"/>
      <c r="AL177" s="691"/>
      <c r="AM177" s="691"/>
      <c r="AN177" s="689"/>
      <c r="AO177" s="689"/>
      <c r="AP177" s="402"/>
      <c r="AQ177" s="403"/>
      <c r="AR177" s="111"/>
      <c r="AS177" s="113"/>
      <c r="AT177" s="692"/>
      <c r="AU177" s="502" t="s">
        <v>45</v>
      </c>
      <c r="AV177" s="493">
        <f>T176*60+X176</f>
        <v>0</v>
      </c>
      <c r="AW177" s="178"/>
      <c r="AX177" s="505" t="s">
        <v>244</v>
      </c>
      <c r="AY177" s="493">
        <f>(T176*60+X176)-(H176*60+L176)</f>
        <v>0</v>
      </c>
      <c r="AZ177" s="178"/>
      <c r="BA177" s="178"/>
      <c r="BB177" s="178"/>
      <c r="BC177" s="178"/>
      <c r="BD177" s="178"/>
      <c r="BE177" s="178"/>
      <c r="BF177" s="178"/>
      <c r="BG177" s="179"/>
    </row>
    <row r="178" spans="1:59" ht="25.5" hidden="1" customHeight="1">
      <c r="A178" s="109"/>
      <c r="B178" s="114"/>
      <c r="C178" s="114"/>
      <c r="D178" s="114"/>
      <c r="E178" s="114"/>
      <c r="F178" s="115"/>
      <c r="G178" s="115"/>
      <c r="H178" s="314"/>
      <c r="I178" s="115"/>
      <c r="J178" s="115"/>
      <c r="K178" s="115"/>
      <c r="L178" s="115"/>
      <c r="M178" s="115"/>
      <c r="N178" s="115"/>
      <c r="O178" s="115"/>
      <c r="P178" s="115"/>
      <c r="Q178" s="115"/>
      <c r="R178" s="115"/>
      <c r="S178" s="115"/>
      <c r="T178" s="115"/>
      <c r="U178" s="115"/>
      <c r="V178" s="115"/>
      <c r="W178" s="115"/>
      <c r="X178" s="111"/>
      <c r="Y178" s="111"/>
      <c r="Z178" s="269"/>
      <c r="AA178" s="316"/>
      <c r="AB178" s="111"/>
      <c r="AC178" s="111"/>
      <c r="AD178" s="111"/>
      <c r="AE178" s="111"/>
      <c r="AF178" s="111"/>
      <c r="AG178" s="111"/>
      <c r="AH178" s="111"/>
      <c r="AI178" s="111"/>
      <c r="AJ178" s="233"/>
      <c r="AK178" s="111"/>
      <c r="AL178" s="111"/>
      <c r="AM178" s="111"/>
      <c r="AN178" s="111"/>
      <c r="AO178" s="111"/>
      <c r="AP178" s="111"/>
      <c r="AQ178" s="111"/>
      <c r="AR178" s="111"/>
      <c r="AS178" s="113"/>
      <c r="AU178" s="502"/>
      <c r="AV178" s="494"/>
      <c r="AW178" s="178"/>
      <c r="AX178" s="505"/>
      <c r="AY178" s="494"/>
      <c r="AZ178" s="178"/>
      <c r="BA178" s="178"/>
      <c r="BB178" s="178"/>
      <c r="BC178" s="178"/>
      <c r="BD178" s="178"/>
      <c r="BE178" s="178"/>
      <c r="BF178" s="178"/>
      <c r="BG178" s="179"/>
    </row>
    <row r="179" spans="1:59" s="12" customFormat="1" ht="25.5" hidden="1" customHeight="1" thickBot="1">
      <c r="A179" s="109"/>
      <c r="B179" s="118" t="s">
        <v>242</v>
      </c>
      <c r="C179" s="315"/>
      <c r="D179" s="315"/>
      <c r="E179" s="315"/>
      <c r="F179" s="269"/>
      <c r="G179" s="269"/>
      <c r="H179" s="269"/>
      <c r="I179" s="214"/>
      <c r="J179" s="269"/>
      <c r="K179" s="269"/>
      <c r="L179" s="269"/>
      <c r="M179" s="269"/>
      <c r="N179" s="269"/>
      <c r="O179" s="269"/>
      <c r="P179" s="269"/>
      <c r="Q179" s="269"/>
      <c r="R179" s="269"/>
      <c r="S179" s="269"/>
      <c r="T179" s="269"/>
      <c r="U179" s="269"/>
      <c r="V179" s="269"/>
      <c r="W179" s="316"/>
      <c r="X179" s="111"/>
      <c r="Y179" s="111"/>
      <c r="Z179" s="269"/>
      <c r="AA179" s="316"/>
      <c r="AB179" s="111"/>
      <c r="AC179" s="111"/>
      <c r="AD179" s="111"/>
      <c r="AE179" s="110" t="s">
        <v>99</v>
      </c>
      <c r="AF179" s="111"/>
      <c r="AG179" s="111"/>
      <c r="AH179" s="111"/>
      <c r="AI179" s="111"/>
      <c r="AJ179" s="111"/>
      <c r="AK179" s="111"/>
      <c r="AL179" s="214" t="s">
        <v>250</v>
      </c>
      <c r="AN179" s="111"/>
      <c r="AO179" s="111"/>
      <c r="AP179" s="111"/>
      <c r="AQ179" s="111"/>
      <c r="AR179" s="111"/>
      <c r="AS179" s="113"/>
      <c r="AU179" s="177"/>
      <c r="AV179" s="182"/>
      <c r="AW179" s="182"/>
      <c r="AX179" s="182"/>
      <c r="AY179" s="182"/>
      <c r="AZ179" s="182"/>
      <c r="BA179" s="182"/>
      <c r="BB179" s="182"/>
      <c r="BC179" s="182"/>
      <c r="BD179" s="182"/>
      <c r="BE179" s="182"/>
      <c r="BF179" s="182"/>
      <c r="BG179" s="183"/>
    </row>
    <row r="180" spans="1:59" ht="25.5" hidden="1" customHeight="1">
      <c r="A180" s="109"/>
      <c r="B180" s="510" t="s">
        <v>108</v>
      </c>
      <c r="C180" s="511"/>
      <c r="D180" s="511"/>
      <c r="E180" s="512"/>
      <c r="F180" s="678" t="s">
        <v>96</v>
      </c>
      <c r="G180" s="678"/>
      <c r="H180" s="679"/>
      <c r="I180" s="680"/>
      <c r="J180" s="399" t="s">
        <v>40</v>
      </c>
      <c r="K180" s="399"/>
      <c r="L180" s="680"/>
      <c r="M180" s="680"/>
      <c r="N180" s="399" t="s">
        <v>41</v>
      </c>
      <c r="O180" s="400"/>
      <c r="P180" s="398" t="s">
        <v>42</v>
      </c>
      <c r="Q180" s="400"/>
      <c r="R180" s="693" t="s">
        <v>97</v>
      </c>
      <c r="S180" s="693"/>
      <c r="T180" s="679"/>
      <c r="U180" s="680"/>
      <c r="V180" s="399" t="s">
        <v>40</v>
      </c>
      <c r="W180" s="399"/>
      <c r="X180" s="680"/>
      <c r="Y180" s="680"/>
      <c r="Z180" s="399" t="s">
        <v>41</v>
      </c>
      <c r="AA180" s="400"/>
      <c r="AB180" s="111"/>
      <c r="AC180" s="111"/>
      <c r="AD180" s="111"/>
      <c r="AE180" s="703" t="s">
        <v>159</v>
      </c>
      <c r="AF180" s="399"/>
      <c r="AG180" s="399"/>
      <c r="AH180" s="399"/>
      <c r="AI180" s="400"/>
      <c r="AJ180" s="701">
        <f>ROUNDDOWN(BE182/60,0)</f>
        <v>0</v>
      </c>
      <c r="AK180" s="688"/>
      <c r="AL180" s="399" t="s">
        <v>40</v>
      </c>
      <c r="AM180" s="399"/>
      <c r="AN180" s="688">
        <f>BE182-AJ180*60</f>
        <v>0</v>
      </c>
      <c r="AO180" s="688"/>
      <c r="AP180" s="399" t="s">
        <v>41</v>
      </c>
      <c r="AQ180" s="400"/>
      <c r="AR180" s="111"/>
      <c r="AS180" s="119"/>
      <c r="AU180" s="522" t="s">
        <v>272</v>
      </c>
      <c r="AV180" s="175" t="s">
        <v>214</v>
      </c>
      <c r="AW180" s="175"/>
      <c r="AX180" s="175"/>
      <c r="AY180" s="175" t="s">
        <v>280</v>
      </c>
      <c r="AZ180" s="175"/>
      <c r="BA180" s="173"/>
      <c r="BB180" s="240" t="s">
        <v>135</v>
      </c>
      <c r="BC180" s="175"/>
      <c r="BD180" s="175"/>
      <c r="BE180" s="175"/>
      <c r="BF180" s="175"/>
      <c r="BG180" s="181"/>
    </row>
    <row r="181" spans="1:59" ht="25.5" hidden="1" customHeight="1" thickBot="1">
      <c r="A181" s="109"/>
      <c r="B181" s="513"/>
      <c r="C181" s="514"/>
      <c r="D181" s="514"/>
      <c r="E181" s="515"/>
      <c r="F181" s="678"/>
      <c r="G181" s="678"/>
      <c r="H181" s="681"/>
      <c r="I181" s="682"/>
      <c r="J181" s="402"/>
      <c r="K181" s="402"/>
      <c r="L181" s="682"/>
      <c r="M181" s="682"/>
      <c r="N181" s="402"/>
      <c r="O181" s="403"/>
      <c r="P181" s="401"/>
      <c r="Q181" s="403"/>
      <c r="R181" s="694"/>
      <c r="S181" s="694"/>
      <c r="T181" s="681"/>
      <c r="U181" s="682"/>
      <c r="V181" s="402"/>
      <c r="W181" s="402"/>
      <c r="X181" s="682"/>
      <c r="Y181" s="682"/>
      <c r="Z181" s="402"/>
      <c r="AA181" s="403"/>
      <c r="AB181" s="12"/>
      <c r="AC181" s="12"/>
      <c r="AD181" s="12"/>
      <c r="AE181" s="401"/>
      <c r="AF181" s="402"/>
      <c r="AG181" s="402"/>
      <c r="AH181" s="402"/>
      <c r="AI181" s="403"/>
      <c r="AJ181" s="702"/>
      <c r="AK181" s="689"/>
      <c r="AL181" s="402"/>
      <c r="AM181" s="402"/>
      <c r="AN181" s="689"/>
      <c r="AO181" s="689"/>
      <c r="AP181" s="402"/>
      <c r="AQ181" s="403"/>
      <c r="AR181" s="111"/>
      <c r="AS181" s="119"/>
      <c r="AU181" s="523"/>
      <c r="AV181" s="178" t="s">
        <v>136</v>
      </c>
      <c r="AW181" s="180"/>
      <c r="AX181" s="178"/>
      <c r="AY181" s="243" t="s">
        <v>246</v>
      </c>
      <c r="AZ181" s="180"/>
      <c r="BA181" s="260"/>
      <c r="BB181" s="241" t="s">
        <v>215</v>
      </c>
      <c r="BC181" s="180"/>
      <c r="BD181" s="178"/>
      <c r="BE181" s="178" t="s">
        <v>95</v>
      </c>
      <c r="BF181" s="178"/>
      <c r="BG181" s="179"/>
    </row>
    <row r="182" spans="1:59" s="8" customFormat="1" ht="25.5" hidden="1" customHeight="1">
      <c r="A182" s="236"/>
      <c r="C182" s="214"/>
      <c r="D182" s="214"/>
      <c r="E182" s="214"/>
      <c r="F182" s="214"/>
      <c r="G182" s="214"/>
      <c r="H182" s="214"/>
      <c r="I182" s="214"/>
      <c r="J182" s="214"/>
      <c r="K182" s="214"/>
      <c r="L182" s="214"/>
      <c r="M182" s="214"/>
      <c r="N182" s="214"/>
      <c r="O182" s="216"/>
      <c r="P182" s="214"/>
      <c r="Q182" s="214"/>
      <c r="R182" s="214"/>
      <c r="S182" s="214"/>
      <c r="T182" s="214"/>
      <c r="U182" s="237"/>
      <c r="V182" s="214"/>
      <c r="W182" s="214"/>
      <c r="X182" s="238"/>
      <c r="Y182" s="238"/>
      <c r="Z182" s="269"/>
      <c r="AA182" s="316"/>
      <c r="AB182" s="238"/>
      <c r="AC182" s="238"/>
      <c r="AD182" s="238"/>
      <c r="AF182" s="216"/>
      <c r="AG182" s="215"/>
      <c r="AH182" s="215"/>
      <c r="AI182" s="215"/>
      <c r="AJ182" s="215"/>
      <c r="AK182" s="215"/>
      <c r="AL182" s="214" t="s">
        <v>282</v>
      </c>
      <c r="AM182" s="215"/>
      <c r="AN182" s="238"/>
      <c r="AO182" s="238"/>
      <c r="AP182" s="238"/>
      <c r="AQ182" s="139"/>
      <c r="AR182" s="238"/>
      <c r="AS182" s="239"/>
      <c r="AU182" s="502" t="s">
        <v>133</v>
      </c>
      <c r="AV182" s="493">
        <f>T180*60+X180</f>
        <v>0</v>
      </c>
      <c r="AW182" s="700"/>
      <c r="AX182" s="505" t="s">
        <v>134</v>
      </c>
      <c r="AY182" s="493">
        <f>20*60</f>
        <v>1200</v>
      </c>
      <c r="AZ182" s="178"/>
      <c r="BA182" s="502" t="s">
        <v>46</v>
      </c>
      <c r="BB182" s="493">
        <f>IF(AV182&lt;=AY182,AY182,AV177)</f>
        <v>1200</v>
      </c>
      <c r="BC182" s="501"/>
      <c r="BD182" s="505" t="s">
        <v>245</v>
      </c>
      <c r="BE182" s="499">
        <f>IF(AV177-BB182&gt;0,AV177-BB182,0)</f>
        <v>0</v>
      </c>
      <c r="BF182" s="485" t="s">
        <v>132</v>
      </c>
      <c r="BG182" s="486"/>
    </row>
    <row r="183" spans="1:59" ht="25.5" hidden="1" customHeight="1">
      <c r="A183" s="109"/>
      <c r="B183" s="510" t="s">
        <v>108</v>
      </c>
      <c r="C183" s="511"/>
      <c r="D183" s="511"/>
      <c r="E183" s="512"/>
      <c r="F183" s="678" t="s">
        <v>96</v>
      </c>
      <c r="G183" s="678"/>
      <c r="H183" s="679"/>
      <c r="I183" s="680"/>
      <c r="J183" s="399" t="s">
        <v>40</v>
      </c>
      <c r="K183" s="399"/>
      <c r="L183" s="680"/>
      <c r="M183" s="680"/>
      <c r="N183" s="399" t="s">
        <v>41</v>
      </c>
      <c r="O183" s="400"/>
      <c r="P183" s="398" t="s">
        <v>42</v>
      </c>
      <c r="Q183" s="400"/>
      <c r="R183" s="693" t="s">
        <v>97</v>
      </c>
      <c r="S183" s="693"/>
      <c r="T183" s="679"/>
      <c r="U183" s="680"/>
      <c r="V183" s="399" t="s">
        <v>40</v>
      </c>
      <c r="W183" s="399"/>
      <c r="X183" s="680"/>
      <c r="Y183" s="680"/>
      <c r="Z183" s="399" t="s">
        <v>41</v>
      </c>
      <c r="AA183" s="400"/>
      <c r="AB183" s="111"/>
      <c r="AC183" s="111"/>
      <c r="AD183" s="111"/>
      <c r="AE183" s="703" t="s">
        <v>159</v>
      </c>
      <c r="AF183" s="399"/>
      <c r="AG183" s="399"/>
      <c r="AH183" s="399"/>
      <c r="AI183" s="400"/>
      <c r="AJ183" s="701">
        <f>ROUNDDOWN(BE188/60,0)</f>
        <v>0</v>
      </c>
      <c r="AK183" s="688"/>
      <c r="AL183" s="399" t="s">
        <v>40</v>
      </c>
      <c r="AM183" s="399"/>
      <c r="AN183" s="688">
        <f>BE188-AJ183*60</f>
        <v>0</v>
      </c>
      <c r="AO183" s="688"/>
      <c r="AP183" s="399" t="s">
        <v>41</v>
      </c>
      <c r="AQ183" s="400"/>
      <c r="AR183" s="111"/>
      <c r="AS183" s="119"/>
      <c r="AU183" s="502"/>
      <c r="AV183" s="494"/>
      <c r="AW183" s="700"/>
      <c r="AX183" s="505"/>
      <c r="AY183" s="494"/>
      <c r="AZ183" s="178"/>
      <c r="BA183" s="502"/>
      <c r="BB183" s="494"/>
      <c r="BC183" s="501"/>
      <c r="BD183" s="505"/>
      <c r="BE183" s="500"/>
      <c r="BF183" s="485"/>
      <c r="BG183" s="486"/>
    </row>
    <row r="184" spans="1:59" ht="25.5" hidden="1" customHeight="1">
      <c r="A184" s="109"/>
      <c r="B184" s="513"/>
      <c r="C184" s="514"/>
      <c r="D184" s="514"/>
      <c r="E184" s="515"/>
      <c r="F184" s="678"/>
      <c r="G184" s="678"/>
      <c r="H184" s="681"/>
      <c r="I184" s="682"/>
      <c r="J184" s="402"/>
      <c r="K184" s="402"/>
      <c r="L184" s="682"/>
      <c r="M184" s="682"/>
      <c r="N184" s="402"/>
      <c r="O184" s="403"/>
      <c r="P184" s="401"/>
      <c r="Q184" s="403"/>
      <c r="R184" s="694"/>
      <c r="S184" s="694"/>
      <c r="T184" s="681"/>
      <c r="U184" s="682"/>
      <c r="V184" s="402"/>
      <c r="W184" s="402"/>
      <c r="X184" s="682"/>
      <c r="Y184" s="682"/>
      <c r="Z184" s="402"/>
      <c r="AA184" s="403"/>
      <c r="AB184" s="12"/>
      <c r="AC184" s="12"/>
      <c r="AD184" s="12"/>
      <c r="AE184" s="401"/>
      <c r="AF184" s="402"/>
      <c r="AG184" s="402"/>
      <c r="AH184" s="402"/>
      <c r="AI184" s="403"/>
      <c r="AJ184" s="702"/>
      <c r="AK184" s="689"/>
      <c r="AL184" s="402"/>
      <c r="AM184" s="402"/>
      <c r="AN184" s="689"/>
      <c r="AO184" s="689"/>
      <c r="AP184" s="402"/>
      <c r="AQ184" s="403"/>
      <c r="AR184" s="111"/>
      <c r="AS184" s="119"/>
      <c r="AU184" s="259"/>
      <c r="AV184" s="178"/>
      <c r="AW184" s="178"/>
      <c r="AX184" s="178"/>
      <c r="AY184" s="178"/>
      <c r="AZ184" s="178"/>
      <c r="BA184" s="234" t="s">
        <v>137</v>
      </c>
      <c r="BB184" s="178"/>
      <c r="BC184" s="178"/>
      <c r="BD184" s="178"/>
      <c r="BE184" s="178"/>
      <c r="BF184" s="178"/>
      <c r="BG184" s="179"/>
    </row>
    <row r="185" spans="1:59" ht="25.5" hidden="1" customHeight="1" thickBot="1">
      <c r="A185" s="120"/>
      <c r="B185" s="114"/>
      <c r="C185" s="114"/>
      <c r="D185" s="114"/>
      <c r="E185" s="114"/>
      <c r="F185" s="12"/>
      <c r="G185" s="114"/>
      <c r="H185" s="314"/>
      <c r="I185" s="114"/>
      <c r="J185" s="114"/>
      <c r="K185" s="114"/>
      <c r="L185" s="114"/>
      <c r="M185" s="114"/>
      <c r="N185" s="114"/>
      <c r="O185" s="114"/>
      <c r="P185" s="121"/>
      <c r="Q185" s="114"/>
      <c r="R185" s="114"/>
      <c r="S185" s="114"/>
      <c r="T185" s="114"/>
      <c r="U185" s="114"/>
      <c r="V185" s="114"/>
      <c r="W185" s="114"/>
      <c r="X185" s="111"/>
      <c r="Y185" s="111"/>
      <c r="Z185" s="269"/>
      <c r="AA185" s="12"/>
      <c r="AB185" s="12"/>
      <c r="AC185" s="12"/>
      <c r="AD185" s="12"/>
      <c r="AE185" s="12"/>
      <c r="AF185" s="12"/>
      <c r="AG185" s="12"/>
      <c r="AH185" s="12"/>
      <c r="AI185" s="12"/>
      <c r="AJ185" s="233"/>
      <c r="AK185" s="12"/>
      <c r="AL185" s="12"/>
      <c r="AM185" s="12"/>
      <c r="AN185" s="12"/>
      <c r="AO185" s="12"/>
      <c r="AP185" s="12"/>
      <c r="AQ185" s="12"/>
      <c r="AR185" s="12"/>
      <c r="AS185" s="113"/>
      <c r="AU185" s="177"/>
      <c r="AV185" s="261"/>
      <c r="AW185" s="182"/>
      <c r="AX185" s="182"/>
      <c r="AY185" s="182"/>
      <c r="AZ185" s="182"/>
      <c r="BA185" s="235" t="s">
        <v>254</v>
      </c>
      <c r="BB185" s="261"/>
      <c r="BC185" s="261"/>
      <c r="BD185" s="261"/>
      <c r="BE185" s="261"/>
      <c r="BF185" s="261"/>
      <c r="BG185" s="183"/>
    </row>
    <row r="186" spans="1:59" ht="25.5" hidden="1" customHeight="1">
      <c r="A186" s="120"/>
      <c r="B186" s="12"/>
      <c r="C186" s="123" t="s">
        <v>257</v>
      </c>
      <c r="D186" s="124"/>
      <c r="E186" s="124"/>
      <c r="F186" s="125"/>
      <c r="G186" s="124"/>
      <c r="H186" s="124"/>
      <c r="I186" s="124"/>
      <c r="J186" s="124"/>
      <c r="K186" s="124"/>
      <c r="L186" s="124"/>
      <c r="M186" s="124"/>
      <c r="N186" s="124"/>
      <c r="O186" s="124"/>
      <c r="P186" s="126"/>
      <c r="Q186" s="124"/>
      <c r="R186" s="124"/>
      <c r="S186" s="124"/>
      <c r="T186" s="124"/>
      <c r="U186" s="124"/>
      <c r="V186" s="124"/>
      <c r="W186" s="124"/>
      <c r="X186" s="127"/>
      <c r="Y186" s="127"/>
      <c r="Z186" s="127"/>
      <c r="AA186" s="125"/>
      <c r="AB186" s="128"/>
      <c r="AD186" s="12"/>
      <c r="AE186" s="110" t="s">
        <v>101</v>
      </c>
      <c r="AF186" s="12"/>
      <c r="AG186" s="12"/>
      <c r="AH186" s="12"/>
      <c r="AI186" s="12"/>
      <c r="AJ186" s="12"/>
      <c r="AK186" s="12"/>
      <c r="AL186" s="214" t="s">
        <v>250</v>
      </c>
      <c r="AM186" s="12"/>
      <c r="AN186" s="12"/>
      <c r="AO186" s="12"/>
      <c r="AP186" s="12"/>
      <c r="AQ186" s="12"/>
      <c r="AR186" s="12"/>
      <c r="AS186" s="113"/>
      <c r="AU186" s="522" t="s">
        <v>273</v>
      </c>
      <c r="AV186" s="249" t="s">
        <v>214</v>
      </c>
      <c r="AW186" s="249"/>
      <c r="AX186" s="249"/>
      <c r="AY186" s="175" t="s">
        <v>280</v>
      </c>
      <c r="AZ186" s="249"/>
      <c r="BA186" s="263"/>
      <c r="BB186" s="250" t="s">
        <v>135</v>
      </c>
      <c r="BC186" s="249"/>
      <c r="BD186" s="249"/>
      <c r="BE186" s="249"/>
      <c r="BF186" s="249"/>
      <c r="BG186" s="251"/>
    </row>
    <row r="187" spans="1:59" s="77" customFormat="1" ht="25.5" hidden="1" customHeight="1" thickBot="1">
      <c r="A187" s="120"/>
      <c r="B187" s="12"/>
      <c r="C187" s="129" t="s">
        <v>219</v>
      </c>
      <c r="D187" s="506" t="s">
        <v>146</v>
      </c>
      <c r="E187" s="506"/>
      <c r="F187" s="506"/>
      <c r="G187" s="506"/>
      <c r="H187" s="506"/>
      <c r="I187" s="506"/>
      <c r="J187" s="506"/>
      <c r="K187" s="506"/>
      <c r="L187" s="506"/>
      <c r="M187" s="506"/>
      <c r="N187" s="506"/>
      <c r="O187" s="506"/>
      <c r="P187" s="506"/>
      <c r="Q187" s="506"/>
      <c r="R187" s="506"/>
      <c r="S187" s="506"/>
      <c r="T187" s="506"/>
      <c r="U187" s="506"/>
      <c r="V187" s="506"/>
      <c r="W187" s="506"/>
      <c r="X187" s="506"/>
      <c r="Y187" s="506"/>
      <c r="Z187" s="506"/>
      <c r="AA187" s="506"/>
      <c r="AB187" s="507"/>
      <c r="AC187" s="1"/>
      <c r="AD187" s="12"/>
      <c r="AE187" s="510" t="s">
        <v>160</v>
      </c>
      <c r="AF187" s="511"/>
      <c r="AG187" s="511"/>
      <c r="AH187" s="511"/>
      <c r="AI187" s="511"/>
      <c r="AJ187" s="511"/>
      <c r="AK187" s="512"/>
      <c r="AL187" s="516">
        <f>'様式第３－１号(大規模映画館) '!AL186</f>
        <v>0</v>
      </c>
      <c r="AM187" s="517"/>
      <c r="AN187" s="517"/>
      <c r="AO187" s="517"/>
      <c r="AP187" s="517"/>
      <c r="AQ187" s="518"/>
      <c r="AR187" s="12"/>
      <c r="AS187" s="113"/>
      <c r="AU187" s="523"/>
      <c r="AV187" s="243" t="s">
        <v>136</v>
      </c>
      <c r="AW187" s="252"/>
      <c r="AX187" s="243"/>
      <c r="AY187" s="243" t="s">
        <v>274</v>
      </c>
      <c r="AZ187" s="252"/>
      <c r="BA187" s="263"/>
      <c r="BB187" s="241" t="s">
        <v>215</v>
      </c>
      <c r="BC187" s="252"/>
      <c r="BD187" s="243"/>
      <c r="BE187" s="243" t="s">
        <v>95</v>
      </c>
      <c r="BF187" s="243"/>
      <c r="BG187" s="253"/>
    </row>
    <row r="188" spans="1:59" ht="25.5" hidden="1" customHeight="1">
      <c r="A188" s="120"/>
      <c r="B188" s="12"/>
      <c r="C188" s="130" t="s">
        <v>220</v>
      </c>
      <c r="D188" s="508" t="s">
        <v>243</v>
      </c>
      <c r="E188" s="508"/>
      <c r="F188" s="508"/>
      <c r="G188" s="508"/>
      <c r="H188" s="508"/>
      <c r="I188" s="508"/>
      <c r="J188" s="508"/>
      <c r="K188" s="508"/>
      <c r="L188" s="508"/>
      <c r="M188" s="508"/>
      <c r="N188" s="508"/>
      <c r="O188" s="508"/>
      <c r="P188" s="508"/>
      <c r="Q188" s="508"/>
      <c r="R188" s="508"/>
      <c r="S188" s="508"/>
      <c r="T188" s="508"/>
      <c r="U188" s="508"/>
      <c r="V188" s="508"/>
      <c r="W188" s="508"/>
      <c r="X188" s="508"/>
      <c r="Y188" s="508"/>
      <c r="Z188" s="508"/>
      <c r="AA188" s="508"/>
      <c r="AB188" s="509"/>
      <c r="AD188" s="12"/>
      <c r="AE188" s="513"/>
      <c r="AF188" s="514"/>
      <c r="AG188" s="514"/>
      <c r="AH188" s="514"/>
      <c r="AI188" s="514"/>
      <c r="AJ188" s="514"/>
      <c r="AK188" s="515"/>
      <c r="AL188" s="519"/>
      <c r="AM188" s="520"/>
      <c r="AN188" s="520"/>
      <c r="AO188" s="520"/>
      <c r="AP188" s="520"/>
      <c r="AQ188" s="521"/>
      <c r="AR188" s="12"/>
      <c r="AS188" s="113"/>
      <c r="AT188" s="313"/>
      <c r="AU188" s="487" t="s">
        <v>133</v>
      </c>
      <c r="AV188" s="488">
        <f>T183*60+X183</f>
        <v>0</v>
      </c>
      <c r="AW188" s="491"/>
      <c r="AX188" s="492" t="s">
        <v>134</v>
      </c>
      <c r="AY188" s="493">
        <f>21*60</f>
        <v>1260</v>
      </c>
      <c r="AZ188" s="243"/>
      <c r="BA188" s="487" t="s">
        <v>46</v>
      </c>
      <c r="BB188" s="488">
        <f>IF(AV188&lt;=AY188,AY188,AV177)</f>
        <v>1260</v>
      </c>
      <c r="BC188" s="490"/>
      <c r="BD188" s="492" t="s">
        <v>245</v>
      </c>
      <c r="BE188" s="495">
        <f>IF(AV177-BB188&gt;0,AV177-BB188,0)</f>
        <v>0</v>
      </c>
      <c r="BF188" s="497" t="s">
        <v>132</v>
      </c>
      <c r="BG188" s="498"/>
    </row>
    <row r="189" spans="1:59" ht="25.5" hidden="1" customHeight="1">
      <c r="A189" s="120"/>
      <c r="B189" s="12"/>
      <c r="C189" s="131"/>
      <c r="D189" s="503" t="s">
        <v>281</v>
      </c>
      <c r="E189" s="503"/>
      <c r="F189" s="503"/>
      <c r="G189" s="503"/>
      <c r="H189" s="503"/>
      <c r="I189" s="503"/>
      <c r="J189" s="503"/>
      <c r="K189" s="503"/>
      <c r="L189" s="503"/>
      <c r="M189" s="503"/>
      <c r="N189" s="503"/>
      <c r="O189" s="503"/>
      <c r="P189" s="503"/>
      <c r="Q189" s="503"/>
      <c r="R189" s="503"/>
      <c r="S189" s="503"/>
      <c r="T189" s="503"/>
      <c r="U189" s="503"/>
      <c r="V189" s="503"/>
      <c r="W189" s="503"/>
      <c r="X189" s="503"/>
      <c r="Y189" s="503"/>
      <c r="Z189" s="503"/>
      <c r="AA189" s="503"/>
      <c r="AB189" s="504"/>
      <c r="AD189" s="12"/>
      <c r="AF189" s="12"/>
      <c r="AG189" s="12"/>
      <c r="AH189" s="12"/>
      <c r="AI189" s="12"/>
      <c r="AJ189" s="12"/>
      <c r="AK189" s="12"/>
      <c r="AL189" s="214" t="s">
        <v>282</v>
      </c>
      <c r="AM189" s="12"/>
      <c r="AN189" s="12"/>
      <c r="AO189" s="12"/>
      <c r="AP189" s="12"/>
      <c r="AQ189" s="12"/>
      <c r="AR189" s="12"/>
      <c r="AS189" s="113"/>
      <c r="AT189" s="313"/>
      <c r="AU189" s="487"/>
      <c r="AV189" s="489"/>
      <c r="AW189" s="491"/>
      <c r="AX189" s="492"/>
      <c r="AY189" s="494"/>
      <c r="AZ189" s="243"/>
      <c r="BA189" s="487"/>
      <c r="BB189" s="489"/>
      <c r="BC189" s="490"/>
      <c r="BD189" s="492"/>
      <c r="BE189" s="496"/>
      <c r="BF189" s="497"/>
      <c r="BG189" s="498"/>
    </row>
    <row r="190" spans="1:59" ht="25.5" hidden="1" customHeight="1">
      <c r="A190" s="120"/>
      <c r="B190" s="12"/>
      <c r="C190" s="131"/>
      <c r="D190" s="305"/>
      <c r="E190" s="305"/>
      <c r="F190" s="305"/>
      <c r="G190" s="305"/>
      <c r="H190" s="305"/>
      <c r="I190" s="305"/>
      <c r="J190" s="305"/>
      <c r="K190" s="305"/>
      <c r="L190" s="305"/>
      <c r="M190" s="305"/>
      <c r="N190" s="305"/>
      <c r="O190" s="305"/>
      <c r="P190" s="305"/>
      <c r="Q190" s="305"/>
      <c r="R190" s="305"/>
      <c r="S190" s="305"/>
      <c r="T190" s="305"/>
      <c r="U190" s="305"/>
      <c r="V190" s="305"/>
      <c r="W190" s="305"/>
      <c r="X190" s="305"/>
      <c r="Y190" s="305"/>
      <c r="Z190" s="305"/>
      <c r="AA190" s="305"/>
      <c r="AB190" s="306"/>
      <c r="AD190" s="12"/>
      <c r="AE190" s="510" t="s">
        <v>160</v>
      </c>
      <c r="AF190" s="511"/>
      <c r="AG190" s="511"/>
      <c r="AH190" s="511"/>
      <c r="AI190" s="511"/>
      <c r="AJ190" s="511"/>
      <c r="AK190" s="512"/>
      <c r="AL190" s="516">
        <f>'様式第３－１号(大規模映画館) '!AL189</f>
        <v>0</v>
      </c>
      <c r="AM190" s="517"/>
      <c r="AN190" s="517"/>
      <c r="AO190" s="517"/>
      <c r="AP190" s="517"/>
      <c r="AQ190" s="518"/>
      <c r="AR190" s="12"/>
      <c r="AS190" s="113"/>
      <c r="AT190" s="313"/>
      <c r="AU190" s="260"/>
      <c r="AV190" s="243"/>
      <c r="AW190" s="243"/>
      <c r="AX190" s="243"/>
      <c r="AY190" s="243"/>
      <c r="AZ190" s="243"/>
      <c r="BA190" s="254" t="s">
        <v>137</v>
      </c>
      <c r="BB190" s="243"/>
      <c r="BC190" s="243"/>
      <c r="BD190" s="243"/>
      <c r="BE190" s="243"/>
      <c r="BF190" s="243"/>
      <c r="BG190" s="253"/>
    </row>
    <row r="191" spans="1:59" ht="25.5" hidden="1" customHeight="1">
      <c r="A191" s="120"/>
      <c r="B191" s="12"/>
      <c r="C191" s="125"/>
      <c r="D191" s="307"/>
      <c r="E191" s="307"/>
      <c r="F191" s="307"/>
      <c r="G191" s="307"/>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D191" s="12"/>
      <c r="AE191" s="513"/>
      <c r="AF191" s="514"/>
      <c r="AG191" s="514"/>
      <c r="AH191" s="514"/>
      <c r="AI191" s="514"/>
      <c r="AJ191" s="514"/>
      <c r="AK191" s="515"/>
      <c r="AL191" s="519"/>
      <c r="AM191" s="520"/>
      <c r="AN191" s="520"/>
      <c r="AO191" s="520"/>
      <c r="AP191" s="520"/>
      <c r="AQ191" s="521"/>
      <c r="AR191" s="12"/>
      <c r="AS191" s="113"/>
      <c r="AT191" s="313"/>
      <c r="AU191" s="264"/>
      <c r="AV191" s="265"/>
      <c r="AW191" s="255"/>
      <c r="AX191" s="255"/>
      <c r="AY191" s="255"/>
      <c r="AZ191" s="255"/>
      <c r="BA191" s="256" t="s">
        <v>247</v>
      </c>
      <c r="BB191" s="265"/>
      <c r="BC191" s="265"/>
      <c r="BD191" s="265"/>
      <c r="BE191" s="265"/>
      <c r="BF191" s="265"/>
      <c r="BG191" s="257"/>
    </row>
    <row r="192" spans="1:59" ht="25.5" hidden="1" customHeight="1">
      <c r="A192" s="133"/>
      <c r="B192" s="134"/>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c r="AJ192" s="134"/>
      <c r="AK192" s="135" t="s">
        <v>152</v>
      </c>
      <c r="AL192" s="134"/>
      <c r="AM192" s="136"/>
      <c r="AN192" s="136"/>
      <c r="AO192" s="136"/>
      <c r="AP192" s="134"/>
      <c r="AQ192" s="134"/>
      <c r="AR192" s="134"/>
      <c r="AS192" s="137"/>
    </row>
    <row r="193" spans="1:59" ht="17.25" hidden="1" customHeight="1">
      <c r="A193" s="115"/>
      <c r="B193" s="115"/>
      <c r="C193" s="115"/>
      <c r="D193" s="115"/>
      <c r="E193" s="115"/>
      <c r="F193" s="122"/>
      <c r="G193" s="115"/>
      <c r="H193" s="115"/>
      <c r="I193" s="115"/>
      <c r="J193" s="115"/>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32"/>
      <c r="AL193" s="12"/>
      <c r="AM193" s="111"/>
      <c r="AN193" s="111"/>
      <c r="AO193" s="111"/>
      <c r="AP193" s="12"/>
      <c r="AQ193" s="12"/>
      <c r="AR193" s="12"/>
      <c r="AS193" s="12"/>
    </row>
    <row r="194" spans="1:59" ht="17.25" hidden="1" customHeight="1">
      <c r="A194" s="115"/>
      <c r="B194" s="115"/>
      <c r="C194" s="115"/>
      <c r="D194" s="115"/>
      <c r="E194" s="115"/>
      <c r="F194" s="122"/>
      <c r="G194" s="115"/>
      <c r="H194" s="115"/>
      <c r="I194" s="115"/>
      <c r="J194" s="115"/>
      <c r="AK194" s="138"/>
      <c r="AM194" s="92"/>
      <c r="AN194" s="92"/>
      <c r="AO194" s="92"/>
      <c r="AU194" s="12"/>
    </row>
    <row r="195" spans="1:59" ht="25.5" hidden="1" customHeight="1">
      <c r="A195" s="552" t="s">
        <v>303</v>
      </c>
      <c r="B195" s="553"/>
      <c r="C195" s="553"/>
      <c r="D195" s="553"/>
      <c r="E195" s="553"/>
      <c r="F195" s="553"/>
      <c r="G195" s="553"/>
      <c r="H195" s="553"/>
      <c r="I195" s="554"/>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c r="AO195" s="100"/>
      <c r="AP195" s="100"/>
      <c r="AQ195" s="100"/>
      <c r="AR195" s="100"/>
      <c r="AS195" s="100"/>
    </row>
    <row r="196" spans="1:59" ht="17.25" hidden="1" customHeight="1">
      <c r="A196" s="555"/>
      <c r="B196" s="556"/>
      <c r="C196" s="556"/>
      <c r="D196" s="556"/>
      <c r="E196" s="556"/>
      <c r="F196" s="556"/>
      <c r="G196" s="556"/>
      <c r="H196" s="556"/>
      <c r="I196" s="557"/>
      <c r="J196" s="103"/>
      <c r="K196" s="103"/>
      <c r="L196" s="103"/>
      <c r="M196" s="103"/>
      <c r="N196" s="103"/>
      <c r="O196" s="103"/>
      <c r="P196" s="103"/>
      <c r="Q196" s="103"/>
      <c r="R196" s="103"/>
      <c r="S196" s="103"/>
      <c r="T196" s="103"/>
      <c r="U196" s="103"/>
      <c r="V196" s="103"/>
      <c r="W196" s="103"/>
      <c r="X196" s="104"/>
      <c r="Y196" s="104"/>
      <c r="Z196" s="104"/>
      <c r="AA196" s="104"/>
      <c r="AB196" s="104"/>
      <c r="AC196" s="104"/>
      <c r="AD196" s="104"/>
      <c r="AE196" s="105"/>
      <c r="AF196" s="104"/>
      <c r="AG196" s="104"/>
      <c r="AH196" s="104"/>
      <c r="AI196" s="104"/>
      <c r="AJ196" s="104"/>
      <c r="AK196" s="104"/>
      <c r="AL196" s="104"/>
      <c r="AM196" s="104"/>
      <c r="AN196" s="104"/>
      <c r="AO196" s="104"/>
      <c r="AP196" s="106"/>
      <c r="AQ196" s="106"/>
      <c r="AR196" s="106"/>
      <c r="AS196" s="107"/>
      <c r="AU196" s="173" t="s">
        <v>110</v>
      </c>
      <c r="AV196" s="174"/>
      <c r="AW196" s="174"/>
      <c r="AX196" s="174"/>
      <c r="AY196" s="174"/>
      <c r="AZ196" s="175"/>
      <c r="BA196" s="174"/>
      <c r="BB196" s="174"/>
      <c r="BC196" s="175"/>
      <c r="BD196" s="174"/>
      <c r="BE196" s="174"/>
      <c r="BF196" s="175"/>
      <c r="BG196" s="176"/>
    </row>
    <row r="197" spans="1:59" ht="28.5" hidden="1" customHeight="1">
      <c r="A197" s="109"/>
      <c r="B197" s="110" t="s">
        <v>94</v>
      </c>
      <c r="C197" s="315"/>
      <c r="D197" s="315"/>
      <c r="E197" s="315"/>
      <c r="F197" s="12"/>
      <c r="G197" s="269"/>
      <c r="H197" s="12"/>
      <c r="I197" s="269"/>
      <c r="J197" s="269"/>
      <c r="K197" s="269"/>
      <c r="L197" s="269"/>
      <c r="M197" s="269"/>
      <c r="N197" s="269"/>
      <c r="O197" s="269"/>
      <c r="P197" s="269"/>
      <c r="Q197" s="269"/>
      <c r="R197" s="269"/>
      <c r="S197" s="269"/>
      <c r="T197" s="269"/>
      <c r="U197" s="269"/>
      <c r="V197" s="269"/>
      <c r="W197" s="269"/>
      <c r="X197" s="269"/>
      <c r="Y197" s="269"/>
      <c r="Z197" s="269"/>
      <c r="AA197" s="316"/>
      <c r="AB197" s="111"/>
      <c r="AC197" s="111"/>
      <c r="AD197" s="111"/>
      <c r="AE197" s="110" t="s">
        <v>100</v>
      </c>
      <c r="AF197" s="111"/>
      <c r="AG197" s="111"/>
      <c r="AH197" s="111"/>
      <c r="AI197" s="111"/>
      <c r="AJ197" s="111"/>
      <c r="AK197" s="111"/>
      <c r="AL197" s="111"/>
      <c r="AM197" s="111"/>
      <c r="AN197" s="111"/>
      <c r="AO197" s="111"/>
      <c r="AP197" s="111"/>
      <c r="AQ197" s="111"/>
      <c r="AR197" s="111"/>
      <c r="AS197" s="112"/>
      <c r="AT197" s="12"/>
      <c r="AU197" s="177"/>
      <c r="AV197" s="178"/>
      <c r="AW197" s="178"/>
      <c r="AX197" s="178"/>
      <c r="AY197" s="178"/>
      <c r="AZ197" s="178"/>
      <c r="BA197" s="178"/>
      <c r="BB197" s="178"/>
      <c r="BC197" s="178"/>
      <c r="BD197" s="178"/>
      <c r="BE197" s="178"/>
      <c r="BF197" s="178"/>
      <c r="BG197" s="179"/>
    </row>
    <row r="198" spans="1:59" ht="25.5" hidden="1" customHeight="1">
      <c r="A198" s="109"/>
      <c r="B198" s="510" t="s">
        <v>98</v>
      </c>
      <c r="C198" s="511"/>
      <c r="D198" s="511"/>
      <c r="E198" s="512"/>
      <c r="F198" s="678" t="s">
        <v>96</v>
      </c>
      <c r="G198" s="678"/>
      <c r="H198" s="680"/>
      <c r="I198" s="680"/>
      <c r="J198" s="399" t="s">
        <v>40</v>
      </c>
      <c r="K198" s="399"/>
      <c r="L198" s="680"/>
      <c r="M198" s="680"/>
      <c r="N198" s="399" t="s">
        <v>41</v>
      </c>
      <c r="O198" s="400"/>
      <c r="P198" s="398" t="s">
        <v>42</v>
      </c>
      <c r="Q198" s="400"/>
      <c r="R198" s="693" t="s">
        <v>97</v>
      </c>
      <c r="S198" s="693"/>
      <c r="T198" s="680"/>
      <c r="U198" s="680"/>
      <c r="V198" s="399" t="s">
        <v>40</v>
      </c>
      <c r="W198" s="399"/>
      <c r="X198" s="680"/>
      <c r="Y198" s="680"/>
      <c r="Z198" s="399" t="s">
        <v>41</v>
      </c>
      <c r="AA198" s="400"/>
      <c r="AB198" s="12"/>
      <c r="AC198" s="12"/>
      <c r="AD198" s="12"/>
      <c r="AE198" s="510" t="s">
        <v>158</v>
      </c>
      <c r="AF198" s="695"/>
      <c r="AG198" s="695"/>
      <c r="AH198" s="695"/>
      <c r="AI198" s="696"/>
      <c r="AJ198" s="688">
        <f>ROUNDDOWN(AY199/60,0)</f>
        <v>0</v>
      </c>
      <c r="AK198" s="688"/>
      <c r="AL198" s="690" t="s">
        <v>87</v>
      </c>
      <c r="AM198" s="690"/>
      <c r="AN198" s="688">
        <f>AY199-AJ198*60</f>
        <v>0</v>
      </c>
      <c r="AO198" s="688"/>
      <c r="AP198" s="399" t="s">
        <v>41</v>
      </c>
      <c r="AQ198" s="400"/>
      <c r="AR198" s="111"/>
      <c r="AS198" s="113"/>
      <c r="AT198" s="692"/>
      <c r="AU198" s="177"/>
      <c r="AV198" s="178" t="s">
        <v>112</v>
      </c>
      <c r="AW198" s="178"/>
      <c r="AX198" s="178"/>
      <c r="AY198" s="178" t="s">
        <v>18</v>
      </c>
      <c r="AZ198" s="178"/>
      <c r="BA198" s="178"/>
      <c r="BB198" s="178"/>
      <c r="BC198" s="178"/>
      <c r="BD198" s="178"/>
      <c r="BE198" s="178"/>
      <c r="BF198" s="178"/>
      <c r="BG198" s="179"/>
    </row>
    <row r="199" spans="1:59" ht="25.5" hidden="1" customHeight="1">
      <c r="A199" s="109"/>
      <c r="B199" s="513"/>
      <c r="C199" s="514"/>
      <c r="D199" s="514"/>
      <c r="E199" s="515"/>
      <c r="F199" s="678"/>
      <c r="G199" s="678"/>
      <c r="H199" s="682"/>
      <c r="I199" s="682"/>
      <c r="J199" s="402"/>
      <c r="K199" s="402"/>
      <c r="L199" s="682"/>
      <c r="M199" s="682"/>
      <c r="N199" s="402"/>
      <c r="O199" s="403"/>
      <c r="P199" s="401"/>
      <c r="Q199" s="403"/>
      <c r="R199" s="694"/>
      <c r="S199" s="694"/>
      <c r="T199" s="682"/>
      <c r="U199" s="682"/>
      <c r="V199" s="402"/>
      <c r="W199" s="402"/>
      <c r="X199" s="682"/>
      <c r="Y199" s="682"/>
      <c r="Z199" s="402"/>
      <c r="AA199" s="403"/>
      <c r="AB199" s="12"/>
      <c r="AC199" s="12"/>
      <c r="AD199" s="12"/>
      <c r="AE199" s="697"/>
      <c r="AF199" s="698"/>
      <c r="AG199" s="698"/>
      <c r="AH199" s="698"/>
      <c r="AI199" s="699"/>
      <c r="AJ199" s="689"/>
      <c r="AK199" s="689"/>
      <c r="AL199" s="691"/>
      <c r="AM199" s="691"/>
      <c r="AN199" s="689"/>
      <c r="AO199" s="689"/>
      <c r="AP199" s="402"/>
      <c r="AQ199" s="403"/>
      <c r="AR199" s="111"/>
      <c r="AS199" s="113"/>
      <c r="AT199" s="692"/>
      <c r="AU199" s="502" t="s">
        <v>45</v>
      </c>
      <c r="AV199" s="493">
        <f>T198*60+X198</f>
        <v>0</v>
      </c>
      <c r="AW199" s="178"/>
      <c r="AX199" s="505" t="s">
        <v>244</v>
      </c>
      <c r="AY199" s="493">
        <f>(T198*60+X198)-(H198*60+L198)</f>
        <v>0</v>
      </c>
      <c r="AZ199" s="178"/>
      <c r="BA199" s="178"/>
      <c r="BB199" s="178"/>
      <c r="BC199" s="178"/>
      <c r="BD199" s="178"/>
      <c r="BE199" s="178"/>
      <c r="BF199" s="178"/>
      <c r="BG199" s="179"/>
    </row>
    <row r="200" spans="1:59" ht="25.5" hidden="1" customHeight="1">
      <c r="A200" s="109"/>
      <c r="B200" s="114"/>
      <c r="C200" s="114"/>
      <c r="D200" s="114"/>
      <c r="E200" s="114"/>
      <c r="F200" s="115"/>
      <c r="G200" s="115"/>
      <c r="H200" s="314"/>
      <c r="I200" s="115"/>
      <c r="J200" s="115"/>
      <c r="K200" s="115"/>
      <c r="L200" s="115"/>
      <c r="M200" s="115"/>
      <c r="N200" s="115"/>
      <c r="O200" s="115"/>
      <c r="P200" s="115"/>
      <c r="Q200" s="115"/>
      <c r="R200" s="115"/>
      <c r="S200" s="115"/>
      <c r="T200" s="115"/>
      <c r="U200" s="115"/>
      <c r="V200" s="115"/>
      <c r="W200" s="115"/>
      <c r="X200" s="111"/>
      <c r="Y200" s="111"/>
      <c r="Z200" s="269"/>
      <c r="AA200" s="316"/>
      <c r="AB200" s="111"/>
      <c r="AC200" s="111"/>
      <c r="AD200" s="111"/>
      <c r="AE200" s="111"/>
      <c r="AF200" s="111"/>
      <c r="AG200" s="111"/>
      <c r="AH200" s="111"/>
      <c r="AI200" s="111"/>
      <c r="AJ200" s="233"/>
      <c r="AK200" s="111"/>
      <c r="AL200" s="111"/>
      <c r="AM200" s="111"/>
      <c r="AN200" s="111"/>
      <c r="AO200" s="111"/>
      <c r="AP200" s="111"/>
      <c r="AQ200" s="111"/>
      <c r="AR200" s="111"/>
      <c r="AS200" s="113"/>
      <c r="AU200" s="502"/>
      <c r="AV200" s="494"/>
      <c r="AW200" s="178"/>
      <c r="AX200" s="505"/>
      <c r="AY200" s="494"/>
      <c r="AZ200" s="178"/>
      <c r="BA200" s="178"/>
      <c r="BB200" s="178"/>
      <c r="BC200" s="178"/>
      <c r="BD200" s="178"/>
      <c r="BE200" s="178"/>
      <c r="BF200" s="178"/>
      <c r="BG200" s="179"/>
    </row>
    <row r="201" spans="1:59" s="12" customFormat="1" ht="25.5" hidden="1" customHeight="1" thickBot="1">
      <c r="A201" s="109"/>
      <c r="B201" s="118" t="s">
        <v>242</v>
      </c>
      <c r="C201" s="315"/>
      <c r="D201" s="315"/>
      <c r="E201" s="315"/>
      <c r="F201" s="269"/>
      <c r="G201" s="269"/>
      <c r="H201" s="269"/>
      <c r="I201" s="214"/>
      <c r="J201" s="269"/>
      <c r="K201" s="269"/>
      <c r="L201" s="269"/>
      <c r="M201" s="269"/>
      <c r="N201" s="269"/>
      <c r="O201" s="269"/>
      <c r="P201" s="269"/>
      <c r="Q201" s="269"/>
      <c r="R201" s="269"/>
      <c r="S201" s="269"/>
      <c r="T201" s="269"/>
      <c r="U201" s="269"/>
      <c r="V201" s="269"/>
      <c r="W201" s="316"/>
      <c r="X201" s="111"/>
      <c r="Y201" s="111"/>
      <c r="Z201" s="269"/>
      <c r="AA201" s="316"/>
      <c r="AB201" s="111"/>
      <c r="AC201" s="111"/>
      <c r="AD201" s="111"/>
      <c r="AE201" s="110" t="s">
        <v>99</v>
      </c>
      <c r="AF201" s="111"/>
      <c r="AG201" s="111"/>
      <c r="AH201" s="111"/>
      <c r="AI201" s="111"/>
      <c r="AJ201" s="111"/>
      <c r="AK201" s="111"/>
      <c r="AL201" s="214" t="s">
        <v>250</v>
      </c>
      <c r="AN201" s="111"/>
      <c r="AO201" s="111"/>
      <c r="AP201" s="111"/>
      <c r="AQ201" s="111"/>
      <c r="AR201" s="111"/>
      <c r="AS201" s="113"/>
      <c r="AU201" s="177"/>
      <c r="AV201" s="182"/>
      <c r="AW201" s="182"/>
      <c r="AX201" s="182"/>
      <c r="AY201" s="182"/>
      <c r="AZ201" s="182"/>
      <c r="BA201" s="182"/>
      <c r="BB201" s="182"/>
      <c r="BC201" s="182"/>
      <c r="BD201" s="182"/>
      <c r="BE201" s="182"/>
      <c r="BF201" s="182"/>
      <c r="BG201" s="183"/>
    </row>
    <row r="202" spans="1:59" ht="25.5" hidden="1" customHeight="1">
      <c r="A202" s="109"/>
      <c r="B202" s="510" t="s">
        <v>108</v>
      </c>
      <c r="C202" s="511"/>
      <c r="D202" s="511"/>
      <c r="E202" s="512"/>
      <c r="F202" s="678" t="s">
        <v>96</v>
      </c>
      <c r="G202" s="678"/>
      <c r="H202" s="679"/>
      <c r="I202" s="680"/>
      <c r="J202" s="399" t="s">
        <v>40</v>
      </c>
      <c r="K202" s="399"/>
      <c r="L202" s="680"/>
      <c r="M202" s="680"/>
      <c r="N202" s="399" t="s">
        <v>41</v>
      </c>
      <c r="O202" s="400"/>
      <c r="P202" s="398" t="s">
        <v>42</v>
      </c>
      <c r="Q202" s="400"/>
      <c r="R202" s="693" t="s">
        <v>97</v>
      </c>
      <c r="S202" s="693"/>
      <c r="T202" s="679"/>
      <c r="U202" s="680"/>
      <c r="V202" s="399" t="s">
        <v>40</v>
      </c>
      <c r="W202" s="399"/>
      <c r="X202" s="680"/>
      <c r="Y202" s="680"/>
      <c r="Z202" s="399" t="s">
        <v>41</v>
      </c>
      <c r="AA202" s="400"/>
      <c r="AB202" s="111"/>
      <c r="AC202" s="111"/>
      <c r="AD202" s="111"/>
      <c r="AE202" s="703" t="s">
        <v>159</v>
      </c>
      <c r="AF202" s="399"/>
      <c r="AG202" s="399"/>
      <c r="AH202" s="399"/>
      <c r="AI202" s="400"/>
      <c r="AJ202" s="701">
        <f>ROUNDDOWN(BE204/60,0)</f>
        <v>0</v>
      </c>
      <c r="AK202" s="688"/>
      <c r="AL202" s="399" t="s">
        <v>40</v>
      </c>
      <c r="AM202" s="399"/>
      <c r="AN202" s="688">
        <f>BE204-AJ202*60</f>
        <v>0</v>
      </c>
      <c r="AO202" s="688"/>
      <c r="AP202" s="399" t="s">
        <v>41</v>
      </c>
      <c r="AQ202" s="400"/>
      <c r="AR202" s="111"/>
      <c r="AS202" s="119"/>
      <c r="AU202" s="522" t="s">
        <v>272</v>
      </c>
      <c r="AV202" s="175" t="s">
        <v>214</v>
      </c>
      <c r="AW202" s="175"/>
      <c r="AX202" s="175"/>
      <c r="AY202" s="175" t="s">
        <v>280</v>
      </c>
      <c r="AZ202" s="175"/>
      <c r="BA202" s="173"/>
      <c r="BB202" s="240" t="s">
        <v>135</v>
      </c>
      <c r="BC202" s="175"/>
      <c r="BD202" s="175"/>
      <c r="BE202" s="175"/>
      <c r="BF202" s="175"/>
      <c r="BG202" s="181"/>
    </row>
    <row r="203" spans="1:59" ht="25.5" hidden="1" customHeight="1" thickBot="1">
      <c r="A203" s="109"/>
      <c r="B203" s="513"/>
      <c r="C203" s="514"/>
      <c r="D203" s="514"/>
      <c r="E203" s="515"/>
      <c r="F203" s="678"/>
      <c r="G203" s="678"/>
      <c r="H203" s="681"/>
      <c r="I203" s="682"/>
      <c r="J203" s="402"/>
      <c r="K203" s="402"/>
      <c r="L203" s="682"/>
      <c r="M203" s="682"/>
      <c r="N203" s="402"/>
      <c r="O203" s="403"/>
      <c r="P203" s="401"/>
      <c r="Q203" s="403"/>
      <c r="R203" s="694"/>
      <c r="S203" s="694"/>
      <c r="T203" s="681"/>
      <c r="U203" s="682"/>
      <c r="V203" s="402"/>
      <c r="W203" s="402"/>
      <c r="X203" s="682"/>
      <c r="Y203" s="682"/>
      <c r="Z203" s="402"/>
      <c r="AA203" s="403"/>
      <c r="AB203" s="12"/>
      <c r="AC203" s="12"/>
      <c r="AD203" s="12"/>
      <c r="AE203" s="401"/>
      <c r="AF203" s="402"/>
      <c r="AG203" s="402"/>
      <c r="AH203" s="402"/>
      <c r="AI203" s="403"/>
      <c r="AJ203" s="702"/>
      <c r="AK203" s="689"/>
      <c r="AL203" s="402"/>
      <c r="AM203" s="402"/>
      <c r="AN203" s="689"/>
      <c r="AO203" s="689"/>
      <c r="AP203" s="402"/>
      <c r="AQ203" s="403"/>
      <c r="AR203" s="111"/>
      <c r="AS203" s="119"/>
      <c r="AU203" s="523"/>
      <c r="AV203" s="178" t="s">
        <v>136</v>
      </c>
      <c r="AW203" s="180"/>
      <c r="AX203" s="178"/>
      <c r="AY203" s="243" t="s">
        <v>246</v>
      </c>
      <c r="AZ203" s="180"/>
      <c r="BA203" s="260"/>
      <c r="BB203" s="241" t="s">
        <v>215</v>
      </c>
      <c r="BC203" s="180"/>
      <c r="BD203" s="178"/>
      <c r="BE203" s="178" t="s">
        <v>95</v>
      </c>
      <c r="BF203" s="178"/>
      <c r="BG203" s="179"/>
    </row>
    <row r="204" spans="1:59" s="8" customFormat="1" ht="25.5" hidden="1" customHeight="1">
      <c r="A204" s="236"/>
      <c r="C204" s="214"/>
      <c r="D204" s="214"/>
      <c r="E204" s="214"/>
      <c r="F204" s="214"/>
      <c r="G204" s="214"/>
      <c r="H204" s="214"/>
      <c r="I204" s="214"/>
      <c r="J204" s="214"/>
      <c r="K204" s="214"/>
      <c r="L204" s="214"/>
      <c r="M204" s="214"/>
      <c r="N204" s="214"/>
      <c r="O204" s="216"/>
      <c r="P204" s="214"/>
      <c r="Q204" s="214"/>
      <c r="R204" s="214"/>
      <c r="S204" s="214"/>
      <c r="T204" s="214"/>
      <c r="U204" s="237"/>
      <c r="V204" s="214"/>
      <c r="W204" s="214"/>
      <c r="X204" s="238"/>
      <c r="Y204" s="238"/>
      <c r="Z204" s="269"/>
      <c r="AA204" s="316"/>
      <c r="AB204" s="238"/>
      <c r="AC204" s="238"/>
      <c r="AD204" s="238"/>
      <c r="AF204" s="216"/>
      <c r="AG204" s="215"/>
      <c r="AH204" s="215"/>
      <c r="AI204" s="215"/>
      <c r="AJ204" s="215"/>
      <c r="AK204" s="215"/>
      <c r="AL204" s="214" t="s">
        <v>282</v>
      </c>
      <c r="AM204" s="215"/>
      <c r="AN204" s="238"/>
      <c r="AO204" s="238"/>
      <c r="AP204" s="238"/>
      <c r="AQ204" s="139"/>
      <c r="AR204" s="238"/>
      <c r="AS204" s="239"/>
      <c r="AU204" s="502" t="s">
        <v>133</v>
      </c>
      <c r="AV204" s="493">
        <f>T202*60+X202</f>
        <v>0</v>
      </c>
      <c r="AW204" s="700"/>
      <c r="AX204" s="505" t="s">
        <v>134</v>
      </c>
      <c r="AY204" s="493">
        <f>20*60</f>
        <v>1200</v>
      </c>
      <c r="AZ204" s="178"/>
      <c r="BA204" s="502" t="s">
        <v>46</v>
      </c>
      <c r="BB204" s="493">
        <f>IF(AV204&lt;=AY204,AY204,AV199)</f>
        <v>1200</v>
      </c>
      <c r="BC204" s="501"/>
      <c r="BD204" s="505" t="s">
        <v>245</v>
      </c>
      <c r="BE204" s="499">
        <f>IF(AV199-BB204&gt;0,AV199-BB204,0)</f>
        <v>0</v>
      </c>
      <c r="BF204" s="485" t="s">
        <v>132</v>
      </c>
      <c r="BG204" s="486"/>
    </row>
    <row r="205" spans="1:59" ht="25.5" hidden="1" customHeight="1">
      <c r="A205" s="109"/>
      <c r="B205" s="510" t="s">
        <v>108</v>
      </c>
      <c r="C205" s="511"/>
      <c r="D205" s="511"/>
      <c r="E205" s="512"/>
      <c r="F205" s="678" t="s">
        <v>96</v>
      </c>
      <c r="G205" s="678"/>
      <c r="H205" s="679"/>
      <c r="I205" s="680"/>
      <c r="J205" s="399" t="s">
        <v>40</v>
      </c>
      <c r="K205" s="399"/>
      <c r="L205" s="680"/>
      <c r="M205" s="680"/>
      <c r="N205" s="399" t="s">
        <v>41</v>
      </c>
      <c r="O205" s="400"/>
      <c r="P205" s="398" t="s">
        <v>42</v>
      </c>
      <c r="Q205" s="400"/>
      <c r="R205" s="693" t="s">
        <v>97</v>
      </c>
      <c r="S205" s="693"/>
      <c r="T205" s="679"/>
      <c r="U205" s="680"/>
      <c r="V205" s="399" t="s">
        <v>40</v>
      </c>
      <c r="W205" s="399"/>
      <c r="X205" s="680"/>
      <c r="Y205" s="680"/>
      <c r="Z205" s="399" t="s">
        <v>41</v>
      </c>
      <c r="AA205" s="400"/>
      <c r="AB205" s="111"/>
      <c r="AC205" s="111"/>
      <c r="AD205" s="111"/>
      <c r="AE205" s="703" t="s">
        <v>159</v>
      </c>
      <c r="AF205" s="399"/>
      <c r="AG205" s="399"/>
      <c r="AH205" s="399"/>
      <c r="AI205" s="400"/>
      <c r="AJ205" s="701">
        <f>ROUNDDOWN(BE210/60,0)</f>
        <v>0</v>
      </c>
      <c r="AK205" s="688"/>
      <c r="AL205" s="399" t="s">
        <v>40</v>
      </c>
      <c r="AM205" s="399"/>
      <c r="AN205" s="688">
        <f>BE210-AJ205*60</f>
        <v>0</v>
      </c>
      <c r="AO205" s="688"/>
      <c r="AP205" s="399" t="s">
        <v>41</v>
      </c>
      <c r="AQ205" s="400"/>
      <c r="AR205" s="111"/>
      <c r="AS205" s="119"/>
      <c r="AU205" s="502"/>
      <c r="AV205" s="494"/>
      <c r="AW205" s="700"/>
      <c r="AX205" s="505"/>
      <c r="AY205" s="494"/>
      <c r="AZ205" s="178"/>
      <c r="BA205" s="502"/>
      <c r="BB205" s="494"/>
      <c r="BC205" s="501"/>
      <c r="BD205" s="505"/>
      <c r="BE205" s="500"/>
      <c r="BF205" s="485"/>
      <c r="BG205" s="486"/>
    </row>
    <row r="206" spans="1:59" ht="25.5" hidden="1" customHeight="1">
      <c r="A206" s="109"/>
      <c r="B206" s="513"/>
      <c r="C206" s="514"/>
      <c r="D206" s="514"/>
      <c r="E206" s="515"/>
      <c r="F206" s="678"/>
      <c r="G206" s="678"/>
      <c r="H206" s="681"/>
      <c r="I206" s="682"/>
      <c r="J206" s="402"/>
      <c r="K206" s="402"/>
      <c r="L206" s="682"/>
      <c r="M206" s="682"/>
      <c r="N206" s="402"/>
      <c r="O206" s="403"/>
      <c r="P206" s="401"/>
      <c r="Q206" s="403"/>
      <c r="R206" s="694"/>
      <c r="S206" s="694"/>
      <c r="T206" s="681"/>
      <c r="U206" s="682"/>
      <c r="V206" s="402"/>
      <c r="W206" s="402"/>
      <c r="X206" s="682"/>
      <c r="Y206" s="682"/>
      <c r="Z206" s="402"/>
      <c r="AA206" s="403"/>
      <c r="AB206" s="12"/>
      <c r="AC206" s="12"/>
      <c r="AD206" s="12"/>
      <c r="AE206" s="401"/>
      <c r="AF206" s="402"/>
      <c r="AG206" s="402"/>
      <c r="AH206" s="402"/>
      <c r="AI206" s="403"/>
      <c r="AJ206" s="702"/>
      <c r="AK206" s="689"/>
      <c r="AL206" s="402"/>
      <c r="AM206" s="402"/>
      <c r="AN206" s="689"/>
      <c r="AO206" s="689"/>
      <c r="AP206" s="402"/>
      <c r="AQ206" s="403"/>
      <c r="AR206" s="111"/>
      <c r="AS206" s="119"/>
      <c r="AU206" s="259"/>
      <c r="AV206" s="178"/>
      <c r="AW206" s="178"/>
      <c r="AX206" s="178"/>
      <c r="AY206" s="178"/>
      <c r="AZ206" s="178"/>
      <c r="BA206" s="234" t="s">
        <v>137</v>
      </c>
      <c r="BB206" s="178"/>
      <c r="BC206" s="178"/>
      <c r="BD206" s="178"/>
      <c r="BE206" s="178"/>
      <c r="BF206" s="178"/>
      <c r="BG206" s="179"/>
    </row>
    <row r="207" spans="1:59" ht="25.5" hidden="1" customHeight="1" thickBot="1">
      <c r="A207" s="120"/>
      <c r="B207" s="114"/>
      <c r="C207" s="114"/>
      <c r="D207" s="114"/>
      <c r="E207" s="114"/>
      <c r="F207" s="12"/>
      <c r="G207" s="114"/>
      <c r="H207" s="314"/>
      <c r="I207" s="114"/>
      <c r="J207" s="114"/>
      <c r="K207" s="114"/>
      <c r="L207" s="114"/>
      <c r="M207" s="114"/>
      <c r="N207" s="114"/>
      <c r="O207" s="114"/>
      <c r="P207" s="121"/>
      <c r="Q207" s="114"/>
      <c r="R207" s="114"/>
      <c r="S207" s="114"/>
      <c r="T207" s="114"/>
      <c r="U207" s="114"/>
      <c r="V207" s="114"/>
      <c r="W207" s="114"/>
      <c r="X207" s="111"/>
      <c r="Y207" s="111"/>
      <c r="Z207" s="269"/>
      <c r="AA207" s="12"/>
      <c r="AB207" s="12"/>
      <c r="AC207" s="12"/>
      <c r="AD207" s="12"/>
      <c r="AE207" s="12"/>
      <c r="AF207" s="12"/>
      <c r="AG207" s="12"/>
      <c r="AH207" s="12"/>
      <c r="AI207" s="12"/>
      <c r="AJ207" s="233"/>
      <c r="AK207" s="12"/>
      <c r="AL207" s="12"/>
      <c r="AM207" s="12"/>
      <c r="AN207" s="12"/>
      <c r="AO207" s="12"/>
      <c r="AP207" s="12"/>
      <c r="AQ207" s="12"/>
      <c r="AR207" s="12"/>
      <c r="AS207" s="113"/>
      <c r="AU207" s="177"/>
      <c r="AV207" s="261"/>
      <c r="AW207" s="182"/>
      <c r="AX207" s="182"/>
      <c r="AY207" s="182"/>
      <c r="AZ207" s="182"/>
      <c r="BA207" s="235" t="s">
        <v>254</v>
      </c>
      <c r="BB207" s="261"/>
      <c r="BC207" s="261"/>
      <c r="BD207" s="261"/>
      <c r="BE207" s="261"/>
      <c r="BF207" s="261"/>
      <c r="BG207" s="183"/>
    </row>
    <row r="208" spans="1:59" ht="25.5" hidden="1" customHeight="1">
      <c r="A208" s="120"/>
      <c r="B208" s="12"/>
      <c r="C208" s="123" t="s">
        <v>257</v>
      </c>
      <c r="D208" s="124"/>
      <c r="E208" s="124"/>
      <c r="F208" s="125"/>
      <c r="G208" s="124"/>
      <c r="H208" s="124"/>
      <c r="I208" s="124"/>
      <c r="J208" s="124"/>
      <c r="K208" s="124"/>
      <c r="L208" s="124"/>
      <c r="M208" s="124"/>
      <c r="N208" s="124"/>
      <c r="O208" s="124"/>
      <c r="P208" s="126"/>
      <c r="Q208" s="124"/>
      <c r="R208" s="124"/>
      <c r="S208" s="124"/>
      <c r="T208" s="124"/>
      <c r="U208" s="124"/>
      <c r="V208" s="124"/>
      <c r="W208" s="124"/>
      <c r="X208" s="127"/>
      <c r="Y208" s="127"/>
      <c r="Z208" s="127"/>
      <c r="AA208" s="125"/>
      <c r="AB208" s="128"/>
      <c r="AD208" s="12"/>
      <c r="AE208" s="110" t="s">
        <v>101</v>
      </c>
      <c r="AF208" s="12"/>
      <c r="AG208" s="12"/>
      <c r="AH208" s="12"/>
      <c r="AI208" s="12"/>
      <c r="AJ208" s="12"/>
      <c r="AK208" s="12"/>
      <c r="AL208" s="214" t="s">
        <v>250</v>
      </c>
      <c r="AM208" s="12"/>
      <c r="AN208" s="12"/>
      <c r="AO208" s="12"/>
      <c r="AP208" s="12"/>
      <c r="AQ208" s="12"/>
      <c r="AR208" s="12"/>
      <c r="AS208" s="113"/>
      <c r="AU208" s="522" t="s">
        <v>273</v>
      </c>
      <c r="AV208" s="249" t="s">
        <v>214</v>
      </c>
      <c r="AW208" s="249"/>
      <c r="AX208" s="249"/>
      <c r="AY208" s="175" t="s">
        <v>280</v>
      </c>
      <c r="AZ208" s="249"/>
      <c r="BA208" s="263"/>
      <c r="BB208" s="250" t="s">
        <v>135</v>
      </c>
      <c r="BC208" s="249"/>
      <c r="BD208" s="249"/>
      <c r="BE208" s="249"/>
      <c r="BF208" s="249"/>
      <c r="BG208" s="251"/>
    </row>
    <row r="209" spans="1:59" s="77" customFormat="1" ht="25.5" hidden="1" customHeight="1" thickBot="1">
      <c r="A209" s="120"/>
      <c r="B209" s="12"/>
      <c r="C209" s="129" t="s">
        <v>219</v>
      </c>
      <c r="D209" s="506" t="s">
        <v>146</v>
      </c>
      <c r="E209" s="506"/>
      <c r="F209" s="506"/>
      <c r="G209" s="506"/>
      <c r="H209" s="506"/>
      <c r="I209" s="506"/>
      <c r="J209" s="506"/>
      <c r="K209" s="506"/>
      <c r="L209" s="506"/>
      <c r="M209" s="506"/>
      <c r="N209" s="506"/>
      <c r="O209" s="506"/>
      <c r="P209" s="506"/>
      <c r="Q209" s="506"/>
      <c r="R209" s="506"/>
      <c r="S209" s="506"/>
      <c r="T209" s="506"/>
      <c r="U209" s="506"/>
      <c r="V209" s="506"/>
      <c r="W209" s="506"/>
      <c r="X209" s="506"/>
      <c r="Y209" s="506"/>
      <c r="Z209" s="506"/>
      <c r="AA209" s="506"/>
      <c r="AB209" s="507"/>
      <c r="AC209" s="1"/>
      <c r="AD209" s="12"/>
      <c r="AE209" s="510" t="s">
        <v>160</v>
      </c>
      <c r="AF209" s="511"/>
      <c r="AG209" s="511"/>
      <c r="AH209" s="511"/>
      <c r="AI209" s="511"/>
      <c r="AJ209" s="511"/>
      <c r="AK209" s="512"/>
      <c r="AL209" s="516">
        <f>'様式第３－１号(大規模映画館) '!AL208</f>
        <v>0</v>
      </c>
      <c r="AM209" s="517"/>
      <c r="AN209" s="517"/>
      <c r="AO209" s="517"/>
      <c r="AP209" s="517"/>
      <c r="AQ209" s="518"/>
      <c r="AR209" s="12"/>
      <c r="AS209" s="113"/>
      <c r="AU209" s="523"/>
      <c r="AV209" s="243" t="s">
        <v>136</v>
      </c>
      <c r="AW209" s="252"/>
      <c r="AX209" s="243"/>
      <c r="AY209" s="243" t="s">
        <v>274</v>
      </c>
      <c r="AZ209" s="252"/>
      <c r="BA209" s="263"/>
      <c r="BB209" s="241" t="s">
        <v>215</v>
      </c>
      <c r="BC209" s="252"/>
      <c r="BD209" s="243"/>
      <c r="BE209" s="243" t="s">
        <v>95</v>
      </c>
      <c r="BF209" s="243"/>
      <c r="BG209" s="253"/>
    </row>
    <row r="210" spans="1:59" ht="25.5" hidden="1" customHeight="1">
      <c r="A210" s="120"/>
      <c r="B210" s="12"/>
      <c r="C210" s="130" t="s">
        <v>220</v>
      </c>
      <c r="D210" s="508" t="s">
        <v>243</v>
      </c>
      <c r="E210" s="508"/>
      <c r="F210" s="508"/>
      <c r="G210" s="508"/>
      <c r="H210" s="508"/>
      <c r="I210" s="508"/>
      <c r="J210" s="508"/>
      <c r="K210" s="508"/>
      <c r="L210" s="508"/>
      <c r="M210" s="508"/>
      <c r="N210" s="508"/>
      <c r="O210" s="508"/>
      <c r="P210" s="508"/>
      <c r="Q210" s="508"/>
      <c r="R210" s="508"/>
      <c r="S210" s="508"/>
      <c r="T210" s="508"/>
      <c r="U210" s="508"/>
      <c r="V210" s="508"/>
      <c r="W210" s="508"/>
      <c r="X210" s="508"/>
      <c r="Y210" s="508"/>
      <c r="Z210" s="508"/>
      <c r="AA210" s="508"/>
      <c r="AB210" s="509"/>
      <c r="AD210" s="12"/>
      <c r="AE210" s="513"/>
      <c r="AF210" s="514"/>
      <c r="AG210" s="514"/>
      <c r="AH210" s="514"/>
      <c r="AI210" s="514"/>
      <c r="AJ210" s="514"/>
      <c r="AK210" s="515"/>
      <c r="AL210" s="519"/>
      <c r="AM210" s="520"/>
      <c r="AN210" s="520"/>
      <c r="AO210" s="520"/>
      <c r="AP210" s="520"/>
      <c r="AQ210" s="521"/>
      <c r="AR210" s="12"/>
      <c r="AS210" s="113"/>
      <c r="AT210" s="313"/>
      <c r="AU210" s="487" t="s">
        <v>133</v>
      </c>
      <c r="AV210" s="488">
        <f>T205*60+X205</f>
        <v>0</v>
      </c>
      <c r="AW210" s="491"/>
      <c r="AX210" s="492" t="s">
        <v>134</v>
      </c>
      <c r="AY210" s="493">
        <f>21*60</f>
        <v>1260</v>
      </c>
      <c r="AZ210" s="243"/>
      <c r="BA210" s="487" t="s">
        <v>46</v>
      </c>
      <c r="BB210" s="488">
        <f>IF(AV210&lt;=AY210,AY210,AV199)</f>
        <v>1260</v>
      </c>
      <c r="BC210" s="490"/>
      <c r="BD210" s="492" t="s">
        <v>245</v>
      </c>
      <c r="BE210" s="495">
        <f>IF(AV199-BB210&gt;0,AV199-BB210,0)</f>
        <v>0</v>
      </c>
      <c r="BF210" s="497" t="s">
        <v>132</v>
      </c>
      <c r="BG210" s="498"/>
    </row>
    <row r="211" spans="1:59" ht="25.5" hidden="1" customHeight="1">
      <c r="A211" s="120"/>
      <c r="B211" s="12"/>
      <c r="C211" s="131"/>
      <c r="D211" s="503" t="s">
        <v>281</v>
      </c>
      <c r="E211" s="503"/>
      <c r="F211" s="503"/>
      <c r="G211" s="503"/>
      <c r="H211" s="503"/>
      <c r="I211" s="503"/>
      <c r="J211" s="503"/>
      <c r="K211" s="503"/>
      <c r="L211" s="503"/>
      <c r="M211" s="503"/>
      <c r="N211" s="503"/>
      <c r="O211" s="503"/>
      <c r="P211" s="503"/>
      <c r="Q211" s="503"/>
      <c r="R211" s="503"/>
      <c r="S211" s="503"/>
      <c r="T211" s="503"/>
      <c r="U211" s="503"/>
      <c r="V211" s="503"/>
      <c r="W211" s="503"/>
      <c r="X211" s="503"/>
      <c r="Y211" s="503"/>
      <c r="Z211" s="503"/>
      <c r="AA211" s="503"/>
      <c r="AB211" s="504"/>
      <c r="AD211" s="12"/>
      <c r="AF211" s="12"/>
      <c r="AG211" s="12"/>
      <c r="AH211" s="12"/>
      <c r="AI211" s="12"/>
      <c r="AJ211" s="12"/>
      <c r="AK211" s="12"/>
      <c r="AL211" s="214" t="s">
        <v>282</v>
      </c>
      <c r="AM211" s="12"/>
      <c r="AN211" s="12"/>
      <c r="AO211" s="12"/>
      <c r="AP211" s="12"/>
      <c r="AQ211" s="12"/>
      <c r="AR211" s="12"/>
      <c r="AS211" s="113"/>
      <c r="AT211" s="313"/>
      <c r="AU211" s="487"/>
      <c r="AV211" s="489"/>
      <c r="AW211" s="491"/>
      <c r="AX211" s="492"/>
      <c r="AY211" s="494"/>
      <c r="AZ211" s="243"/>
      <c r="BA211" s="487"/>
      <c r="BB211" s="489"/>
      <c r="BC211" s="490"/>
      <c r="BD211" s="492"/>
      <c r="BE211" s="496"/>
      <c r="BF211" s="497"/>
      <c r="BG211" s="498"/>
    </row>
    <row r="212" spans="1:59" ht="25.5" hidden="1" customHeight="1">
      <c r="A212" s="120"/>
      <c r="B212" s="12"/>
      <c r="C212" s="131"/>
      <c r="D212" s="305"/>
      <c r="E212" s="305"/>
      <c r="F212" s="305"/>
      <c r="G212" s="305"/>
      <c r="H212" s="305"/>
      <c r="I212" s="305"/>
      <c r="J212" s="305"/>
      <c r="K212" s="305"/>
      <c r="L212" s="305"/>
      <c r="M212" s="305"/>
      <c r="N212" s="305"/>
      <c r="O212" s="305"/>
      <c r="P212" s="305"/>
      <c r="Q212" s="305"/>
      <c r="R212" s="305"/>
      <c r="S212" s="305"/>
      <c r="T212" s="305"/>
      <c r="U212" s="305"/>
      <c r="V212" s="305"/>
      <c r="W212" s="305"/>
      <c r="X212" s="305"/>
      <c r="Y212" s="305"/>
      <c r="Z212" s="305"/>
      <c r="AA212" s="305"/>
      <c r="AB212" s="306"/>
      <c r="AD212" s="12"/>
      <c r="AE212" s="510" t="s">
        <v>160</v>
      </c>
      <c r="AF212" s="511"/>
      <c r="AG212" s="511"/>
      <c r="AH212" s="511"/>
      <c r="AI212" s="511"/>
      <c r="AJ212" s="511"/>
      <c r="AK212" s="512"/>
      <c r="AL212" s="516">
        <f>'様式第３－１号(大規模映画館) '!AL211</f>
        <v>0</v>
      </c>
      <c r="AM212" s="517"/>
      <c r="AN212" s="517"/>
      <c r="AO212" s="517"/>
      <c r="AP212" s="517"/>
      <c r="AQ212" s="518"/>
      <c r="AR212" s="12"/>
      <c r="AS212" s="113"/>
      <c r="AT212" s="313"/>
      <c r="AU212" s="260"/>
      <c r="AV212" s="243"/>
      <c r="AW212" s="243"/>
      <c r="AX212" s="243"/>
      <c r="AY212" s="243"/>
      <c r="AZ212" s="243"/>
      <c r="BA212" s="254" t="s">
        <v>137</v>
      </c>
      <c r="BB212" s="243"/>
      <c r="BC212" s="243"/>
      <c r="BD212" s="243"/>
      <c r="BE212" s="243"/>
      <c r="BF212" s="243"/>
      <c r="BG212" s="253"/>
    </row>
    <row r="213" spans="1:59" ht="25.5" hidden="1" customHeight="1">
      <c r="A213" s="120"/>
      <c r="B213" s="12"/>
      <c r="C213" s="125"/>
      <c r="D213" s="307"/>
      <c r="E213" s="307"/>
      <c r="F213" s="307"/>
      <c r="G213" s="307"/>
      <c r="H213" s="307"/>
      <c r="I213" s="307"/>
      <c r="J213" s="307"/>
      <c r="K213" s="307"/>
      <c r="L213" s="307"/>
      <c r="M213" s="307"/>
      <c r="N213" s="307"/>
      <c r="O213" s="307"/>
      <c r="P213" s="307"/>
      <c r="Q213" s="307"/>
      <c r="R213" s="307"/>
      <c r="S213" s="307"/>
      <c r="T213" s="307"/>
      <c r="U213" s="307"/>
      <c r="V213" s="307"/>
      <c r="W213" s="307"/>
      <c r="X213" s="307"/>
      <c r="Y213" s="307"/>
      <c r="Z213" s="307"/>
      <c r="AA213" s="307"/>
      <c r="AB213" s="307"/>
      <c r="AD213" s="12"/>
      <c r="AE213" s="513"/>
      <c r="AF213" s="514"/>
      <c r="AG213" s="514"/>
      <c r="AH213" s="514"/>
      <c r="AI213" s="514"/>
      <c r="AJ213" s="514"/>
      <c r="AK213" s="515"/>
      <c r="AL213" s="519"/>
      <c r="AM213" s="520"/>
      <c r="AN213" s="520"/>
      <c r="AO213" s="520"/>
      <c r="AP213" s="520"/>
      <c r="AQ213" s="521"/>
      <c r="AR213" s="12"/>
      <c r="AS213" s="113"/>
      <c r="AT213" s="313"/>
      <c r="AU213" s="264"/>
      <c r="AV213" s="265"/>
      <c r="AW213" s="255"/>
      <c r="AX213" s="255"/>
      <c r="AY213" s="255"/>
      <c r="AZ213" s="255"/>
      <c r="BA213" s="256" t="s">
        <v>247</v>
      </c>
      <c r="BB213" s="265"/>
      <c r="BC213" s="265"/>
      <c r="BD213" s="265"/>
      <c r="BE213" s="265"/>
      <c r="BF213" s="265"/>
      <c r="BG213" s="257"/>
    </row>
    <row r="214" spans="1:59" ht="25.5" hidden="1" customHeight="1">
      <c r="A214" s="133"/>
      <c r="B214" s="134"/>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34"/>
      <c r="AJ214" s="134"/>
      <c r="AK214" s="135" t="s">
        <v>152</v>
      </c>
      <c r="AL214" s="134"/>
      <c r="AM214" s="136"/>
      <c r="AN214" s="136"/>
      <c r="AO214" s="136"/>
      <c r="AP214" s="134"/>
      <c r="AQ214" s="134"/>
      <c r="AR214" s="134"/>
      <c r="AS214" s="137"/>
    </row>
    <row r="215" spans="1:59" ht="17.25" hidden="1" customHeight="1">
      <c r="A215" s="115"/>
      <c r="B215" s="115"/>
      <c r="C215" s="115"/>
      <c r="D215" s="115"/>
      <c r="E215" s="115"/>
      <c r="F215" s="122"/>
      <c r="G215" s="115"/>
      <c r="H215" s="115"/>
      <c r="I215" s="115"/>
      <c r="J215" s="115"/>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32"/>
      <c r="AL215" s="12"/>
      <c r="AM215" s="111"/>
      <c r="AN215" s="111"/>
      <c r="AO215" s="111"/>
      <c r="AP215" s="12"/>
      <c r="AQ215" s="12"/>
      <c r="AR215" s="12"/>
      <c r="AS215" s="12"/>
    </row>
    <row r="216" spans="1:59" ht="17.25" hidden="1" customHeight="1">
      <c r="A216" s="115"/>
      <c r="B216" s="115"/>
      <c r="C216" s="115"/>
      <c r="D216" s="115"/>
      <c r="E216" s="115"/>
      <c r="F216" s="122"/>
      <c r="G216" s="115"/>
      <c r="H216" s="115"/>
      <c r="I216" s="115"/>
      <c r="J216" s="115"/>
      <c r="AK216" s="138"/>
      <c r="AM216" s="92"/>
      <c r="AN216" s="92"/>
      <c r="AO216" s="92"/>
      <c r="AU216" s="12"/>
    </row>
    <row r="217" spans="1:59" ht="25.5" hidden="1" customHeight="1">
      <c r="A217" s="552" t="s">
        <v>304</v>
      </c>
      <c r="B217" s="553"/>
      <c r="C217" s="553"/>
      <c r="D217" s="553"/>
      <c r="E217" s="553"/>
      <c r="F217" s="553"/>
      <c r="G217" s="553"/>
      <c r="H217" s="553"/>
      <c r="I217" s="554"/>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c r="AO217" s="100"/>
      <c r="AP217" s="100"/>
      <c r="AQ217" s="100"/>
      <c r="AR217" s="100"/>
      <c r="AS217" s="100"/>
    </row>
    <row r="218" spans="1:59" ht="17.25" hidden="1" customHeight="1">
      <c r="A218" s="555"/>
      <c r="B218" s="556"/>
      <c r="C218" s="556"/>
      <c r="D218" s="556"/>
      <c r="E218" s="556"/>
      <c r="F218" s="556"/>
      <c r="G218" s="556"/>
      <c r="H218" s="556"/>
      <c r="I218" s="557"/>
      <c r="J218" s="103"/>
      <c r="K218" s="103"/>
      <c r="L218" s="103"/>
      <c r="M218" s="103"/>
      <c r="N218" s="103"/>
      <c r="O218" s="103"/>
      <c r="P218" s="103"/>
      <c r="Q218" s="103"/>
      <c r="R218" s="103"/>
      <c r="S218" s="103"/>
      <c r="T218" s="103"/>
      <c r="U218" s="103"/>
      <c r="V218" s="103"/>
      <c r="W218" s="103"/>
      <c r="X218" s="104"/>
      <c r="Y218" s="104"/>
      <c r="Z218" s="104"/>
      <c r="AA218" s="104"/>
      <c r="AB218" s="104"/>
      <c r="AC218" s="104"/>
      <c r="AD218" s="104"/>
      <c r="AE218" s="105"/>
      <c r="AF218" s="104"/>
      <c r="AG218" s="104"/>
      <c r="AH218" s="104"/>
      <c r="AI218" s="104"/>
      <c r="AJ218" s="104"/>
      <c r="AK218" s="104"/>
      <c r="AL218" s="104"/>
      <c r="AM218" s="104"/>
      <c r="AN218" s="104"/>
      <c r="AO218" s="104"/>
      <c r="AP218" s="106"/>
      <c r="AQ218" s="106"/>
      <c r="AR218" s="106"/>
      <c r="AS218" s="107"/>
      <c r="AU218" s="173" t="s">
        <v>110</v>
      </c>
      <c r="AV218" s="174"/>
      <c r="AW218" s="174"/>
      <c r="AX218" s="174"/>
      <c r="AY218" s="174"/>
      <c r="AZ218" s="175"/>
      <c r="BA218" s="174"/>
      <c r="BB218" s="174"/>
      <c r="BC218" s="175"/>
      <c r="BD218" s="174"/>
      <c r="BE218" s="174"/>
      <c r="BF218" s="175"/>
      <c r="BG218" s="176"/>
    </row>
    <row r="219" spans="1:59" ht="28.5" hidden="1" customHeight="1">
      <c r="A219" s="109"/>
      <c r="B219" s="110" t="s">
        <v>94</v>
      </c>
      <c r="C219" s="315"/>
      <c r="D219" s="315"/>
      <c r="E219" s="315"/>
      <c r="F219" s="12"/>
      <c r="G219" s="269"/>
      <c r="H219" s="12"/>
      <c r="I219" s="269"/>
      <c r="J219" s="269"/>
      <c r="K219" s="269"/>
      <c r="L219" s="269"/>
      <c r="M219" s="269"/>
      <c r="N219" s="269"/>
      <c r="O219" s="269"/>
      <c r="P219" s="269"/>
      <c r="Q219" s="269"/>
      <c r="R219" s="269"/>
      <c r="S219" s="269"/>
      <c r="T219" s="269"/>
      <c r="U219" s="269"/>
      <c r="V219" s="269"/>
      <c r="W219" s="269"/>
      <c r="X219" s="269"/>
      <c r="Y219" s="269"/>
      <c r="Z219" s="269"/>
      <c r="AA219" s="316"/>
      <c r="AB219" s="111"/>
      <c r="AC219" s="111"/>
      <c r="AD219" s="111"/>
      <c r="AE219" s="110" t="s">
        <v>100</v>
      </c>
      <c r="AF219" s="111"/>
      <c r="AG219" s="111"/>
      <c r="AH219" s="111"/>
      <c r="AI219" s="111"/>
      <c r="AJ219" s="111"/>
      <c r="AK219" s="111"/>
      <c r="AL219" s="111"/>
      <c r="AM219" s="111"/>
      <c r="AN219" s="111"/>
      <c r="AO219" s="111"/>
      <c r="AP219" s="111"/>
      <c r="AQ219" s="111"/>
      <c r="AR219" s="111"/>
      <c r="AS219" s="112"/>
      <c r="AT219" s="12"/>
      <c r="AU219" s="177"/>
      <c r="AV219" s="178"/>
      <c r="AW219" s="178"/>
      <c r="AX219" s="178"/>
      <c r="AY219" s="178"/>
      <c r="AZ219" s="178"/>
      <c r="BA219" s="178"/>
      <c r="BB219" s="178"/>
      <c r="BC219" s="178"/>
      <c r="BD219" s="178"/>
      <c r="BE219" s="178"/>
      <c r="BF219" s="178"/>
      <c r="BG219" s="179"/>
    </row>
    <row r="220" spans="1:59" ht="25.5" hidden="1" customHeight="1">
      <c r="A220" s="109"/>
      <c r="B220" s="510" t="s">
        <v>98</v>
      </c>
      <c r="C220" s="511"/>
      <c r="D220" s="511"/>
      <c r="E220" s="512"/>
      <c r="F220" s="678" t="s">
        <v>96</v>
      </c>
      <c r="G220" s="678"/>
      <c r="H220" s="680"/>
      <c r="I220" s="680"/>
      <c r="J220" s="399" t="s">
        <v>40</v>
      </c>
      <c r="K220" s="399"/>
      <c r="L220" s="680"/>
      <c r="M220" s="680"/>
      <c r="N220" s="399" t="s">
        <v>41</v>
      </c>
      <c r="O220" s="400"/>
      <c r="P220" s="398" t="s">
        <v>42</v>
      </c>
      <c r="Q220" s="400"/>
      <c r="R220" s="693" t="s">
        <v>97</v>
      </c>
      <c r="S220" s="693"/>
      <c r="T220" s="680"/>
      <c r="U220" s="680"/>
      <c r="V220" s="399" t="s">
        <v>40</v>
      </c>
      <c r="W220" s="399"/>
      <c r="X220" s="680"/>
      <c r="Y220" s="680"/>
      <c r="Z220" s="399" t="s">
        <v>41</v>
      </c>
      <c r="AA220" s="400"/>
      <c r="AB220" s="12"/>
      <c r="AC220" s="12"/>
      <c r="AD220" s="12"/>
      <c r="AE220" s="510" t="s">
        <v>158</v>
      </c>
      <c r="AF220" s="695"/>
      <c r="AG220" s="695"/>
      <c r="AH220" s="695"/>
      <c r="AI220" s="696"/>
      <c r="AJ220" s="688">
        <f>ROUNDDOWN(AY221/60,0)</f>
        <v>0</v>
      </c>
      <c r="AK220" s="688"/>
      <c r="AL220" s="690" t="s">
        <v>87</v>
      </c>
      <c r="AM220" s="690"/>
      <c r="AN220" s="688">
        <f>AY221-AJ220*60</f>
        <v>0</v>
      </c>
      <c r="AO220" s="688"/>
      <c r="AP220" s="399" t="s">
        <v>41</v>
      </c>
      <c r="AQ220" s="400"/>
      <c r="AR220" s="111"/>
      <c r="AS220" s="113"/>
      <c r="AT220" s="692"/>
      <c r="AU220" s="177"/>
      <c r="AV220" s="178" t="s">
        <v>112</v>
      </c>
      <c r="AW220" s="178"/>
      <c r="AX220" s="178"/>
      <c r="AY220" s="178" t="s">
        <v>18</v>
      </c>
      <c r="AZ220" s="178"/>
      <c r="BA220" s="178"/>
      <c r="BB220" s="178"/>
      <c r="BC220" s="178"/>
      <c r="BD220" s="178"/>
      <c r="BE220" s="178"/>
      <c r="BF220" s="178"/>
      <c r="BG220" s="179"/>
    </row>
    <row r="221" spans="1:59" ht="25.5" hidden="1" customHeight="1">
      <c r="A221" s="109"/>
      <c r="B221" s="513"/>
      <c r="C221" s="514"/>
      <c r="D221" s="514"/>
      <c r="E221" s="515"/>
      <c r="F221" s="678"/>
      <c r="G221" s="678"/>
      <c r="H221" s="682"/>
      <c r="I221" s="682"/>
      <c r="J221" s="402"/>
      <c r="K221" s="402"/>
      <c r="L221" s="682"/>
      <c r="M221" s="682"/>
      <c r="N221" s="402"/>
      <c r="O221" s="403"/>
      <c r="P221" s="401"/>
      <c r="Q221" s="403"/>
      <c r="R221" s="694"/>
      <c r="S221" s="694"/>
      <c r="T221" s="682"/>
      <c r="U221" s="682"/>
      <c r="V221" s="402"/>
      <c r="W221" s="402"/>
      <c r="X221" s="682"/>
      <c r="Y221" s="682"/>
      <c r="Z221" s="402"/>
      <c r="AA221" s="403"/>
      <c r="AB221" s="12"/>
      <c r="AC221" s="12"/>
      <c r="AD221" s="12"/>
      <c r="AE221" s="697"/>
      <c r="AF221" s="698"/>
      <c r="AG221" s="698"/>
      <c r="AH221" s="698"/>
      <c r="AI221" s="699"/>
      <c r="AJ221" s="689"/>
      <c r="AK221" s="689"/>
      <c r="AL221" s="691"/>
      <c r="AM221" s="691"/>
      <c r="AN221" s="689"/>
      <c r="AO221" s="689"/>
      <c r="AP221" s="402"/>
      <c r="AQ221" s="403"/>
      <c r="AR221" s="111"/>
      <c r="AS221" s="113"/>
      <c r="AT221" s="692"/>
      <c r="AU221" s="502" t="s">
        <v>45</v>
      </c>
      <c r="AV221" s="493">
        <f>T220*60+X220</f>
        <v>0</v>
      </c>
      <c r="AW221" s="178"/>
      <c r="AX221" s="505" t="s">
        <v>244</v>
      </c>
      <c r="AY221" s="493">
        <f>(T220*60+X220)-(H220*60+L220)</f>
        <v>0</v>
      </c>
      <c r="AZ221" s="178"/>
      <c r="BA221" s="178"/>
      <c r="BB221" s="178"/>
      <c r="BC221" s="178"/>
      <c r="BD221" s="178"/>
      <c r="BE221" s="178"/>
      <c r="BF221" s="178"/>
      <c r="BG221" s="179"/>
    </row>
    <row r="222" spans="1:59" ht="25.5" hidden="1" customHeight="1">
      <c r="A222" s="109"/>
      <c r="B222" s="114"/>
      <c r="C222" s="114"/>
      <c r="D222" s="114"/>
      <c r="E222" s="114"/>
      <c r="F222" s="115"/>
      <c r="G222" s="115"/>
      <c r="H222" s="314"/>
      <c r="I222" s="115"/>
      <c r="J222" s="115"/>
      <c r="K222" s="115"/>
      <c r="L222" s="115"/>
      <c r="M222" s="115"/>
      <c r="N222" s="115"/>
      <c r="O222" s="115"/>
      <c r="P222" s="115"/>
      <c r="Q222" s="115"/>
      <c r="R222" s="115"/>
      <c r="S222" s="115"/>
      <c r="T222" s="115"/>
      <c r="U222" s="115"/>
      <c r="V222" s="115"/>
      <c r="W222" s="115"/>
      <c r="X222" s="111"/>
      <c r="Y222" s="111"/>
      <c r="Z222" s="269"/>
      <c r="AA222" s="316"/>
      <c r="AB222" s="111"/>
      <c r="AC222" s="111"/>
      <c r="AD222" s="111"/>
      <c r="AE222" s="111"/>
      <c r="AF222" s="111"/>
      <c r="AG222" s="111"/>
      <c r="AH222" s="111"/>
      <c r="AI222" s="111"/>
      <c r="AJ222" s="233"/>
      <c r="AK222" s="111"/>
      <c r="AL222" s="111"/>
      <c r="AM222" s="111"/>
      <c r="AN222" s="111"/>
      <c r="AO222" s="111"/>
      <c r="AP222" s="111"/>
      <c r="AQ222" s="111"/>
      <c r="AR222" s="111"/>
      <c r="AS222" s="113"/>
      <c r="AU222" s="502"/>
      <c r="AV222" s="494"/>
      <c r="AW222" s="178"/>
      <c r="AX222" s="505"/>
      <c r="AY222" s="494"/>
      <c r="AZ222" s="178"/>
      <c r="BA222" s="178"/>
      <c r="BB222" s="178"/>
      <c r="BC222" s="178"/>
      <c r="BD222" s="178"/>
      <c r="BE222" s="178"/>
      <c r="BF222" s="178"/>
      <c r="BG222" s="179"/>
    </row>
    <row r="223" spans="1:59" s="12" customFormat="1" ht="25.5" hidden="1" customHeight="1" thickBot="1">
      <c r="A223" s="109"/>
      <c r="B223" s="118" t="s">
        <v>242</v>
      </c>
      <c r="C223" s="315"/>
      <c r="D223" s="315"/>
      <c r="E223" s="315"/>
      <c r="F223" s="269"/>
      <c r="G223" s="269"/>
      <c r="H223" s="269"/>
      <c r="I223" s="214"/>
      <c r="J223" s="269"/>
      <c r="K223" s="269"/>
      <c r="L223" s="269"/>
      <c r="M223" s="269"/>
      <c r="N223" s="269"/>
      <c r="O223" s="269"/>
      <c r="P223" s="269"/>
      <c r="Q223" s="269"/>
      <c r="R223" s="269"/>
      <c r="S223" s="269"/>
      <c r="T223" s="269"/>
      <c r="U223" s="269"/>
      <c r="V223" s="269"/>
      <c r="W223" s="316"/>
      <c r="X223" s="111"/>
      <c r="Y223" s="111"/>
      <c r="Z223" s="269"/>
      <c r="AA223" s="316"/>
      <c r="AB223" s="111"/>
      <c r="AC223" s="111"/>
      <c r="AD223" s="111"/>
      <c r="AE223" s="110" t="s">
        <v>99</v>
      </c>
      <c r="AF223" s="111"/>
      <c r="AG223" s="111"/>
      <c r="AH223" s="111"/>
      <c r="AI223" s="111"/>
      <c r="AJ223" s="111"/>
      <c r="AK223" s="111"/>
      <c r="AL223" s="214" t="s">
        <v>250</v>
      </c>
      <c r="AN223" s="111"/>
      <c r="AO223" s="111"/>
      <c r="AP223" s="111"/>
      <c r="AQ223" s="111"/>
      <c r="AR223" s="111"/>
      <c r="AS223" s="113"/>
      <c r="AU223" s="177"/>
      <c r="AV223" s="182"/>
      <c r="AW223" s="182"/>
      <c r="AX223" s="182"/>
      <c r="AY223" s="182"/>
      <c r="AZ223" s="182"/>
      <c r="BA223" s="182"/>
      <c r="BB223" s="182"/>
      <c r="BC223" s="182"/>
      <c r="BD223" s="182"/>
      <c r="BE223" s="182"/>
      <c r="BF223" s="182"/>
      <c r="BG223" s="183"/>
    </row>
    <row r="224" spans="1:59" ht="25.5" hidden="1" customHeight="1">
      <c r="A224" s="109"/>
      <c r="B224" s="510" t="s">
        <v>108</v>
      </c>
      <c r="C224" s="511"/>
      <c r="D224" s="511"/>
      <c r="E224" s="512"/>
      <c r="F224" s="678" t="s">
        <v>96</v>
      </c>
      <c r="G224" s="678"/>
      <c r="H224" s="679"/>
      <c r="I224" s="680"/>
      <c r="J224" s="399" t="s">
        <v>40</v>
      </c>
      <c r="K224" s="399"/>
      <c r="L224" s="680"/>
      <c r="M224" s="680"/>
      <c r="N224" s="399" t="s">
        <v>41</v>
      </c>
      <c r="O224" s="400"/>
      <c r="P224" s="398" t="s">
        <v>42</v>
      </c>
      <c r="Q224" s="400"/>
      <c r="R224" s="693" t="s">
        <v>97</v>
      </c>
      <c r="S224" s="693"/>
      <c r="T224" s="679"/>
      <c r="U224" s="680"/>
      <c r="V224" s="399" t="s">
        <v>40</v>
      </c>
      <c r="W224" s="399"/>
      <c r="X224" s="680"/>
      <c r="Y224" s="680"/>
      <c r="Z224" s="399" t="s">
        <v>41</v>
      </c>
      <c r="AA224" s="400"/>
      <c r="AB224" s="111"/>
      <c r="AC224" s="111"/>
      <c r="AD224" s="111"/>
      <c r="AE224" s="703" t="s">
        <v>159</v>
      </c>
      <c r="AF224" s="399"/>
      <c r="AG224" s="399"/>
      <c r="AH224" s="399"/>
      <c r="AI224" s="400"/>
      <c r="AJ224" s="701">
        <f>ROUNDDOWN(BE226/60,0)</f>
        <v>0</v>
      </c>
      <c r="AK224" s="688"/>
      <c r="AL224" s="399" t="s">
        <v>40</v>
      </c>
      <c r="AM224" s="399"/>
      <c r="AN224" s="688">
        <f>BE226-AJ224*60</f>
        <v>0</v>
      </c>
      <c r="AO224" s="688"/>
      <c r="AP224" s="399" t="s">
        <v>41</v>
      </c>
      <c r="AQ224" s="400"/>
      <c r="AR224" s="111"/>
      <c r="AS224" s="119"/>
      <c r="AU224" s="522" t="s">
        <v>272</v>
      </c>
      <c r="AV224" s="175" t="s">
        <v>214</v>
      </c>
      <c r="AW224" s="175"/>
      <c r="AX224" s="175"/>
      <c r="AY224" s="175" t="s">
        <v>280</v>
      </c>
      <c r="AZ224" s="175"/>
      <c r="BA224" s="173"/>
      <c r="BB224" s="240" t="s">
        <v>135</v>
      </c>
      <c r="BC224" s="175"/>
      <c r="BD224" s="175"/>
      <c r="BE224" s="175"/>
      <c r="BF224" s="175"/>
      <c r="BG224" s="181"/>
    </row>
    <row r="225" spans="1:65" ht="25.5" hidden="1" customHeight="1" thickBot="1">
      <c r="A225" s="109"/>
      <c r="B225" s="513"/>
      <c r="C225" s="514"/>
      <c r="D225" s="514"/>
      <c r="E225" s="515"/>
      <c r="F225" s="678"/>
      <c r="G225" s="678"/>
      <c r="H225" s="681"/>
      <c r="I225" s="682"/>
      <c r="J225" s="402"/>
      <c r="K225" s="402"/>
      <c r="L225" s="682"/>
      <c r="M225" s="682"/>
      <c r="N225" s="402"/>
      <c r="O225" s="403"/>
      <c r="P225" s="401"/>
      <c r="Q225" s="403"/>
      <c r="R225" s="694"/>
      <c r="S225" s="694"/>
      <c r="T225" s="681"/>
      <c r="U225" s="682"/>
      <c r="V225" s="402"/>
      <c r="W225" s="402"/>
      <c r="X225" s="682"/>
      <c r="Y225" s="682"/>
      <c r="Z225" s="402"/>
      <c r="AA225" s="403"/>
      <c r="AB225" s="12"/>
      <c r="AC225" s="12"/>
      <c r="AD225" s="12"/>
      <c r="AE225" s="401"/>
      <c r="AF225" s="402"/>
      <c r="AG225" s="402"/>
      <c r="AH225" s="402"/>
      <c r="AI225" s="403"/>
      <c r="AJ225" s="702"/>
      <c r="AK225" s="689"/>
      <c r="AL225" s="402"/>
      <c r="AM225" s="402"/>
      <c r="AN225" s="689"/>
      <c r="AO225" s="689"/>
      <c r="AP225" s="402"/>
      <c r="AQ225" s="403"/>
      <c r="AR225" s="111"/>
      <c r="AS225" s="119"/>
      <c r="AU225" s="523"/>
      <c r="AV225" s="178" t="s">
        <v>136</v>
      </c>
      <c r="AW225" s="180"/>
      <c r="AX225" s="178"/>
      <c r="AY225" s="243" t="s">
        <v>246</v>
      </c>
      <c r="AZ225" s="180"/>
      <c r="BA225" s="260"/>
      <c r="BB225" s="241" t="s">
        <v>215</v>
      </c>
      <c r="BC225" s="180"/>
      <c r="BD225" s="178"/>
      <c r="BE225" s="178" t="s">
        <v>95</v>
      </c>
      <c r="BF225" s="178"/>
      <c r="BG225" s="179"/>
    </row>
    <row r="226" spans="1:65" s="8" customFormat="1" ht="25.5" hidden="1" customHeight="1">
      <c r="A226" s="236"/>
      <c r="C226" s="214"/>
      <c r="D226" s="214"/>
      <c r="E226" s="214"/>
      <c r="F226" s="214"/>
      <c r="G226" s="214"/>
      <c r="H226" s="214"/>
      <c r="I226" s="214"/>
      <c r="J226" s="214"/>
      <c r="K226" s="214"/>
      <c r="L226" s="214"/>
      <c r="M226" s="214"/>
      <c r="N226" s="214"/>
      <c r="O226" s="216"/>
      <c r="P226" s="214"/>
      <c r="Q226" s="214"/>
      <c r="R226" s="214"/>
      <c r="S226" s="214"/>
      <c r="T226" s="214"/>
      <c r="U226" s="237"/>
      <c r="V226" s="214"/>
      <c r="W226" s="214"/>
      <c r="X226" s="238"/>
      <c r="Y226" s="238"/>
      <c r="Z226" s="269"/>
      <c r="AA226" s="316"/>
      <c r="AB226" s="238"/>
      <c r="AC226" s="238"/>
      <c r="AD226" s="238"/>
      <c r="AF226" s="216"/>
      <c r="AG226" s="215"/>
      <c r="AH226" s="215"/>
      <c r="AI226" s="215"/>
      <c r="AJ226" s="215"/>
      <c r="AK226" s="215"/>
      <c r="AL226" s="214" t="s">
        <v>282</v>
      </c>
      <c r="AM226" s="215"/>
      <c r="AN226" s="238"/>
      <c r="AO226" s="238"/>
      <c r="AP226" s="238"/>
      <c r="AQ226" s="139"/>
      <c r="AR226" s="238"/>
      <c r="AS226" s="239"/>
      <c r="AU226" s="502" t="s">
        <v>133</v>
      </c>
      <c r="AV226" s="493">
        <f>T224*60+X224</f>
        <v>0</v>
      </c>
      <c r="AW226" s="700"/>
      <c r="AX226" s="505" t="s">
        <v>134</v>
      </c>
      <c r="AY226" s="493">
        <f>20*60</f>
        <v>1200</v>
      </c>
      <c r="AZ226" s="178"/>
      <c r="BA226" s="502" t="s">
        <v>46</v>
      </c>
      <c r="BB226" s="493">
        <f>IF(AV226&lt;=AY226,AY226,AV221)</f>
        <v>1200</v>
      </c>
      <c r="BC226" s="501"/>
      <c r="BD226" s="505" t="s">
        <v>245</v>
      </c>
      <c r="BE226" s="499">
        <f>IF(AV221-BB226&gt;0,AV221-BB226,0)</f>
        <v>0</v>
      </c>
      <c r="BF226" s="485" t="s">
        <v>132</v>
      </c>
      <c r="BG226" s="486"/>
    </row>
    <row r="227" spans="1:65" ht="25.5" hidden="1" customHeight="1">
      <c r="A227" s="109"/>
      <c r="B227" s="510" t="s">
        <v>108</v>
      </c>
      <c r="C227" s="511"/>
      <c r="D227" s="511"/>
      <c r="E227" s="512"/>
      <c r="F227" s="678" t="s">
        <v>96</v>
      </c>
      <c r="G227" s="678"/>
      <c r="H227" s="679"/>
      <c r="I227" s="680"/>
      <c r="J227" s="399" t="s">
        <v>40</v>
      </c>
      <c r="K227" s="399"/>
      <c r="L227" s="680"/>
      <c r="M227" s="680"/>
      <c r="N227" s="399" t="s">
        <v>41</v>
      </c>
      <c r="O227" s="400"/>
      <c r="P227" s="398" t="s">
        <v>42</v>
      </c>
      <c r="Q227" s="400"/>
      <c r="R227" s="693" t="s">
        <v>97</v>
      </c>
      <c r="S227" s="693"/>
      <c r="T227" s="679"/>
      <c r="U227" s="680"/>
      <c r="V227" s="399" t="s">
        <v>40</v>
      </c>
      <c r="W227" s="399"/>
      <c r="X227" s="680"/>
      <c r="Y227" s="680"/>
      <c r="Z227" s="399" t="s">
        <v>41</v>
      </c>
      <c r="AA227" s="400"/>
      <c r="AB227" s="111"/>
      <c r="AC227" s="111"/>
      <c r="AD227" s="111"/>
      <c r="AE227" s="703" t="s">
        <v>159</v>
      </c>
      <c r="AF227" s="399"/>
      <c r="AG227" s="399"/>
      <c r="AH227" s="399"/>
      <c r="AI227" s="400"/>
      <c r="AJ227" s="701">
        <f>ROUNDDOWN(BE232/60,0)</f>
        <v>0</v>
      </c>
      <c r="AK227" s="688"/>
      <c r="AL227" s="399" t="s">
        <v>40</v>
      </c>
      <c r="AM227" s="399"/>
      <c r="AN227" s="688">
        <f>BE232-AJ227*60</f>
        <v>0</v>
      </c>
      <c r="AO227" s="688"/>
      <c r="AP227" s="399" t="s">
        <v>41</v>
      </c>
      <c r="AQ227" s="400"/>
      <c r="AR227" s="111"/>
      <c r="AS227" s="119"/>
      <c r="AU227" s="502"/>
      <c r="AV227" s="494"/>
      <c r="AW227" s="700"/>
      <c r="AX227" s="505"/>
      <c r="AY227" s="494"/>
      <c r="AZ227" s="178"/>
      <c r="BA227" s="502"/>
      <c r="BB227" s="494"/>
      <c r="BC227" s="501"/>
      <c r="BD227" s="505"/>
      <c r="BE227" s="500"/>
      <c r="BF227" s="485"/>
      <c r="BG227" s="486"/>
    </row>
    <row r="228" spans="1:65" ht="25.5" hidden="1" customHeight="1">
      <c r="A228" s="109"/>
      <c r="B228" s="513"/>
      <c r="C228" s="514"/>
      <c r="D228" s="514"/>
      <c r="E228" s="515"/>
      <c r="F228" s="678"/>
      <c r="G228" s="678"/>
      <c r="H228" s="681"/>
      <c r="I228" s="682"/>
      <c r="J228" s="402"/>
      <c r="K228" s="402"/>
      <c r="L228" s="682"/>
      <c r="M228" s="682"/>
      <c r="N228" s="402"/>
      <c r="O228" s="403"/>
      <c r="P228" s="401"/>
      <c r="Q228" s="403"/>
      <c r="R228" s="694"/>
      <c r="S228" s="694"/>
      <c r="T228" s="681"/>
      <c r="U228" s="682"/>
      <c r="V228" s="402"/>
      <c r="W228" s="402"/>
      <c r="X228" s="682"/>
      <c r="Y228" s="682"/>
      <c r="Z228" s="402"/>
      <c r="AA228" s="403"/>
      <c r="AB228" s="12"/>
      <c r="AC228" s="12"/>
      <c r="AD228" s="12"/>
      <c r="AE228" s="401"/>
      <c r="AF228" s="402"/>
      <c r="AG228" s="402"/>
      <c r="AH228" s="402"/>
      <c r="AI228" s="403"/>
      <c r="AJ228" s="702"/>
      <c r="AK228" s="689"/>
      <c r="AL228" s="402"/>
      <c r="AM228" s="402"/>
      <c r="AN228" s="689"/>
      <c r="AO228" s="689"/>
      <c r="AP228" s="402"/>
      <c r="AQ228" s="403"/>
      <c r="AR228" s="111"/>
      <c r="AS228" s="119"/>
      <c r="AU228" s="259"/>
      <c r="AV228" s="178"/>
      <c r="AW228" s="178"/>
      <c r="AX228" s="178"/>
      <c r="AY228" s="178"/>
      <c r="AZ228" s="178"/>
      <c r="BA228" s="234" t="s">
        <v>137</v>
      </c>
      <c r="BB228" s="178"/>
      <c r="BC228" s="178"/>
      <c r="BD228" s="178"/>
      <c r="BE228" s="178"/>
      <c r="BF228" s="178"/>
      <c r="BG228" s="179"/>
    </row>
    <row r="229" spans="1:65" ht="25.5" hidden="1" customHeight="1" thickBot="1">
      <c r="A229" s="120"/>
      <c r="B229" s="114"/>
      <c r="C229" s="114"/>
      <c r="D229" s="114"/>
      <c r="E229" s="114"/>
      <c r="F229" s="12"/>
      <c r="G229" s="114"/>
      <c r="H229" s="314"/>
      <c r="I229" s="114"/>
      <c r="J229" s="114"/>
      <c r="K229" s="114"/>
      <c r="L229" s="114"/>
      <c r="M229" s="114"/>
      <c r="N229" s="114"/>
      <c r="O229" s="114"/>
      <c r="P229" s="121"/>
      <c r="Q229" s="114"/>
      <c r="R229" s="114"/>
      <c r="S229" s="114"/>
      <c r="T229" s="114"/>
      <c r="U229" s="114"/>
      <c r="V229" s="114"/>
      <c r="W229" s="114"/>
      <c r="X229" s="111"/>
      <c r="Y229" s="111"/>
      <c r="Z229" s="269"/>
      <c r="AA229" s="12"/>
      <c r="AB229" s="12"/>
      <c r="AC229" s="12"/>
      <c r="AD229" s="12"/>
      <c r="AE229" s="12"/>
      <c r="AF229" s="12"/>
      <c r="AG229" s="12"/>
      <c r="AH229" s="12"/>
      <c r="AI229" s="12"/>
      <c r="AJ229" s="233"/>
      <c r="AK229" s="12"/>
      <c r="AL229" s="12"/>
      <c r="AM229" s="12"/>
      <c r="AN229" s="12"/>
      <c r="AO229" s="12"/>
      <c r="AP229" s="12"/>
      <c r="AQ229" s="12"/>
      <c r="AR229" s="12"/>
      <c r="AS229" s="113"/>
      <c r="AU229" s="177"/>
      <c r="AV229" s="261"/>
      <c r="AW229" s="182"/>
      <c r="AX229" s="182"/>
      <c r="AY229" s="182"/>
      <c r="AZ229" s="182"/>
      <c r="BA229" s="235" t="s">
        <v>254</v>
      </c>
      <c r="BB229" s="261"/>
      <c r="BC229" s="261"/>
      <c r="BD229" s="261"/>
      <c r="BE229" s="261"/>
      <c r="BF229" s="261"/>
      <c r="BG229" s="183"/>
    </row>
    <row r="230" spans="1:65" ht="25.5" hidden="1" customHeight="1">
      <c r="A230" s="120"/>
      <c r="B230" s="12"/>
      <c r="C230" s="123" t="s">
        <v>257</v>
      </c>
      <c r="D230" s="124"/>
      <c r="E230" s="124"/>
      <c r="F230" s="125"/>
      <c r="G230" s="124"/>
      <c r="H230" s="124"/>
      <c r="I230" s="124"/>
      <c r="J230" s="124"/>
      <c r="K230" s="124"/>
      <c r="L230" s="124"/>
      <c r="M230" s="124"/>
      <c r="N230" s="124"/>
      <c r="O230" s="124"/>
      <c r="P230" s="126"/>
      <c r="Q230" s="124"/>
      <c r="R230" s="124"/>
      <c r="S230" s="124"/>
      <c r="T230" s="124"/>
      <c r="U230" s="124"/>
      <c r="V230" s="124"/>
      <c r="W230" s="124"/>
      <c r="X230" s="127"/>
      <c r="Y230" s="127"/>
      <c r="Z230" s="127"/>
      <c r="AA230" s="125"/>
      <c r="AB230" s="128"/>
      <c r="AD230" s="12"/>
      <c r="AE230" s="110" t="s">
        <v>101</v>
      </c>
      <c r="AF230" s="12"/>
      <c r="AG230" s="12"/>
      <c r="AH230" s="12"/>
      <c r="AI230" s="12"/>
      <c r="AJ230" s="12"/>
      <c r="AK230" s="12"/>
      <c r="AL230" s="214" t="s">
        <v>250</v>
      </c>
      <c r="AM230" s="12"/>
      <c r="AN230" s="12"/>
      <c r="AO230" s="12"/>
      <c r="AP230" s="12"/>
      <c r="AQ230" s="12"/>
      <c r="AR230" s="12"/>
      <c r="AS230" s="113"/>
      <c r="AU230" s="522" t="s">
        <v>273</v>
      </c>
      <c r="AV230" s="249" t="s">
        <v>214</v>
      </c>
      <c r="AW230" s="249"/>
      <c r="AX230" s="249"/>
      <c r="AY230" s="175" t="s">
        <v>280</v>
      </c>
      <c r="AZ230" s="249"/>
      <c r="BA230" s="263"/>
      <c r="BB230" s="250" t="s">
        <v>135</v>
      </c>
      <c r="BC230" s="249"/>
      <c r="BD230" s="249"/>
      <c r="BE230" s="249"/>
      <c r="BF230" s="249"/>
      <c r="BG230" s="251"/>
    </row>
    <row r="231" spans="1:65" s="77" customFormat="1" ht="25.5" hidden="1" customHeight="1" thickBot="1">
      <c r="A231" s="120"/>
      <c r="B231" s="12"/>
      <c r="C231" s="129" t="s">
        <v>219</v>
      </c>
      <c r="D231" s="506" t="s">
        <v>146</v>
      </c>
      <c r="E231" s="506"/>
      <c r="F231" s="506"/>
      <c r="G231" s="506"/>
      <c r="H231" s="506"/>
      <c r="I231" s="506"/>
      <c r="J231" s="506"/>
      <c r="K231" s="506"/>
      <c r="L231" s="506"/>
      <c r="M231" s="506"/>
      <c r="N231" s="506"/>
      <c r="O231" s="506"/>
      <c r="P231" s="506"/>
      <c r="Q231" s="506"/>
      <c r="R231" s="506"/>
      <c r="S231" s="506"/>
      <c r="T231" s="506"/>
      <c r="U231" s="506"/>
      <c r="V231" s="506"/>
      <c r="W231" s="506"/>
      <c r="X231" s="506"/>
      <c r="Y231" s="506"/>
      <c r="Z231" s="506"/>
      <c r="AA231" s="506"/>
      <c r="AB231" s="507"/>
      <c r="AC231" s="1"/>
      <c r="AD231" s="12"/>
      <c r="AE231" s="510" t="s">
        <v>160</v>
      </c>
      <c r="AF231" s="511"/>
      <c r="AG231" s="511"/>
      <c r="AH231" s="511"/>
      <c r="AI231" s="511"/>
      <c r="AJ231" s="511"/>
      <c r="AK231" s="512"/>
      <c r="AL231" s="516">
        <f>'様式第３－１号(大規模映画館) '!AL230</f>
        <v>0</v>
      </c>
      <c r="AM231" s="517"/>
      <c r="AN231" s="517"/>
      <c r="AO231" s="517"/>
      <c r="AP231" s="517"/>
      <c r="AQ231" s="518"/>
      <c r="AR231" s="12"/>
      <c r="AS231" s="113"/>
      <c r="AU231" s="523"/>
      <c r="AV231" s="243" t="s">
        <v>136</v>
      </c>
      <c r="AW231" s="252"/>
      <c r="AX231" s="243"/>
      <c r="AY231" s="243" t="s">
        <v>274</v>
      </c>
      <c r="AZ231" s="252"/>
      <c r="BA231" s="263"/>
      <c r="BB231" s="241" t="s">
        <v>215</v>
      </c>
      <c r="BC231" s="252"/>
      <c r="BD231" s="243"/>
      <c r="BE231" s="243" t="s">
        <v>95</v>
      </c>
      <c r="BF231" s="243"/>
      <c r="BG231" s="253"/>
    </row>
    <row r="232" spans="1:65" ht="25.5" hidden="1" customHeight="1">
      <c r="A232" s="120"/>
      <c r="B232" s="12"/>
      <c r="C232" s="130" t="s">
        <v>220</v>
      </c>
      <c r="D232" s="508" t="s">
        <v>243</v>
      </c>
      <c r="E232" s="508"/>
      <c r="F232" s="508"/>
      <c r="G232" s="508"/>
      <c r="H232" s="508"/>
      <c r="I232" s="508"/>
      <c r="J232" s="508"/>
      <c r="K232" s="508"/>
      <c r="L232" s="508"/>
      <c r="M232" s="508"/>
      <c r="N232" s="508"/>
      <c r="O232" s="508"/>
      <c r="P232" s="508"/>
      <c r="Q232" s="508"/>
      <c r="R232" s="508"/>
      <c r="S232" s="508"/>
      <c r="T232" s="508"/>
      <c r="U232" s="508"/>
      <c r="V232" s="508"/>
      <c r="W232" s="508"/>
      <c r="X232" s="508"/>
      <c r="Y232" s="508"/>
      <c r="Z232" s="508"/>
      <c r="AA232" s="508"/>
      <c r="AB232" s="509"/>
      <c r="AD232" s="12"/>
      <c r="AE232" s="513"/>
      <c r="AF232" s="514"/>
      <c r="AG232" s="514"/>
      <c r="AH232" s="514"/>
      <c r="AI232" s="514"/>
      <c r="AJ232" s="514"/>
      <c r="AK232" s="515"/>
      <c r="AL232" s="519"/>
      <c r="AM232" s="520"/>
      <c r="AN232" s="520"/>
      <c r="AO232" s="520"/>
      <c r="AP232" s="520"/>
      <c r="AQ232" s="521"/>
      <c r="AR232" s="12"/>
      <c r="AS232" s="113"/>
      <c r="AT232" s="313"/>
      <c r="AU232" s="487" t="s">
        <v>133</v>
      </c>
      <c r="AV232" s="488">
        <f>T227*60+X227</f>
        <v>0</v>
      </c>
      <c r="AW232" s="491"/>
      <c r="AX232" s="492" t="s">
        <v>134</v>
      </c>
      <c r="AY232" s="493">
        <f>21*60</f>
        <v>1260</v>
      </c>
      <c r="AZ232" s="243"/>
      <c r="BA232" s="487" t="s">
        <v>46</v>
      </c>
      <c r="BB232" s="488">
        <f>IF(AV232&lt;=AY232,AY232,AV221)</f>
        <v>1260</v>
      </c>
      <c r="BC232" s="490"/>
      <c r="BD232" s="492" t="s">
        <v>245</v>
      </c>
      <c r="BE232" s="495">
        <f>IF(AV221-BB232&gt;0,AV221-BB232,0)</f>
        <v>0</v>
      </c>
      <c r="BF232" s="497" t="s">
        <v>132</v>
      </c>
      <c r="BG232" s="498"/>
    </row>
    <row r="233" spans="1:65" ht="25.5" hidden="1" customHeight="1">
      <c r="A233" s="120"/>
      <c r="B233" s="12"/>
      <c r="C233" s="131"/>
      <c r="D233" s="503" t="s">
        <v>281</v>
      </c>
      <c r="E233" s="503"/>
      <c r="F233" s="503"/>
      <c r="G233" s="503"/>
      <c r="H233" s="503"/>
      <c r="I233" s="503"/>
      <c r="J233" s="503"/>
      <c r="K233" s="503"/>
      <c r="L233" s="503"/>
      <c r="M233" s="503"/>
      <c r="N233" s="503"/>
      <c r="O233" s="503"/>
      <c r="P233" s="503"/>
      <c r="Q233" s="503"/>
      <c r="R233" s="503"/>
      <c r="S233" s="503"/>
      <c r="T233" s="503"/>
      <c r="U233" s="503"/>
      <c r="V233" s="503"/>
      <c r="W233" s="503"/>
      <c r="X233" s="503"/>
      <c r="Y233" s="503"/>
      <c r="Z233" s="503"/>
      <c r="AA233" s="503"/>
      <c r="AB233" s="504"/>
      <c r="AD233" s="12"/>
      <c r="AF233" s="12"/>
      <c r="AG233" s="12"/>
      <c r="AH233" s="12"/>
      <c r="AI233" s="12"/>
      <c r="AJ233" s="12"/>
      <c r="AK233" s="12"/>
      <c r="AL233" s="214" t="s">
        <v>282</v>
      </c>
      <c r="AM233" s="12"/>
      <c r="AN233" s="12"/>
      <c r="AO233" s="12"/>
      <c r="AP233" s="12"/>
      <c r="AQ233" s="12"/>
      <c r="AR233" s="12"/>
      <c r="AS233" s="113"/>
      <c r="AT233" s="313"/>
      <c r="AU233" s="487"/>
      <c r="AV233" s="489"/>
      <c r="AW233" s="491"/>
      <c r="AX233" s="492"/>
      <c r="AY233" s="494"/>
      <c r="AZ233" s="243"/>
      <c r="BA233" s="487"/>
      <c r="BB233" s="489"/>
      <c r="BC233" s="490"/>
      <c r="BD233" s="492"/>
      <c r="BE233" s="496"/>
      <c r="BF233" s="497"/>
      <c r="BG233" s="498"/>
    </row>
    <row r="234" spans="1:65" ht="25.5" hidden="1" customHeight="1">
      <c r="A234" s="120"/>
      <c r="B234" s="12"/>
      <c r="C234" s="131"/>
      <c r="D234" s="305"/>
      <c r="E234" s="305"/>
      <c r="F234" s="305"/>
      <c r="G234" s="305"/>
      <c r="H234" s="305"/>
      <c r="I234" s="305"/>
      <c r="J234" s="305"/>
      <c r="K234" s="305"/>
      <c r="L234" s="305"/>
      <c r="M234" s="305"/>
      <c r="N234" s="305"/>
      <c r="O234" s="305"/>
      <c r="P234" s="305"/>
      <c r="Q234" s="305"/>
      <c r="R234" s="305"/>
      <c r="S234" s="305"/>
      <c r="T234" s="305"/>
      <c r="U234" s="305"/>
      <c r="V234" s="305"/>
      <c r="W234" s="305"/>
      <c r="X234" s="305"/>
      <c r="Y234" s="305"/>
      <c r="Z234" s="305"/>
      <c r="AA234" s="305"/>
      <c r="AB234" s="306"/>
      <c r="AD234" s="12"/>
      <c r="AE234" s="510" t="s">
        <v>160</v>
      </c>
      <c r="AF234" s="511"/>
      <c r="AG234" s="511"/>
      <c r="AH234" s="511"/>
      <c r="AI234" s="511"/>
      <c r="AJ234" s="511"/>
      <c r="AK234" s="512"/>
      <c r="AL234" s="516">
        <f>'様式第３－１号(大規模映画館) '!AL233</f>
        <v>0</v>
      </c>
      <c r="AM234" s="517"/>
      <c r="AN234" s="517"/>
      <c r="AO234" s="517"/>
      <c r="AP234" s="517"/>
      <c r="AQ234" s="518"/>
      <c r="AR234" s="12"/>
      <c r="AS234" s="113"/>
      <c r="AT234" s="313"/>
      <c r="AU234" s="260"/>
      <c r="AV234" s="243"/>
      <c r="AW234" s="243"/>
      <c r="AX234" s="243"/>
      <c r="AY234" s="243"/>
      <c r="AZ234" s="243"/>
      <c r="BA234" s="254" t="s">
        <v>137</v>
      </c>
      <c r="BB234" s="243"/>
      <c r="BC234" s="243"/>
      <c r="BD234" s="243"/>
      <c r="BE234" s="243"/>
      <c r="BF234" s="243"/>
      <c r="BG234" s="253"/>
    </row>
    <row r="235" spans="1:65" ht="25.5" hidden="1" customHeight="1">
      <c r="A235" s="120"/>
      <c r="B235" s="12"/>
      <c r="C235" s="125"/>
      <c r="D235" s="307"/>
      <c r="E235" s="307"/>
      <c r="F235" s="307"/>
      <c r="G235" s="307"/>
      <c r="H235" s="307"/>
      <c r="I235" s="307"/>
      <c r="J235" s="307"/>
      <c r="K235" s="307"/>
      <c r="L235" s="307"/>
      <c r="M235" s="307"/>
      <c r="N235" s="307"/>
      <c r="O235" s="307"/>
      <c r="P235" s="307"/>
      <c r="Q235" s="307"/>
      <c r="R235" s="307"/>
      <c r="S235" s="307"/>
      <c r="T235" s="307"/>
      <c r="U235" s="307"/>
      <c r="V235" s="307"/>
      <c r="W235" s="307"/>
      <c r="X235" s="307"/>
      <c r="Y235" s="307"/>
      <c r="Z235" s="307"/>
      <c r="AA235" s="307"/>
      <c r="AB235" s="307"/>
      <c r="AD235" s="12"/>
      <c r="AE235" s="513"/>
      <c r="AF235" s="514"/>
      <c r="AG235" s="514"/>
      <c r="AH235" s="514"/>
      <c r="AI235" s="514"/>
      <c r="AJ235" s="514"/>
      <c r="AK235" s="515"/>
      <c r="AL235" s="519"/>
      <c r="AM235" s="520"/>
      <c r="AN235" s="520"/>
      <c r="AO235" s="520"/>
      <c r="AP235" s="520"/>
      <c r="AQ235" s="521"/>
      <c r="AR235" s="12"/>
      <c r="AS235" s="113"/>
      <c r="AT235" s="313"/>
      <c r="AU235" s="264"/>
      <c r="AV235" s="265"/>
      <c r="AW235" s="255"/>
      <c r="AX235" s="255"/>
      <c r="AY235" s="255"/>
      <c r="AZ235" s="255"/>
      <c r="BA235" s="256" t="s">
        <v>247</v>
      </c>
      <c r="BB235" s="265"/>
      <c r="BC235" s="265"/>
      <c r="BD235" s="265"/>
      <c r="BE235" s="265"/>
      <c r="BF235" s="265"/>
      <c r="BG235" s="257"/>
    </row>
    <row r="236" spans="1:65" ht="25.5" hidden="1" customHeight="1">
      <c r="A236" s="133"/>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5" t="s">
        <v>152</v>
      </c>
      <c r="AL236" s="134"/>
      <c r="AM236" s="136"/>
      <c r="AN236" s="136"/>
      <c r="AO236" s="136"/>
      <c r="AP236" s="134"/>
      <c r="AQ236" s="134"/>
      <c r="AR236" s="134"/>
      <c r="AS236" s="137"/>
    </row>
    <row r="237" spans="1:65" ht="17.25" hidden="1" customHeight="1">
      <c r="A237" s="115"/>
      <c r="B237" s="115"/>
      <c r="C237" s="115"/>
      <c r="D237" s="115"/>
      <c r="E237" s="115"/>
      <c r="F237" s="122"/>
      <c r="G237" s="115"/>
      <c r="H237" s="115"/>
      <c r="I237" s="115"/>
      <c r="J237" s="115"/>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32"/>
      <c r="AL237" s="12"/>
      <c r="AM237" s="111"/>
      <c r="AN237" s="111"/>
      <c r="AO237" s="111"/>
      <c r="AP237" s="12"/>
      <c r="AQ237" s="12"/>
      <c r="AR237" s="12"/>
      <c r="AS237" s="12"/>
    </row>
    <row r="238" spans="1:65" s="12" customFormat="1" ht="17.25" hidden="1" customHeight="1">
      <c r="A238" s="215"/>
      <c r="B238" s="215"/>
      <c r="C238" s="215"/>
      <c r="D238" s="215"/>
      <c r="E238" s="215"/>
      <c r="F238" s="151"/>
      <c r="G238" s="215"/>
      <c r="H238" s="215"/>
      <c r="I238" s="215"/>
      <c r="J238" s="215"/>
      <c r="K238" s="139"/>
      <c r="L238" s="139"/>
      <c r="M238" s="139"/>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39"/>
      <c r="AK238" s="267"/>
      <c r="AL238" s="139"/>
      <c r="AM238" s="238"/>
      <c r="AN238" s="238"/>
      <c r="AO238" s="238"/>
      <c r="AP238" s="139"/>
      <c r="AQ238" s="139"/>
      <c r="AR238" s="139"/>
      <c r="AS238" s="139"/>
      <c r="AU238" s="1"/>
      <c r="AV238" s="1"/>
      <c r="AW238" s="1"/>
      <c r="AX238" s="1"/>
      <c r="AY238" s="1"/>
      <c r="AZ238" s="1"/>
      <c r="BA238" s="1"/>
      <c r="BB238" s="1"/>
      <c r="BC238" s="1"/>
      <c r="BD238" s="1"/>
      <c r="BE238" s="1"/>
      <c r="BF238" s="1"/>
      <c r="BG238" s="1"/>
      <c r="BH238" s="1"/>
      <c r="BI238" s="1"/>
      <c r="BJ238" s="1"/>
      <c r="BK238" s="1"/>
      <c r="BL238" s="1"/>
      <c r="BM238" s="1"/>
    </row>
    <row r="239" spans="1:65" s="92" customFormat="1" ht="28.5" hidden="1" customHeight="1">
      <c r="A239" s="87" t="s">
        <v>127</v>
      </c>
      <c r="B239" s="88"/>
      <c r="C239" s="88"/>
      <c r="D239" s="89"/>
      <c r="E239" s="88"/>
      <c r="F239" s="88"/>
      <c r="G239" s="88"/>
      <c r="H239" s="88"/>
      <c r="I239" s="88"/>
      <c r="J239" s="88"/>
      <c r="K239" s="88"/>
      <c r="L239" s="140"/>
      <c r="M239" s="88"/>
      <c r="N239" s="88"/>
      <c r="O239" s="88"/>
      <c r="P239" s="88"/>
      <c r="Q239" s="88"/>
      <c r="R239" s="88"/>
      <c r="S239" s="88"/>
      <c r="T239" s="88"/>
      <c r="U239" s="88"/>
      <c r="V239" s="88"/>
      <c r="W239" s="88"/>
      <c r="X239" s="88"/>
      <c r="Y239" s="88"/>
      <c r="Z239" s="88"/>
      <c r="AA239" s="88"/>
      <c r="AB239" s="88"/>
      <c r="AC239" s="88"/>
      <c r="AD239" s="88"/>
      <c r="AE239" s="79"/>
      <c r="AF239" s="79"/>
      <c r="AG239" s="79"/>
      <c r="AH239" s="79"/>
      <c r="AI239" s="79"/>
      <c r="AJ239" s="79"/>
      <c r="AK239" s="88"/>
      <c r="AL239" s="79"/>
      <c r="AM239" s="88"/>
      <c r="AN239" s="88"/>
      <c r="AO239" s="88"/>
      <c r="AP239" s="79"/>
      <c r="AQ239" s="79"/>
      <c r="AR239" s="79"/>
      <c r="AS239" s="79"/>
    </row>
    <row r="240" spans="1:65" ht="33" hidden="1" customHeight="1">
      <c r="A240" s="141"/>
      <c r="B240" s="141"/>
      <c r="C240" s="141" t="s">
        <v>144</v>
      </c>
      <c r="D240" s="1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c r="AA240" s="141"/>
      <c r="AB240" s="141"/>
      <c r="AC240" s="141"/>
      <c r="AD240" s="141"/>
      <c r="AE240" s="141"/>
      <c r="AF240" s="141"/>
      <c r="AG240" s="141"/>
      <c r="AH240" s="141"/>
      <c r="AI240" s="141"/>
      <c r="AJ240" s="141"/>
      <c r="AK240" s="141"/>
      <c r="AL240" s="141"/>
      <c r="AM240" s="141"/>
      <c r="AN240" s="141"/>
      <c r="AO240" s="141"/>
      <c r="AP240" s="141"/>
      <c r="AQ240" s="141"/>
      <c r="AR240" s="141"/>
      <c r="AS240" s="141"/>
    </row>
    <row r="241" spans="3:46" ht="18.75" hidden="1" customHeight="1">
      <c r="C241" s="418" t="s">
        <v>103</v>
      </c>
      <c r="D241" s="419"/>
      <c r="E241" s="419"/>
      <c r="F241" s="419"/>
      <c r="G241" s="419"/>
      <c r="H241" s="419"/>
      <c r="I241" s="420"/>
      <c r="J241" s="418" t="s">
        <v>104</v>
      </c>
      <c r="K241" s="419"/>
      <c r="L241" s="419"/>
      <c r="M241" s="419"/>
      <c r="N241" s="419"/>
      <c r="O241" s="419"/>
      <c r="P241" s="419"/>
      <c r="Q241" s="419"/>
      <c r="R241" s="419"/>
      <c r="S241" s="419"/>
      <c r="T241" s="419"/>
      <c r="U241" s="419"/>
      <c r="V241" s="419"/>
      <c r="W241" s="419"/>
      <c r="X241" s="419"/>
      <c r="Y241" s="419"/>
      <c r="Z241" s="419"/>
      <c r="AA241" s="419"/>
      <c r="AB241" s="419"/>
      <c r="AC241" s="419"/>
      <c r="AD241" s="419"/>
      <c r="AE241" s="419"/>
      <c r="AF241" s="420"/>
      <c r="AG241" s="425" t="s">
        <v>105</v>
      </c>
      <c r="AH241" s="425"/>
      <c r="AI241" s="425"/>
      <c r="AJ241" s="425"/>
      <c r="AK241" s="425"/>
      <c r="AL241" s="425"/>
      <c r="AM241" s="425"/>
      <c r="AN241" s="425"/>
      <c r="AO241" s="425"/>
    </row>
    <row r="242" spans="3:46" hidden="1">
      <c r="C242" s="421"/>
      <c r="D242" s="422"/>
      <c r="E242" s="422"/>
      <c r="F242" s="422"/>
      <c r="G242" s="422"/>
      <c r="H242" s="422"/>
      <c r="I242" s="423"/>
      <c r="J242" s="421"/>
      <c r="K242" s="422"/>
      <c r="L242" s="422"/>
      <c r="M242" s="422"/>
      <c r="N242" s="422"/>
      <c r="O242" s="422"/>
      <c r="P242" s="422"/>
      <c r="Q242" s="422"/>
      <c r="R242" s="422"/>
      <c r="S242" s="422"/>
      <c r="T242" s="422"/>
      <c r="U242" s="422"/>
      <c r="V242" s="422"/>
      <c r="W242" s="422"/>
      <c r="X242" s="422"/>
      <c r="Y242" s="422"/>
      <c r="Z242" s="422"/>
      <c r="AA242" s="422"/>
      <c r="AB242" s="422"/>
      <c r="AC242" s="422"/>
      <c r="AD242" s="422"/>
      <c r="AE242" s="422"/>
      <c r="AF242" s="423"/>
      <c r="AG242" s="425"/>
      <c r="AH242" s="425"/>
      <c r="AI242" s="425"/>
      <c r="AJ242" s="425"/>
      <c r="AK242" s="425"/>
      <c r="AL242" s="425"/>
      <c r="AM242" s="425"/>
      <c r="AN242" s="425"/>
      <c r="AO242" s="425"/>
    </row>
    <row r="243" spans="3:46" ht="18.75" hidden="1" customHeight="1">
      <c r="C243" s="725" t="s">
        <v>102</v>
      </c>
      <c r="D243" s="726"/>
      <c r="E243" s="726"/>
      <c r="F243" s="726"/>
      <c r="G243" s="726"/>
      <c r="H243" s="726"/>
      <c r="I243" s="727"/>
      <c r="J243" s="142" t="s">
        <v>223</v>
      </c>
      <c r="K243" s="143" t="s">
        <v>116</v>
      </c>
      <c r="L243" s="143"/>
      <c r="M243" s="143"/>
      <c r="N243" s="3"/>
      <c r="O243" s="271" t="s">
        <v>174</v>
      </c>
      <c r="P243" s="815">
        <v>1000</v>
      </c>
      <c r="Q243" s="815"/>
      <c r="R243" s="815"/>
      <c r="S243" s="271" t="s">
        <v>225</v>
      </c>
      <c r="T243" s="144"/>
      <c r="U243" s="144" t="s">
        <v>226</v>
      </c>
      <c r="V243" s="815">
        <v>1000</v>
      </c>
      <c r="W243" s="815"/>
      <c r="X243" s="815"/>
      <c r="Y243" s="144" t="s">
        <v>227</v>
      </c>
      <c r="Z243" s="144"/>
      <c r="AA243" s="145" t="s">
        <v>154</v>
      </c>
      <c r="AB243" s="145"/>
      <c r="AC243" s="145"/>
      <c r="AD243" s="144"/>
      <c r="AE243" s="144"/>
      <c r="AF243" s="3"/>
      <c r="AG243" s="101"/>
      <c r="AH243" s="102"/>
      <c r="AI243" s="102"/>
      <c r="AJ243" s="102"/>
      <c r="AK243" s="102"/>
      <c r="AL243" s="102"/>
      <c r="AM243" s="102"/>
      <c r="AN243" s="102"/>
      <c r="AO243" s="117"/>
      <c r="AP243" s="95"/>
      <c r="AQ243" s="95"/>
      <c r="AR243" s="95"/>
      <c r="AS243" s="95"/>
      <c r="AT243" s="12"/>
    </row>
    <row r="244" spans="3:46" ht="18.75" hidden="1" customHeight="1">
      <c r="C244" s="728"/>
      <c r="D244" s="729"/>
      <c r="E244" s="729"/>
      <c r="F244" s="729"/>
      <c r="G244" s="729"/>
      <c r="H244" s="729"/>
      <c r="I244" s="730"/>
      <c r="J244" s="146"/>
      <c r="K244" s="147"/>
      <c r="L244" s="139"/>
      <c r="M244" s="139"/>
      <c r="N244" s="139"/>
      <c r="O244" s="139"/>
      <c r="P244" s="139"/>
      <c r="Q244" s="139"/>
      <c r="R244" s="139"/>
      <c r="S244" s="139"/>
      <c r="T244" s="139"/>
      <c r="U244" s="139"/>
      <c r="V244" s="139"/>
      <c r="W244" s="139"/>
      <c r="X244" s="139"/>
      <c r="Y244" s="148"/>
      <c r="Z244" s="139"/>
      <c r="AA244" s="139"/>
      <c r="AB244" s="139"/>
      <c r="AC244" s="139"/>
      <c r="AD244" s="139"/>
      <c r="AE244" s="139"/>
      <c r="AF244" s="149" t="s">
        <v>88</v>
      </c>
      <c r="AG244" s="26"/>
      <c r="AH244" s="12"/>
      <c r="AI244" s="12"/>
      <c r="AJ244" s="12"/>
      <c r="AK244" s="12"/>
      <c r="AL244" s="12"/>
      <c r="AM244" s="12"/>
      <c r="AN244" s="12"/>
      <c r="AO244" s="108"/>
      <c r="AP244" s="95"/>
    </row>
    <row r="245" spans="3:46" hidden="1">
      <c r="C245" s="728"/>
      <c r="D245" s="729"/>
      <c r="E245" s="729"/>
      <c r="F245" s="729"/>
      <c r="G245" s="729"/>
      <c r="H245" s="729"/>
      <c r="I245" s="730"/>
      <c r="J245" s="150"/>
      <c r="K245" s="816">
        <v>20</v>
      </c>
      <c r="L245" s="816"/>
      <c r="M245" s="151"/>
      <c r="N245" s="95"/>
      <c r="O245" s="152" t="s">
        <v>106</v>
      </c>
      <c r="P245" s="153" t="str">
        <f>AA243</f>
        <v>加算単位</v>
      </c>
      <c r="Q245" s="153"/>
      <c r="R245" s="153"/>
      <c r="S245" s="3"/>
      <c r="T245" s="139" t="s">
        <v>84</v>
      </c>
      <c r="U245" s="816">
        <v>20</v>
      </c>
      <c r="V245" s="816"/>
      <c r="W245" s="151"/>
      <c r="X245" s="95"/>
      <c r="Y245" s="152" t="s">
        <v>93</v>
      </c>
      <c r="Z245" s="817" t="s">
        <v>229</v>
      </c>
      <c r="AA245" s="817"/>
      <c r="AB245" s="817"/>
      <c r="AC245" s="95" t="s">
        <v>39</v>
      </c>
      <c r="AD245" s="139"/>
      <c r="AE245" s="139"/>
      <c r="AF245" s="154"/>
      <c r="AG245" s="708" t="s">
        <v>230</v>
      </c>
      <c r="AH245" s="709"/>
      <c r="AI245" s="709"/>
      <c r="AJ245" s="709"/>
      <c r="AK245" s="709"/>
      <c r="AL245" s="818" t="s">
        <v>85</v>
      </c>
      <c r="AM245" s="818"/>
      <c r="AN245" s="818"/>
      <c r="AO245" s="819"/>
      <c r="AP245" s="12"/>
      <c r="AQ245" s="12"/>
      <c r="AR245" s="12"/>
      <c r="AS245" s="12"/>
    </row>
    <row r="246" spans="3:46" hidden="1">
      <c r="C246" s="728"/>
      <c r="D246" s="729"/>
      <c r="E246" s="729"/>
      <c r="F246" s="729"/>
      <c r="G246" s="729"/>
      <c r="H246" s="729"/>
      <c r="I246" s="730"/>
      <c r="J246" s="150"/>
      <c r="K246" s="217" t="s">
        <v>107</v>
      </c>
      <c r="L246" s="316"/>
      <c r="M246" s="151"/>
      <c r="N246" s="95"/>
      <c r="O246" s="152"/>
      <c r="P246" s="153"/>
      <c r="Q246" s="153"/>
      <c r="R246" s="153"/>
      <c r="S246" s="3"/>
      <c r="T246" s="139"/>
      <c r="U246" s="316"/>
      <c r="V246" s="316"/>
      <c r="W246" s="151"/>
      <c r="X246" s="95"/>
      <c r="Y246" s="152"/>
      <c r="Z246" s="317"/>
      <c r="AA246" s="317"/>
      <c r="AB246" s="317"/>
      <c r="AC246" s="95"/>
      <c r="AD246" s="139"/>
      <c r="AE246" s="139"/>
      <c r="AF246" s="154"/>
      <c r="AG246" s="708"/>
      <c r="AH246" s="709"/>
      <c r="AI246" s="709"/>
      <c r="AJ246" s="709"/>
      <c r="AK246" s="709"/>
      <c r="AL246" s="818"/>
      <c r="AM246" s="818"/>
      <c r="AN246" s="818"/>
      <c r="AO246" s="819"/>
      <c r="AP246" s="12"/>
      <c r="AQ246" s="12"/>
      <c r="AR246" s="12"/>
      <c r="AS246" s="12"/>
    </row>
    <row r="247" spans="3:46" hidden="1">
      <c r="C247" s="731"/>
      <c r="D247" s="732"/>
      <c r="E247" s="732"/>
      <c r="F247" s="732"/>
      <c r="G247" s="732"/>
      <c r="H247" s="732"/>
      <c r="I247" s="733"/>
      <c r="J247" s="155"/>
      <c r="K247" s="156"/>
      <c r="L247" s="157"/>
      <c r="M247" s="157"/>
      <c r="N247" s="157"/>
      <c r="O247" s="157"/>
      <c r="P247" s="158"/>
      <c r="Q247" s="159"/>
      <c r="R247" s="159"/>
      <c r="S247" s="3"/>
      <c r="T247" s="159"/>
      <c r="U247" s="159"/>
      <c r="V247" s="159"/>
      <c r="W247" s="159"/>
      <c r="X247" s="159"/>
      <c r="Y247" s="159"/>
      <c r="Z247" s="158"/>
      <c r="AA247" s="160"/>
      <c r="AB247" s="160"/>
      <c r="AC247" s="157"/>
      <c r="AD247" s="157"/>
      <c r="AE247" s="157"/>
      <c r="AF247" s="161"/>
      <c r="AG247" s="708"/>
      <c r="AH247" s="709"/>
      <c r="AI247" s="709"/>
      <c r="AJ247" s="709"/>
      <c r="AK247" s="709"/>
      <c r="AL247" s="818"/>
      <c r="AM247" s="818"/>
      <c r="AN247" s="818"/>
      <c r="AO247" s="819"/>
      <c r="AP247" s="12"/>
      <c r="AQ247" s="12"/>
      <c r="AR247" s="12"/>
      <c r="AS247" s="12"/>
    </row>
    <row r="248" spans="3:46" ht="18.75" hidden="1" customHeight="1">
      <c r="C248" s="725" t="s">
        <v>92</v>
      </c>
      <c r="D248" s="726"/>
      <c r="E248" s="726"/>
      <c r="F248" s="726"/>
      <c r="G248" s="726"/>
      <c r="H248" s="726"/>
      <c r="I248" s="727"/>
      <c r="K248" s="102"/>
      <c r="L248" s="102"/>
      <c r="R248" s="121"/>
      <c r="S248" s="121"/>
      <c r="T248" s="121"/>
      <c r="U248" s="121"/>
      <c r="V248" s="121"/>
      <c r="W248" s="121"/>
      <c r="X248" s="121"/>
      <c r="Y248" s="121"/>
      <c r="Z248" s="121"/>
      <c r="AA248" s="121"/>
      <c r="AB248" s="121"/>
      <c r="AC248" s="121"/>
      <c r="AD248" s="121"/>
      <c r="AE248" s="121"/>
      <c r="AF248" s="117"/>
      <c r="AG248" s="708"/>
      <c r="AH248" s="709"/>
      <c r="AI248" s="709"/>
      <c r="AJ248" s="709"/>
      <c r="AK248" s="709"/>
      <c r="AL248" s="818"/>
      <c r="AM248" s="818"/>
      <c r="AN248" s="818"/>
      <c r="AO248" s="819"/>
    </row>
    <row r="249" spans="3:46" ht="18.75" hidden="1" customHeight="1">
      <c r="C249" s="728"/>
      <c r="D249" s="729"/>
      <c r="E249" s="729"/>
      <c r="F249" s="729"/>
      <c r="G249" s="729"/>
      <c r="H249" s="729"/>
      <c r="I249" s="730"/>
      <c r="J249" s="26"/>
      <c r="K249" s="218" t="s">
        <v>124</v>
      </c>
      <c r="L249" s="219"/>
      <c r="N249" s="122"/>
      <c r="O249" s="122"/>
      <c r="P249" s="122"/>
      <c r="Q249" s="122"/>
      <c r="R249" s="122"/>
      <c r="S249" s="611">
        <v>2</v>
      </c>
      <c r="T249" s="611"/>
      <c r="U249" s="122"/>
      <c r="V249" s="95"/>
      <c r="W249" s="152" t="s">
        <v>93</v>
      </c>
      <c r="X249" s="734" t="s">
        <v>231</v>
      </c>
      <c r="Y249" s="734"/>
      <c r="Z249" s="734"/>
      <c r="AA249" s="1" t="s">
        <v>39</v>
      </c>
      <c r="AB249" s="12"/>
      <c r="AC249" s="12"/>
      <c r="AD249" s="12"/>
      <c r="AE249" s="220"/>
      <c r="AF249" s="108"/>
      <c r="AG249" s="708"/>
      <c r="AH249" s="709"/>
      <c r="AI249" s="709"/>
      <c r="AJ249" s="709"/>
      <c r="AK249" s="709"/>
      <c r="AL249" s="818"/>
      <c r="AM249" s="818"/>
      <c r="AN249" s="818"/>
      <c r="AO249" s="819"/>
    </row>
    <row r="250" spans="3:46" ht="18.75" hidden="1" customHeight="1">
      <c r="C250" s="728"/>
      <c r="D250" s="729"/>
      <c r="E250" s="729"/>
      <c r="F250" s="729"/>
      <c r="G250" s="729"/>
      <c r="H250" s="729"/>
      <c r="I250" s="730"/>
      <c r="J250" s="221"/>
      <c r="K250" s="147"/>
      <c r="L250" s="122"/>
      <c r="M250" s="218"/>
      <c r="N250" s="122"/>
      <c r="O250" s="122"/>
      <c r="P250" s="122"/>
      <c r="Q250" s="122"/>
      <c r="R250" s="122"/>
      <c r="S250" s="122"/>
      <c r="T250" s="122"/>
      <c r="U250" s="122"/>
      <c r="V250" s="122"/>
      <c r="W250" s="95"/>
      <c r="X250" s="222"/>
      <c r="Y250" s="95"/>
      <c r="AA250" s="95"/>
      <c r="AB250" s="95"/>
      <c r="AC250" s="95"/>
      <c r="AD250" s="95"/>
      <c r="AE250" s="95"/>
      <c r="AF250" s="223"/>
      <c r="AG250" s="224"/>
      <c r="AH250" s="225"/>
      <c r="AI250" s="225"/>
      <c r="AJ250" s="225"/>
      <c r="AK250" s="225"/>
      <c r="AL250" s="12"/>
      <c r="AM250" s="12"/>
      <c r="AN250" s="12"/>
      <c r="AO250" s="108"/>
    </row>
    <row r="251" spans="3:46" ht="18.75" hidden="1" customHeight="1">
      <c r="C251" s="731"/>
      <c r="D251" s="732"/>
      <c r="E251" s="732"/>
      <c r="F251" s="732"/>
      <c r="G251" s="732"/>
      <c r="H251" s="732"/>
      <c r="I251" s="733"/>
      <c r="J251" s="185"/>
      <c r="K251" s="186"/>
      <c r="L251" s="186"/>
      <c r="M251" s="186"/>
      <c r="N251" s="186"/>
      <c r="O251" s="186"/>
      <c r="P251" s="186"/>
      <c r="Q251" s="186"/>
      <c r="R251" s="186"/>
      <c r="S251" s="186"/>
      <c r="T251" s="186"/>
      <c r="U251" s="186"/>
      <c r="V251" s="11"/>
      <c r="W251" s="162"/>
      <c r="X251" s="162"/>
      <c r="Y251" s="162"/>
      <c r="Z251" s="162"/>
      <c r="AA251" s="162"/>
      <c r="AB251" s="162"/>
      <c r="AC251" s="162"/>
      <c r="AD251" s="162"/>
      <c r="AE251" s="162"/>
      <c r="AF251" s="226"/>
      <c r="AG251" s="227"/>
      <c r="AH251" s="228"/>
      <c r="AI251" s="228"/>
      <c r="AJ251" s="228"/>
      <c r="AK251" s="228"/>
      <c r="AL251" s="11"/>
      <c r="AM251" s="11"/>
      <c r="AN251" s="11"/>
      <c r="AO251" s="65"/>
    </row>
    <row r="252" spans="3:46" hidden="1">
      <c r="AH252" s="122"/>
      <c r="AI252" s="122"/>
      <c r="AJ252" s="122"/>
      <c r="AK252" s="122"/>
      <c r="AL252" s="122"/>
      <c r="AM252" s="122"/>
      <c r="AN252" s="122"/>
      <c r="AO252" s="122"/>
      <c r="AR252" s="313" t="s">
        <v>129</v>
      </c>
    </row>
    <row r="253" spans="3:46" hidden="1">
      <c r="C253" s="1" t="s">
        <v>149</v>
      </c>
      <c r="AG253" s="122"/>
      <c r="AH253" s="122"/>
      <c r="AI253" s="122"/>
      <c r="AJ253" s="122"/>
      <c r="AK253" s="122"/>
      <c r="AL253" s="122"/>
      <c r="AM253" s="122"/>
      <c r="AN253" s="122"/>
      <c r="AO253" s="122"/>
    </row>
    <row r="254" spans="3:46" ht="37.5" hidden="1" customHeight="1">
      <c r="C254" s="436" t="s">
        <v>142</v>
      </c>
      <c r="D254" s="437"/>
      <c r="E254" s="437"/>
      <c r="F254" s="437"/>
      <c r="G254" s="437"/>
      <c r="H254" s="437"/>
      <c r="I254" s="437"/>
      <c r="J254" s="438"/>
      <c r="K254" s="716"/>
      <c r="L254" s="717"/>
      <c r="M254" s="717"/>
      <c r="N254" s="717"/>
      <c r="O254" s="717"/>
      <c r="P254" s="717"/>
      <c r="Q254" s="717"/>
      <c r="R254" s="717"/>
      <c r="S254" s="720" t="s">
        <v>232</v>
      </c>
      <c r="T254" s="720"/>
      <c r="U254" s="720"/>
      <c r="V254" s="721"/>
      <c r="W254" s="724" t="s">
        <v>162</v>
      </c>
      <c r="X254" s="724"/>
      <c r="Y254" s="724"/>
      <c r="Z254" s="724"/>
      <c r="AA254" s="724"/>
      <c r="AB254" s="724"/>
      <c r="AC254" s="724"/>
      <c r="AD254" s="724"/>
      <c r="AE254" s="724"/>
      <c r="AF254" s="724"/>
      <c r="AG254" s="724"/>
      <c r="AH254" s="724"/>
      <c r="AI254" s="724"/>
      <c r="AJ254" s="724"/>
      <c r="AK254" s="724"/>
      <c r="AL254" s="724"/>
      <c r="AM254" s="724"/>
      <c r="AN254" s="724"/>
      <c r="AO254" s="724"/>
      <c r="AP254" s="724"/>
      <c r="AQ254" s="724"/>
      <c r="AR254" s="724"/>
    </row>
    <row r="255" spans="3:46" ht="18.75" hidden="1" customHeight="1">
      <c r="C255" s="439"/>
      <c r="D255" s="440"/>
      <c r="E255" s="440"/>
      <c r="F255" s="440"/>
      <c r="G255" s="440"/>
      <c r="H255" s="440"/>
      <c r="I255" s="440"/>
      <c r="J255" s="441"/>
      <c r="K255" s="718"/>
      <c r="L255" s="719"/>
      <c r="M255" s="719"/>
      <c r="N255" s="719"/>
      <c r="O255" s="719"/>
      <c r="P255" s="719"/>
      <c r="Q255" s="719"/>
      <c r="R255" s="719"/>
      <c r="S255" s="722"/>
      <c r="T255" s="722"/>
      <c r="U255" s="722"/>
      <c r="V255" s="723"/>
      <c r="W255" s="724"/>
      <c r="X255" s="724"/>
      <c r="Y255" s="724"/>
      <c r="Z255" s="724"/>
      <c r="AA255" s="724"/>
      <c r="AB255" s="724"/>
      <c r="AC255" s="724"/>
      <c r="AD255" s="724"/>
      <c r="AE255" s="724"/>
      <c r="AF255" s="724"/>
      <c r="AG255" s="724"/>
      <c r="AH255" s="724"/>
      <c r="AI255" s="724"/>
      <c r="AJ255" s="724"/>
      <c r="AK255" s="724"/>
      <c r="AL255" s="724"/>
      <c r="AM255" s="724"/>
      <c r="AN255" s="724"/>
      <c r="AO255" s="724"/>
      <c r="AP255" s="724"/>
      <c r="AQ255" s="724"/>
      <c r="AR255" s="724"/>
    </row>
    <row r="256" spans="3:46" ht="37.5" hidden="1" customHeight="1">
      <c r="C256" s="163"/>
      <c r="D256" s="436" t="s">
        <v>123</v>
      </c>
      <c r="E256" s="437"/>
      <c r="F256" s="437"/>
      <c r="G256" s="437"/>
      <c r="H256" s="437"/>
      <c r="I256" s="437"/>
      <c r="J256" s="438"/>
      <c r="K256" s="716">
        <f>'様式第３－１号(大規模映画館) '!K255</f>
        <v>0</v>
      </c>
      <c r="L256" s="717"/>
      <c r="M256" s="717"/>
      <c r="N256" s="717"/>
      <c r="O256" s="717"/>
      <c r="P256" s="717"/>
      <c r="Q256" s="717"/>
      <c r="R256" s="717"/>
      <c r="S256" s="720" t="s">
        <v>232</v>
      </c>
      <c r="T256" s="720"/>
      <c r="U256" s="720"/>
      <c r="V256" s="721"/>
      <c r="W256" s="724" t="s">
        <v>163</v>
      </c>
      <c r="X256" s="724"/>
      <c r="Y256" s="724"/>
      <c r="Z256" s="724"/>
      <c r="AA256" s="724"/>
      <c r="AB256" s="724"/>
      <c r="AC256" s="724"/>
      <c r="AD256" s="724"/>
      <c r="AE256" s="724"/>
      <c r="AF256" s="724"/>
      <c r="AG256" s="724"/>
      <c r="AH256" s="724"/>
      <c r="AI256" s="724"/>
      <c r="AJ256" s="724"/>
      <c r="AK256" s="724"/>
      <c r="AL256" s="724"/>
      <c r="AM256" s="724"/>
      <c r="AN256" s="724"/>
      <c r="AO256" s="724"/>
      <c r="AP256" s="724"/>
      <c r="AQ256" s="724"/>
      <c r="AR256" s="724"/>
    </row>
    <row r="257" spans="3:44" ht="18.75" hidden="1" customHeight="1">
      <c r="C257" s="164"/>
      <c r="D257" s="442"/>
      <c r="E257" s="443"/>
      <c r="F257" s="443"/>
      <c r="G257" s="443"/>
      <c r="H257" s="443"/>
      <c r="I257" s="443"/>
      <c r="J257" s="444"/>
      <c r="K257" s="718"/>
      <c r="L257" s="719"/>
      <c r="M257" s="719"/>
      <c r="N257" s="719"/>
      <c r="O257" s="719"/>
      <c r="P257" s="719"/>
      <c r="Q257" s="719"/>
      <c r="R257" s="719"/>
      <c r="S257" s="722"/>
      <c r="T257" s="722"/>
      <c r="U257" s="722"/>
      <c r="V257" s="723"/>
      <c r="W257" s="724"/>
      <c r="X257" s="724"/>
      <c r="Y257" s="724"/>
      <c r="Z257" s="724"/>
      <c r="AA257" s="724"/>
      <c r="AB257" s="724"/>
      <c r="AC257" s="724"/>
      <c r="AD257" s="724"/>
      <c r="AE257" s="724"/>
      <c r="AF257" s="724"/>
      <c r="AG257" s="724"/>
      <c r="AH257" s="724"/>
      <c r="AI257" s="724"/>
      <c r="AJ257" s="724"/>
      <c r="AK257" s="724"/>
      <c r="AL257" s="724"/>
      <c r="AM257" s="724"/>
      <c r="AN257" s="724"/>
      <c r="AO257" s="724"/>
      <c r="AP257" s="724"/>
      <c r="AQ257" s="724"/>
      <c r="AR257" s="724"/>
    </row>
    <row r="258" spans="3:44" ht="37.5" hidden="1" customHeight="1">
      <c r="C258" s="436" t="s">
        <v>92</v>
      </c>
      <c r="D258" s="437"/>
      <c r="E258" s="437"/>
      <c r="F258" s="437"/>
      <c r="G258" s="437"/>
      <c r="H258" s="437"/>
      <c r="I258" s="437"/>
      <c r="J258" s="438"/>
      <c r="K258" s="716">
        <f>'様式第３－１号(大規模映画館) '!K257</f>
        <v>0</v>
      </c>
      <c r="L258" s="717"/>
      <c r="M258" s="717"/>
      <c r="N258" s="717"/>
      <c r="O258" s="717"/>
      <c r="P258" s="717"/>
      <c r="Q258" s="717"/>
      <c r="R258" s="717"/>
      <c r="S258" s="720"/>
      <c r="T258" s="720"/>
      <c r="U258" s="720"/>
      <c r="V258" s="721"/>
      <c r="W258" s="445" t="s">
        <v>157</v>
      </c>
      <c r="X258" s="658"/>
      <c r="Y258" s="658"/>
      <c r="Z258" s="658"/>
      <c r="AA258" s="658"/>
      <c r="AB258" s="658"/>
      <c r="AC258" s="658"/>
      <c r="AD258" s="658"/>
      <c r="AE258" s="658"/>
      <c r="AF258" s="658"/>
      <c r="AG258" s="658"/>
      <c r="AH258" s="658"/>
      <c r="AI258" s="658"/>
      <c r="AJ258" s="658"/>
      <c r="AK258" s="658"/>
      <c r="AL258" s="658"/>
      <c r="AM258" s="658"/>
      <c r="AN258" s="658"/>
      <c r="AO258" s="658"/>
      <c r="AP258" s="658"/>
      <c r="AQ258" s="658"/>
      <c r="AR258" s="659"/>
    </row>
    <row r="259" spans="3:44" ht="18.75" hidden="1" customHeight="1">
      <c r="C259" s="442"/>
      <c r="D259" s="443"/>
      <c r="E259" s="443"/>
      <c r="F259" s="443"/>
      <c r="G259" s="443"/>
      <c r="H259" s="443"/>
      <c r="I259" s="443"/>
      <c r="J259" s="444"/>
      <c r="K259" s="718"/>
      <c r="L259" s="719"/>
      <c r="M259" s="719"/>
      <c r="N259" s="719"/>
      <c r="O259" s="719"/>
      <c r="P259" s="719"/>
      <c r="Q259" s="719"/>
      <c r="R259" s="719"/>
      <c r="S259" s="722"/>
      <c r="T259" s="722"/>
      <c r="U259" s="722"/>
      <c r="V259" s="723"/>
      <c r="W259" s="663"/>
      <c r="X259" s="664"/>
      <c r="Y259" s="664"/>
      <c r="Z259" s="664"/>
      <c r="AA259" s="664"/>
      <c r="AB259" s="664"/>
      <c r="AC259" s="664"/>
      <c r="AD259" s="664"/>
      <c r="AE259" s="664"/>
      <c r="AF259" s="664"/>
      <c r="AG259" s="664"/>
      <c r="AH259" s="664"/>
      <c r="AI259" s="664"/>
      <c r="AJ259" s="664"/>
      <c r="AK259" s="664"/>
      <c r="AL259" s="664"/>
      <c r="AM259" s="664"/>
      <c r="AN259" s="664"/>
      <c r="AO259" s="664"/>
      <c r="AP259" s="664"/>
      <c r="AQ259" s="664"/>
      <c r="AR259" s="665"/>
    </row>
    <row r="260" spans="3:44" s="323" customFormat="1" ht="18.75" hidden="1" customHeight="1"/>
    <row r="261" spans="3:44" s="323" customFormat="1" ht="18.75" hidden="1" customHeight="1"/>
    <row r="262" spans="3:44" s="323" customFormat="1" ht="33" hidden="1" customHeight="1"/>
    <row r="263" spans="3:44" s="323" customFormat="1" ht="33" hidden="1" customHeight="1"/>
    <row r="264" spans="3:44" s="323" customFormat="1" ht="33" hidden="1" customHeight="1"/>
    <row r="265" spans="3:44" s="323" customFormat="1" ht="71.25" hidden="1" customHeight="1"/>
    <row r="266" spans="3:44" s="323" customFormat="1" ht="72.75" hidden="1" customHeight="1"/>
    <row r="267" spans="3:44" s="323" customFormat="1" ht="136.5" hidden="1" customHeight="1"/>
    <row r="268" spans="3:44" s="323" customFormat="1" ht="33" hidden="1" customHeight="1"/>
    <row r="269" spans="3:44" s="323" customFormat="1" ht="25.5" hidden="1" customHeight="1"/>
    <row r="270" spans="3:44" s="323" customFormat="1" ht="23.25" hidden="1" customHeight="1"/>
    <row r="271" spans="3:44" s="323" customFormat="1" ht="23.25" hidden="1" customHeight="1"/>
    <row r="272" spans="3:44" s="323" customFormat="1" ht="23.25" hidden="1" customHeight="1"/>
    <row r="273" s="323" customFormat="1" ht="28.5" hidden="1" customHeight="1"/>
    <row r="274" s="323" customFormat="1" ht="23.25" hidden="1" customHeight="1"/>
    <row r="275" s="323" customFormat="1" ht="23.25" hidden="1" customHeight="1"/>
    <row r="276" s="323" customFormat="1" ht="23.25" hidden="1" customHeight="1"/>
    <row r="277" s="323" customFormat="1" ht="23.25" hidden="1" customHeight="1"/>
    <row r="278" s="323" customFormat="1" ht="23.25" hidden="1" customHeight="1"/>
    <row r="279" s="323" customFormat="1" ht="23.25" hidden="1" customHeight="1"/>
    <row r="280" s="323" customFormat="1" ht="23.25" hidden="1" customHeight="1"/>
    <row r="281" s="323" customFormat="1" ht="23.25" hidden="1" customHeight="1"/>
    <row r="282" s="323" customFormat="1" ht="23.25" hidden="1" customHeight="1"/>
    <row r="283" s="323" customFormat="1" ht="23.25" hidden="1" customHeight="1"/>
    <row r="284" s="323" customFormat="1" ht="23.25" hidden="1" customHeight="1"/>
    <row r="285" s="323" customFormat="1" ht="28.5" hidden="1" customHeight="1"/>
    <row r="286" s="323" customFormat="1" ht="28.5" hidden="1" customHeight="1"/>
    <row r="287" s="323" customFormat="1" ht="28.5" hidden="1" customHeight="1"/>
    <row r="288" s="323" customFormat="1" ht="28.5" hidden="1" customHeight="1"/>
    <row r="289" spans="2:56" s="323" customFormat="1" ht="28.5" hidden="1" customHeight="1"/>
    <row r="290" spans="2:56" s="73" customFormat="1" ht="24.95" customHeight="1">
      <c r="B290" s="98"/>
      <c r="O290" s="248"/>
      <c r="AU290" s="93"/>
      <c r="AV290" s="93"/>
      <c r="AW290" s="93"/>
      <c r="AX290" s="93"/>
      <c r="AY290" s="93"/>
    </row>
    <row r="291" spans="2:56" s="74" customFormat="1" ht="21" customHeight="1">
      <c r="C291" s="309"/>
      <c r="D291" s="309"/>
      <c r="E291" s="309"/>
      <c r="F291" s="309"/>
      <c r="G291" s="309"/>
      <c r="H291" s="309"/>
      <c r="I291" s="309"/>
      <c r="J291" s="309"/>
      <c r="K291" s="309"/>
      <c r="L291" s="309"/>
      <c r="M291" s="229"/>
      <c r="N291" s="229"/>
      <c r="O291" s="229"/>
      <c r="P291" s="229"/>
      <c r="Q291" s="229"/>
      <c r="R291" s="229"/>
      <c r="S291" s="311"/>
      <c r="T291" s="311"/>
      <c r="U291" s="311"/>
      <c r="V291" s="311"/>
      <c r="W291" s="311"/>
      <c r="X291" s="311"/>
      <c r="Y291" s="311"/>
      <c r="Z291" s="311"/>
      <c r="AG291" s="311"/>
      <c r="AH291" s="96"/>
      <c r="AN291" s="1103" t="s">
        <v>295</v>
      </c>
      <c r="AO291" s="1104"/>
      <c r="AP291" s="1104"/>
      <c r="AQ291" s="1104"/>
      <c r="AR291" s="1104"/>
      <c r="AS291" s="1105"/>
      <c r="AZ291" s="312"/>
      <c r="BA291" s="312"/>
      <c r="BB291" s="312"/>
      <c r="BC291" s="312"/>
      <c r="BD291" s="312"/>
    </row>
    <row r="292" spans="2:56" s="74" customFormat="1" ht="21" customHeight="1">
      <c r="C292" s="309"/>
      <c r="D292" s="309"/>
      <c r="E292" s="309"/>
      <c r="F292" s="309"/>
      <c r="G292" s="309"/>
      <c r="H292" s="309"/>
      <c r="I292" s="309"/>
      <c r="J292" s="309"/>
      <c r="K292" s="309"/>
      <c r="L292" s="309"/>
      <c r="M292" s="229"/>
      <c r="N292" s="229"/>
      <c r="O292" s="229"/>
      <c r="P292" s="229"/>
      <c r="Q292" s="229"/>
      <c r="R292" s="229"/>
      <c r="S292" s="311"/>
      <c r="T292" s="311"/>
      <c r="U292" s="311"/>
      <c r="V292" s="311"/>
      <c r="W292" s="311"/>
      <c r="X292" s="311"/>
      <c r="Y292" s="311"/>
      <c r="Z292" s="311"/>
      <c r="AG292" s="311"/>
      <c r="AH292" s="96"/>
      <c r="AN292" s="1106"/>
      <c r="AO292" s="1107"/>
      <c r="AP292" s="1107"/>
      <c r="AQ292" s="1107"/>
      <c r="AR292" s="1107"/>
      <c r="AS292" s="1108"/>
      <c r="AZ292" s="312"/>
      <c r="BA292" s="312"/>
      <c r="BB292" s="312"/>
      <c r="BC292" s="312"/>
      <c r="BD292" s="312"/>
    </row>
    <row r="293" spans="2:56" s="74" customFormat="1" ht="21" customHeight="1">
      <c r="C293" s="309"/>
      <c r="D293" s="309"/>
      <c r="E293" s="309"/>
      <c r="F293" s="309"/>
      <c r="G293" s="309"/>
      <c r="H293" s="309"/>
      <c r="I293" s="309"/>
      <c r="J293" s="309"/>
      <c r="K293" s="309"/>
      <c r="L293" s="309"/>
      <c r="M293" s="229"/>
      <c r="N293" s="229"/>
      <c r="O293" s="229"/>
      <c r="P293" s="229"/>
      <c r="Q293" s="229"/>
      <c r="R293" s="229"/>
      <c r="S293" s="311"/>
      <c r="T293" s="311"/>
      <c r="U293" s="311"/>
      <c r="V293" s="311"/>
      <c r="W293" s="311"/>
      <c r="X293" s="311"/>
      <c r="Y293" s="311"/>
      <c r="Z293" s="311"/>
      <c r="AG293" s="311"/>
      <c r="AH293" s="96"/>
      <c r="AN293" s="318"/>
      <c r="AO293" s="318"/>
      <c r="AP293" s="318"/>
      <c r="AQ293" s="318"/>
      <c r="AR293" s="318"/>
      <c r="AS293" s="318"/>
      <c r="AZ293" s="312"/>
      <c r="BA293" s="312"/>
      <c r="BB293" s="312"/>
      <c r="BC293" s="312"/>
      <c r="BD293" s="312"/>
    </row>
    <row r="294" spans="2:56" s="324" customFormat="1" ht="69.95" customHeight="1">
      <c r="C294" s="1236" t="s">
        <v>316</v>
      </c>
      <c r="D294" s="1236"/>
      <c r="E294" s="1236"/>
      <c r="F294" s="1236"/>
      <c r="G294" s="1236"/>
      <c r="H294" s="1236"/>
      <c r="I294" s="1236"/>
      <c r="J294" s="1236"/>
      <c r="K294" s="1236"/>
      <c r="L294" s="1236"/>
      <c r="M294" s="1236"/>
      <c r="N294" s="1236"/>
      <c r="O294" s="1236"/>
      <c r="P294" s="1236"/>
      <c r="Q294" s="1236"/>
      <c r="R294" s="1236"/>
      <c r="S294" s="1236"/>
      <c r="T294" s="1236"/>
      <c r="U294" s="1236"/>
      <c r="V294" s="1236"/>
      <c r="W294" s="1236"/>
      <c r="X294" s="1236"/>
      <c r="Y294" s="1236"/>
      <c r="Z294" s="1236"/>
      <c r="AA294" s="1236"/>
      <c r="AB294" s="1236"/>
      <c r="AC294" s="1236"/>
      <c r="AD294" s="1236"/>
      <c r="AE294" s="1236"/>
      <c r="AF294" s="1236"/>
      <c r="AG294" s="1236"/>
      <c r="AH294" s="1236"/>
      <c r="AI294" s="1236"/>
      <c r="AJ294" s="1236"/>
      <c r="AK294" s="1236"/>
      <c r="AL294" s="1236"/>
      <c r="AM294" s="1236"/>
      <c r="AN294" s="1236"/>
      <c r="AO294" s="1236"/>
      <c r="AP294" s="1236"/>
      <c r="AQ294" s="1236"/>
      <c r="AR294" s="1236"/>
      <c r="AS294" s="326"/>
      <c r="AV294" s="325"/>
    </row>
    <row r="295" spans="2:56" s="74" customFormat="1" ht="21" customHeight="1" thickBot="1">
      <c r="C295" s="309"/>
      <c r="D295" s="309"/>
      <c r="E295" s="309"/>
      <c r="F295" s="309"/>
      <c r="G295" s="309"/>
      <c r="H295" s="309"/>
      <c r="I295" s="309"/>
      <c r="J295" s="309"/>
      <c r="K295" s="309"/>
      <c r="L295" s="309"/>
      <c r="M295" s="229"/>
      <c r="N295" s="229"/>
      <c r="O295" s="229"/>
      <c r="P295" s="229"/>
      <c r="Q295" s="229"/>
      <c r="R295" s="229"/>
      <c r="S295" s="311"/>
      <c r="T295" s="311"/>
      <c r="U295" s="311"/>
      <c r="V295" s="311"/>
      <c r="W295" s="311"/>
      <c r="X295" s="311"/>
      <c r="Y295" s="311"/>
      <c r="Z295" s="311"/>
      <c r="AG295" s="311"/>
      <c r="AH295" s="96"/>
      <c r="AN295" s="318"/>
      <c r="AO295" s="318"/>
      <c r="AP295" s="318"/>
      <c r="AQ295" s="318"/>
      <c r="AR295" s="318"/>
      <c r="AS295" s="318"/>
      <c r="AZ295" s="312"/>
      <c r="BA295" s="312"/>
      <c r="BB295" s="312"/>
      <c r="BC295" s="312"/>
      <c r="BD295" s="312"/>
    </row>
    <row r="296" spans="2:56" s="75" customFormat="1" ht="24.95" customHeight="1">
      <c r="C296" s="558" t="s">
        <v>113</v>
      </c>
      <c r="D296" s="465"/>
      <c r="E296" s="465"/>
      <c r="F296" s="465"/>
      <c r="G296" s="465"/>
      <c r="H296" s="465"/>
      <c r="I296" s="840" t="s">
        <v>115</v>
      </c>
      <c r="J296" s="841"/>
      <c r="K296" s="842"/>
      <c r="L296" s="847" t="s">
        <v>117</v>
      </c>
      <c r="M296" s="465"/>
      <c r="N296" s="465"/>
      <c r="O296" s="465"/>
      <c r="P296" s="848"/>
      <c r="Q296" s="849" t="s">
        <v>310</v>
      </c>
      <c r="R296" s="850"/>
      <c r="S296" s="850"/>
      <c r="T296" s="850"/>
      <c r="U296" s="850"/>
      <c r="V296" s="851"/>
      <c r="W296" s="847" t="s">
        <v>117</v>
      </c>
      <c r="X296" s="465"/>
      <c r="Y296" s="465"/>
      <c r="Z296" s="465"/>
      <c r="AA296" s="848"/>
      <c r="AB296" s="849" t="s">
        <v>311</v>
      </c>
      <c r="AC296" s="850"/>
      <c r="AD296" s="850"/>
      <c r="AE296" s="850"/>
      <c r="AF296" s="850"/>
      <c r="AG296" s="851"/>
      <c r="AH296" s="794" t="s">
        <v>312</v>
      </c>
      <c r="AI296" s="381"/>
      <c r="AJ296" s="381"/>
      <c r="AK296" s="381"/>
      <c r="AL296" s="795"/>
      <c r="AN296" s="380" t="s">
        <v>320</v>
      </c>
      <c r="AO296" s="381"/>
      <c r="AP296" s="381"/>
      <c r="AQ296" s="381"/>
      <c r="AR296" s="795"/>
      <c r="AU296" s="759" t="s">
        <v>138</v>
      </c>
      <c r="AV296" s="759" t="s">
        <v>251</v>
      </c>
      <c r="AW296" s="803" t="s">
        <v>161</v>
      </c>
    </row>
    <row r="297" spans="2:56" s="75" customFormat="1" ht="24.95" customHeight="1">
      <c r="C297" s="371"/>
      <c r="D297" s="372"/>
      <c r="E297" s="372"/>
      <c r="F297" s="372"/>
      <c r="G297" s="372"/>
      <c r="H297" s="372"/>
      <c r="I297" s="843"/>
      <c r="J297" s="372"/>
      <c r="K297" s="844"/>
      <c r="L297" s="845"/>
      <c r="M297" s="375"/>
      <c r="N297" s="375"/>
      <c r="O297" s="375"/>
      <c r="P297" s="846"/>
      <c r="Q297" s="852"/>
      <c r="R297" s="443"/>
      <c r="S297" s="443"/>
      <c r="T297" s="443"/>
      <c r="U297" s="443"/>
      <c r="V297" s="853"/>
      <c r="W297" s="845"/>
      <c r="X297" s="375"/>
      <c r="Y297" s="375"/>
      <c r="Z297" s="375"/>
      <c r="AA297" s="846"/>
      <c r="AB297" s="852"/>
      <c r="AC297" s="443"/>
      <c r="AD297" s="443"/>
      <c r="AE297" s="443"/>
      <c r="AF297" s="443"/>
      <c r="AG297" s="853"/>
      <c r="AH297" s="794"/>
      <c r="AI297" s="381"/>
      <c r="AJ297" s="381"/>
      <c r="AK297" s="381"/>
      <c r="AL297" s="795"/>
      <c r="AN297" s="380"/>
      <c r="AO297" s="381"/>
      <c r="AP297" s="381"/>
      <c r="AQ297" s="381"/>
      <c r="AR297" s="795"/>
      <c r="AU297" s="761"/>
      <c r="AV297" s="761"/>
      <c r="AW297" s="804"/>
    </row>
    <row r="298" spans="2:56" s="75" customFormat="1" ht="24.95" customHeight="1">
      <c r="C298" s="371"/>
      <c r="D298" s="372"/>
      <c r="E298" s="372"/>
      <c r="F298" s="372"/>
      <c r="G298" s="372"/>
      <c r="H298" s="372"/>
      <c r="I298" s="843"/>
      <c r="J298" s="372"/>
      <c r="K298" s="844"/>
      <c r="L298" s="806" t="s">
        <v>156</v>
      </c>
      <c r="M298" s="759"/>
      <c r="N298" s="759"/>
      <c r="O298" s="759"/>
      <c r="P298" s="759"/>
      <c r="Q298" s="809" t="s">
        <v>234</v>
      </c>
      <c r="R298" s="750"/>
      <c r="S298" s="810"/>
      <c r="T298" s="749" t="s">
        <v>130</v>
      </c>
      <c r="U298" s="750"/>
      <c r="V298" s="751"/>
      <c r="W298" s="759" t="s">
        <v>313</v>
      </c>
      <c r="X298" s="759"/>
      <c r="Y298" s="759"/>
      <c r="Z298" s="759"/>
      <c r="AA298" s="760"/>
      <c r="AB298" s="1062" t="s">
        <v>317</v>
      </c>
      <c r="AC298" s="1063"/>
      <c r="AD298" s="1064"/>
      <c r="AE298" s="749" t="s">
        <v>302</v>
      </c>
      <c r="AF298" s="750"/>
      <c r="AG298" s="751"/>
      <c r="AH298" s="794"/>
      <c r="AI298" s="381"/>
      <c r="AJ298" s="381"/>
      <c r="AK298" s="381"/>
      <c r="AL298" s="795"/>
      <c r="AN298" s="380"/>
      <c r="AO298" s="381"/>
      <c r="AP298" s="381"/>
      <c r="AQ298" s="381"/>
      <c r="AR298" s="795"/>
      <c r="AU298" s="801"/>
      <c r="AV298" s="801"/>
      <c r="AW298" s="804"/>
    </row>
    <row r="299" spans="2:56" s="75" customFormat="1" ht="24.95" customHeight="1">
      <c r="C299" s="371"/>
      <c r="D299" s="372"/>
      <c r="E299" s="372"/>
      <c r="F299" s="372"/>
      <c r="G299" s="372"/>
      <c r="H299" s="372"/>
      <c r="I299" s="843"/>
      <c r="J299" s="372"/>
      <c r="K299" s="844"/>
      <c r="L299" s="807"/>
      <c r="M299" s="761"/>
      <c r="N299" s="761"/>
      <c r="O299" s="761"/>
      <c r="P299" s="761"/>
      <c r="Q299" s="811"/>
      <c r="R299" s="753"/>
      <c r="S299" s="812"/>
      <c r="T299" s="752"/>
      <c r="U299" s="753"/>
      <c r="V299" s="754"/>
      <c r="W299" s="761"/>
      <c r="X299" s="761"/>
      <c r="Y299" s="761"/>
      <c r="Z299" s="761"/>
      <c r="AA299" s="762"/>
      <c r="AB299" s="1065"/>
      <c r="AC299" s="1066"/>
      <c r="AD299" s="1067"/>
      <c r="AE299" s="752"/>
      <c r="AF299" s="753"/>
      <c r="AG299" s="754"/>
      <c r="AH299" s="794"/>
      <c r="AI299" s="381"/>
      <c r="AJ299" s="381"/>
      <c r="AK299" s="381"/>
      <c r="AL299" s="795"/>
      <c r="AN299" s="380"/>
      <c r="AO299" s="381"/>
      <c r="AP299" s="381"/>
      <c r="AQ299" s="381"/>
      <c r="AR299" s="795"/>
      <c r="AU299" s="801"/>
      <c r="AV299" s="801"/>
      <c r="AW299" s="804"/>
    </row>
    <row r="300" spans="2:56" s="75" customFormat="1" ht="24.95" customHeight="1">
      <c r="C300" s="371"/>
      <c r="D300" s="372"/>
      <c r="E300" s="372"/>
      <c r="F300" s="372"/>
      <c r="G300" s="372"/>
      <c r="H300" s="372"/>
      <c r="I300" s="843"/>
      <c r="J300" s="372"/>
      <c r="K300" s="844"/>
      <c r="L300" s="807"/>
      <c r="M300" s="761"/>
      <c r="N300" s="761"/>
      <c r="O300" s="761"/>
      <c r="P300" s="761"/>
      <c r="Q300" s="811"/>
      <c r="R300" s="753"/>
      <c r="S300" s="812"/>
      <c r="T300" s="755"/>
      <c r="U300" s="753"/>
      <c r="V300" s="754"/>
      <c r="W300" s="761"/>
      <c r="X300" s="761"/>
      <c r="Y300" s="761"/>
      <c r="Z300" s="761"/>
      <c r="AA300" s="762"/>
      <c r="AB300" s="1068" t="s">
        <v>318</v>
      </c>
      <c r="AC300" s="1069"/>
      <c r="AD300" s="1070"/>
      <c r="AE300" s="755"/>
      <c r="AF300" s="753"/>
      <c r="AG300" s="754"/>
      <c r="AH300" s="794"/>
      <c r="AI300" s="381"/>
      <c r="AJ300" s="381"/>
      <c r="AK300" s="381"/>
      <c r="AL300" s="795"/>
      <c r="AN300" s="380"/>
      <c r="AO300" s="381"/>
      <c r="AP300" s="381"/>
      <c r="AQ300" s="381"/>
      <c r="AR300" s="795"/>
      <c r="AU300" s="801"/>
      <c r="AV300" s="801"/>
      <c r="AW300" s="804"/>
    </row>
    <row r="301" spans="2:56" s="75" customFormat="1" ht="24.95" customHeight="1">
      <c r="C301" s="374"/>
      <c r="D301" s="375"/>
      <c r="E301" s="375"/>
      <c r="F301" s="375"/>
      <c r="G301" s="375"/>
      <c r="H301" s="375"/>
      <c r="I301" s="845"/>
      <c r="J301" s="375"/>
      <c r="K301" s="846"/>
      <c r="L301" s="808"/>
      <c r="M301" s="763"/>
      <c r="N301" s="763"/>
      <c r="O301" s="763"/>
      <c r="P301" s="763"/>
      <c r="Q301" s="813"/>
      <c r="R301" s="757"/>
      <c r="S301" s="814"/>
      <c r="T301" s="756"/>
      <c r="U301" s="757"/>
      <c r="V301" s="758"/>
      <c r="W301" s="763"/>
      <c r="X301" s="763"/>
      <c r="Y301" s="763"/>
      <c r="Z301" s="763"/>
      <c r="AA301" s="764"/>
      <c r="AB301" s="1071"/>
      <c r="AC301" s="1072"/>
      <c r="AD301" s="1073"/>
      <c r="AE301" s="756"/>
      <c r="AF301" s="757"/>
      <c r="AG301" s="758"/>
      <c r="AH301" s="794"/>
      <c r="AI301" s="381"/>
      <c r="AJ301" s="381"/>
      <c r="AK301" s="381"/>
      <c r="AL301" s="795"/>
      <c r="AN301" s="380"/>
      <c r="AO301" s="381"/>
      <c r="AP301" s="381"/>
      <c r="AQ301" s="381"/>
      <c r="AR301" s="795"/>
      <c r="AU301" s="802"/>
      <c r="AV301" s="802"/>
      <c r="AW301" s="805"/>
    </row>
    <row r="302" spans="2:56" ht="10.9" customHeight="1">
      <c r="C302" s="765">
        <v>4</v>
      </c>
      <c r="D302" s="768" t="s">
        <v>9</v>
      </c>
      <c r="E302" s="771">
        <v>25</v>
      </c>
      <c r="F302" s="771" t="s">
        <v>10</v>
      </c>
      <c r="G302" s="765" t="s">
        <v>235</v>
      </c>
      <c r="H302" s="771"/>
      <c r="I302" s="774"/>
      <c r="J302" s="775"/>
      <c r="K302" s="776"/>
      <c r="L302" s="783">
        <f>IF(AND(I302="○",AU302="●"),AW302,0)</f>
        <v>0</v>
      </c>
      <c r="M302" s="784"/>
      <c r="N302" s="784"/>
      <c r="O302" s="784"/>
      <c r="P302" s="785"/>
      <c r="Q302" s="822"/>
      <c r="R302" s="823"/>
      <c r="S302" s="824"/>
      <c r="T302" s="831"/>
      <c r="U302" s="832"/>
      <c r="V302" s="833"/>
      <c r="W302" s="783">
        <f t="shared" ref="W302" si="0">IF(AND(I302="○",AU302="●"),$K$258*2,0)</f>
        <v>0</v>
      </c>
      <c r="X302" s="784"/>
      <c r="Y302" s="784"/>
      <c r="Z302" s="784"/>
      <c r="AA302" s="834"/>
      <c r="AB302" s="860"/>
      <c r="AC302" s="861"/>
      <c r="AD302" s="862"/>
      <c r="AE302" s="831"/>
      <c r="AF302" s="832"/>
      <c r="AG302" s="833"/>
      <c r="AH302" s="742">
        <f>IF(I302="○",L302+W302,ROUNDUP((L302+W302)*AE302,1))</f>
        <v>0</v>
      </c>
      <c r="AI302" s="743"/>
      <c r="AJ302" s="743"/>
      <c r="AK302" s="743"/>
      <c r="AL302" s="744"/>
      <c r="AN302" s="745"/>
      <c r="AO302" s="746"/>
      <c r="AP302" s="746"/>
      <c r="AQ302" s="746"/>
      <c r="AR302" s="747"/>
      <c r="AU302" s="838" t="str">
        <f t="shared" ref="AU302" si="1">IF(OR(I302="×",AU306="×"),"×","●")</f>
        <v>●</v>
      </c>
      <c r="AV302" s="839">
        <f>IF(AU302="●",IF(I302="定","-",I302),"-")</f>
        <v>0</v>
      </c>
      <c r="AW302" s="821">
        <f>20+ROUNDDOWN(($K$256-1000)/1000,0)*20</f>
        <v>0</v>
      </c>
    </row>
    <row r="303" spans="2:56" ht="10.9" customHeight="1">
      <c r="C303" s="766"/>
      <c r="D303" s="769"/>
      <c r="E303" s="772"/>
      <c r="F303" s="772"/>
      <c r="G303" s="766"/>
      <c r="H303" s="772"/>
      <c r="I303" s="777"/>
      <c r="J303" s="778"/>
      <c r="K303" s="779"/>
      <c r="L303" s="786"/>
      <c r="M303" s="787"/>
      <c r="N303" s="787"/>
      <c r="O303" s="787"/>
      <c r="P303" s="788"/>
      <c r="Q303" s="825"/>
      <c r="R303" s="826"/>
      <c r="S303" s="827"/>
      <c r="T303" s="832"/>
      <c r="U303" s="832"/>
      <c r="V303" s="833"/>
      <c r="W303" s="786"/>
      <c r="X303" s="787"/>
      <c r="Y303" s="787"/>
      <c r="Z303" s="787"/>
      <c r="AA303" s="835"/>
      <c r="AB303" s="863"/>
      <c r="AC303" s="864"/>
      <c r="AD303" s="865"/>
      <c r="AE303" s="832"/>
      <c r="AF303" s="832"/>
      <c r="AG303" s="833"/>
      <c r="AH303" s="742"/>
      <c r="AI303" s="743"/>
      <c r="AJ303" s="743"/>
      <c r="AK303" s="743"/>
      <c r="AL303" s="744"/>
      <c r="AN303" s="745"/>
      <c r="AO303" s="746"/>
      <c r="AP303" s="746"/>
      <c r="AQ303" s="746"/>
      <c r="AR303" s="747"/>
      <c r="AU303" s="748"/>
      <c r="AV303" s="837"/>
      <c r="AW303" s="820"/>
    </row>
    <row r="304" spans="2:56" ht="10.9" customHeight="1">
      <c r="C304" s="766"/>
      <c r="D304" s="769"/>
      <c r="E304" s="772"/>
      <c r="F304" s="772"/>
      <c r="G304" s="766"/>
      <c r="H304" s="772"/>
      <c r="I304" s="777"/>
      <c r="J304" s="778"/>
      <c r="K304" s="779"/>
      <c r="L304" s="786"/>
      <c r="M304" s="787"/>
      <c r="N304" s="787"/>
      <c r="O304" s="787"/>
      <c r="P304" s="788"/>
      <c r="Q304" s="825"/>
      <c r="R304" s="826"/>
      <c r="S304" s="827"/>
      <c r="T304" s="832"/>
      <c r="U304" s="832"/>
      <c r="V304" s="833"/>
      <c r="W304" s="786"/>
      <c r="X304" s="787"/>
      <c r="Y304" s="787"/>
      <c r="Z304" s="787"/>
      <c r="AA304" s="835"/>
      <c r="AB304" s="854"/>
      <c r="AC304" s="855"/>
      <c r="AD304" s="856"/>
      <c r="AE304" s="832"/>
      <c r="AF304" s="832"/>
      <c r="AG304" s="833"/>
      <c r="AH304" s="742"/>
      <c r="AI304" s="743"/>
      <c r="AJ304" s="743"/>
      <c r="AK304" s="743"/>
      <c r="AL304" s="744"/>
      <c r="AN304" s="745"/>
      <c r="AO304" s="746"/>
      <c r="AP304" s="746"/>
      <c r="AQ304" s="746"/>
      <c r="AR304" s="747"/>
      <c r="AU304" s="748"/>
      <c r="AV304" s="837"/>
      <c r="AW304" s="820"/>
    </row>
    <row r="305" spans="3:49" ht="10.9" customHeight="1">
      <c r="C305" s="767"/>
      <c r="D305" s="770"/>
      <c r="E305" s="773"/>
      <c r="F305" s="773"/>
      <c r="G305" s="767"/>
      <c r="H305" s="773"/>
      <c r="I305" s="780"/>
      <c r="J305" s="781"/>
      <c r="K305" s="782"/>
      <c r="L305" s="789"/>
      <c r="M305" s="790"/>
      <c r="N305" s="790"/>
      <c r="O305" s="790"/>
      <c r="P305" s="791"/>
      <c r="Q305" s="828"/>
      <c r="R305" s="829"/>
      <c r="S305" s="830"/>
      <c r="T305" s="832"/>
      <c r="U305" s="832"/>
      <c r="V305" s="833"/>
      <c r="W305" s="789"/>
      <c r="X305" s="790"/>
      <c r="Y305" s="790"/>
      <c r="Z305" s="790"/>
      <c r="AA305" s="836"/>
      <c r="AB305" s="857"/>
      <c r="AC305" s="858"/>
      <c r="AD305" s="859"/>
      <c r="AE305" s="832"/>
      <c r="AF305" s="832"/>
      <c r="AG305" s="833"/>
      <c r="AH305" s="742"/>
      <c r="AI305" s="743"/>
      <c r="AJ305" s="743"/>
      <c r="AK305" s="743"/>
      <c r="AL305" s="744"/>
      <c r="AN305" s="745"/>
      <c r="AO305" s="746"/>
      <c r="AP305" s="746"/>
      <c r="AQ305" s="746"/>
      <c r="AR305" s="747"/>
      <c r="AU305" s="748"/>
      <c r="AV305" s="837"/>
      <c r="AW305" s="820"/>
    </row>
    <row r="306" spans="3:49" ht="10.9" customHeight="1">
      <c r="C306" s="765">
        <v>4</v>
      </c>
      <c r="D306" s="768" t="s">
        <v>9</v>
      </c>
      <c r="E306" s="771">
        <v>26</v>
      </c>
      <c r="F306" s="771" t="s">
        <v>10</v>
      </c>
      <c r="G306" s="765" t="s">
        <v>26</v>
      </c>
      <c r="H306" s="771"/>
      <c r="I306" s="774"/>
      <c r="J306" s="775"/>
      <c r="K306" s="776"/>
      <c r="L306" s="783">
        <f>IF(AND(I306="○",AU306="●"),AW306,0)</f>
        <v>0</v>
      </c>
      <c r="M306" s="784"/>
      <c r="N306" s="784"/>
      <c r="O306" s="784"/>
      <c r="P306" s="785"/>
      <c r="Q306" s="822"/>
      <c r="R306" s="823"/>
      <c r="S306" s="824"/>
      <c r="T306" s="831"/>
      <c r="U306" s="832"/>
      <c r="V306" s="833"/>
      <c r="W306" s="783">
        <f t="shared" ref="W306" si="2">IF(AND(I306="○",AU306="●"),$K$258*2,0)</f>
        <v>0</v>
      </c>
      <c r="X306" s="784"/>
      <c r="Y306" s="784"/>
      <c r="Z306" s="784"/>
      <c r="AA306" s="834"/>
      <c r="AB306" s="860"/>
      <c r="AC306" s="861"/>
      <c r="AD306" s="862"/>
      <c r="AE306" s="831"/>
      <c r="AF306" s="832"/>
      <c r="AG306" s="833"/>
      <c r="AH306" s="742">
        <f>IF(I306="○",L306+W306,ROUNDUP((L306+W306)*AE306,1))</f>
        <v>0</v>
      </c>
      <c r="AI306" s="743"/>
      <c r="AJ306" s="743"/>
      <c r="AK306" s="743"/>
      <c r="AL306" s="744"/>
      <c r="AN306" s="745"/>
      <c r="AO306" s="746"/>
      <c r="AP306" s="746"/>
      <c r="AQ306" s="746"/>
      <c r="AR306" s="747"/>
      <c r="AU306" s="748" t="str">
        <f t="shared" ref="AU306" si="3">IF(OR(I306="×",AU310="×"),"×","●")</f>
        <v>●</v>
      </c>
      <c r="AV306" s="837">
        <f t="shared" ref="AV306" si="4">IF(AU306="●",IF(I306="定","-",I306),"-")</f>
        <v>0</v>
      </c>
      <c r="AW306" s="820">
        <f t="shared" ref="AW306" si="5">20+ROUNDDOWN(($K$256-1000)/1000,0)*20</f>
        <v>0</v>
      </c>
    </row>
    <row r="307" spans="3:49" ht="10.9" customHeight="1">
      <c r="C307" s="766"/>
      <c r="D307" s="769"/>
      <c r="E307" s="772"/>
      <c r="F307" s="772"/>
      <c r="G307" s="766"/>
      <c r="H307" s="772"/>
      <c r="I307" s="777"/>
      <c r="J307" s="778"/>
      <c r="K307" s="779"/>
      <c r="L307" s="786"/>
      <c r="M307" s="787"/>
      <c r="N307" s="787"/>
      <c r="O307" s="787"/>
      <c r="P307" s="788"/>
      <c r="Q307" s="825"/>
      <c r="R307" s="826"/>
      <c r="S307" s="827"/>
      <c r="T307" s="832"/>
      <c r="U307" s="832"/>
      <c r="V307" s="833"/>
      <c r="W307" s="786"/>
      <c r="X307" s="787"/>
      <c r="Y307" s="787"/>
      <c r="Z307" s="787"/>
      <c r="AA307" s="835"/>
      <c r="AB307" s="863"/>
      <c r="AC307" s="864"/>
      <c r="AD307" s="865"/>
      <c r="AE307" s="832"/>
      <c r="AF307" s="832"/>
      <c r="AG307" s="833"/>
      <c r="AH307" s="742"/>
      <c r="AI307" s="743"/>
      <c r="AJ307" s="743"/>
      <c r="AK307" s="743"/>
      <c r="AL307" s="744"/>
      <c r="AN307" s="745"/>
      <c r="AO307" s="746"/>
      <c r="AP307" s="746"/>
      <c r="AQ307" s="746"/>
      <c r="AR307" s="747"/>
      <c r="AU307" s="748"/>
      <c r="AV307" s="837"/>
      <c r="AW307" s="820"/>
    </row>
    <row r="308" spans="3:49" ht="10.9" customHeight="1">
      <c r="C308" s="766"/>
      <c r="D308" s="769"/>
      <c r="E308" s="772"/>
      <c r="F308" s="772"/>
      <c r="G308" s="766"/>
      <c r="H308" s="772"/>
      <c r="I308" s="777"/>
      <c r="J308" s="778"/>
      <c r="K308" s="779"/>
      <c r="L308" s="786"/>
      <c r="M308" s="787"/>
      <c r="N308" s="787"/>
      <c r="O308" s="787"/>
      <c r="P308" s="788"/>
      <c r="Q308" s="825"/>
      <c r="R308" s="826"/>
      <c r="S308" s="827"/>
      <c r="T308" s="832"/>
      <c r="U308" s="832"/>
      <c r="V308" s="833"/>
      <c r="W308" s="786"/>
      <c r="X308" s="787"/>
      <c r="Y308" s="787"/>
      <c r="Z308" s="787"/>
      <c r="AA308" s="835"/>
      <c r="AB308" s="854"/>
      <c r="AC308" s="855"/>
      <c r="AD308" s="856"/>
      <c r="AE308" s="832"/>
      <c r="AF308" s="832"/>
      <c r="AG308" s="833"/>
      <c r="AH308" s="742"/>
      <c r="AI308" s="743"/>
      <c r="AJ308" s="743"/>
      <c r="AK308" s="743"/>
      <c r="AL308" s="744"/>
      <c r="AN308" s="745"/>
      <c r="AO308" s="746"/>
      <c r="AP308" s="746"/>
      <c r="AQ308" s="746"/>
      <c r="AR308" s="747"/>
      <c r="AU308" s="748"/>
      <c r="AV308" s="837"/>
      <c r="AW308" s="820"/>
    </row>
    <row r="309" spans="3:49" ht="10.9" customHeight="1">
      <c r="C309" s="767"/>
      <c r="D309" s="770"/>
      <c r="E309" s="773"/>
      <c r="F309" s="773"/>
      <c r="G309" s="767"/>
      <c r="H309" s="773"/>
      <c r="I309" s="780"/>
      <c r="J309" s="781"/>
      <c r="K309" s="782"/>
      <c r="L309" s="789"/>
      <c r="M309" s="790"/>
      <c r="N309" s="790"/>
      <c r="O309" s="790"/>
      <c r="P309" s="791"/>
      <c r="Q309" s="828"/>
      <c r="R309" s="829"/>
      <c r="S309" s="830"/>
      <c r="T309" s="832"/>
      <c r="U309" s="832"/>
      <c r="V309" s="833"/>
      <c r="W309" s="789"/>
      <c r="X309" s="790"/>
      <c r="Y309" s="790"/>
      <c r="Z309" s="790"/>
      <c r="AA309" s="836"/>
      <c r="AB309" s="857"/>
      <c r="AC309" s="858"/>
      <c r="AD309" s="859"/>
      <c r="AE309" s="832"/>
      <c r="AF309" s="832"/>
      <c r="AG309" s="833"/>
      <c r="AH309" s="742"/>
      <c r="AI309" s="743"/>
      <c r="AJ309" s="743"/>
      <c r="AK309" s="743"/>
      <c r="AL309" s="744"/>
      <c r="AN309" s="745"/>
      <c r="AO309" s="746"/>
      <c r="AP309" s="746"/>
      <c r="AQ309" s="746"/>
      <c r="AR309" s="747"/>
      <c r="AU309" s="748"/>
      <c r="AV309" s="837"/>
      <c r="AW309" s="820"/>
    </row>
    <row r="310" spans="3:49" ht="10.9" customHeight="1">
      <c r="C310" s="765">
        <v>4</v>
      </c>
      <c r="D310" s="768" t="s">
        <v>9</v>
      </c>
      <c r="E310" s="771">
        <v>27</v>
      </c>
      <c r="F310" s="771" t="s">
        <v>10</v>
      </c>
      <c r="G310" s="765" t="s">
        <v>27</v>
      </c>
      <c r="H310" s="771"/>
      <c r="I310" s="774"/>
      <c r="J310" s="775"/>
      <c r="K310" s="776"/>
      <c r="L310" s="783">
        <f>IF(AND(I310="○",AU310="●"),AW310,0)</f>
        <v>0</v>
      </c>
      <c r="M310" s="784"/>
      <c r="N310" s="784"/>
      <c r="O310" s="784"/>
      <c r="P310" s="785"/>
      <c r="Q310" s="822"/>
      <c r="R310" s="823"/>
      <c r="S310" s="824"/>
      <c r="T310" s="831"/>
      <c r="U310" s="832"/>
      <c r="V310" s="833"/>
      <c r="W310" s="783">
        <f t="shared" ref="W310" si="6">IF(AND(I310="○",AU310="●"),$K$258*2,0)</f>
        <v>0</v>
      </c>
      <c r="X310" s="784"/>
      <c r="Y310" s="784"/>
      <c r="Z310" s="784"/>
      <c r="AA310" s="834"/>
      <c r="AB310" s="860"/>
      <c r="AC310" s="861"/>
      <c r="AD310" s="862"/>
      <c r="AE310" s="831"/>
      <c r="AF310" s="832"/>
      <c r="AG310" s="833"/>
      <c r="AH310" s="742">
        <f>IF(I310="○",L310+W310,ROUNDUP((L310+W310)*AE310,1))</f>
        <v>0</v>
      </c>
      <c r="AI310" s="743"/>
      <c r="AJ310" s="743"/>
      <c r="AK310" s="743"/>
      <c r="AL310" s="744"/>
      <c r="AN310" s="745"/>
      <c r="AO310" s="746"/>
      <c r="AP310" s="746"/>
      <c r="AQ310" s="746"/>
      <c r="AR310" s="747"/>
      <c r="AU310" s="748" t="str">
        <f t="shared" ref="AU310" si="7">IF(OR(I310="×",AU314="×"),"×","●")</f>
        <v>●</v>
      </c>
      <c r="AV310" s="837">
        <f t="shared" ref="AV310" si="8">IF(AU310="●",IF(I310="定","-",I310),"-")</f>
        <v>0</v>
      </c>
      <c r="AW310" s="820">
        <f t="shared" ref="AW310" si="9">20+ROUNDDOWN(($K$256-1000)/1000,0)*20</f>
        <v>0</v>
      </c>
    </row>
    <row r="311" spans="3:49" ht="10.9" customHeight="1">
      <c r="C311" s="766"/>
      <c r="D311" s="769"/>
      <c r="E311" s="772"/>
      <c r="F311" s="772"/>
      <c r="G311" s="766"/>
      <c r="H311" s="772"/>
      <c r="I311" s="777"/>
      <c r="J311" s="778"/>
      <c r="K311" s="779"/>
      <c r="L311" s="786"/>
      <c r="M311" s="787"/>
      <c r="N311" s="787"/>
      <c r="O311" s="787"/>
      <c r="P311" s="788"/>
      <c r="Q311" s="825"/>
      <c r="R311" s="826"/>
      <c r="S311" s="827"/>
      <c r="T311" s="832"/>
      <c r="U311" s="832"/>
      <c r="V311" s="833"/>
      <c r="W311" s="786"/>
      <c r="X311" s="787"/>
      <c r="Y311" s="787"/>
      <c r="Z311" s="787"/>
      <c r="AA311" s="835"/>
      <c r="AB311" s="863"/>
      <c r="AC311" s="864"/>
      <c r="AD311" s="865"/>
      <c r="AE311" s="832"/>
      <c r="AF311" s="832"/>
      <c r="AG311" s="833"/>
      <c r="AH311" s="742"/>
      <c r="AI311" s="743"/>
      <c r="AJ311" s="743"/>
      <c r="AK311" s="743"/>
      <c r="AL311" s="744"/>
      <c r="AN311" s="745"/>
      <c r="AO311" s="746"/>
      <c r="AP311" s="746"/>
      <c r="AQ311" s="746"/>
      <c r="AR311" s="747"/>
      <c r="AU311" s="748"/>
      <c r="AV311" s="837"/>
      <c r="AW311" s="820"/>
    </row>
    <row r="312" spans="3:49" ht="10.9" customHeight="1">
      <c r="C312" s="766"/>
      <c r="D312" s="769"/>
      <c r="E312" s="772"/>
      <c r="F312" s="772"/>
      <c r="G312" s="766"/>
      <c r="H312" s="772"/>
      <c r="I312" s="777"/>
      <c r="J312" s="778"/>
      <c r="K312" s="779"/>
      <c r="L312" s="786"/>
      <c r="M312" s="787"/>
      <c r="N312" s="787"/>
      <c r="O312" s="787"/>
      <c r="P312" s="788"/>
      <c r="Q312" s="825"/>
      <c r="R312" s="826"/>
      <c r="S312" s="827"/>
      <c r="T312" s="832"/>
      <c r="U312" s="832"/>
      <c r="V312" s="833"/>
      <c r="W312" s="786"/>
      <c r="X312" s="787"/>
      <c r="Y312" s="787"/>
      <c r="Z312" s="787"/>
      <c r="AA312" s="835"/>
      <c r="AB312" s="854"/>
      <c r="AC312" s="855"/>
      <c r="AD312" s="856"/>
      <c r="AE312" s="832"/>
      <c r="AF312" s="832"/>
      <c r="AG312" s="833"/>
      <c r="AH312" s="742"/>
      <c r="AI312" s="743"/>
      <c r="AJ312" s="743"/>
      <c r="AK312" s="743"/>
      <c r="AL312" s="744"/>
      <c r="AN312" s="745"/>
      <c r="AO312" s="746"/>
      <c r="AP312" s="746"/>
      <c r="AQ312" s="746"/>
      <c r="AR312" s="747"/>
      <c r="AU312" s="748"/>
      <c r="AV312" s="837"/>
      <c r="AW312" s="820"/>
    </row>
    <row r="313" spans="3:49" ht="10.9" customHeight="1">
      <c r="C313" s="767"/>
      <c r="D313" s="770"/>
      <c r="E313" s="773"/>
      <c r="F313" s="773"/>
      <c r="G313" s="767"/>
      <c r="H313" s="773"/>
      <c r="I313" s="780"/>
      <c r="J313" s="781"/>
      <c r="K313" s="782"/>
      <c r="L313" s="789"/>
      <c r="M313" s="790"/>
      <c r="N313" s="790"/>
      <c r="O313" s="790"/>
      <c r="P313" s="791"/>
      <c r="Q313" s="828"/>
      <c r="R313" s="829"/>
      <c r="S313" s="830"/>
      <c r="T313" s="832"/>
      <c r="U313" s="832"/>
      <c r="V313" s="833"/>
      <c r="W313" s="789"/>
      <c r="X313" s="790"/>
      <c r="Y313" s="790"/>
      <c r="Z313" s="790"/>
      <c r="AA313" s="836"/>
      <c r="AB313" s="857"/>
      <c r="AC313" s="858"/>
      <c r="AD313" s="859"/>
      <c r="AE313" s="832"/>
      <c r="AF313" s="832"/>
      <c r="AG313" s="833"/>
      <c r="AH313" s="742"/>
      <c r="AI313" s="743"/>
      <c r="AJ313" s="743"/>
      <c r="AK313" s="743"/>
      <c r="AL313" s="744"/>
      <c r="AN313" s="745"/>
      <c r="AO313" s="746"/>
      <c r="AP313" s="746"/>
      <c r="AQ313" s="746"/>
      <c r="AR313" s="747"/>
      <c r="AU313" s="748"/>
      <c r="AV313" s="837"/>
      <c r="AW313" s="820"/>
    </row>
    <row r="314" spans="3:49" ht="10.9" customHeight="1">
      <c r="C314" s="765">
        <v>4</v>
      </c>
      <c r="D314" s="768" t="s">
        <v>9</v>
      </c>
      <c r="E314" s="771">
        <v>28</v>
      </c>
      <c r="F314" s="771" t="s">
        <v>10</v>
      </c>
      <c r="G314" s="765" t="s">
        <v>25</v>
      </c>
      <c r="H314" s="771"/>
      <c r="I314" s="774"/>
      <c r="J314" s="775"/>
      <c r="K314" s="776"/>
      <c r="L314" s="783">
        <f>IF(AND(I314="○",AU314="●"),AW314,0)</f>
        <v>0</v>
      </c>
      <c r="M314" s="784"/>
      <c r="N314" s="784"/>
      <c r="O314" s="784"/>
      <c r="P314" s="785"/>
      <c r="Q314" s="822"/>
      <c r="R314" s="823"/>
      <c r="S314" s="824"/>
      <c r="T314" s="831"/>
      <c r="U314" s="832"/>
      <c r="V314" s="833"/>
      <c r="W314" s="783">
        <f>IF(AND(I314="○",AU314="●"),$K$258*2,0)</f>
        <v>0</v>
      </c>
      <c r="X314" s="784"/>
      <c r="Y314" s="784"/>
      <c r="Z314" s="784"/>
      <c r="AA314" s="834"/>
      <c r="AB314" s="860"/>
      <c r="AC314" s="861"/>
      <c r="AD314" s="862"/>
      <c r="AE314" s="831"/>
      <c r="AF314" s="832"/>
      <c r="AG314" s="833"/>
      <c r="AH314" s="742">
        <f>IF(I314="○",L314+W314,ROUNDUP(L314*T314+W314*AE314,1))</f>
        <v>0</v>
      </c>
      <c r="AI314" s="743"/>
      <c r="AJ314" s="743"/>
      <c r="AK314" s="743"/>
      <c r="AL314" s="744"/>
      <c r="AN314" s="745"/>
      <c r="AO314" s="746"/>
      <c r="AP314" s="746"/>
      <c r="AQ314" s="746"/>
      <c r="AR314" s="747"/>
      <c r="AU314" s="748" t="str">
        <f t="shared" ref="AU314" si="10">IF(OR(I314="×",AU318="×"),"×","●")</f>
        <v>●</v>
      </c>
      <c r="AV314" s="837">
        <f t="shared" ref="AV314" si="11">IF(AU314="●",IF(I314="定","-",I314),"-")</f>
        <v>0</v>
      </c>
      <c r="AW314" s="820">
        <f t="shared" ref="AW314" si="12">20+ROUNDDOWN(($K$256-1000)/1000,0)*20</f>
        <v>0</v>
      </c>
    </row>
    <row r="315" spans="3:49" ht="10.9" customHeight="1">
      <c r="C315" s="766"/>
      <c r="D315" s="769"/>
      <c r="E315" s="772"/>
      <c r="F315" s="772"/>
      <c r="G315" s="766"/>
      <c r="H315" s="772"/>
      <c r="I315" s="777"/>
      <c r="J315" s="778"/>
      <c r="K315" s="779"/>
      <c r="L315" s="786"/>
      <c r="M315" s="787"/>
      <c r="N315" s="787"/>
      <c r="O315" s="787"/>
      <c r="P315" s="788"/>
      <c r="Q315" s="825"/>
      <c r="R315" s="826"/>
      <c r="S315" s="827"/>
      <c r="T315" s="832"/>
      <c r="U315" s="832"/>
      <c r="V315" s="833"/>
      <c r="W315" s="786"/>
      <c r="X315" s="787"/>
      <c r="Y315" s="787"/>
      <c r="Z315" s="787"/>
      <c r="AA315" s="835"/>
      <c r="AB315" s="863"/>
      <c r="AC315" s="864"/>
      <c r="AD315" s="865"/>
      <c r="AE315" s="832"/>
      <c r="AF315" s="832"/>
      <c r="AG315" s="833"/>
      <c r="AH315" s="742"/>
      <c r="AI315" s="743"/>
      <c r="AJ315" s="743"/>
      <c r="AK315" s="743"/>
      <c r="AL315" s="744"/>
      <c r="AN315" s="745"/>
      <c r="AO315" s="746"/>
      <c r="AP315" s="746"/>
      <c r="AQ315" s="746"/>
      <c r="AR315" s="747"/>
      <c r="AU315" s="748"/>
      <c r="AV315" s="837"/>
      <c r="AW315" s="820"/>
    </row>
    <row r="316" spans="3:49" ht="10.9" customHeight="1">
      <c r="C316" s="766"/>
      <c r="D316" s="769"/>
      <c r="E316" s="772"/>
      <c r="F316" s="772"/>
      <c r="G316" s="766"/>
      <c r="H316" s="772"/>
      <c r="I316" s="777"/>
      <c r="J316" s="778"/>
      <c r="K316" s="779"/>
      <c r="L316" s="786"/>
      <c r="M316" s="787"/>
      <c r="N316" s="787"/>
      <c r="O316" s="787"/>
      <c r="P316" s="788"/>
      <c r="Q316" s="825"/>
      <c r="R316" s="826"/>
      <c r="S316" s="827"/>
      <c r="T316" s="832"/>
      <c r="U316" s="832"/>
      <c r="V316" s="833"/>
      <c r="W316" s="786"/>
      <c r="X316" s="787"/>
      <c r="Y316" s="787"/>
      <c r="Z316" s="787"/>
      <c r="AA316" s="835"/>
      <c r="AB316" s="854"/>
      <c r="AC316" s="855"/>
      <c r="AD316" s="856"/>
      <c r="AE316" s="832"/>
      <c r="AF316" s="832"/>
      <c r="AG316" s="833"/>
      <c r="AH316" s="742"/>
      <c r="AI316" s="743"/>
      <c r="AJ316" s="743"/>
      <c r="AK316" s="743"/>
      <c r="AL316" s="744"/>
      <c r="AN316" s="745"/>
      <c r="AO316" s="746"/>
      <c r="AP316" s="746"/>
      <c r="AQ316" s="746"/>
      <c r="AR316" s="747"/>
      <c r="AU316" s="748"/>
      <c r="AV316" s="837"/>
      <c r="AW316" s="820"/>
    </row>
    <row r="317" spans="3:49" ht="10.9" customHeight="1">
      <c r="C317" s="767"/>
      <c r="D317" s="770"/>
      <c r="E317" s="773"/>
      <c r="F317" s="773"/>
      <c r="G317" s="767"/>
      <c r="H317" s="773"/>
      <c r="I317" s="780"/>
      <c r="J317" s="781"/>
      <c r="K317" s="782"/>
      <c r="L317" s="789"/>
      <c r="M317" s="790"/>
      <c r="N317" s="790"/>
      <c r="O317" s="790"/>
      <c r="P317" s="791"/>
      <c r="Q317" s="828"/>
      <c r="R317" s="829"/>
      <c r="S317" s="830"/>
      <c r="T317" s="832"/>
      <c r="U317" s="832"/>
      <c r="V317" s="833"/>
      <c r="W317" s="789"/>
      <c r="X317" s="790"/>
      <c r="Y317" s="790"/>
      <c r="Z317" s="790"/>
      <c r="AA317" s="836"/>
      <c r="AB317" s="857"/>
      <c r="AC317" s="858"/>
      <c r="AD317" s="859"/>
      <c r="AE317" s="832"/>
      <c r="AF317" s="832"/>
      <c r="AG317" s="833"/>
      <c r="AH317" s="742"/>
      <c r="AI317" s="743"/>
      <c r="AJ317" s="743"/>
      <c r="AK317" s="743"/>
      <c r="AL317" s="744"/>
      <c r="AN317" s="745"/>
      <c r="AO317" s="746"/>
      <c r="AP317" s="746"/>
      <c r="AQ317" s="746"/>
      <c r="AR317" s="747"/>
      <c r="AU317" s="748"/>
      <c r="AV317" s="837"/>
      <c r="AW317" s="820"/>
    </row>
    <row r="318" spans="3:49" ht="10.9" customHeight="1">
      <c r="C318" s="765">
        <v>4</v>
      </c>
      <c r="D318" s="768" t="s">
        <v>9</v>
      </c>
      <c r="E318" s="771">
        <v>29</v>
      </c>
      <c r="F318" s="771" t="s">
        <v>10</v>
      </c>
      <c r="G318" s="765" t="s">
        <v>19</v>
      </c>
      <c r="H318" s="771"/>
      <c r="I318" s="774"/>
      <c r="J318" s="775"/>
      <c r="K318" s="776"/>
      <c r="L318" s="783">
        <f>IF(AND(I318="○",AU318="●"),AW318,0)</f>
        <v>0</v>
      </c>
      <c r="M318" s="784"/>
      <c r="N318" s="784"/>
      <c r="O318" s="784"/>
      <c r="P318" s="785"/>
      <c r="Q318" s="822"/>
      <c r="R318" s="823"/>
      <c r="S318" s="824"/>
      <c r="T318" s="831"/>
      <c r="U318" s="832"/>
      <c r="V318" s="833"/>
      <c r="W318" s="783">
        <f t="shared" ref="W318" si="13">IF(AND(I318="○",AU318="●"),$K$258*2,0)</f>
        <v>0</v>
      </c>
      <c r="X318" s="784"/>
      <c r="Y318" s="784"/>
      <c r="Z318" s="784"/>
      <c r="AA318" s="834"/>
      <c r="AB318" s="860"/>
      <c r="AC318" s="861"/>
      <c r="AD318" s="862"/>
      <c r="AE318" s="831"/>
      <c r="AF318" s="832"/>
      <c r="AG318" s="833"/>
      <c r="AH318" s="742">
        <f>IF(I318="○",L318+W318,ROUNDUP(L318*T318+W318*AE318,1))</f>
        <v>0</v>
      </c>
      <c r="AI318" s="743"/>
      <c r="AJ318" s="743"/>
      <c r="AK318" s="743"/>
      <c r="AL318" s="744"/>
      <c r="AN318" s="745"/>
      <c r="AO318" s="746"/>
      <c r="AP318" s="746"/>
      <c r="AQ318" s="746"/>
      <c r="AR318" s="747"/>
      <c r="AU318" s="748" t="str">
        <f t="shared" ref="AU318" si="14">IF(OR(I318="×",AU322="×"),"×","●")</f>
        <v>●</v>
      </c>
      <c r="AV318" s="837">
        <f t="shared" ref="AV318" si="15">IF(AU318="●",IF(I318="定","-",I318),"-")</f>
        <v>0</v>
      </c>
      <c r="AW318" s="820">
        <f t="shared" ref="AW318" si="16">20+ROUNDDOWN(($K$256-1000)/1000,0)*20</f>
        <v>0</v>
      </c>
    </row>
    <row r="319" spans="3:49" ht="10.9" customHeight="1">
      <c r="C319" s="766"/>
      <c r="D319" s="769"/>
      <c r="E319" s="772"/>
      <c r="F319" s="772"/>
      <c r="G319" s="766"/>
      <c r="H319" s="772"/>
      <c r="I319" s="777"/>
      <c r="J319" s="778"/>
      <c r="K319" s="779"/>
      <c r="L319" s="786"/>
      <c r="M319" s="787"/>
      <c r="N319" s="787"/>
      <c r="O319" s="787"/>
      <c r="P319" s="788"/>
      <c r="Q319" s="825"/>
      <c r="R319" s="826"/>
      <c r="S319" s="827"/>
      <c r="T319" s="832"/>
      <c r="U319" s="832"/>
      <c r="V319" s="833"/>
      <c r="W319" s="786"/>
      <c r="X319" s="787"/>
      <c r="Y319" s="787"/>
      <c r="Z319" s="787"/>
      <c r="AA319" s="835"/>
      <c r="AB319" s="863"/>
      <c r="AC319" s="864"/>
      <c r="AD319" s="865"/>
      <c r="AE319" s="832"/>
      <c r="AF319" s="832"/>
      <c r="AG319" s="833"/>
      <c r="AH319" s="742"/>
      <c r="AI319" s="743"/>
      <c r="AJ319" s="743"/>
      <c r="AK319" s="743"/>
      <c r="AL319" s="744"/>
      <c r="AN319" s="745"/>
      <c r="AO319" s="746"/>
      <c r="AP319" s="746"/>
      <c r="AQ319" s="746"/>
      <c r="AR319" s="747"/>
      <c r="AU319" s="748"/>
      <c r="AV319" s="837"/>
      <c r="AW319" s="820"/>
    </row>
    <row r="320" spans="3:49" ht="10.9" customHeight="1">
      <c r="C320" s="766"/>
      <c r="D320" s="769"/>
      <c r="E320" s="772"/>
      <c r="F320" s="772"/>
      <c r="G320" s="766"/>
      <c r="H320" s="772"/>
      <c r="I320" s="777"/>
      <c r="J320" s="778"/>
      <c r="K320" s="779"/>
      <c r="L320" s="786"/>
      <c r="M320" s="787"/>
      <c r="N320" s="787"/>
      <c r="O320" s="787"/>
      <c r="P320" s="788"/>
      <c r="Q320" s="825"/>
      <c r="R320" s="826"/>
      <c r="S320" s="827"/>
      <c r="T320" s="832"/>
      <c r="U320" s="832"/>
      <c r="V320" s="833"/>
      <c r="W320" s="786"/>
      <c r="X320" s="787"/>
      <c r="Y320" s="787"/>
      <c r="Z320" s="787"/>
      <c r="AA320" s="835"/>
      <c r="AB320" s="854"/>
      <c r="AC320" s="855"/>
      <c r="AD320" s="856"/>
      <c r="AE320" s="832"/>
      <c r="AF320" s="832"/>
      <c r="AG320" s="833"/>
      <c r="AH320" s="742"/>
      <c r="AI320" s="743"/>
      <c r="AJ320" s="743"/>
      <c r="AK320" s="743"/>
      <c r="AL320" s="744"/>
      <c r="AN320" s="745"/>
      <c r="AO320" s="746"/>
      <c r="AP320" s="746"/>
      <c r="AQ320" s="746"/>
      <c r="AR320" s="747"/>
      <c r="AU320" s="748"/>
      <c r="AV320" s="837"/>
      <c r="AW320" s="820"/>
    </row>
    <row r="321" spans="3:49" ht="10.9" customHeight="1">
      <c r="C321" s="767"/>
      <c r="D321" s="770"/>
      <c r="E321" s="773"/>
      <c r="F321" s="773"/>
      <c r="G321" s="767"/>
      <c r="H321" s="773"/>
      <c r="I321" s="780"/>
      <c r="J321" s="781"/>
      <c r="K321" s="782"/>
      <c r="L321" s="789"/>
      <c r="M321" s="790"/>
      <c r="N321" s="790"/>
      <c r="O321" s="790"/>
      <c r="P321" s="791"/>
      <c r="Q321" s="828"/>
      <c r="R321" s="829"/>
      <c r="S321" s="830"/>
      <c r="T321" s="832"/>
      <c r="U321" s="832"/>
      <c r="V321" s="833"/>
      <c r="W321" s="789"/>
      <c r="X321" s="790"/>
      <c r="Y321" s="790"/>
      <c r="Z321" s="790"/>
      <c r="AA321" s="836"/>
      <c r="AB321" s="857"/>
      <c r="AC321" s="858"/>
      <c r="AD321" s="859"/>
      <c r="AE321" s="832"/>
      <c r="AF321" s="832"/>
      <c r="AG321" s="833"/>
      <c r="AH321" s="742"/>
      <c r="AI321" s="743"/>
      <c r="AJ321" s="743"/>
      <c r="AK321" s="743"/>
      <c r="AL321" s="744"/>
      <c r="AN321" s="745"/>
      <c r="AO321" s="746"/>
      <c r="AP321" s="746"/>
      <c r="AQ321" s="746"/>
      <c r="AR321" s="747"/>
      <c r="AU321" s="748"/>
      <c r="AV321" s="837"/>
      <c r="AW321" s="820"/>
    </row>
    <row r="322" spans="3:49" ht="10.9" customHeight="1">
      <c r="C322" s="765">
        <v>4</v>
      </c>
      <c r="D322" s="768" t="s">
        <v>9</v>
      </c>
      <c r="E322" s="771">
        <v>30</v>
      </c>
      <c r="F322" s="771" t="s">
        <v>10</v>
      </c>
      <c r="G322" s="765" t="s">
        <v>20</v>
      </c>
      <c r="H322" s="771"/>
      <c r="I322" s="774"/>
      <c r="J322" s="775"/>
      <c r="K322" s="776"/>
      <c r="L322" s="783">
        <f>IF(AND(I322="○",AU322="●"),AW322,0)</f>
        <v>0</v>
      </c>
      <c r="M322" s="784"/>
      <c r="N322" s="784"/>
      <c r="O322" s="784"/>
      <c r="P322" s="785"/>
      <c r="Q322" s="822"/>
      <c r="R322" s="823"/>
      <c r="S322" s="824"/>
      <c r="T322" s="831"/>
      <c r="U322" s="832"/>
      <c r="V322" s="833"/>
      <c r="W322" s="783">
        <f t="shared" ref="W322" si="17">IF(AND(I322="○",AU322="●"),$K$258*2,0)</f>
        <v>0</v>
      </c>
      <c r="X322" s="784"/>
      <c r="Y322" s="784"/>
      <c r="Z322" s="784"/>
      <c r="AA322" s="834"/>
      <c r="AB322" s="860"/>
      <c r="AC322" s="861"/>
      <c r="AD322" s="862"/>
      <c r="AE322" s="831"/>
      <c r="AF322" s="832"/>
      <c r="AG322" s="833"/>
      <c r="AH322" s="742">
        <f>IF(I322="○",L322+W322,ROUNDUP(L322*T322+W322*AE322,1))</f>
        <v>0</v>
      </c>
      <c r="AI322" s="743"/>
      <c r="AJ322" s="743"/>
      <c r="AK322" s="743"/>
      <c r="AL322" s="744"/>
      <c r="AN322" s="745"/>
      <c r="AO322" s="746"/>
      <c r="AP322" s="746"/>
      <c r="AQ322" s="746"/>
      <c r="AR322" s="747"/>
      <c r="AU322" s="748" t="str">
        <f t="shared" ref="AU322" si="18">IF(OR(I322="×",AU326="×"),"×","●")</f>
        <v>●</v>
      </c>
      <c r="AV322" s="837">
        <f t="shared" ref="AV322" si="19">IF(AU322="●",IF(I322="定","-",I322),"-")</f>
        <v>0</v>
      </c>
      <c r="AW322" s="820">
        <f t="shared" ref="AW322" si="20">20+ROUNDDOWN(($K$256-1000)/1000,0)*20</f>
        <v>0</v>
      </c>
    </row>
    <row r="323" spans="3:49" ht="10.9" customHeight="1">
      <c r="C323" s="766"/>
      <c r="D323" s="769"/>
      <c r="E323" s="772"/>
      <c r="F323" s="772"/>
      <c r="G323" s="766"/>
      <c r="H323" s="772"/>
      <c r="I323" s="777"/>
      <c r="J323" s="778"/>
      <c r="K323" s="779"/>
      <c r="L323" s="786"/>
      <c r="M323" s="787"/>
      <c r="N323" s="787"/>
      <c r="O323" s="787"/>
      <c r="P323" s="788"/>
      <c r="Q323" s="825"/>
      <c r="R323" s="826"/>
      <c r="S323" s="827"/>
      <c r="T323" s="832"/>
      <c r="U323" s="832"/>
      <c r="V323" s="833"/>
      <c r="W323" s="786"/>
      <c r="X323" s="787"/>
      <c r="Y323" s="787"/>
      <c r="Z323" s="787"/>
      <c r="AA323" s="835"/>
      <c r="AB323" s="863"/>
      <c r="AC323" s="864"/>
      <c r="AD323" s="865"/>
      <c r="AE323" s="832"/>
      <c r="AF323" s="832"/>
      <c r="AG323" s="833"/>
      <c r="AH323" s="742"/>
      <c r="AI323" s="743"/>
      <c r="AJ323" s="743"/>
      <c r="AK323" s="743"/>
      <c r="AL323" s="744"/>
      <c r="AN323" s="745"/>
      <c r="AO323" s="746"/>
      <c r="AP323" s="746"/>
      <c r="AQ323" s="746"/>
      <c r="AR323" s="747"/>
      <c r="AU323" s="748"/>
      <c r="AV323" s="837"/>
      <c r="AW323" s="820"/>
    </row>
    <row r="324" spans="3:49" ht="10.9" customHeight="1">
      <c r="C324" s="766"/>
      <c r="D324" s="769"/>
      <c r="E324" s="772"/>
      <c r="F324" s="772"/>
      <c r="G324" s="766"/>
      <c r="H324" s="772"/>
      <c r="I324" s="777"/>
      <c r="J324" s="778"/>
      <c r="K324" s="779"/>
      <c r="L324" s="786"/>
      <c r="M324" s="787"/>
      <c r="N324" s="787"/>
      <c r="O324" s="787"/>
      <c r="P324" s="788"/>
      <c r="Q324" s="825"/>
      <c r="R324" s="826"/>
      <c r="S324" s="827"/>
      <c r="T324" s="832"/>
      <c r="U324" s="832"/>
      <c r="V324" s="833"/>
      <c r="W324" s="786"/>
      <c r="X324" s="787"/>
      <c r="Y324" s="787"/>
      <c r="Z324" s="787"/>
      <c r="AA324" s="835"/>
      <c r="AB324" s="854"/>
      <c r="AC324" s="855"/>
      <c r="AD324" s="856"/>
      <c r="AE324" s="832"/>
      <c r="AF324" s="832"/>
      <c r="AG324" s="833"/>
      <c r="AH324" s="742"/>
      <c r="AI324" s="743"/>
      <c r="AJ324" s="743"/>
      <c r="AK324" s="743"/>
      <c r="AL324" s="744"/>
      <c r="AN324" s="745"/>
      <c r="AO324" s="746"/>
      <c r="AP324" s="746"/>
      <c r="AQ324" s="746"/>
      <c r="AR324" s="747"/>
      <c r="AU324" s="748"/>
      <c r="AV324" s="837"/>
      <c r="AW324" s="820"/>
    </row>
    <row r="325" spans="3:49" ht="10.9" customHeight="1">
      <c r="C325" s="767"/>
      <c r="D325" s="770"/>
      <c r="E325" s="773"/>
      <c r="F325" s="773"/>
      <c r="G325" s="767"/>
      <c r="H325" s="773"/>
      <c r="I325" s="780"/>
      <c r="J325" s="781"/>
      <c r="K325" s="782"/>
      <c r="L325" s="789"/>
      <c r="M325" s="790"/>
      <c r="N325" s="790"/>
      <c r="O325" s="790"/>
      <c r="P325" s="791"/>
      <c r="Q325" s="828"/>
      <c r="R325" s="829"/>
      <c r="S325" s="830"/>
      <c r="T325" s="832"/>
      <c r="U325" s="832"/>
      <c r="V325" s="833"/>
      <c r="W325" s="789"/>
      <c r="X325" s="790"/>
      <c r="Y325" s="790"/>
      <c r="Z325" s="790"/>
      <c r="AA325" s="836"/>
      <c r="AB325" s="857"/>
      <c r="AC325" s="858"/>
      <c r="AD325" s="859"/>
      <c r="AE325" s="832"/>
      <c r="AF325" s="832"/>
      <c r="AG325" s="833"/>
      <c r="AH325" s="742"/>
      <c r="AI325" s="743"/>
      <c r="AJ325" s="743"/>
      <c r="AK325" s="743"/>
      <c r="AL325" s="744"/>
      <c r="AN325" s="745"/>
      <c r="AO325" s="746"/>
      <c r="AP325" s="746"/>
      <c r="AQ325" s="746"/>
      <c r="AR325" s="747"/>
      <c r="AU325" s="748"/>
      <c r="AV325" s="837"/>
      <c r="AW325" s="820"/>
    </row>
    <row r="326" spans="3:49" ht="10.9" customHeight="1">
      <c r="C326" s="765">
        <v>5</v>
      </c>
      <c r="D326" s="768" t="s">
        <v>9</v>
      </c>
      <c r="E326" s="771">
        <v>1</v>
      </c>
      <c r="F326" s="771" t="s">
        <v>10</v>
      </c>
      <c r="G326" s="765" t="s">
        <v>21</v>
      </c>
      <c r="H326" s="771"/>
      <c r="I326" s="774"/>
      <c r="J326" s="775"/>
      <c r="K326" s="776"/>
      <c r="L326" s="783">
        <f>IF(AND(I326="○",AU326="●"),AW326,0)</f>
        <v>0</v>
      </c>
      <c r="M326" s="784"/>
      <c r="N326" s="784"/>
      <c r="O326" s="784"/>
      <c r="P326" s="785"/>
      <c r="Q326" s="822"/>
      <c r="R326" s="823"/>
      <c r="S326" s="824"/>
      <c r="T326" s="831"/>
      <c r="U326" s="832"/>
      <c r="V326" s="833"/>
      <c r="W326" s="783">
        <f t="shared" ref="W326" si="21">IF(AND(I326="○",AU326="●"),$K$258*2,0)</f>
        <v>0</v>
      </c>
      <c r="X326" s="784"/>
      <c r="Y326" s="784"/>
      <c r="Z326" s="784"/>
      <c r="AA326" s="834"/>
      <c r="AB326" s="860"/>
      <c r="AC326" s="861"/>
      <c r="AD326" s="862"/>
      <c r="AE326" s="831"/>
      <c r="AF326" s="832"/>
      <c r="AG326" s="833"/>
      <c r="AH326" s="742">
        <f>IF(I326="○",L326+W326,ROUNDUP(L326*T326+W326*AE326,1))</f>
        <v>0</v>
      </c>
      <c r="AI326" s="743"/>
      <c r="AJ326" s="743"/>
      <c r="AK326" s="743"/>
      <c r="AL326" s="744"/>
      <c r="AN326" s="745"/>
      <c r="AO326" s="746"/>
      <c r="AP326" s="746"/>
      <c r="AQ326" s="746"/>
      <c r="AR326" s="747"/>
      <c r="AU326" s="748" t="str">
        <f t="shared" ref="AU326" si="22">IF(OR(I326="×",AU330="×"),"×","●")</f>
        <v>●</v>
      </c>
      <c r="AV326" s="837">
        <f t="shared" ref="AV326" si="23">IF(AU326="●",IF(I326="定","-",I326),"-")</f>
        <v>0</v>
      </c>
      <c r="AW326" s="820">
        <f t="shared" ref="AW326" si="24">20+ROUNDDOWN(($K$256-1000)/1000,0)*20</f>
        <v>0</v>
      </c>
    </row>
    <row r="327" spans="3:49" ht="10.9" customHeight="1">
      <c r="C327" s="766"/>
      <c r="D327" s="769"/>
      <c r="E327" s="772"/>
      <c r="F327" s="772"/>
      <c r="G327" s="766"/>
      <c r="H327" s="772"/>
      <c r="I327" s="777"/>
      <c r="J327" s="778"/>
      <c r="K327" s="779"/>
      <c r="L327" s="786"/>
      <c r="M327" s="787"/>
      <c r="N327" s="787"/>
      <c r="O327" s="787"/>
      <c r="P327" s="788"/>
      <c r="Q327" s="825"/>
      <c r="R327" s="826"/>
      <c r="S327" s="827"/>
      <c r="T327" s="832"/>
      <c r="U327" s="832"/>
      <c r="V327" s="833"/>
      <c r="W327" s="786"/>
      <c r="X327" s="787"/>
      <c r="Y327" s="787"/>
      <c r="Z327" s="787"/>
      <c r="AA327" s="835"/>
      <c r="AB327" s="863"/>
      <c r="AC327" s="864"/>
      <c r="AD327" s="865"/>
      <c r="AE327" s="832"/>
      <c r="AF327" s="832"/>
      <c r="AG327" s="833"/>
      <c r="AH327" s="742"/>
      <c r="AI327" s="743"/>
      <c r="AJ327" s="743"/>
      <c r="AK327" s="743"/>
      <c r="AL327" s="744"/>
      <c r="AN327" s="745"/>
      <c r="AO327" s="746"/>
      <c r="AP327" s="746"/>
      <c r="AQ327" s="746"/>
      <c r="AR327" s="747"/>
      <c r="AU327" s="748"/>
      <c r="AV327" s="837"/>
      <c r="AW327" s="820"/>
    </row>
    <row r="328" spans="3:49" ht="10.9" customHeight="1">
      <c r="C328" s="766"/>
      <c r="D328" s="769"/>
      <c r="E328" s="772"/>
      <c r="F328" s="772"/>
      <c r="G328" s="766"/>
      <c r="H328" s="772"/>
      <c r="I328" s="777"/>
      <c r="J328" s="778"/>
      <c r="K328" s="779"/>
      <c r="L328" s="786"/>
      <c r="M328" s="787"/>
      <c r="N328" s="787"/>
      <c r="O328" s="787"/>
      <c r="P328" s="788"/>
      <c r="Q328" s="825"/>
      <c r="R328" s="826"/>
      <c r="S328" s="827"/>
      <c r="T328" s="832"/>
      <c r="U328" s="832"/>
      <c r="V328" s="833"/>
      <c r="W328" s="786"/>
      <c r="X328" s="787"/>
      <c r="Y328" s="787"/>
      <c r="Z328" s="787"/>
      <c r="AA328" s="835"/>
      <c r="AB328" s="854"/>
      <c r="AC328" s="855"/>
      <c r="AD328" s="856"/>
      <c r="AE328" s="832"/>
      <c r="AF328" s="832"/>
      <c r="AG328" s="833"/>
      <c r="AH328" s="742"/>
      <c r="AI328" s="743"/>
      <c r="AJ328" s="743"/>
      <c r="AK328" s="743"/>
      <c r="AL328" s="744"/>
      <c r="AN328" s="745"/>
      <c r="AO328" s="746"/>
      <c r="AP328" s="746"/>
      <c r="AQ328" s="746"/>
      <c r="AR328" s="747"/>
      <c r="AU328" s="748"/>
      <c r="AV328" s="837"/>
      <c r="AW328" s="820"/>
    </row>
    <row r="329" spans="3:49" ht="10.9" customHeight="1">
      <c r="C329" s="767"/>
      <c r="D329" s="770"/>
      <c r="E329" s="773"/>
      <c r="F329" s="773"/>
      <c r="G329" s="767"/>
      <c r="H329" s="773"/>
      <c r="I329" s="780"/>
      <c r="J329" s="781"/>
      <c r="K329" s="782"/>
      <c r="L329" s="789"/>
      <c r="M329" s="790"/>
      <c r="N329" s="790"/>
      <c r="O329" s="790"/>
      <c r="P329" s="791"/>
      <c r="Q329" s="828"/>
      <c r="R329" s="829"/>
      <c r="S329" s="830"/>
      <c r="T329" s="832"/>
      <c r="U329" s="832"/>
      <c r="V329" s="833"/>
      <c r="W329" s="789"/>
      <c r="X329" s="790"/>
      <c r="Y329" s="790"/>
      <c r="Z329" s="790"/>
      <c r="AA329" s="836"/>
      <c r="AB329" s="857"/>
      <c r="AC329" s="858"/>
      <c r="AD329" s="859"/>
      <c r="AE329" s="832"/>
      <c r="AF329" s="832"/>
      <c r="AG329" s="833"/>
      <c r="AH329" s="742"/>
      <c r="AI329" s="743"/>
      <c r="AJ329" s="743"/>
      <c r="AK329" s="743"/>
      <c r="AL329" s="744"/>
      <c r="AN329" s="745"/>
      <c r="AO329" s="746"/>
      <c r="AP329" s="746"/>
      <c r="AQ329" s="746"/>
      <c r="AR329" s="747"/>
      <c r="AU329" s="748"/>
      <c r="AV329" s="837"/>
      <c r="AW329" s="820"/>
    </row>
    <row r="330" spans="3:49" ht="10.9" customHeight="1">
      <c r="C330" s="765">
        <v>5</v>
      </c>
      <c r="D330" s="768" t="s">
        <v>9</v>
      </c>
      <c r="E330" s="771">
        <v>2</v>
      </c>
      <c r="F330" s="771" t="s">
        <v>10</v>
      </c>
      <c r="G330" s="765" t="s">
        <v>22</v>
      </c>
      <c r="H330" s="771"/>
      <c r="I330" s="774"/>
      <c r="J330" s="775"/>
      <c r="K330" s="776"/>
      <c r="L330" s="783">
        <f>IF(AND(I330="○",AU330="●"),AW330,0)</f>
        <v>0</v>
      </c>
      <c r="M330" s="784"/>
      <c r="N330" s="784"/>
      <c r="O330" s="784"/>
      <c r="P330" s="785"/>
      <c r="Q330" s="822"/>
      <c r="R330" s="823"/>
      <c r="S330" s="824"/>
      <c r="T330" s="831"/>
      <c r="U330" s="832"/>
      <c r="V330" s="833"/>
      <c r="W330" s="783">
        <f t="shared" ref="W330" si="25">IF(AND(I330="○",AU330="●"),$K$258*2,0)</f>
        <v>0</v>
      </c>
      <c r="X330" s="784"/>
      <c r="Y330" s="784"/>
      <c r="Z330" s="784"/>
      <c r="AA330" s="834"/>
      <c r="AB330" s="860"/>
      <c r="AC330" s="861"/>
      <c r="AD330" s="862"/>
      <c r="AE330" s="831"/>
      <c r="AF330" s="832"/>
      <c r="AG330" s="833"/>
      <c r="AH330" s="742">
        <f>IF(I330="○",L330+W330,ROUNDUP(L330*T330+W330*AE330,1))</f>
        <v>0</v>
      </c>
      <c r="AI330" s="743"/>
      <c r="AJ330" s="743"/>
      <c r="AK330" s="743"/>
      <c r="AL330" s="744"/>
      <c r="AN330" s="745"/>
      <c r="AO330" s="746"/>
      <c r="AP330" s="746"/>
      <c r="AQ330" s="746"/>
      <c r="AR330" s="747"/>
      <c r="AU330" s="748" t="str">
        <f t="shared" ref="AU330" si="26">IF(OR(I330="×",AU334="×"),"×","●")</f>
        <v>●</v>
      </c>
      <c r="AV330" s="837">
        <f t="shared" ref="AV330" si="27">IF(AU330="●",IF(I330="定","-",I330),"-")</f>
        <v>0</v>
      </c>
      <c r="AW330" s="820">
        <f t="shared" ref="AW330" si="28">20+ROUNDDOWN(($K$256-1000)/1000,0)*20</f>
        <v>0</v>
      </c>
    </row>
    <row r="331" spans="3:49" ht="10.9" customHeight="1">
      <c r="C331" s="766"/>
      <c r="D331" s="769"/>
      <c r="E331" s="772"/>
      <c r="F331" s="772"/>
      <c r="G331" s="766"/>
      <c r="H331" s="772"/>
      <c r="I331" s="777"/>
      <c r="J331" s="778"/>
      <c r="K331" s="779"/>
      <c r="L331" s="786"/>
      <c r="M331" s="787"/>
      <c r="N331" s="787"/>
      <c r="O331" s="787"/>
      <c r="P331" s="788"/>
      <c r="Q331" s="825"/>
      <c r="R331" s="826"/>
      <c r="S331" s="827"/>
      <c r="T331" s="832"/>
      <c r="U331" s="832"/>
      <c r="V331" s="833"/>
      <c r="W331" s="786"/>
      <c r="X331" s="787"/>
      <c r="Y331" s="787"/>
      <c r="Z331" s="787"/>
      <c r="AA331" s="835"/>
      <c r="AB331" s="863"/>
      <c r="AC331" s="864"/>
      <c r="AD331" s="865"/>
      <c r="AE331" s="832"/>
      <c r="AF331" s="832"/>
      <c r="AG331" s="833"/>
      <c r="AH331" s="742"/>
      <c r="AI331" s="743"/>
      <c r="AJ331" s="743"/>
      <c r="AK331" s="743"/>
      <c r="AL331" s="744"/>
      <c r="AN331" s="745"/>
      <c r="AO331" s="746"/>
      <c r="AP331" s="746"/>
      <c r="AQ331" s="746"/>
      <c r="AR331" s="747"/>
      <c r="AU331" s="748"/>
      <c r="AV331" s="837"/>
      <c r="AW331" s="820"/>
    </row>
    <row r="332" spans="3:49" ht="10.9" customHeight="1">
      <c r="C332" s="766"/>
      <c r="D332" s="769"/>
      <c r="E332" s="772"/>
      <c r="F332" s="772"/>
      <c r="G332" s="766"/>
      <c r="H332" s="772"/>
      <c r="I332" s="777"/>
      <c r="J332" s="778"/>
      <c r="K332" s="779"/>
      <c r="L332" s="786"/>
      <c r="M332" s="787"/>
      <c r="N332" s="787"/>
      <c r="O332" s="787"/>
      <c r="P332" s="788"/>
      <c r="Q332" s="825"/>
      <c r="R332" s="826"/>
      <c r="S332" s="827"/>
      <c r="T332" s="832"/>
      <c r="U332" s="832"/>
      <c r="V332" s="833"/>
      <c r="W332" s="786"/>
      <c r="X332" s="787"/>
      <c r="Y332" s="787"/>
      <c r="Z332" s="787"/>
      <c r="AA332" s="835"/>
      <c r="AB332" s="854"/>
      <c r="AC332" s="855"/>
      <c r="AD332" s="856"/>
      <c r="AE332" s="832"/>
      <c r="AF332" s="832"/>
      <c r="AG332" s="833"/>
      <c r="AH332" s="742"/>
      <c r="AI332" s="743"/>
      <c r="AJ332" s="743"/>
      <c r="AK332" s="743"/>
      <c r="AL332" s="744"/>
      <c r="AN332" s="745"/>
      <c r="AO332" s="746"/>
      <c r="AP332" s="746"/>
      <c r="AQ332" s="746"/>
      <c r="AR332" s="747"/>
      <c r="AU332" s="748"/>
      <c r="AV332" s="837"/>
      <c r="AW332" s="820"/>
    </row>
    <row r="333" spans="3:49" ht="10.9" customHeight="1">
      <c r="C333" s="767"/>
      <c r="D333" s="770"/>
      <c r="E333" s="773"/>
      <c r="F333" s="773"/>
      <c r="G333" s="767"/>
      <c r="H333" s="773"/>
      <c r="I333" s="780"/>
      <c r="J333" s="781"/>
      <c r="K333" s="782"/>
      <c r="L333" s="789"/>
      <c r="M333" s="790"/>
      <c r="N333" s="790"/>
      <c r="O333" s="790"/>
      <c r="P333" s="791"/>
      <c r="Q333" s="828"/>
      <c r="R333" s="829"/>
      <c r="S333" s="830"/>
      <c r="T333" s="832"/>
      <c r="U333" s="832"/>
      <c r="V333" s="833"/>
      <c r="W333" s="789"/>
      <c r="X333" s="790"/>
      <c r="Y333" s="790"/>
      <c r="Z333" s="790"/>
      <c r="AA333" s="836"/>
      <c r="AB333" s="857"/>
      <c r="AC333" s="858"/>
      <c r="AD333" s="859"/>
      <c r="AE333" s="832"/>
      <c r="AF333" s="832"/>
      <c r="AG333" s="833"/>
      <c r="AH333" s="742"/>
      <c r="AI333" s="743"/>
      <c r="AJ333" s="743"/>
      <c r="AK333" s="743"/>
      <c r="AL333" s="744"/>
      <c r="AN333" s="745"/>
      <c r="AO333" s="746"/>
      <c r="AP333" s="746"/>
      <c r="AQ333" s="746"/>
      <c r="AR333" s="747"/>
      <c r="AU333" s="748"/>
      <c r="AV333" s="837"/>
      <c r="AW333" s="820"/>
    </row>
    <row r="334" spans="3:49" ht="10.9" customHeight="1">
      <c r="C334" s="765">
        <v>5</v>
      </c>
      <c r="D334" s="768" t="s">
        <v>9</v>
      </c>
      <c r="E334" s="771">
        <v>3</v>
      </c>
      <c r="F334" s="771" t="s">
        <v>10</v>
      </c>
      <c r="G334" s="765" t="s">
        <v>23</v>
      </c>
      <c r="H334" s="771"/>
      <c r="I334" s="774"/>
      <c r="J334" s="775"/>
      <c r="K334" s="776"/>
      <c r="L334" s="783">
        <f>IF(AND(I334="○",AU334="●"),AW334,0)</f>
        <v>0</v>
      </c>
      <c r="M334" s="784"/>
      <c r="N334" s="784"/>
      <c r="O334" s="784"/>
      <c r="P334" s="785"/>
      <c r="Q334" s="822"/>
      <c r="R334" s="823"/>
      <c r="S334" s="824"/>
      <c r="T334" s="831"/>
      <c r="U334" s="832"/>
      <c r="V334" s="833"/>
      <c r="W334" s="783">
        <f t="shared" ref="W334" si="29">IF(AND(I334="○",AU334="●"),$K$258*2,0)</f>
        <v>0</v>
      </c>
      <c r="X334" s="784"/>
      <c r="Y334" s="784"/>
      <c r="Z334" s="784"/>
      <c r="AA334" s="834"/>
      <c r="AB334" s="860"/>
      <c r="AC334" s="861"/>
      <c r="AD334" s="862"/>
      <c r="AE334" s="831"/>
      <c r="AF334" s="832"/>
      <c r="AG334" s="833"/>
      <c r="AH334" s="742">
        <f>IF(I334="○",L334+W334,ROUNDUP(L334*T334+W334*AE334,1))</f>
        <v>0</v>
      </c>
      <c r="AI334" s="743"/>
      <c r="AJ334" s="743"/>
      <c r="AK334" s="743"/>
      <c r="AL334" s="744"/>
      <c r="AN334" s="745"/>
      <c r="AO334" s="746"/>
      <c r="AP334" s="746"/>
      <c r="AQ334" s="746"/>
      <c r="AR334" s="747"/>
      <c r="AU334" s="748" t="str">
        <f t="shared" ref="AU334" si="30">IF(OR(I334="×",AU338="×"),"×","●")</f>
        <v>●</v>
      </c>
      <c r="AV334" s="837">
        <f t="shared" ref="AV334" si="31">IF(AU334="●",IF(I334="定","-",I334),"-")</f>
        <v>0</v>
      </c>
      <c r="AW334" s="820">
        <f t="shared" ref="AW334" si="32">20+ROUNDDOWN(($K$256-1000)/1000,0)*20</f>
        <v>0</v>
      </c>
    </row>
    <row r="335" spans="3:49" ht="10.9" customHeight="1">
      <c r="C335" s="766"/>
      <c r="D335" s="769"/>
      <c r="E335" s="772"/>
      <c r="F335" s="772"/>
      <c r="G335" s="766"/>
      <c r="H335" s="772"/>
      <c r="I335" s="777"/>
      <c r="J335" s="778"/>
      <c r="K335" s="779"/>
      <c r="L335" s="786"/>
      <c r="M335" s="787"/>
      <c r="N335" s="787"/>
      <c r="O335" s="787"/>
      <c r="P335" s="788"/>
      <c r="Q335" s="825"/>
      <c r="R335" s="826"/>
      <c r="S335" s="827"/>
      <c r="T335" s="832"/>
      <c r="U335" s="832"/>
      <c r="V335" s="833"/>
      <c r="W335" s="786"/>
      <c r="X335" s="787"/>
      <c r="Y335" s="787"/>
      <c r="Z335" s="787"/>
      <c r="AA335" s="835"/>
      <c r="AB335" s="863"/>
      <c r="AC335" s="864"/>
      <c r="AD335" s="865"/>
      <c r="AE335" s="832"/>
      <c r="AF335" s="832"/>
      <c r="AG335" s="833"/>
      <c r="AH335" s="742"/>
      <c r="AI335" s="743"/>
      <c r="AJ335" s="743"/>
      <c r="AK335" s="743"/>
      <c r="AL335" s="744"/>
      <c r="AN335" s="745"/>
      <c r="AO335" s="746"/>
      <c r="AP335" s="746"/>
      <c r="AQ335" s="746"/>
      <c r="AR335" s="747"/>
      <c r="AU335" s="748"/>
      <c r="AV335" s="837"/>
      <c r="AW335" s="820"/>
    </row>
    <row r="336" spans="3:49" ht="10.9" customHeight="1">
      <c r="C336" s="766"/>
      <c r="D336" s="769"/>
      <c r="E336" s="772"/>
      <c r="F336" s="772"/>
      <c r="G336" s="766"/>
      <c r="H336" s="772"/>
      <c r="I336" s="777"/>
      <c r="J336" s="778"/>
      <c r="K336" s="779"/>
      <c r="L336" s="786"/>
      <c r="M336" s="787"/>
      <c r="N336" s="787"/>
      <c r="O336" s="787"/>
      <c r="P336" s="788"/>
      <c r="Q336" s="825"/>
      <c r="R336" s="826"/>
      <c r="S336" s="827"/>
      <c r="T336" s="832"/>
      <c r="U336" s="832"/>
      <c r="V336" s="833"/>
      <c r="W336" s="786"/>
      <c r="X336" s="787"/>
      <c r="Y336" s="787"/>
      <c r="Z336" s="787"/>
      <c r="AA336" s="835"/>
      <c r="AB336" s="854"/>
      <c r="AC336" s="855"/>
      <c r="AD336" s="856"/>
      <c r="AE336" s="832"/>
      <c r="AF336" s="832"/>
      <c r="AG336" s="833"/>
      <c r="AH336" s="742"/>
      <c r="AI336" s="743"/>
      <c r="AJ336" s="743"/>
      <c r="AK336" s="743"/>
      <c r="AL336" s="744"/>
      <c r="AN336" s="745"/>
      <c r="AO336" s="746"/>
      <c r="AP336" s="746"/>
      <c r="AQ336" s="746"/>
      <c r="AR336" s="747"/>
      <c r="AU336" s="748"/>
      <c r="AV336" s="837"/>
      <c r="AW336" s="820"/>
    </row>
    <row r="337" spans="3:49" ht="10.9" customHeight="1">
      <c r="C337" s="767"/>
      <c r="D337" s="770"/>
      <c r="E337" s="773"/>
      <c r="F337" s="773"/>
      <c r="G337" s="767"/>
      <c r="H337" s="773"/>
      <c r="I337" s="780"/>
      <c r="J337" s="781"/>
      <c r="K337" s="782"/>
      <c r="L337" s="789"/>
      <c r="M337" s="790"/>
      <c r="N337" s="790"/>
      <c r="O337" s="790"/>
      <c r="P337" s="791"/>
      <c r="Q337" s="828"/>
      <c r="R337" s="829"/>
      <c r="S337" s="830"/>
      <c r="T337" s="832"/>
      <c r="U337" s="832"/>
      <c r="V337" s="833"/>
      <c r="W337" s="789"/>
      <c r="X337" s="790"/>
      <c r="Y337" s="790"/>
      <c r="Z337" s="790"/>
      <c r="AA337" s="836"/>
      <c r="AB337" s="857"/>
      <c r="AC337" s="858"/>
      <c r="AD337" s="859"/>
      <c r="AE337" s="832"/>
      <c r="AF337" s="832"/>
      <c r="AG337" s="833"/>
      <c r="AH337" s="742"/>
      <c r="AI337" s="743"/>
      <c r="AJ337" s="743"/>
      <c r="AK337" s="743"/>
      <c r="AL337" s="744"/>
      <c r="AN337" s="745"/>
      <c r="AO337" s="746"/>
      <c r="AP337" s="746"/>
      <c r="AQ337" s="746"/>
      <c r="AR337" s="747"/>
      <c r="AU337" s="748"/>
      <c r="AV337" s="837"/>
      <c r="AW337" s="820"/>
    </row>
    <row r="338" spans="3:49" ht="10.9" customHeight="1">
      <c r="C338" s="765">
        <v>5</v>
      </c>
      <c r="D338" s="768" t="s">
        <v>9</v>
      </c>
      <c r="E338" s="771">
        <v>4</v>
      </c>
      <c r="F338" s="771" t="s">
        <v>10</v>
      </c>
      <c r="G338" s="765" t="s">
        <v>24</v>
      </c>
      <c r="H338" s="771"/>
      <c r="I338" s="774"/>
      <c r="J338" s="775"/>
      <c r="K338" s="776"/>
      <c r="L338" s="783">
        <f>IF(AND(I338="○",AU338="●"),AW338,0)</f>
        <v>0</v>
      </c>
      <c r="M338" s="784"/>
      <c r="N338" s="784"/>
      <c r="O338" s="784"/>
      <c r="P338" s="785"/>
      <c r="Q338" s="822"/>
      <c r="R338" s="823"/>
      <c r="S338" s="824"/>
      <c r="T338" s="831"/>
      <c r="U338" s="832"/>
      <c r="V338" s="833"/>
      <c r="W338" s="783">
        <f t="shared" ref="W338" si="33">IF(AND(I338="○",AU338="●"),$K$258*2,0)</f>
        <v>0</v>
      </c>
      <c r="X338" s="784"/>
      <c r="Y338" s="784"/>
      <c r="Z338" s="784"/>
      <c r="AA338" s="834"/>
      <c r="AB338" s="860"/>
      <c r="AC338" s="861"/>
      <c r="AD338" s="862"/>
      <c r="AE338" s="831"/>
      <c r="AF338" s="832"/>
      <c r="AG338" s="833"/>
      <c r="AH338" s="742">
        <f>IF(I338="○",L338+W338,ROUNDUP(L338*T338+W338*AE338,1))</f>
        <v>0</v>
      </c>
      <c r="AI338" s="743"/>
      <c r="AJ338" s="743"/>
      <c r="AK338" s="743"/>
      <c r="AL338" s="744"/>
      <c r="AN338" s="745"/>
      <c r="AO338" s="746"/>
      <c r="AP338" s="746"/>
      <c r="AQ338" s="746"/>
      <c r="AR338" s="747"/>
      <c r="AU338" s="748" t="str">
        <f t="shared" ref="AU338" si="34">IF(OR(I338="×",AU342="×"),"×","●")</f>
        <v>●</v>
      </c>
      <c r="AV338" s="837">
        <f t="shared" ref="AV338" si="35">IF(AU338="●",IF(I338="定","-",I338),"-")</f>
        <v>0</v>
      </c>
      <c r="AW338" s="820">
        <f t="shared" ref="AW338" si="36">20+ROUNDDOWN(($K$256-1000)/1000,0)*20</f>
        <v>0</v>
      </c>
    </row>
    <row r="339" spans="3:49" ht="10.9" customHeight="1">
      <c r="C339" s="766"/>
      <c r="D339" s="769"/>
      <c r="E339" s="772"/>
      <c r="F339" s="772"/>
      <c r="G339" s="766"/>
      <c r="H339" s="772"/>
      <c r="I339" s="777"/>
      <c r="J339" s="778"/>
      <c r="K339" s="779"/>
      <c r="L339" s="786"/>
      <c r="M339" s="787"/>
      <c r="N339" s="787"/>
      <c r="O339" s="787"/>
      <c r="P339" s="788"/>
      <c r="Q339" s="825"/>
      <c r="R339" s="826"/>
      <c r="S339" s="827"/>
      <c r="T339" s="832"/>
      <c r="U339" s="832"/>
      <c r="V339" s="833"/>
      <c r="W339" s="786"/>
      <c r="X339" s="787"/>
      <c r="Y339" s="787"/>
      <c r="Z339" s="787"/>
      <c r="AA339" s="835"/>
      <c r="AB339" s="863"/>
      <c r="AC339" s="864"/>
      <c r="AD339" s="865"/>
      <c r="AE339" s="832"/>
      <c r="AF339" s="832"/>
      <c r="AG339" s="833"/>
      <c r="AH339" s="742"/>
      <c r="AI339" s="743"/>
      <c r="AJ339" s="743"/>
      <c r="AK339" s="743"/>
      <c r="AL339" s="744"/>
      <c r="AN339" s="745"/>
      <c r="AO339" s="746"/>
      <c r="AP339" s="746"/>
      <c r="AQ339" s="746"/>
      <c r="AR339" s="747"/>
      <c r="AU339" s="748"/>
      <c r="AV339" s="837"/>
      <c r="AW339" s="820"/>
    </row>
    <row r="340" spans="3:49" ht="10.9" customHeight="1">
      <c r="C340" s="766"/>
      <c r="D340" s="769"/>
      <c r="E340" s="772"/>
      <c r="F340" s="772"/>
      <c r="G340" s="766"/>
      <c r="H340" s="772"/>
      <c r="I340" s="777"/>
      <c r="J340" s="778"/>
      <c r="K340" s="779"/>
      <c r="L340" s="786"/>
      <c r="M340" s="787"/>
      <c r="N340" s="787"/>
      <c r="O340" s="787"/>
      <c r="P340" s="788"/>
      <c r="Q340" s="825"/>
      <c r="R340" s="826"/>
      <c r="S340" s="827"/>
      <c r="T340" s="832"/>
      <c r="U340" s="832"/>
      <c r="V340" s="833"/>
      <c r="W340" s="786"/>
      <c r="X340" s="787"/>
      <c r="Y340" s="787"/>
      <c r="Z340" s="787"/>
      <c r="AA340" s="835"/>
      <c r="AB340" s="854"/>
      <c r="AC340" s="855"/>
      <c r="AD340" s="856"/>
      <c r="AE340" s="832"/>
      <c r="AF340" s="832"/>
      <c r="AG340" s="833"/>
      <c r="AH340" s="742"/>
      <c r="AI340" s="743"/>
      <c r="AJ340" s="743"/>
      <c r="AK340" s="743"/>
      <c r="AL340" s="744"/>
      <c r="AN340" s="745"/>
      <c r="AO340" s="746"/>
      <c r="AP340" s="746"/>
      <c r="AQ340" s="746"/>
      <c r="AR340" s="747"/>
      <c r="AU340" s="748"/>
      <c r="AV340" s="837"/>
      <c r="AW340" s="820"/>
    </row>
    <row r="341" spans="3:49" ht="10.9" customHeight="1">
      <c r="C341" s="767"/>
      <c r="D341" s="770"/>
      <c r="E341" s="773"/>
      <c r="F341" s="773"/>
      <c r="G341" s="767"/>
      <c r="H341" s="773"/>
      <c r="I341" s="780"/>
      <c r="J341" s="781"/>
      <c r="K341" s="782"/>
      <c r="L341" s="789"/>
      <c r="M341" s="790"/>
      <c r="N341" s="790"/>
      <c r="O341" s="790"/>
      <c r="P341" s="791"/>
      <c r="Q341" s="828"/>
      <c r="R341" s="829"/>
      <c r="S341" s="830"/>
      <c r="T341" s="832"/>
      <c r="U341" s="832"/>
      <c r="V341" s="833"/>
      <c r="W341" s="789"/>
      <c r="X341" s="790"/>
      <c r="Y341" s="790"/>
      <c r="Z341" s="790"/>
      <c r="AA341" s="836"/>
      <c r="AB341" s="857"/>
      <c r="AC341" s="858"/>
      <c r="AD341" s="859"/>
      <c r="AE341" s="832"/>
      <c r="AF341" s="832"/>
      <c r="AG341" s="833"/>
      <c r="AH341" s="742"/>
      <c r="AI341" s="743"/>
      <c r="AJ341" s="743"/>
      <c r="AK341" s="743"/>
      <c r="AL341" s="744"/>
      <c r="AN341" s="745"/>
      <c r="AO341" s="746"/>
      <c r="AP341" s="746"/>
      <c r="AQ341" s="746"/>
      <c r="AR341" s="747"/>
      <c r="AU341" s="748"/>
      <c r="AV341" s="837"/>
      <c r="AW341" s="820"/>
    </row>
    <row r="342" spans="3:49" ht="10.9" customHeight="1">
      <c r="C342" s="765">
        <v>5</v>
      </c>
      <c r="D342" s="768" t="s">
        <v>9</v>
      </c>
      <c r="E342" s="771">
        <v>5</v>
      </c>
      <c r="F342" s="771" t="s">
        <v>10</v>
      </c>
      <c r="G342" s="765" t="s">
        <v>25</v>
      </c>
      <c r="H342" s="771"/>
      <c r="I342" s="774"/>
      <c r="J342" s="775"/>
      <c r="K342" s="776"/>
      <c r="L342" s="783">
        <f>IF(AND(I342="○",AU342="●"),AW342,0)</f>
        <v>0</v>
      </c>
      <c r="M342" s="784"/>
      <c r="N342" s="784"/>
      <c r="O342" s="784"/>
      <c r="P342" s="785"/>
      <c r="Q342" s="822"/>
      <c r="R342" s="823"/>
      <c r="S342" s="824"/>
      <c r="T342" s="831"/>
      <c r="U342" s="832"/>
      <c r="V342" s="833"/>
      <c r="W342" s="783">
        <f t="shared" ref="W342" si="37">IF(AND(I342="○",AU342="●"),$K$258*2,0)</f>
        <v>0</v>
      </c>
      <c r="X342" s="784"/>
      <c r="Y342" s="784"/>
      <c r="Z342" s="784"/>
      <c r="AA342" s="834"/>
      <c r="AB342" s="860"/>
      <c r="AC342" s="861"/>
      <c r="AD342" s="862"/>
      <c r="AE342" s="831"/>
      <c r="AF342" s="832"/>
      <c r="AG342" s="833"/>
      <c r="AH342" s="742">
        <f>IF(I342="○",L342+W342,ROUNDUP(L342*T342+W342*AE342,1))</f>
        <v>0</v>
      </c>
      <c r="AI342" s="743"/>
      <c r="AJ342" s="743"/>
      <c r="AK342" s="743"/>
      <c r="AL342" s="744"/>
      <c r="AN342" s="745"/>
      <c r="AO342" s="746"/>
      <c r="AP342" s="746"/>
      <c r="AQ342" s="746"/>
      <c r="AR342" s="747"/>
      <c r="AU342" s="748" t="str">
        <f t="shared" ref="AU342" si="38">IF(OR(I342="×",AU346="×"),"×","●")</f>
        <v>●</v>
      </c>
      <c r="AV342" s="837">
        <f t="shared" ref="AV342" si="39">IF(AU342="●",IF(I342="定","-",I342),"-")</f>
        <v>0</v>
      </c>
      <c r="AW342" s="820">
        <f t="shared" ref="AW342" si="40">20+ROUNDDOWN(($K$256-1000)/1000,0)*20</f>
        <v>0</v>
      </c>
    </row>
    <row r="343" spans="3:49" ht="10.9" customHeight="1">
      <c r="C343" s="766"/>
      <c r="D343" s="769"/>
      <c r="E343" s="772"/>
      <c r="F343" s="772"/>
      <c r="G343" s="766"/>
      <c r="H343" s="772"/>
      <c r="I343" s="777"/>
      <c r="J343" s="778"/>
      <c r="K343" s="779"/>
      <c r="L343" s="786"/>
      <c r="M343" s="787"/>
      <c r="N343" s="787"/>
      <c r="O343" s="787"/>
      <c r="P343" s="788"/>
      <c r="Q343" s="825"/>
      <c r="R343" s="826"/>
      <c r="S343" s="827"/>
      <c r="T343" s="832"/>
      <c r="U343" s="832"/>
      <c r="V343" s="833"/>
      <c r="W343" s="786"/>
      <c r="X343" s="787"/>
      <c r="Y343" s="787"/>
      <c r="Z343" s="787"/>
      <c r="AA343" s="835"/>
      <c r="AB343" s="863"/>
      <c r="AC343" s="864"/>
      <c r="AD343" s="865"/>
      <c r="AE343" s="832"/>
      <c r="AF343" s="832"/>
      <c r="AG343" s="833"/>
      <c r="AH343" s="742"/>
      <c r="AI343" s="743"/>
      <c r="AJ343" s="743"/>
      <c r="AK343" s="743"/>
      <c r="AL343" s="744"/>
      <c r="AN343" s="745"/>
      <c r="AO343" s="746"/>
      <c r="AP343" s="746"/>
      <c r="AQ343" s="746"/>
      <c r="AR343" s="747"/>
      <c r="AU343" s="748"/>
      <c r="AV343" s="837"/>
      <c r="AW343" s="820"/>
    </row>
    <row r="344" spans="3:49" ht="10.9" customHeight="1">
      <c r="C344" s="766"/>
      <c r="D344" s="769"/>
      <c r="E344" s="772"/>
      <c r="F344" s="772"/>
      <c r="G344" s="766"/>
      <c r="H344" s="772"/>
      <c r="I344" s="777"/>
      <c r="J344" s="778"/>
      <c r="K344" s="779"/>
      <c r="L344" s="786"/>
      <c r="M344" s="787"/>
      <c r="N344" s="787"/>
      <c r="O344" s="787"/>
      <c r="P344" s="788"/>
      <c r="Q344" s="825"/>
      <c r="R344" s="826"/>
      <c r="S344" s="827"/>
      <c r="T344" s="832"/>
      <c r="U344" s="832"/>
      <c r="V344" s="833"/>
      <c r="W344" s="786"/>
      <c r="X344" s="787"/>
      <c r="Y344" s="787"/>
      <c r="Z344" s="787"/>
      <c r="AA344" s="835"/>
      <c r="AB344" s="854"/>
      <c r="AC344" s="855"/>
      <c r="AD344" s="856"/>
      <c r="AE344" s="832"/>
      <c r="AF344" s="832"/>
      <c r="AG344" s="833"/>
      <c r="AH344" s="742"/>
      <c r="AI344" s="743"/>
      <c r="AJ344" s="743"/>
      <c r="AK344" s="743"/>
      <c r="AL344" s="744"/>
      <c r="AN344" s="745"/>
      <c r="AO344" s="746"/>
      <c r="AP344" s="746"/>
      <c r="AQ344" s="746"/>
      <c r="AR344" s="747"/>
      <c r="AU344" s="748"/>
      <c r="AV344" s="837"/>
      <c r="AW344" s="820"/>
    </row>
    <row r="345" spans="3:49" ht="10.9" customHeight="1">
      <c r="C345" s="767"/>
      <c r="D345" s="770"/>
      <c r="E345" s="773"/>
      <c r="F345" s="773"/>
      <c r="G345" s="767"/>
      <c r="H345" s="773"/>
      <c r="I345" s="780"/>
      <c r="J345" s="781"/>
      <c r="K345" s="782"/>
      <c r="L345" s="789"/>
      <c r="M345" s="790"/>
      <c r="N345" s="790"/>
      <c r="O345" s="790"/>
      <c r="P345" s="791"/>
      <c r="Q345" s="828"/>
      <c r="R345" s="829"/>
      <c r="S345" s="830"/>
      <c r="T345" s="832"/>
      <c r="U345" s="832"/>
      <c r="V345" s="833"/>
      <c r="W345" s="789"/>
      <c r="X345" s="790"/>
      <c r="Y345" s="790"/>
      <c r="Z345" s="790"/>
      <c r="AA345" s="836"/>
      <c r="AB345" s="857"/>
      <c r="AC345" s="858"/>
      <c r="AD345" s="859"/>
      <c r="AE345" s="832"/>
      <c r="AF345" s="832"/>
      <c r="AG345" s="833"/>
      <c r="AH345" s="742"/>
      <c r="AI345" s="743"/>
      <c r="AJ345" s="743"/>
      <c r="AK345" s="743"/>
      <c r="AL345" s="744"/>
      <c r="AN345" s="745"/>
      <c r="AO345" s="746"/>
      <c r="AP345" s="746"/>
      <c r="AQ345" s="746"/>
      <c r="AR345" s="747"/>
      <c r="AU345" s="748"/>
      <c r="AV345" s="837"/>
      <c r="AW345" s="820"/>
    </row>
    <row r="346" spans="3:49" ht="10.9" customHeight="1">
      <c r="C346" s="765">
        <v>5</v>
      </c>
      <c r="D346" s="768" t="s">
        <v>9</v>
      </c>
      <c r="E346" s="771">
        <v>6</v>
      </c>
      <c r="F346" s="771" t="s">
        <v>10</v>
      </c>
      <c r="G346" s="765" t="s">
        <v>19</v>
      </c>
      <c r="H346" s="771"/>
      <c r="I346" s="774"/>
      <c r="J346" s="775"/>
      <c r="K346" s="776"/>
      <c r="L346" s="783">
        <f>IF(AND(I346="○",AU346="●"),AW346,0)</f>
        <v>0</v>
      </c>
      <c r="M346" s="784"/>
      <c r="N346" s="784"/>
      <c r="O346" s="784"/>
      <c r="P346" s="785"/>
      <c r="Q346" s="822"/>
      <c r="R346" s="823"/>
      <c r="S346" s="824"/>
      <c r="T346" s="831"/>
      <c r="U346" s="832"/>
      <c r="V346" s="833"/>
      <c r="W346" s="783">
        <f t="shared" ref="W346" si="41">IF(AND(I346="○",AU346="●"),$K$258*2,0)</f>
        <v>0</v>
      </c>
      <c r="X346" s="784"/>
      <c r="Y346" s="784"/>
      <c r="Z346" s="784"/>
      <c r="AA346" s="834"/>
      <c r="AB346" s="860"/>
      <c r="AC346" s="861"/>
      <c r="AD346" s="862"/>
      <c r="AE346" s="831"/>
      <c r="AF346" s="832"/>
      <c r="AG346" s="833"/>
      <c r="AH346" s="742">
        <f>IF(I346="○",L346+W346,ROUNDUP(L346*T346+W346*AE346,1))</f>
        <v>0</v>
      </c>
      <c r="AI346" s="743"/>
      <c r="AJ346" s="743"/>
      <c r="AK346" s="743"/>
      <c r="AL346" s="744"/>
      <c r="AN346" s="745"/>
      <c r="AO346" s="746"/>
      <c r="AP346" s="746"/>
      <c r="AQ346" s="746"/>
      <c r="AR346" s="747"/>
      <c r="AU346" s="748" t="str">
        <f t="shared" ref="AU346" si="42">IF(OR(I346="×",AU350="×"),"×","●")</f>
        <v>●</v>
      </c>
      <c r="AV346" s="837">
        <f t="shared" ref="AV346" si="43">IF(AU346="●",IF(I346="定","-",I346),"-")</f>
        <v>0</v>
      </c>
      <c r="AW346" s="820">
        <f t="shared" ref="AW346" si="44">20+ROUNDDOWN(($K$256-1000)/1000,0)*20</f>
        <v>0</v>
      </c>
    </row>
    <row r="347" spans="3:49" ht="10.9" customHeight="1">
      <c r="C347" s="766"/>
      <c r="D347" s="769"/>
      <c r="E347" s="772"/>
      <c r="F347" s="772"/>
      <c r="G347" s="766"/>
      <c r="H347" s="772"/>
      <c r="I347" s="777"/>
      <c r="J347" s="778"/>
      <c r="K347" s="779"/>
      <c r="L347" s="786"/>
      <c r="M347" s="787"/>
      <c r="N347" s="787"/>
      <c r="O347" s="787"/>
      <c r="P347" s="788"/>
      <c r="Q347" s="825"/>
      <c r="R347" s="826"/>
      <c r="S347" s="827"/>
      <c r="T347" s="832"/>
      <c r="U347" s="832"/>
      <c r="V347" s="833"/>
      <c r="W347" s="786"/>
      <c r="X347" s="787"/>
      <c r="Y347" s="787"/>
      <c r="Z347" s="787"/>
      <c r="AA347" s="835"/>
      <c r="AB347" s="863"/>
      <c r="AC347" s="864"/>
      <c r="AD347" s="865"/>
      <c r="AE347" s="832"/>
      <c r="AF347" s="832"/>
      <c r="AG347" s="833"/>
      <c r="AH347" s="742"/>
      <c r="AI347" s="743"/>
      <c r="AJ347" s="743"/>
      <c r="AK347" s="743"/>
      <c r="AL347" s="744"/>
      <c r="AN347" s="745"/>
      <c r="AO347" s="746"/>
      <c r="AP347" s="746"/>
      <c r="AQ347" s="746"/>
      <c r="AR347" s="747"/>
      <c r="AU347" s="748"/>
      <c r="AV347" s="837"/>
      <c r="AW347" s="820"/>
    </row>
    <row r="348" spans="3:49" ht="10.9" customHeight="1">
      <c r="C348" s="766"/>
      <c r="D348" s="769"/>
      <c r="E348" s="772"/>
      <c r="F348" s="772"/>
      <c r="G348" s="766"/>
      <c r="H348" s="772"/>
      <c r="I348" s="777"/>
      <c r="J348" s="778"/>
      <c r="K348" s="779"/>
      <c r="L348" s="786"/>
      <c r="M348" s="787"/>
      <c r="N348" s="787"/>
      <c r="O348" s="787"/>
      <c r="P348" s="788"/>
      <c r="Q348" s="825"/>
      <c r="R348" s="826"/>
      <c r="S348" s="827"/>
      <c r="T348" s="832"/>
      <c r="U348" s="832"/>
      <c r="V348" s="833"/>
      <c r="W348" s="786"/>
      <c r="X348" s="787"/>
      <c r="Y348" s="787"/>
      <c r="Z348" s="787"/>
      <c r="AA348" s="835"/>
      <c r="AB348" s="854"/>
      <c r="AC348" s="855"/>
      <c r="AD348" s="856"/>
      <c r="AE348" s="832"/>
      <c r="AF348" s="832"/>
      <c r="AG348" s="833"/>
      <c r="AH348" s="742"/>
      <c r="AI348" s="743"/>
      <c r="AJ348" s="743"/>
      <c r="AK348" s="743"/>
      <c r="AL348" s="744"/>
      <c r="AN348" s="745"/>
      <c r="AO348" s="746"/>
      <c r="AP348" s="746"/>
      <c r="AQ348" s="746"/>
      <c r="AR348" s="747"/>
      <c r="AU348" s="748"/>
      <c r="AV348" s="837"/>
      <c r="AW348" s="820"/>
    </row>
    <row r="349" spans="3:49" ht="10.9" customHeight="1">
      <c r="C349" s="767"/>
      <c r="D349" s="770"/>
      <c r="E349" s="773"/>
      <c r="F349" s="773"/>
      <c r="G349" s="767"/>
      <c r="H349" s="773"/>
      <c r="I349" s="780"/>
      <c r="J349" s="781"/>
      <c r="K349" s="782"/>
      <c r="L349" s="789"/>
      <c r="M349" s="790"/>
      <c r="N349" s="790"/>
      <c r="O349" s="790"/>
      <c r="P349" s="791"/>
      <c r="Q349" s="828"/>
      <c r="R349" s="829"/>
      <c r="S349" s="830"/>
      <c r="T349" s="832"/>
      <c r="U349" s="832"/>
      <c r="V349" s="833"/>
      <c r="W349" s="789"/>
      <c r="X349" s="790"/>
      <c r="Y349" s="790"/>
      <c r="Z349" s="790"/>
      <c r="AA349" s="836"/>
      <c r="AB349" s="857"/>
      <c r="AC349" s="858"/>
      <c r="AD349" s="859"/>
      <c r="AE349" s="832"/>
      <c r="AF349" s="832"/>
      <c r="AG349" s="833"/>
      <c r="AH349" s="742"/>
      <c r="AI349" s="743"/>
      <c r="AJ349" s="743"/>
      <c r="AK349" s="743"/>
      <c r="AL349" s="744"/>
      <c r="AN349" s="745"/>
      <c r="AO349" s="746"/>
      <c r="AP349" s="746"/>
      <c r="AQ349" s="746"/>
      <c r="AR349" s="747"/>
      <c r="AU349" s="748"/>
      <c r="AV349" s="837"/>
      <c r="AW349" s="820"/>
    </row>
    <row r="350" spans="3:49" ht="10.9" customHeight="1">
      <c r="C350" s="765">
        <v>5</v>
      </c>
      <c r="D350" s="768" t="s">
        <v>9</v>
      </c>
      <c r="E350" s="771">
        <v>7</v>
      </c>
      <c r="F350" s="771" t="s">
        <v>10</v>
      </c>
      <c r="G350" s="765" t="s">
        <v>20</v>
      </c>
      <c r="H350" s="771"/>
      <c r="I350" s="774"/>
      <c r="J350" s="775"/>
      <c r="K350" s="776"/>
      <c r="L350" s="783">
        <f>IF(AND(I350="○",AU350="●"),AW350,0)</f>
        <v>0</v>
      </c>
      <c r="M350" s="784"/>
      <c r="N350" s="784"/>
      <c r="O350" s="784"/>
      <c r="P350" s="785"/>
      <c r="Q350" s="822"/>
      <c r="R350" s="823"/>
      <c r="S350" s="824"/>
      <c r="T350" s="831"/>
      <c r="U350" s="832"/>
      <c r="V350" s="833"/>
      <c r="W350" s="783">
        <f t="shared" ref="W350" si="45">IF(AND(I350="○",AU350="●"),$K$258*2,0)</f>
        <v>0</v>
      </c>
      <c r="X350" s="784"/>
      <c r="Y350" s="784"/>
      <c r="Z350" s="784"/>
      <c r="AA350" s="834"/>
      <c r="AB350" s="860"/>
      <c r="AC350" s="861"/>
      <c r="AD350" s="862"/>
      <c r="AE350" s="831"/>
      <c r="AF350" s="832"/>
      <c r="AG350" s="833"/>
      <c r="AH350" s="742">
        <f>IF(I350="○",L350+W350,ROUNDUP(L350*T350+W350*AE350,1))</f>
        <v>0</v>
      </c>
      <c r="AI350" s="743"/>
      <c r="AJ350" s="743"/>
      <c r="AK350" s="743"/>
      <c r="AL350" s="744"/>
      <c r="AN350" s="745"/>
      <c r="AO350" s="746"/>
      <c r="AP350" s="746"/>
      <c r="AQ350" s="746"/>
      <c r="AR350" s="747"/>
      <c r="AU350" s="748" t="str">
        <f t="shared" ref="AU350" si="46">IF(OR(I350="×",AU354="×"),"×","●")</f>
        <v>●</v>
      </c>
      <c r="AV350" s="837">
        <f t="shared" ref="AV350" si="47">IF(AU350="●",IF(I350="定","-",I350),"-")</f>
        <v>0</v>
      </c>
      <c r="AW350" s="820">
        <f t="shared" ref="AW350" si="48">20+ROUNDDOWN(($K$256-1000)/1000,0)*20</f>
        <v>0</v>
      </c>
    </row>
    <row r="351" spans="3:49" ht="10.9" customHeight="1">
      <c r="C351" s="766"/>
      <c r="D351" s="769"/>
      <c r="E351" s="772"/>
      <c r="F351" s="772"/>
      <c r="G351" s="766"/>
      <c r="H351" s="772"/>
      <c r="I351" s="777"/>
      <c r="J351" s="778"/>
      <c r="K351" s="779"/>
      <c r="L351" s="786"/>
      <c r="M351" s="787"/>
      <c r="N351" s="787"/>
      <c r="O351" s="787"/>
      <c r="P351" s="788"/>
      <c r="Q351" s="825"/>
      <c r="R351" s="826"/>
      <c r="S351" s="827"/>
      <c r="T351" s="832"/>
      <c r="U351" s="832"/>
      <c r="V351" s="833"/>
      <c r="W351" s="786"/>
      <c r="X351" s="787"/>
      <c r="Y351" s="787"/>
      <c r="Z351" s="787"/>
      <c r="AA351" s="835"/>
      <c r="AB351" s="863"/>
      <c r="AC351" s="864"/>
      <c r="AD351" s="865"/>
      <c r="AE351" s="832"/>
      <c r="AF351" s="832"/>
      <c r="AG351" s="833"/>
      <c r="AH351" s="742"/>
      <c r="AI351" s="743"/>
      <c r="AJ351" s="743"/>
      <c r="AK351" s="743"/>
      <c r="AL351" s="744"/>
      <c r="AN351" s="745"/>
      <c r="AO351" s="746"/>
      <c r="AP351" s="746"/>
      <c r="AQ351" s="746"/>
      <c r="AR351" s="747"/>
      <c r="AU351" s="748"/>
      <c r="AV351" s="837"/>
      <c r="AW351" s="820"/>
    </row>
    <row r="352" spans="3:49" ht="10.9" customHeight="1">
      <c r="C352" s="766"/>
      <c r="D352" s="769"/>
      <c r="E352" s="772"/>
      <c r="F352" s="772"/>
      <c r="G352" s="766"/>
      <c r="H352" s="772"/>
      <c r="I352" s="777"/>
      <c r="J352" s="778"/>
      <c r="K352" s="779"/>
      <c r="L352" s="786"/>
      <c r="M352" s="787"/>
      <c r="N352" s="787"/>
      <c r="O352" s="787"/>
      <c r="P352" s="788"/>
      <c r="Q352" s="825"/>
      <c r="R352" s="826"/>
      <c r="S352" s="827"/>
      <c r="T352" s="832"/>
      <c r="U352" s="832"/>
      <c r="V352" s="833"/>
      <c r="W352" s="786"/>
      <c r="X352" s="787"/>
      <c r="Y352" s="787"/>
      <c r="Z352" s="787"/>
      <c r="AA352" s="835"/>
      <c r="AB352" s="854"/>
      <c r="AC352" s="855"/>
      <c r="AD352" s="856"/>
      <c r="AE352" s="832"/>
      <c r="AF352" s="832"/>
      <c r="AG352" s="833"/>
      <c r="AH352" s="742"/>
      <c r="AI352" s="743"/>
      <c r="AJ352" s="743"/>
      <c r="AK352" s="743"/>
      <c r="AL352" s="744"/>
      <c r="AN352" s="745"/>
      <c r="AO352" s="746"/>
      <c r="AP352" s="746"/>
      <c r="AQ352" s="746"/>
      <c r="AR352" s="747"/>
      <c r="AU352" s="748"/>
      <c r="AV352" s="837"/>
      <c r="AW352" s="820"/>
    </row>
    <row r="353" spans="3:49" ht="10.9" customHeight="1">
      <c r="C353" s="767"/>
      <c r="D353" s="770"/>
      <c r="E353" s="773"/>
      <c r="F353" s="773"/>
      <c r="G353" s="767"/>
      <c r="H353" s="773"/>
      <c r="I353" s="780"/>
      <c r="J353" s="781"/>
      <c r="K353" s="782"/>
      <c r="L353" s="789"/>
      <c r="M353" s="790"/>
      <c r="N353" s="790"/>
      <c r="O353" s="790"/>
      <c r="P353" s="791"/>
      <c r="Q353" s="828"/>
      <c r="R353" s="829"/>
      <c r="S353" s="830"/>
      <c r="T353" s="832"/>
      <c r="U353" s="832"/>
      <c r="V353" s="833"/>
      <c r="W353" s="789"/>
      <c r="X353" s="790"/>
      <c r="Y353" s="790"/>
      <c r="Z353" s="790"/>
      <c r="AA353" s="836"/>
      <c r="AB353" s="857"/>
      <c r="AC353" s="858"/>
      <c r="AD353" s="859"/>
      <c r="AE353" s="832"/>
      <c r="AF353" s="832"/>
      <c r="AG353" s="833"/>
      <c r="AH353" s="742"/>
      <c r="AI353" s="743"/>
      <c r="AJ353" s="743"/>
      <c r="AK353" s="743"/>
      <c r="AL353" s="744"/>
      <c r="AN353" s="745"/>
      <c r="AO353" s="746"/>
      <c r="AP353" s="746"/>
      <c r="AQ353" s="746"/>
      <c r="AR353" s="747"/>
      <c r="AU353" s="748"/>
      <c r="AV353" s="837"/>
      <c r="AW353" s="820"/>
    </row>
    <row r="354" spans="3:49" ht="10.9" customHeight="1">
      <c r="C354" s="765">
        <v>5</v>
      </c>
      <c r="D354" s="768" t="s">
        <v>9</v>
      </c>
      <c r="E354" s="771">
        <v>8</v>
      </c>
      <c r="F354" s="771" t="s">
        <v>10</v>
      </c>
      <c r="G354" s="765" t="s">
        <v>21</v>
      </c>
      <c r="H354" s="771"/>
      <c r="I354" s="774"/>
      <c r="J354" s="775"/>
      <c r="K354" s="776"/>
      <c r="L354" s="783">
        <f>IF(AND(I354="○",AU354="●"),AW354,0)</f>
        <v>0</v>
      </c>
      <c r="M354" s="784"/>
      <c r="N354" s="784"/>
      <c r="O354" s="784"/>
      <c r="P354" s="785"/>
      <c r="Q354" s="822"/>
      <c r="R354" s="823"/>
      <c r="S354" s="824"/>
      <c r="T354" s="831"/>
      <c r="U354" s="832"/>
      <c r="V354" s="833"/>
      <c r="W354" s="783">
        <f t="shared" ref="W354" si="49">IF(AND(I354="○",AU354="●"),$K$258*2,0)</f>
        <v>0</v>
      </c>
      <c r="X354" s="784"/>
      <c r="Y354" s="784"/>
      <c r="Z354" s="784"/>
      <c r="AA354" s="834"/>
      <c r="AB354" s="860"/>
      <c r="AC354" s="861"/>
      <c r="AD354" s="862"/>
      <c r="AE354" s="831"/>
      <c r="AF354" s="832"/>
      <c r="AG354" s="833"/>
      <c r="AH354" s="742">
        <f>IF(I354="○",L354+W354,ROUNDUP(L354*T354+W354*AE354,1))</f>
        <v>0</v>
      </c>
      <c r="AI354" s="743"/>
      <c r="AJ354" s="743"/>
      <c r="AK354" s="743"/>
      <c r="AL354" s="744"/>
      <c r="AN354" s="745"/>
      <c r="AO354" s="746"/>
      <c r="AP354" s="746"/>
      <c r="AQ354" s="746"/>
      <c r="AR354" s="747"/>
      <c r="AU354" s="748" t="str">
        <f t="shared" ref="AU354" si="50">IF(OR(I354="×",AU358="×"),"×","●")</f>
        <v>●</v>
      </c>
      <c r="AV354" s="837">
        <f t="shared" ref="AV354" si="51">IF(AU354="●",IF(I354="定","-",I354),"-")</f>
        <v>0</v>
      </c>
      <c r="AW354" s="820">
        <f t="shared" ref="AW354" si="52">20+ROUNDDOWN(($K$256-1000)/1000,0)*20</f>
        <v>0</v>
      </c>
    </row>
    <row r="355" spans="3:49" ht="10.9" customHeight="1">
      <c r="C355" s="766"/>
      <c r="D355" s="769"/>
      <c r="E355" s="772"/>
      <c r="F355" s="772"/>
      <c r="G355" s="766"/>
      <c r="H355" s="772"/>
      <c r="I355" s="777"/>
      <c r="J355" s="778"/>
      <c r="K355" s="779"/>
      <c r="L355" s="786"/>
      <c r="M355" s="787"/>
      <c r="N355" s="787"/>
      <c r="O355" s="787"/>
      <c r="P355" s="788"/>
      <c r="Q355" s="825"/>
      <c r="R355" s="826"/>
      <c r="S355" s="827"/>
      <c r="T355" s="832"/>
      <c r="U355" s="832"/>
      <c r="V355" s="833"/>
      <c r="W355" s="786"/>
      <c r="X355" s="787"/>
      <c r="Y355" s="787"/>
      <c r="Z355" s="787"/>
      <c r="AA355" s="835"/>
      <c r="AB355" s="863"/>
      <c r="AC355" s="864"/>
      <c r="AD355" s="865"/>
      <c r="AE355" s="832"/>
      <c r="AF355" s="832"/>
      <c r="AG355" s="833"/>
      <c r="AH355" s="742"/>
      <c r="AI355" s="743"/>
      <c r="AJ355" s="743"/>
      <c r="AK355" s="743"/>
      <c r="AL355" s="744"/>
      <c r="AN355" s="745"/>
      <c r="AO355" s="746"/>
      <c r="AP355" s="746"/>
      <c r="AQ355" s="746"/>
      <c r="AR355" s="747"/>
      <c r="AU355" s="748"/>
      <c r="AV355" s="837"/>
      <c r="AW355" s="820"/>
    </row>
    <row r="356" spans="3:49" ht="10.9" customHeight="1">
      <c r="C356" s="766"/>
      <c r="D356" s="769"/>
      <c r="E356" s="772"/>
      <c r="F356" s="772"/>
      <c r="G356" s="766"/>
      <c r="H356" s="772"/>
      <c r="I356" s="777"/>
      <c r="J356" s="778"/>
      <c r="K356" s="779"/>
      <c r="L356" s="786"/>
      <c r="M356" s="787"/>
      <c r="N356" s="787"/>
      <c r="O356" s="787"/>
      <c r="P356" s="788"/>
      <c r="Q356" s="825"/>
      <c r="R356" s="826"/>
      <c r="S356" s="827"/>
      <c r="T356" s="832"/>
      <c r="U356" s="832"/>
      <c r="V356" s="833"/>
      <c r="W356" s="786"/>
      <c r="X356" s="787"/>
      <c r="Y356" s="787"/>
      <c r="Z356" s="787"/>
      <c r="AA356" s="835"/>
      <c r="AB356" s="854"/>
      <c r="AC356" s="855"/>
      <c r="AD356" s="856"/>
      <c r="AE356" s="832"/>
      <c r="AF356" s="832"/>
      <c r="AG356" s="833"/>
      <c r="AH356" s="742"/>
      <c r="AI356" s="743"/>
      <c r="AJ356" s="743"/>
      <c r="AK356" s="743"/>
      <c r="AL356" s="744"/>
      <c r="AN356" s="745"/>
      <c r="AO356" s="746"/>
      <c r="AP356" s="746"/>
      <c r="AQ356" s="746"/>
      <c r="AR356" s="747"/>
      <c r="AU356" s="748"/>
      <c r="AV356" s="837"/>
      <c r="AW356" s="820"/>
    </row>
    <row r="357" spans="3:49" ht="10.9" customHeight="1">
      <c r="C357" s="767"/>
      <c r="D357" s="770"/>
      <c r="E357" s="773"/>
      <c r="F357" s="773"/>
      <c r="G357" s="767"/>
      <c r="H357" s="773"/>
      <c r="I357" s="780"/>
      <c r="J357" s="781"/>
      <c r="K357" s="782"/>
      <c r="L357" s="789"/>
      <c r="M357" s="790"/>
      <c r="N357" s="790"/>
      <c r="O357" s="790"/>
      <c r="P357" s="791"/>
      <c r="Q357" s="828"/>
      <c r="R357" s="829"/>
      <c r="S357" s="830"/>
      <c r="T357" s="832"/>
      <c r="U357" s="832"/>
      <c r="V357" s="833"/>
      <c r="W357" s="789"/>
      <c r="X357" s="790"/>
      <c r="Y357" s="790"/>
      <c r="Z357" s="790"/>
      <c r="AA357" s="836"/>
      <c r="AB357" s="857"/>
      <c r="AC357" s="858"/>
      <c r="AD357" s="859"/>
      <c r="AE357" s="832"/>
      <c r="AF357" s="832"/>
      <c r="AG357" s="833"/>
      <c r="AH357" s="742"/>
      <c r="AI357" s="743"/>
      <c r="AJ357" s="743"/>
      <c r="AK357" s="743"/>
      <c r="AL357" s="744"/>
      <c r="AN357" s="745"/>
      <c r="AO357" s="746"/>
      <c r="AP357" s="746"/>
      <c r="AQ357" s="746"/>
      <c r="AR357" s="747"/>
      <c r="AU357" s="748"/>
      <c r="AV357" s="837"/>
      <c r="AW357" s="820"/>
    </row>
    <row r="358" spans="3:49" ht="10.9" customHeight="1">
      <c r="C358" s="765">
        <v>5</v>
      </c>
      <c r="D358" s="768" t="s">
        <v>9</v>
      </c>
      <c r="E358" s="771">
        <v>9</v>
      </c>
      <c r="F358" s="771" t="s">
        <v>10</v>
      </c>
      <c r="G358" s="765" t="s">
        <v>22</v>
      </c>
      <c r="H358" s="771"/>
      <c r="I358" s="774"/>
      <c r="J358" s="775"/>
      <c r="K358" s="776"/>
      <c r="L358" s="783">
        <f>IF(AND(I358="○",AU358="●"),AW358,0)</f>
        <v>0</v>
      </c>
      <c r="M358" s="784"/>
      <c r="N358" s="784"/>
      <c r="O358" s="784"/>
      <c r="P358" s="785"/>
      <c r="Q358" s="822"/>
      <c r="R358" s="823"/>
      <c r="S358" s="824"/>
      <c r="T358" s="831"/>
      <c r="U358" s="832"/>
      <c r="V358" s="833"/>
      <c r="W358" s="783">
        <f t="shared" ref="W358" si="53">IF(AND(I358="○",AU358="●"),$K$258*2,0)</f>
        <v>0</v>
      </c>
      <c r="X358" s="784"/>
      <c r="Y358" s="784"/>
      <c r="Z358" s="784"/>
      <c r="AA358" s="834"/>
      <c r="AB358" s="860"/>
      <c r="AC358" s="861"/>
      <c r="AD358" s="862"/>
      <c r="AE358" s="831"/>
      <c r="AF358" s="832"/>
      <c r="AG358" s="833"/>
      <c r="AH358" s="742">
        <f>IF(I358="○",L358+W358,ROUNDUP(L358*T358+W358*AE358,1))</f>
        <v>0</v>
      </c>
      <c r="AI358" s="743"/>
      <c r="AJ358" s="743"/>
      <c r="AK358" s="743"/>
      <c r="AL358" s="744"/>
      <c r="AN358" s="745"/>
      <c r="AO358" s="746"/>
      <c r="AP358" s="746"/>
      <c r="AQ358" s="746"/>
      <c r="AR358" s="747"/>
      <c r="AU358" s="748" t="str">
        <f t="shared" ref="AU358" si="54">IF(OR(I358="×",AU362="×"),"×","●")</f>
        <v>●</v>
      </c>
      <c r="AV358" s="837">
        <f t="shared" ref="AV358" si="55">IF(AU358="●",IF(I358="定","-",I358),"-")</f>
        <v>0</v>
      </c>
      <c r="AW358" s="820">
        <f t="shared" ref="AW358" si="56">20+ROUNDDOWN(($K$256-1000)/1000,0)*20</f>
        <v>0</v>
      </c>
    </row>
    <row r="359" spans="3:49" ht="10.9" customHeight="1">
      <c r="C359" s="766"/>
      <c r="D359" s="769"/>
      <c r="E359" s="772"/>
      <c r="F359" s="772"/>
      <c r="G359" s="766"/>
      <c r="H359" s="772"/>
      <c r="I359" s="777"/>
      <c r="J359" s="778"/>
      <c r="K359" s="779"/>
      <c r="L359" s="786"/>
      <c r="M359" s="787"/>
      <c r="N359" s="787"/>
      <c r="O359" s="787"/>
      <c r="P359" s="788"/>
      <c r="Q359" s="825"/>
      <c r="R359" s="826"/>
      <c r="S359" s="827"/>
      <c r="T359" s="832"/>
      <c r="U359" s="832"/>
      <c r="V359" s="833"/>
      <c r="W359" s="786"/>
      <c r="X359" s="787"/>
      <c r="Y359" s="787"/>
      <c r="Z359" s="787"/>
      <c r="AA359" s="835"/>
      <c r="AB359" s="863"/>
      <c r="AC359" s="864"/>
      <c r="AD359" s="865"/>
      <c r="AE359" s="832"/>
      <c r="AF359" s="832"/>
      <c r="AG359" s="833"/>
      <c r="AH359" s="742"/>
      <c r="AI359" s="743"/>
      <c r="AJ359" s="743"/>
      <c r="AK359" s="743"/>
      <c r="AL359" s="744"/>
      <c r="AN359" s="745"/>
      <c r="AO359" s="746"/>
      <c r="AP359" s="746"/>
      <c r="AQ359" s="746"/>
      <c r="AR359" s="747"/>
      <c r="AU359" s="748"/>
      <c r="AV359" s="837"/>
      <c r="AW359" s="820"/>
    </row>
    <row r="360" spans="3:49" ht="10.9" customHeight="1">
      <c r="C360" s="766"/>
      <c r="D360" s="769"/>
      <c r="E360" s="772"/>
      <c r="F360" s="772"/>
      <c r="G360" s="766"/>
      <c r="H360" s="772"/>
      <c r="I360" s="777"/>
      <c r="J360" s="778"/>
      <c r="K360" s="779"/>
      <c r="L360" s="786"/>
      <c r="M360" s="787"/>
      <c r="N360" s="787"/>
      <c r="O360" s="787"/>
      <c r="P360" s="788"/>
      <c r="Q360" s="825"/>
      <c r="R360" s="826"/>
      <c r="S360" s="827"/>
      <c r="T360" s="832"/>
      <c r="U360" s="832"/>
      <c r="V360" s="833"/>
      <c r="W360" s="786"/>
      <c r="X360" s="787"/>
      <c r="Y360" s="787"/>
      <c r="Z360" s="787"/>
      <c r="AA360" s="835"/>
      <c r="AB360" s="854"/>
      <c r="AC360" s="855"/>
      <c r="AD360" s="856"/>
      <c r="AE360" s="832"/>
      <c r="AF360" s="832"/>
      <c r="AG360" s="833"/>
      <c r="AH360" s="742"/>
      <c r="AI360" s="743"/>
      <c r="AJ360" s="743"/>
      <c r="AK360" s="743"/>
      <c r="AL360" s="744"/>
      <c r="AN360" s="745"/>
      <c r="AO360" s="746"/>
      <c r="AP360" s="746"/>
      <c r="AQ360" s="746"/>
      <c r="AR360" s="747"/>
      <c r="AU360" s="748"/>
      <c r="AV360" s="837"/>
      <c r="AW360" s="820"/>
    </row>
    <row r="361" spans="3:49" ht="10.9" customHeight="1">
      <c r="C361" s="767"/>
      <c r="D361" s="770"/>
      <c r="E361" s="773"/>
      <c r="F361" s="773"/>
      <c r="G361" s="767"/>
      <c r="H361" s="773"/>
      <c r="I361" s="780"/>
      <c r="J361" s="781"/>
      <c r="K361" s="782"/>
      <c r="L361" s="789"/>
      <c r="M361" s="790"/>
      <c r="N361" s="790"/>
      <c r="O361" s="790"/>
      <c r="P361" s="791"/>
      <c r="Q361" s="828"/>
      <c r="R361" s="829"/>
      <c r="S361" s="830"/>
      <c r="T361" s="832"/>
      <c r="U361" s="832"/>
      <c r="V361" s="833"/>
      <c r="W361" s="789"/>
      <c r="X361" s="790"/>
      <c r="Y361" s="790"/>
      <c r="Z361" s="790"/>
      <c r="AA361" s="836"/>
      <c r="AB361" s="857"/>
      <c r="AC361" s="858"/>
      <c r="AD361" s="859"/>
      <c r="AE361" s="832"/>
      <c r="AF361" s="832"/>
      <c r="AG361" s="833"/>
      <c r="AH361" s="742"/>
      <c r="AI361" s="743"/>
      <c r="AJ361" s="743"/>
      <c r="AK361" s="743"/>
      <c r="AL361" s="744"/>
      <c r="AN361" s="745"/>
      <c r="AO361" s="746"/>
      <c r="AP361" s="746"/>
      <c r="AQ361" s="746"/>
      <c r="AR361" s="747"/>
      <c r="AU361" s="748"/>
      <c r="AV361" s="837"/>
      <c r="AW361" s="820"/>
    </row>
    <row r="362" spans="3:49" ht="10.9" customHeight="1">
      <c r="C362" s="765">
        <v>5</v>
      </c>
      <c r="D362" s="768" t="s">
        <v>9</v>
      </c>
      <c r="E362" s="771">
        <v>10</v>
      </c>
      <c r="F362" s="771" t="s">
        <v>10</v>
      </c>
      <c r="G362" s="765" t="s">
        <v>23</v>
      </c>
      <c r="H362" s="771"/>
      <c r="I362" s="774"/>
      <c r="J362" s="775"/>
      <c r="K362" s="776"/>
      <c r="L362" s="783">
        <f>IF(AND(I362="○",AU362="●"),AW362,0)</f>
        <v>0</v>
      </c>
      <c r="M362" s="784"/>
      <c r="N362" s="784"/>
      <c r="O362" s="784"/>
      <c r="P362" s="785"/>
      <c r="Q362" s="822"/>
      <c r="R362" s="823"/>
      <c r="S362" s="824"/>
      <c r="T362" s="831"/>
      <c r="U362" s="832"/>
      <c r="V362" s="833"/>
      <c r="W362" s="783">
        <f t="shared" ref="W362" si="57">IF(AND(I362="○",AU362="●"),$K$258*2,0)</f>
        <v>0</v>
      </c>
      <c r="X362" s="784"/>
      <c r="Y362" s="784"/>
      <c r="Z362" s="784"/>
      <c r="AA362" s="834"/>
      <c r="AB362" s="860"/>
      <c r="AC362" s="861"/>
      <c r="AD362" s="862"/>
      <c r="AE362" s="831"/>
      <c r="AF362" s="832"/>
      <c r="AG362" s="833"/>
      <c r="AH362" s="742">
        <f>IF(I362="○",L362+W362,ROUNDUP(L362*T362+W362*AE362,1))</f>
        <v>0</v>
      </c>
      <c r="AI362" s="743"/>
      <c r="AJ362" s="743"/>
      <c r="AK362" s="743"/>
      <c r="AL362" s="744"/>
      <c r="AN362" s="745"/>
      <c r="AO362" s="746"/>
      <c r="AP362" s="746"/>
      <c r="AQ362" s="746"/>
      <c r="AR362" s="747"/>
      <c r="AU362" s="748" t="str">
        <f>IF(OR(I362="×",AU366="×"),"×","●")</f>
        <v>●</v>
      </c>
      <c r="AV362" s="837">
        <f t="shared" ref="AV362" si="58">IF(AU362="●",IF(I362="定","-",I362),"-")</f>
        <v>0</v>
      </c>
      <c r="AW362" s="820">
        <f t="shared" ref="AW362" si="59">20+ROUNDDOWN(($K$256-1000)/1000,0)*20</f>
        <v>0</v>
      </c>
    </row>
    <row r="363" spans="3:49" ht="10.9" customHeight="1">
      <c r="C363" s="766"/>
      <c r="D363" s="769"/>
      <c r="E363" s="772"/>
      <c r="F363" s="772"/>
      <c r="G363" s="766"/>
      <c r="H363" s="772"/>
      <c r="I363" s="777"/>
      <c r="J363" s="778"/>
      <c r="K363" s="779"/>
      <c r="L363" s="786"/>
      <c r="M363" s="787"/>
      <c r="N363" s="787"/>
      <c r="O363" s="787"/>
      <c r="P363" s="788"/>
      <c r="Q363" s="825"/>
      <c r="R363" s="826"/>
      <c r="S363" s="827"/>
      <c r="T363" s="832"/>
      <c r="U363" s="832"/>
      <c r="V363" s="833"/>
      <c r="W363" s="786"/>
      <c r="X363" s="787"/>
      <c r="Y363" s="787"/>
      <c r="Z363" s="787"/>
      <c r="AA363" s="835"/>
      <c r="AB363" s="863"/>
      <c r="AC363" s="864"/>
      <c r="AD363" s="865"/>
      <c r="AE363" s="832"/>
      <c r="AF363" s="832"/>
      <c r="AG363" s="833"/>
      <c r="AH363" s="742"/>
      <c r="AI363" s="743"/>
      <c r="AJ363" s="743"/>
      <c r="AK363" s="743"/>
      <c r="AL363" s="744"/>
      <c r="AN363" s="745"/>
      <c r="AO363" s="746"/>
      <c r="AP363" s="746"/>
      <c r="AQ363" s="746"/>
      <c r="AR363" s="747"/>
      <c r="AU363" s="748"/>
      <c r="AV363" s="837"/>
      <c r="AW363" s="820"/>
    </row>
    <row r="364" spans="3:49" ht="10.9" customHeight="1">
      <c r="C364" s="766"/>
      <c r="D364" s="769"/>
      <c r="E364" s="772"/>
      <c r="F364" s="772"/>
      <c r="G364" s="766"/>
      <c r="H364" s="772"/>
      <c r="I364" s="777"/>
      <c r="J364" s="778"/>
      <c r="K364" s="779"/>
      <c r="L364" s="786"/>
      <c r="M364" s="787"/>
      <c r="N364" s="787"/>
      <c r="O364" s="787"/>
      <c r="P364" s="788"/>
      <c r="Q364" s="825"/>
      <c r="R364" s="826"/>
      <c r="S364" s="827"/>
      <c r="T364" s="832"/>
      <c r="U364" s="832"/>
      <c r="V364" s="833"/>
      <c r="W364" s="786"/>
      <c r="X364" s="787"/>
      <c r="Y364" s="787"/>
      <c r="Z364" s="787"/>
      <c r="AA364" s="835"/>
      <c r="AB364" s="854"/>
      <c r="AC364" s="855"/>
      <c r="AD364" s="856"/>
      <c r="AE364" s="832"/>
      <c r="AF364" s="832"/>
      <c r="AG364" s="833"/>
      <c r="AH364" s="742"/>
      <c r="AI364" s="743"/>
      <c r="AJ364" s="743"/>
      <c r="AK364" s="743"/>
      <c r="AL364" s="744"/>
      <c r="AN364" s="745"/>
      <c r="AO364" s="746"/>
      <c r="AP364" s="746"/>
      <c r="AQ364" s="746"/>
      <c r="AR364" s="747"/>
      <c r="AU364" s="748"/>
      <c r="AV364" s="837"/>
      <c r="AW364" s="820"/>
    </row>
    <row r="365" spans="3:49" ht="10.9" customHeight="1">
      <c r="C365" s="767"/>
      <c r="D365" s="770"/>
      <c r="E365" s="773"/>
      <c r="F365" s="773"/>
      <c r="G365" s="767"/>
      <c r="H365" s="773"/>
      <c r="I365" s="780"/>
      <c r="J365" s="781"/>
      <c r="K365" s="782"/>
      <c r="L365" s="789"/>
      <c r="M365" s="790"/>
      <c r="N365" s="790"/>
      <c r="O365" s="790"/>
      <c r="P365" s="791"/>
      <c r="Q365" s="828"/>
      <c r="R365" s="829"/>
      <c r="S365" s="830"/>
      <c r="T365" s="832"/>
      <c r="U365" s="832"/>
      <c r="V365" s="833"/>
      <c r="W365" s="789"/>
      <c r="X365" s="790"/>
      <c r="Y365" s="790"/>
      <c r="Z365" s="790"/>
      <c r="AA365" s="836"/>
      <c r="AB365" s="857"/>
      <c r="AC365" s="858"/>
      <c r="AD365" s="859"/>
      <c r="AE365" s="832"/>
      <c r="AF365" s="832"/>
      <c r="AG365" s="833"/>
      <c r="AH365" s="742"/>
      <c r="AI365" s="743"/>
      <c r="AJ365" s="743"/>
      <c r="AK365" s="743"/>
      <c r="AL365" s="744"/>
      <c r="AN365" s="745"/>
      <c r="AO365" s="746"/>
      <c r="AP365" s="746"/>
      <c r="AQ365" s="746"/>
      <c r="AR365" s="747"/>
      <c r="AU365" s="748"/>
      <c r="AV365" s="837"/>
      <c r="AW365" s="820"/>
    </row>
    <row r="366" spans="3:49" ht="10.9" customHeight="1">
      <c r="C366" s="765">
        <v>5</v>
      </c>
      <c r="D366" s="768" t="s">
        <v>9</v>
      </c>
      <c r="E366" s="771">
        <v>11</v>
      </c>
      <c r="F366" s="771" t="s">
        <v>10</v>
      </c>
      <c r="G366" s="765" t="s">
        <v>24</v>
      </c>
      <c r="H366" s="771"/>
      <c r="I366" s="774"/>
      <c r="J366" s="775"/>
      <c r="K366" s="776"/>
      <c r="L366" s="783">
        <f>IF(AND(I366="○",AU366="●"),AW366,0)</f>
        <v>0</v>
      </c>
      <c r="M366" s="784"/>
      <c r="N366" s="784"/>
      <c r="O366" s="784"/>
      <c r="P366" s="785"/>
      <c r="Q366" s="822"/>
      <c r="R366" s="823"/>
      <c r="S366" s="824"/>
      <c r="T366" s="831"/>
      <c r="U366" s="832"/>
      <c r="V366" s="833"/>
      <c r="W366" s="783">
        <f t="shared" ref="W366" si="60">IF(AND(I366="○",AU366="●"),$K$258*2,0)</f>
        <v>0</v>
      </c>
      <c r="X366" s="784"/>
      <c r="Y366" s="784"/>
      <c r="Z366" s="784"/>
      <c r="AA366" s="834"/>
      <c r="AB366" s="860"/>
      <c r="AC366" s="861"/>
      <c r="AD366" s="862"/>
      <c r="AE366" s="831"/>
      <c r="AF366" s="832"/>
      <c r="AG366" s="833"/>
      <c r="AH366" s="742">
        <f>IF(I366="○",L366+W366,ROUNDUP(L366*T366+W366*AE366,1))</f>
        <v>0</v>
      </c>
      <c r="AI366" s="743"/>
      <c r="AJ366" s="743"/>
      <c r="AK366" s="743"/>
      <c r="AL366" s="744"/>
      <c r="AN366" s="745"/>
      <c r="AO366" s="746"/>
      <c r="AP366" s="746"/>
      <c r="AQ366" s="746"/>
      <c r="AR366" s="747"/>
      <c r="AU366" s="748" t="str">
        <f>IF(I366="×","×","●")</f>
        <v>●</v>
      </c>
      <c r="AV366" s="837">
        <f t="shared" ref="AV366" si="61">IF(AU366="●",IF(I366="定","-",I366),"-")</f>
        <v>0</v>
      </c>
      <c r="AW366" s="820">
        <f t="shared" ref="AW366" si="62">20+ROUNDDOWN(($K$256-1000)/1000,0)*20</f>
        <v>0</v>
      </c>
    </row>
    <row r="367" spans="3:49" ht="10.9" customHeight="1">
      <c r="C367" s="766"/>
      <c r="D367" s="769"/>
      <c r="E367" s="772"/>
      <c r="F367" s="772"/>
      <c r="G367" s="766"/>
      <c r="H367" s="772"/>
      <c r="I367" s="777"/>
      <c r="J367" s="778"/>
      <c r="K367" s="779"/>
      <c r="L367" s="786"/>
      <c r="M367" s="787"/>
      <c r="N367" s="787"/>
      <c r="O367" s="787"/>
      <c r="P367" s="788"/>
      <c r="Q367" s="825"/>
      <c r="R367" s="826"/>
      <c r="S367" s="827"/>
      <c r="T367" s="832"/>
      <c r="U367" s="832"/>
      <c r="V367" s="833"/>
      <c r="W367" s="786"/>
      <c r="X367" s="787"/>
      <c r="Y367" s="787"/>
      <c r="Z367" s="787"/>
      <c r="AA367" s="835"/>
      <c r="AB367" s="863"/>
      <c r="AC367" s="864"/>
      <c r="AD367" s="865"/>
      <c r="AE367" s="832"/>
      <c r="AF367" s="832"/>
      <c r="AG367" s="833"/>
      <c r="AH367" s="742"/>
      <c r="AI367" s="743"/>
      <c r="AJ367" s="743"/>
      <c r="AK367" s="743"/>
      <c r="AL367" s="744"/>
      <c r="AN367" s="745"/>
      <c r="AO367" s="746"/>
      <c r="AP367" s="746"/>
      <c r="AQ367" s="746"/>
      <c r="AR367" s="747"/>
      <c r="AU367" s="748"/>
      <c r="AV367" s="837"/>
      <c r="AW367" s="820"/>
    </row>
    <row r="368" spans="3:49" ht="10.9" customHeight="1">
      <c r="C368" s="766"/>
      <c r="D368" s="769"/>
      <c r="E368" s="772"/>
      <c r="F368" s="772"/>
      <c r="G368" s="766"/>
      <c r="H368" s="772"/>
      <c r="I368" s="777"/>
      <c r="J368" s="778"/>
      <c r="K368" s="779"/>
      <c r="L368" s="786"/>
      <c r="M368" s="787"/>
      <c r="N368" s="787"/>
      <c r="O368" s="787"/>
      <c r="P368" s="788"/>
      <c r="Q368" s="825"/>
      <c r="R368" s="826"/>
      <c r="S368" s="827"/>
      <c r="T368" s="832"/>
      <c r="U368" s="832"/>
      <c r="V368" s="833"/>
      <c r="W368" s="786"/>
      <c r="X368" s="787"/>
      <c r="Y368" s="787"/>
      <c r="Z368" s="787"/>
      <c r="AA368" s="835"/>
      <c r="AB368" s="854"/>
      <c r="AC368" s="855"/>
      <c r="AD368" s="856"/>
      <c r="AE368" s="832"/>
      <c r="AF368" s="832"/>
      <c r="AG368" s="833"/>
      <c r="AH368" s="742"/>
      <c r="AI368" s="743"/>
      <c r="AJ368" s="743"/>
      <c r="AK368" s="743"/>
      <c r="AL368" s="744"/>
      <c r="AN368" s="745"/>
      <c r="AO368" s="746"/>
      <c r="AP368" s="746"/>
      <c r="AQ368" s="746"/>
      <c r="AR368" s="747"/>
      <c r="AU368" s="748"/>
      <c r="AV368" s="837"/>
      <c r="AW368" s="820"/>
    </row>
    <row r="369" spans="3:49" ht="10.9" customHeight="1" thickBot="1">
      <c r="C369" s="882"/>
      <c r="D369" s="883"/>
      <c r="E369" s="884"/>
      <c r="F369" s="884"/>
      <c r="G369" s="882"/>
      <c r="H369" s="884"/>
      <c r="I369" s="885"/>
      <c r="J369" s="886"/>
      <c r="K369" s="887"/>
      <c r="L369" s="888"/>
      <c r="M369" s="889"/>
      <c r="N369" s="889"/>
      <c r="O369" s="889"/>
      <c r="P369" s="890"/>
      <c r="Q369" s="891"/>
      <c r="R369" s="892"/>
      <c r="S369" s="893"/>
      <c r="T369" s="894"/>
      <c r="U369" s="894"/>
      <c r="V369" s="895"/>
      <c r="W369" s="888"/>
      <c r="X369" s="889"/>
      <c r="Y369" s="889"/>
      <c r="Z369" s="889"/>
      <c r="AA369" s="896"/>
      <c r="AB369" s="857"/>
      <c r="AC369" s="858"/>
      <c r="AD369" s="859"/>
      <c r="AE369" s="894"/>
      <c r="AF369" s="894"/>
      <c r="AG369" s="895"/>
      <c r="AH369" s="897"/>
      <c r="AI369" s="898"/>
      <c r="AJ369" s="898"/>
      <c r="AK369" s="898"/>
      <c r="AL369" s="899"/>
      <c r="AN369" s="900"/>
      <c r="AO369" s="901"/>
      <c r="AP369" s="901"/>
      <c r="AQ369" s="901"/>
      <c r="AR369" s="902"/>
      <c r="AU369" s="903"/>
      <c r="AV369" s="904"/>
      <c r="AW369" s="905"/>
    </row>
    <row r="370" spans="3:49" ht="10.9" customHeight="1" thickTop="1">
      <c r="C370" s="868">
        <v>5</v>
      </c>
      <c r="D370" s="922" t="s">
        <v>9</v>
      </c>
      <c r="E370" s="866">
        <v>12</v>
      </c>
      <c r="F370" s="866" t="s">
        <v>10</v>
      </c>
      <c r="G370" s="868" t="s">
        <v>25</v>
      </c>
      <c r="H370" s="866"/>
      <c r="I370" s="870"/>
      <c r="J370" s="871"/>
      <c r="K370" s="872"/>
      <c r="L370" s="786">
        <f>IF(AND(I370="△",AU370="●"),AW370,0)</f>
        <v>0</v>
      </c>
      <c r="M370" s="787"/>
      <c r="N370" s="787"/>
      <c r="O370" s="787"/>
      <c r="P370" s="835"/>
      <c r="Q370" s="774"/>
      <c r="R370" s="775"/>
      <c r="S370" s="873"/>
      <c r="T370" s="876">
        <f>IF(Q370="①",$AL$165,IF(Q370="②",$AL$187,IF(Q370="③",$AL$209,IF(Q370="④",$AL$231,0))))</f>
        <v>0</v>
      </c>
      <c r="U370" s="877"/>
      <c r="V370" s="878"/>
      <c r="W370" s="786">
        <f>IF(AND(I370="△",AU370="●"),$K$258*2,0)</f>
        <v>0</v>
      </c>
      <c r="X370" s="787"/>
      <c r="Y370" s="787"/>
      <c r="Z370" s="787"/>
      <c r="AA370" s="835"/>
      <c r="AB370" s="1094"/>
      <c r="AC370" s="1095"/>
      <c r="AD370" s="1096"/>
      <c r="AE370" s="876">
        <f>IF(AB372=0,0,ROUNDUP(AB372/AB370,3))</f>
        <v>0</v>
      </c>
      <c r="AF370" s="877"/>
      <c r="AG370" s="878"/>
      <c r="AH370" s="914">
        <f>IF(I370="○",L370+W370,ROUNDUP(L370*T370+W370*AE370,1))</f>
        <v>0</v>
      </c>
      <c r="AI370" s="915"/>
      <c r="AJ370" s="915"/>
      <c r="AK370" s="915"/>
      <c r="AL370" s="916"/>
      <c r="AN370" s="917">
        <f>IF(I370="△",ROUNDUP(W370*AE370,1),0)</f>
        <v>0</v>
      </c>
      <c r="AO370" s="918"/>
      <c r="AP370" s="918"/>
      <c r="AQ370" s="918"/>
      <c r="AR370" s="919"/>
      <c r="AU370" s="748" t="str">
        <f t="shared" ref="AU370" si="63">IF(OR(I370="×",AU374="×"),"×","●")</f>
        <v>●</v>
      </c>
      <c r="AV370" s="837">
        <f t="shared" ref="AV370" si="64">IF(AU370="●",IF(I370="定","-",I370),"-")</f>
        <v>0</v>
      </c>
      <c r="AW370" s="820">
        <f t="shared" ref="AW370" si="65">20+ROUNDDOWN(($K$256-1000)/1000,0)*20</f>
        <v>0</v>
      </c>
    </row>
    <row r="371" spans="3:49" ht="10.9" customHeight="1">
      <c r="C371" s="868"/>
      <c r="D371" s="922"/>
      <c r="E371" s="866"/>
      <c r="F371" s="866"/>
      <c r="G371" s="868"/>
      <c r="H371" s="866"/>
      <c r="I371" s="777"/>
      <c r="J371" s="778"/>
      <c r="K371" s="779"/>
      <c r="L371" s="786"/>
      <c r="M371" s="787"/>
      <c r="N371" s="787"/>
      <c r="O371" s="787"/>
      <c r="P371" s="835"/>
      <c r="Q371" s="777"/>
      <c r="R371" s="778"/>
      <c r="S371" s="874"/>
      <c r="T371" s="876"/>
      <c r="U371" s="877"/>
      <c r="V371" s="878"/>
      <c r="W371" s="786"/>
      <c r="X371" s="787"/>
      <c r="Y371" s="787"/>
      <c r="Z371" s="787"/>
      <c r="AA371" s="835"/>
      <c r="AB371" s="940"/>
      <c r="AC371" s="941"/>
      <c r="AD371" s="942"/>
      <c r="AE371" s="876"/>
      <c r="AF371" s="877"/>
      <c r="AG371" s="878"/>
      <c r="AH371" s="742"/>
      <c r="AI371" s="743"/>
      <c r="AJ371" s="743"/>
      <c r="AK371" s="743"/>
      <c r="AL371" s="744"/>
      <c r="AN371" s="911"/>
      <c r="AO371" s="912"/>
      <c r="AP371" s="912"/>
      <c r="AQ371" s="912"/>
      <c r="AR371" s="913"/>
      <c r="AU371" s="748"/>
      <c r="AV371" s="837"/>
      <c r="AW371" s="820"/>
    </row>
    <row r="372" spans="3:49" ht="10.9" customHeight="1">
      <c r="C372" s="868"/>
      <c r="D372" s="922"/>
      <c r="E372" s="866"/>
      <c r="F372" s="866"/>
      <c r="G372" s="868"/>
      <c r="H372" s="866"/>
      <c r="I372" s="777"/>
      <c r="J372" s="778"/>
      <c r="K372" s="779"/>
      <c r="L372" s="786"/>
      <c r="M372" s="787"/>
      <c r="N372" s="787"/>
      <c r="O372" s="787"/>
      <c r="P372" s="835"/>
      <c r="Q372" s="777"/>
      <c r="R372" s="778"/>
      <c r="S372" s="874"/>
      <c r="T372" s="876"/>
      <c r="U372" s="877"/>
      <c r="V372" s="878"/>
      <c r="W372" s="786"/>
      <c r="X372" s="787"/>
      <c r="Y372" s="787"/>
      <c r="Z372" s="787"/>
      <c r="AA372" s="835"/>
      <c r="AB372" s="943"/>
      <c r="AC372" s="944"/>
      <c r="AD372" s="945"/>
      <c r="AE372" s="876"/>
      <c r="AF372" s="877"/>
      <c r="AG372" s="878"/>
      <c r="AH372" s="742"/>
      <c r="AI372" s="743"/>
      <c r="AJ372" s="743"/>
      <c r="AK372" s="743"/>
      <c r="AL372" s="744"/>
      <c r="AN372" s="911"/>
      <c r="AO372" s="912"/>
      <c r="AP372" s="912"/>
      <c r="AQ372" s="912"/>
      <c r="AR372" s="913"/>
      <c r="AU372" s="748"/>
      <c r="AV372" s="837"/>
      <c r="AW372" s="820"/>
    </row>
    <row r="373" spans="3:49" ht="10.9" customHeight="1">
      <c r="C373" s="869"/>
      <c r="D373" s="923"/>
      <c r="E373" s="867"/>
      <c r="F373" s="867"/>
      <c r="G373" s="869"/>
      <c r="H373" s="867"/>
      <c r="I373" s="780"/>
      <c r="J373" s="781"/>
      <c r="K373" s="782"/>
      <c r="L373" s="789"/>
      <c r="M373" s="790"/>
      <c r="N373" s="790"/>
      <c r="O373" s="790"/>
      <c r="P373" s="836"/>
      <c r="Q373" s="780"/>
      <c r="R373" s="781"/>
      <c r="S373" s="875"/>
      <c r="T373" s="879"/>
      <c r="U373" s="880"/>
      <c r="V373" s="881"/>
      <c r="W373" s="789"/>
      <c r="X373" s="790"/>
      <c r="Y373" s="790"/>
      <c r="Z373" s="790"/>
      <c r="AA373" s="836"/>
      <c r="AB373" s="934"/>
      <c r="AC373" s="935"/>
      <c r="AD373" s="936"/>
      <c r="AE373" s="879"/>
      <c r="AF373" s="880"/>
      <c r="AG373" s="881"/>
      <c r="AH373" s="742"/>
      <c r="AI373" s="743"/>
      <c r="AJ373" s="743"/>
      <c r="AK373" s="743"/>
      <c r="AL373" s="744"/>
      <c r="AN373" s="911"/>
      <c r="AO373" s="912"/>
      <c r="AP373" s="912"/>
      <c r="AQ373" s="912"/>
      <c r="AR373" s="913"/>
      <c r="AU373" s="748"/>
      <c r="AV373" s="837"/>
      <c r="AW373" s="820"/>
    </row>
    <row r="374" spans="3:49" ht="10.9" customHeight="1">
      <c r="C374" s="920">
        <v>5</v>
      </c>
      <c r="D374" s="921" t="s">
        <v>9</v>
      </c>
      <c r="E374" s="924">
        <v>13</v>
      </c>
      <c r="F374" s="924" t="s">
        <v>10</v>
      </c>
      <c r="G374" s="920" t="s">
        <v>19</v>
      </c>
      <c r="H374" s="924"/>
      <c r="I374" s="774"/>
      <c r="J374" s="775"/>
      <c r="K374" s="776"/>
      <c r="L374" s="783">
        <f>IF(AND(I374="△",AU374="●"),AW374,0)</f>
        <v>0</v>
      </c>
      <c r="M374" s="784"/>
      <c r="N374" s="784"/>
      <c r="O374" s="784"/>
      <c r="P374" s="785"/>
      <c r="Q374" s="774"/>
      <c r="R374" s="775"/>
      <c r="S374" s="873"/>
      <c r="T374" s="925">
        <f t="shared" ref="T374" si="66">IF(Q374="①",$AL$165,IF(Q374="②",$AL$187,IF(Q374="③",$AL$209,IF(Q374="④",$AL$231,0))))</f>
        <v>0</v>
      </c>
      <c r="U374" s="926"/>
      <c r="V374" s="927"/>
      <c r="W374" s="783">
        <f t="shared" ref="W374" si="67">IF(AND(I374="△",AU374="●"),$K$258*2,0)</f>
        <v>0</v>
      </c>
      <c r="X374" s="784"/>
      <c r="Y374" s="784"/>
      <c r="Z374" s="784"/>
      <c r="AA374" s="834"/>
      <c r="AB374" s="937"/>
      <c r="AC374" s="938"/>
      <c r="AD374" s="939"/>
      <c r="AE374" s="908">
        <f t="shared" ref="AE374" si="68">IF(AB376=0,0,ROUNDUP(AB376/AB374,3))</f>
        <v>0</v>
      </c>
      <c r="AF374" s="909"/>
      <c r="AG374" s="910"/>
      <c r="AH374" s="742">
        <f>IF(I374="○",L374+W374,ROUNDUP(L374*T374+W374*AE374,1))</f>
        <v>0</v>
      </c>
      <c r="AI374" s="743"/>
      <c r="AJ374" s="743"/>
      <c r="AK374" s="743"/>
      <c r="AL374" s="744"/>
      <c r="AN374" s="928">
        <f t="shared" ref="AN374" si="69">IF(I374="△",ROUNDUP(W374*AE374,1),0)</f>
        <v>0</v>
      </c>
      <c r="AO374" s="929"/>
      <c r="AP374" s="929"/>
      <c r="AQ374" s="929"/>
      <c r="AR374" s="930"/>
      <c r="AU374" s="748" t="str">
        <f t="shared" ref="AU374" si="70">IF(OR(I374="×",AU378="×"),"×","●")</f>
        <v>●</v>
      </c>
      <c r="AV374" s="837">
        <f t="shared" ref="AV374" si="71">IF(AU374="●",IF(I374="定","-",I374),"-")</f>
        <v>0</v>
      </c>
      <c r="AW374" s="820">
        <f t="shared" ref="AW374" si="72">20+ROUNDDOWN(($K$256-1000)/1000,0)*20</f>
        <v>0</v>
      </c>
    </row>
    <row r="375" spans="3:49" ht="10.9" customHeight="1">
      <c r="C375" s="868"/>
      <c r="D375" s="922"/>
      <c r="E375" s="866"/>
      <c r="F375" s="866"/>
      <c r="G375" s="868"/>
      <c r="H375" s="866"/>
      <c r="I375" s="777"/>
      <c r="J375" s="778"/>
      <c r="K375" s="779"/>
      <c r="L375" s="786"/>
      <c r="M375" s="787"/>
      <c r="N375" s="787"/>
      <c r="O375" s="787"/>
      <c r="P375" s="788"/>
      <c r="Q375" s="777"/>
      <c r="R375" s="778"/>
      <c r="S375" s="874"/>
      <c r="T375" s="926"/>
      <c r="U375" s="926"/>
      <c r="V375" s="927"/>
      <c r="W375" s="786"/>
      <c r="X375" s="787"/>
      <c r="Y375" s="787"/>
      <c r="Z375" s="787"/>
      <c r="AA375" s="835"/>
      <c r="AB375" s="940"/>
      <c r="AC375" s="941"/>
      <c r="AD375" s="942"/>
      <c r="AE375" s="876"/>
      <c r="AF375" s="877"/>
      <c r="AG375" s="878"/>
      <c r="AH375" s="742"/>
      <c r="AI375" s="743"/>
      <c r="AJ375" s="743"/>
      <c r="AK375" s="743"/>
      <c r="AL375" s="744"/>
      <c r="AN375" s="911"/>
      <c r="AO375" s="912"/>
      <c r="AP375" s="912"/>
      <c r="AQ375" s="912"/>
      <c r="AR375" s="913"/>
      <c r="AU375" s="748"/>
      <c r="AV375" s="837"/>
      <c r="AW375" s="820"/>
    </row>
    <row r="376" spans="3:49" ht="10.9" customHeight="1">
      <c r="C376" s="868"/>
      <c r="D376" s="922"/>
      <c r="E376" s="866"/>
      <c r="F376" s="866"/>
      <c r="G376" s="868"/>
      <c r="H376" s="866"/>
      <c r="I376" s="777"/>
      <c r="J376" s="778"/>
      <c r="K376" s="779"/>
      <c r="L376" s="786"/>
      <c r="M376" s="787"/>
      <c r="N376" s="787"/>
      <c r="O376" s="787"/>
      <c r="P376" s="788"/>
      <c r="Q376" s="777"/>
      <c r="R376" s="778"/>
      <c r="S376" s="874"/>
      <c r="T376" s="926"/>
      <c r="U376" s="926"/>
      <c r="V376" s="927"/>
      <c r="W376" s="786"/>
      <c r="X376" s="787"/>
      <c r="Y376" s="787"/>
      <c r="Z376" s="787"/>
      <c r="AA376" s="835"/>
      <c r="AB376" s="931"/>
      <c r="AC376" s="932"/>
      <c r="AD376" s="933"/>
      <c r="AE376" s="876"/>
      <c r="AF376" s="877"/>
      <c r="AG376" s="878"/>
      <c r="AH376" s="742"/>
      <c r="AI376" s="743"/>
      <c r="AJ376" s="743"/>
      <c r="AK376" s="743"/>
      <c r="AL376" s="744"/>
      <c r="AN376" s="911"/>
      <c r="AO376" s="912"/>
      <c r="AP376" s="912"/>
      <c r="AQ376" s="912"/>
      <c r="AR376" s="913"/>
      <c r="AU376" s="748"/>
      <c r="AV376" s="837"/>
      <c r="AW376" s="820"/>
    </row>
    <row r="377" spans="3:49" ht="10.9" customHeight="1">
      <c r="C377" s="869"/>
      <c r="D377" s="923"/>
      <c r="E377" s="867"/>
      <c r="F377" s="867"/>
      <c r="G377" s="869"/>
      <c r="H377" s="867"/>
      <c r="I377" s="780"/>
      <c r="J377" s="781"/>
      <c r="K377" s="782"/>
      <c r="L377" s="789"/>
      <c r="M377" s="790"/>
      <c r="N377" s="790"/>
      <c r="O377" s="790"/>
      <c r="P377" s="791"/>
      <c r="Q377" s="780"/>
      <c r="R377" s="781"/>
      <c r="S377" s="875"/>
      <c r="T377" s="926"/>
      <c r="U377" s="926"/>
      <c r="V377" s="927"/>
      <c r="W377" s="789"/>
      <c r="X377" s="790"/>
      <c r="Y377" s="790"/>
      <c r="Z377" s="790"/>
      <c r="AA377" s="836"/>
      <c r="AB377" s="934"/>
      <c r="AC377" s="935"/>
      <c r="AD377" s="936"/>
      <c r="AE377" s="879"/>
      <c r="AF377" s="880"/>
      <c r="AG377" s="881"/>
      <c r="AH377" s="742"/>
      <c r="AI377" s="743"/>
      <c r="AJ377" s="743"/>
      <c r="AK377" s="743"/>
      <c r="AL377" s="744"/>
      <c r="AN377" s="911"/>
      <c r="AO377" s="912"/>
      <c r="AP377" s="912"/>
      <c r="AQ377" s="912"/>
      <c r="AR377" s="913"/>
      <c r="AU377" s="748"/>
      <c r="AV377" s="837"/>
      <c r="AW377" s="820"/>
    </row>
    <row r="378" spans="3:49" ht="10.9" customHeight="1">
      <c r="C378" s="920">
        <v>5</v>
      </c>
      <c r="D378" s="921" t="s">
        <v>9</v>
      </c>
      <c r="E378" s="924">
        <v>14</v>
      </c>
      <c r="F378" s="924" t="s">
        <v>10</v>
      </c>
      <c r="G378" s="920" t="s">
        <v>20</v>
      </c>
      <c r="H378" s="924"/>
      <c r="I378" s="774"/>
      <c r="J378" s="775"/>
      <c r="K378" s="776"/>
      <c r="L378" s="783">
        <f>IF(AND(I378="△",AU378="●"),AW378,0)</f>
        <v>0</v>
      </c>
      <c r="M378" s="784"/>
      <c r="N378" s="784"/>
      <c r="O378" s="784"/>
      <c r="P378" s="785"/>
      <c r="Q378" s="774"/>
      <c r="R378" s="775"/>
      <c r="S378" s="873"/>
      <c r="T378" s="925">
        <f t="shared" ref="T378" si="73">IF(Q378="①",$AL$165,IF(Q378="②",$AL$187,IF(Q378="③",$AL$209,IF(Q378="④",$AL$231,0))))</f>
        <v>0</v>
      </c>
      <c r="U378" s="926"/>
      <c r="V378" s="927"/>
      <c r="W378" s="783">
        <f t="shared" ref="W378" si="74">IF(AND(I378="△",AU378="●"),$K$258*2,0)</f>
        <v>0</v>
      </c>
      <c r="X378" s="784"/>
      <c r="Y378" s="784"/>
      <c r="Z378" s="784"/>
      <c r="AA378" s="834"/>
      <c r="AB378" s="937"/>
      <c r="AC378" s="938"/>
      <c r="AD378" s="939"/>
      <c r="AE378" s="908">
        <f t="shared" ref="AE378" si="75">IF(AB380=0,0,ROUNDUP(AB380/AB378,3))</f>
        <v>0</v>
      </c>
      <c r="AF378" s="909"/>
      <c r="AG378" s="910"/>
      <c r="AH378" s="742">
        <f>IF(I378="○",L378+W378,ROUNDUP(L378*T378+W378*AE378,1))</f>
        <v>0</v>
      </c>
      <c r="AI378" s="743"/>
      <c r="AJ378" s="743"/>
      <c r="AK378" s="743"/>
      <c r="AL378" s="744"/>
      <c r="AN378" s="928">
        <f t="shared" ref="AN378" si="76">IF(I378="△",ROUNDUP(W378*AE378,1),0)</f>
        <v>0</v>
      </c>
      <c r="AO378" s="929"/>
      <c r="AP378" s="929"/>
      <c r="AQ378" s="929"/>
      <c r="AR378" s="930"/>
      <c r="AU378" s="748" t="str">
        <f t="shared" ref="AU378" si="77">IF(OR(I378="×",AU382="×"),"×","●")</f>
        <v>●</v>
      </c>
      <c r="AV378" s="837">
        <f t="shared" ref="AV378" si="78">IF(AU378="●",IF(I378="定","-",I378),"-")</f>
        <v>0</v>
      </c>
      <c r="AW378" s="820">
        <f t="shared" ref="AW378" si="79">20+ROUNDDOWN(($K$256-1000)/1000,0)*20</f>
        <v>0</v>
      </c>
    </row>
    <row r="379" spans="3:49" ht="10.9" customHeight="1">
      <c r="C379" s="868"/>
      <c r="D379" s="922"/>
      <c r="E379" s="866"/>
      <c r="F379" s="866"/>
      <c r="G379" s="868"/>
      <c r="H379" s="866"/>
      <c r="I379" s="777"/>
      <c r="J379" s="778"/>
      <c r="K379" s="779"/>
      <c r="L379" s="786"/>
      <c r="M379" s="787"/>
      <c r="N379" s="787"/>
      <c r="O379" s="787"/>
      <c r="P379" s="788"/>
      <c r="Q379" s="777"/>
      <c r="R379" s="778"/>
      <c r="S379" s="874"/>
      <c r="T379" s="926"/>
      <c r="U379" s="926"/>
      <c r="V379" s="927"/>
      <c r="W379" s="786"/>
      <c r="X379" s="787"/>
      <c r="Y379" s="787"/>
      <c r="Z379" s="787"/>
      <c r="AA379" s="835"/>
      <c r="AB379" s="940"/>
      <c r="AC379" s="941"/>
      <c r="AD379" s="942"/>
      <c r="AE379" s="876"/>
      <c r="AF379" s="877"/>
      <c r="AG379" s="878"/>
      <c r="AH379" s="742"/>
      <c r="AI379" s="743"/>
      <c r="AJ379" s="743"/>
      <c r="AK379" s="743"/>
      <c r="AL379" s="744"/>
      <c r="AN379" s="911"/>
      <c r="AO379" s="912"/>
      <c r="AP379" s="912"/>
      <c r="AQ379" s="912"/>
      <c r="AR379" s="913"/>
      <c r="AU379" s="748"/>
      <c r="AV379" s="837"/>
      <c r="AW379" s="820"/>
    </row>
    <row r="380" spans="3:49" ht="10.9" customHeight="1">
      <c r="C380" s="868"/>
      <c r="D380" s="922"/>
      <c r="E380" s="866"/>
      <c r="F380" s="866"/>
      <c r="G380" s="868"/>
      <c r="H380" s="866"/>
      <c r="I380" s="777"/>
      <c r="J380" s="778"/>
      <c r="K380" s="779"/>
      <c r="L380" s="786"/>
      <c r="M380" s="787"/>
      <c r="N380" s="787"/>
      <c r="O380" s="787"/>
      <c r="P380" s="788"/>
      <c r="Q380" s="777"/>
      <c r="R380" s="778"/>
      <c r="S380" s="874"/>
      <c r="T380" s="926"/>
      <c r="U380" s="926"/>
      <c r="V380" s="927"/>
      <c r="W380" s="786"/>
      <c r="X380" s="787"/>
      <c r="Y380" s="787"/>
      <c r="Z380" s="787"/>
      <c r="AA380" s="835"/>
      <c r="AB380" s="931"/>
      <c r="AC380" s="932"/>
      <c r="AD380" s="933"/>
      <c r="AE380" s="876"/>
      <c r="AF380" s="877"/>
      <c r="AG380" s="878"/>
      <c r="AH380" s="742"/>
      <c r="AI380" s="743"/>
      <c r="AJ380" s="743"/>
      <c r="AK380" s="743"/>
      <c r="AL380" s="744"/>
      <c r="AN380" s="911"/>
      <c r="AO380" s="912"/>
      <c r="AP380" s="912"/>
      <c r="AQ380" s="912"/>
      <c r="AR380" s="913"/>
      <c r="AU380" s="748"/>
      <c r="AV380" s="837"/>
      <c r="AW380" s="820"/>
    </row>
    <row r="381" spans="3:49" ht="10.9" customHeight="1">
      <c r="C381" s="869"/>
      <c r="D381" s="923"/>
      <c r="E381" s="867"/>
      <c r="F381" s="867"/>
      <c r="G381" s="869"/>
      <c r="H381" s="867"/>
      <c r="I381" s="780"/>
      <c r="J381" s="781"/>
      <c r="K381" s="782"/>
      <c r="L381" s="789"/>
      <c r="M381" s="790"/>
      <c r="N381" s="790"/>
      <c r="O381" s="790"/>
      <c r="P381" s="791"/>
      <c r="Q381" s="780"/>
      <c r="R381" s="781"/>
      <c r="S381" s="875"/>
      <c r="T381" s="926"/>
      <c r="U381" s="926"/>
      <c r="V381" s="927"/>
      <c r="W381" s="789"/>
      <c r="X381" s="790"/>
      <c r="Y381" s="790"/>
      <c r="Z381" s="790"/>
      <c r="AA381" s="836"/>
      <c r="AB381" s="934"/>
      <c r="AC381" s="935"/>
      <c r="AD381" s="936"/>
      <c r="AE381" s="879"/>
      <c r="AF381" s="880"/>
      <c r="AG381" s="881"/>
      <c r="AH381" s="742"/>
      <c r="AI381" s="743"/>
      <c r="AJ381" s="743"/>
      <c r="AK381" s="743"/>
      <c r="AL381" s="744"/>
      <c r="AN381" s="911"/>
      <c r="AO381" s="912"/>
      <c r="AP381" s="912"/>
      <c r="AQ381" s="912"/>
      <c r="AR381" s="913"/>
      <c r="AU381" s="748"/>
      <c r="AV381" s="837"/>
      <c r="AW381" s="820"/>
    </row>
    <row r="382" spans="3:49" ht="10.9" customHeight="1">
      <c r="C382" s="765">
        <v>5</v>
      </c>
      <c r="D382" s="768" t="s">
        <v>9</v>
      </c>
      <c r="E382" s="771">
        <v>15</v>
      </c>
      <c r="F382" s="771" t="s">
        <v>10</v>
      </c>
      <c r="G382" s="765" t="s">
        <v>21</v>
      </c>
      <c r="H382" s="771"/>
      <c r="I382" s="774"/>
      <c r="J382" s="775"/>
      <c r="K382" s="776"/>
      <c r="L382" s="906">
        <f>IF(OR(I382="○",I382="△"),IF(AU382="●",AW382,0),0)</f>
        <v>0</v>
      </c>
      <c r="M382" s="906"/>
      <c r="N382" s="906"/>
      <c r="O382" s="906"/>
      <c r="P382" s="906"/>
      <c r="Q382" s="774"/>
      <c r="R382" s="775"/>
      <c r="S382" s="873"/>
      <c r="T382" s="925">
        <f t="shared" ref="T382" si="80">IF(Q382="①",$AL$165,IF(Q382="②",$AL$187,IF(Q382="③",$AL$209,IF(Q382="④",$AL$231,0))))</f>
        <v>0</v>
      </c>
      <c r="U382" s="926"/>
      <c r="V382" s="927"/>
      <c r="W382" s="906">
        <f>IF(OR(I382="○",I382="△"),IF(AU382="●",$K$258*2,0),0)</f>
        <v>0</v>
      </c>
      <c r="X382" s="906"/>
      <c r="Y382" s="906"/>
      <c r="Z382" s="906"/>
      <c r="AA382" s="907"/>
      <c r="AB382" s="937"/>
      <c r="AC382" s="938"/>
      <c r="AD382" s="939"/>
      <c r="AE382" s="908">
        <f t="shared" ref="AE382" si="81">IF(AB384=0,0,ROUNDUP(AB384/AB382,3))</f>
        <v>0</v>
      </c>
      <c r="AF382" s="909"/>
      <c r="AG382" s="910"/>
      <c r="AH382" s="742">
        <f>IF(I382="○",L382+W382,ROUNDUP(L382*T382+W382*AE382,1))</f>
        <v>0</v>
      </c>
      <c r="AI382" s="743"/>
      <c r="AJ382" s="743"/>
      <c r="AK382" s="743"/>
      <c r="AL382" s="744"/>
      <c r="AN382" s="911">
        <f t="shared" ref="AN382" si="82">IF(I382="△",ROUNDUP(W382*AE382,1),0)</f>
        <v>0</v>
      </c>
      <c r="AO382" s="912"/>
      <c r="AP382" s="912"/>
      <c r="AQ382" s="912"/>
      <c r="AR382" s="913"/>
      <c r="AU382" s="748" t="str">
        <f t="shared" ref="AU382" si="83">IF(OR(I382="×",AU386="×"),"×","●")</f>
        <v>●</v>
      </c>
      <c r="AV382" s="837">
        <f t="shared" ref="AV382" si="84">IF(AU382="●",IF(I382="定","-",I382),"-")</f>
        <v>0</v>
      </c>
      <c r="AW382" s="820">
        <f t="shared" ref="AW382" si="85">20+ROUNDDOWN(($K$256-1000)/1000,0)*20</f>
        <v>0</v>
      </c>
    </row>
    <row r="383" spans="3:49" ht="10.9" customHeight="1">
      <c r="C383" s="766"/>
      <c r="D383" s="769"/>
      <c r="E383" s="772"/>
      <c r="F383" s="772"/>
      <c r="G383" s="766"/>
      <c r="H383" s="772"/>
      <c r="I383" s="777"/>
      <c r="J383" s="778"/>
      <c r="K383" s="779"/>
      <c r="L383" s="906"/>
      <c r="M383" s="906"/>
      <c r="N383" s="906"/>
      <c r="O383" s="906"/>
      <c r="P383" s="906"/>
      <c r="Q383" s="777"/>
      <c r="R383" s="778"/>
      <c r="S383" s="874"/>
      <c r="T383" s="926"/>
      <c r="U383" s="926"/>
      <c r="V383" s="927"/>
      <c r="W383" s="906"/>
      <c r="X383" s="906"/>
      <c r="Y383" s="906"/>
      <c r="Z383" s="906"/>
      <c r="AA383" s="907"/>
      <c r="AB383" s="940"/>
      <c r="AC383" s="941"/>
      <c r="AD383" s="942"/>
      <c r="AE383" s="876"/>
      <c r="AF383" s="877"/>
      <c r="AG383" s="878"/>
      <c r="AH383" s="742"/>
      <c r="AI383" s="743"/>
      <c r="AJ383" s="743"/>
      <c r="AK383" s="743"/>
      <c r="AL383" s="744"/>
      <c r="AN383" s="911"/>
      <c r="AO383" s="912"/>
      <c r="AP383" s="912"/>
      <c r="AQ383" s="912"/>
      <c r="AR383" s="913"/>
      <c r="AU383" s="748"/>
      <c r="AV383" s="837"/>
      <c r="AW383" s="820"/>
    </row>
    <row r="384" spans="3:49" ht="10.9" customHeight="1">
      <c r="C384" s="766"/>
      <c r="D384" s="769"/>
      <c r="E384" s="772"/>
      <c r="F384" s="772"/>
      <c r="G384" s="766"/>
      <c r="H384" s="772"/>
      <c r="I384" s="777"/>
      <c r="J384" s="778"/>
      <c r="K384" s="779"/>
      <c r="L384" s="906"/>
      <c r="M384" s="906"/>
      <c r="N384" s="906"/>
      <c r="O384" s="906"/>
      <c r="P384" s="906"/>
      <c r="Q384" s="777"/>
      <c r="R384" s="778"/>
      <c r="S384" s="874"/>
      <c r="T384" s="926"/>
      <c r="U384" s="926"/>
      <c r="V384" s="927"/>
      <c r="W384" s="906"/>
      <c r="X384" s="906"/>
      <c r="Y384" s="906"/>
      <c r="Z384" s="906"/>
      <c r="AA384" s="907"/>
      <c r="AB384" s="931"/>
      <c r="AC384" s="932"/>
      <c r="AD384" s="933"/>
      <c r="AE384" s="876"/>
      <c r="AF384" s="877"/>
      <c r="AG384" s="878"/>
      <c r="AH384" s="742"/>
      <c r="AI384" s="743"/>
      <c r="AJ384" s="743"/>
      <c r="AK384" s="743"/>
      <c r="AL384" s="744"/>
      <c r="AN384" s="911"/>
      <c r="AO384" s="912"/>
      <c r="AP384" s="912"/>
      <c r="AQ384" s="912"/>
      <c r="AR384" s="913"/>
      <c r="AU384" s="748"/>
      <c r="AV384" s="837"/>
      <c r="AW384" s="820"/>
    </row>
    <row r="385" spans="3:49" ht="10.9" customHeight="1">
      <c r="C385" s="767"/>
      <c r="D385" s="770"/>
      <c r="E385" s="773"/>
      <c r="F385" s="773"/>
      <c r="G385" s="767"/>
      <c r="H385" s="773"/>
      <c r="I385" s="780"/>
      <c r="J385" s="781"/>
      <c r="K385" s="782"/>
      <c r="L385" s="906"/>
      <c r="M385" s="906"/>
      <c r="N385" s="906"/>
      <c r="O385" s="906"/>
      <c r="P385" s="906"/>
      <c r="Q385" s="780"/>
      <c r="R385" s="781"/>
      <c r="S385" s="875"/>
      <c r="T385" s="926"/>
      <c r="U385" s="926"/>
      <c r="V385" s="927"/>
      <c r="W385" s="906"/>
      <c r="X385" s="906"/>
      <c r="Y385" s="906"/>
      <c r="Z385" s="906"/>
      <c r="AA385" s="907"/>
      <c r="AB385" s="934"/>
      <c r="AC385" s="935"/>
      <c r="AD385" s="936"/>
      <c r="AE385" s="879"/>
      <c r="AF385" s="880"/>
      <c r="AG385" s="881"/>
      <c r="AH385" s="742"/>
      <c r="AI385" s="743"/>
      <c r="AJ385" s="743"/>
      <c r="AK385" s="743"/>
      <c r="AL385" s="744"/>
      <c r="AN385" s="911"/>
      <c r="AO385" s="912"/>
      <c r="AP385" s="912"/>
      <c r="AQ385" s="912"/>
      <c r="AR385" s="913"/>
      <c r="AU385" s="748"/>
      <c r="AV385" s="837"/>
      <c r="AW385" s="820"/>
    </row>
    <row r="386" spans="3:49" ht="10.9" customHeight="1">
      <c r="C386" s="765">
        <v>5</v>
      </c>
      <c r="D386" s="768" t="s">
        <v>9</v>
      </c>
      <c r="E386" s="771">
        <v>16</v>
      </c>
      <c r="F386" s="771" t="s">
        <v>10</v>
      </c>
      <c r="G386" s="765" t="s">
        <v>22</v>
      </c>
      <c r="H386" s="771"/>
      <c r="I386" s="774"/>
      <c r="J386" s="775"/>
      <c r="K386" s="776"/>
      <c r="L386" s="906">
        <f>IF(OR(I386="○",I386="△"),IF(AU386="●",AW386,0),0)</f>
        <v>0</v>
      </c>
      <c r="M386" s="906"/>
      <c r="N386" s="906"/>
      <c r="O386" s="906"/>
      <c r="P386" s="906"/>
      <c r="Q386" s="774"/>
      <c r="R386" s="775"/>
      <c r="S386" s="873"/>
      <c r="T386" s="908">
        <f t="shared" ref="T386" si="86">IF(Q386="①",$AL$165,IF(Q386="②",$AL$187,IF(Q386="③",$AL$209,IF(Q386="④",$AL$231,0))))</f>
        <v>0</v>
      </c>
      <c r="U386" s="909"/>
      <c r="V386" s="910"/>
      <c r="W386" s="906">
        <f>IF(OR(I386="○",I386="△"),IF(AU386="●",$K$258*2,0),0)</f>
        <v>0</v>
      </c>
      <c r="X386" s="906"/>
      <c r="Y386" s="906"/>
      <c r="Z386" s="906"/>
      <c r="AA386" s="907"/>
      <c r="AB386" s="937"/>
      <c r="AC386" s="938"/>
      <c r="AD386" s="939"/>
      <c r="AE386" s="908">
        <f t="shared" ref="AE386" si="87">IF(AB388=0,0,ROUNDUP(AB388/AB386,3))</f>
        <v>0</v>
      </c>
      <c r="AF386" s="909"/>
      <c r="AG386" s="910"/>
      <c r="AH386" s="742">
        <f>IF(I386="○",L386+W386,ROUNDUP(L386*T386+W386*AE386,1))</f>
        <v>0</v>
      </c>
      <c r="AI386" s="743"/>
      <c r="AJ386" s="743"/>
      <c r="AK386" s="743"/>
      <c r="AL386" s="744"/>
      <c r="AN386" s="911">
        <f t="shared" ref="AN386" si="88">IF(I386="△",ROUNDUP(W386*AE386,1),0)</f>
        <v>0</v>
      </c>
      <c r="AO386" s="912"/>
      <c r="AP386" s="912"/>
      <c r="AQ386" s="912"/>
      <c r="AR386" s="913"/>
      <c r="AU386" s="748" t="str">
        <f t="shared" ref="AU386" si="89">IF(OR(I386="×",AU390="×"),"×","●")</f>
        <v>●</v>
      </c>
      <c r="AV386" s="837">
        <f t="shared" ref="AV386" si="90">IF(AU386="●",IF(I386="定","-",I386),"-")</f>
        <v>0</v>
      </c>
      <c r="AW386" s="820">
        <f t="shared" ref="AW386" si="91">20+ROUNDDOWN(($K$256-1000)/1000,0)*20</f>
        <v>0</v>
      </c>
    </row>
    <row r="387" spans="3:49" ht="10.9" customHeight="1">
      <c r="C387" s="766"/>
      <c r="D387" s="769"/>
      <c r="E387" s="772"/>
      <c r="F387" s="772"/>
      <c r="G387" s="766"/>
      <c r="H387" s="772"/>
      <c r="I387" s="777"/>
      <c r="J387" s="778"/>
      <c r="K387" s="779"/>
      <c r="L387" s="906"/>
      <c r="M387" s="906"/>
      <c r="N387" s="906"/>
      <c r="O387" s="906"/>
      <c r="P387" s="906"/>
      <c r="Q387" s="777"/>
      <c r="R387" s="778"/>
      <c r="S387" s="874"/>
      <c r="T387" s="876"/>
      <c r="U387" s="877"/>
      <c r="V387" s="878"/>
      <c r="W387" s="906"/>
      <c r="X387" s="906"/>
      <c r="Y387" s="906"/>
      <c r="Z387" s="906"/>
      <c r="AA387" s="907"/>
      <c r="AB387" s="940"/>
      <c r="AC387" s="941"/>
      <c r="AD387" s="942"/>
      <c r="AE387" s="876"/>
      <c r="AF387" s="877"/>
      <c r="AG387" s="878"/>
      <c r="AH387" s="742"/>
      <c r="AI387" s="743"/>
      <c r="AJ387" s="743"/>
      <c r="AK387" s="743"/>
      <c r="AL387" s="744"/>
      <c r="AN387" s="911"/>
      <c r="AO387" s="912"/>
      <c r="AP387" s="912"/>
      <c r="AQ387" s="912"/>
      <c r="AR387" s="913"/>
      <c r="AU387" s="748"/>
      <c r="AV387" s="837"/>
      <c r="AW387" s="820"/>
    </row>
    <row r="388" spans="3:49" ht="10.9" customHeight="1">
      <c r="C388" s="766"/>
      <c r="D388" s="769"/>
      <c r="E388" s="772"/>
      <c r="F388" s="772"/>
      <c r="G388" s="766"/>
      <c r="H388" s="772"/>
      <c r="I388" s="777"/>
      <c r="J388" s="778"/>
      <c r="K388" s="779"/>
      <c r="L388" s="906"/>
      <c r="M388" s="906"/>
      <c r="N388" s="906"/>
      <c r="O388" s="906"/>
      <c r="P388" s="906"/>
      <c r="Q388" s="777"/>
      <c r="R388" s="778"/>
      <c r="S388" s="874"/>
      <c r="T388" s="876"/>
      <c r="U388" s="877"/>
      <c r="V388" s="878"/>
      <c r="W388" s="906"/>
      <c r="X388" s="906"/>
      <c r="Y388" s="906"/>
      <c r="Z388" s="906"/>
      <c r="AA388" s="907"/>
      <c r="AB388" s="931"/>
      <c r="AC388" s="932"/>
      <c r="AD388" s="933"/>
      <c r="AE388" s="876"/>
      <c r="AF388" s="877"/>
      <c r="AG388" s="878"/>
      <c r="AH388" s="742"/>
      <c r="AI388" s="743"/>
      <c r="AJ388" s="743"/>
      <c r="AK388" s="743"/>
      <c r="AL388" s="744"/>
      <c r="AN388" s="911"/>
      <c r="AO388" s="912"/>
      <c r="AP388" s="912"/>
      <c r="AQ388" s="912"/>
      <c r="AR388" s="913"/>
      <c r="AU388" s="748"/>
      <c r="AV388" s="837"/>
      <c r="AW388" s="820"/>
    </row>
    <row r="389" spans="3:49" ht="10.9" customHeight="1">
      <c r="C389" s="767"/>
      <c r="D389" s="770"/>
      <c r="E389" s="773"/>
      <c r="F389" s="773"/>
      <c r="G389" s="767"/>
      <c r="H389" s="773"/>
      <c r="I389" s="780"/>
      <c r="J389" s="781"/>
      <c r="K389" s="782"/>
      <c r="L389" s="906"/>
      <c r="M389" s="906"/>
      <c r="N389" s="906"/>
      <c r="O389" s="906"/>
      <c r="P389" s="906"/>
      <c r="Q389" s="780"/>
      <c r="R389" s="781"/>
      <c r="S389" s="875"/>
      <c r="T389" s="879"/>
      <c r="U389" s="880"/>
      <c r="V389" s="881"/>
      <c r="W389" s="906"/>
      <c r="X389" s="906"/>
      <c r="Y389" s="906"/>
      <c r="Z389" s="906"/>
      <c r="AA389" s="907"/>
      <c r="AB389" s="934"/>
      <c r="AC389" s="935"/>
      <c r="AD389" s="936"/>
      <c r="AE389" s="879"/>
      <c r="AF389" s="880"/>
      <c r="AG389" s="881"/>
      <c r="AH389" s="742"/>
      <c r="AI389" s="743"/>
      <c r="AJ389" s="743"/>
      <c r="AK389" s="743"/>
      <c r="AL389" s="744"/>
      <c r="AN389" s="911"/>
      <c r="AO389" s="912"/>
      <c r="AP389" s="912"/>
      <c r="AQ389" s="912"/>
      <c r="AR389" s="913"/>
      <c r="AU389" s="748"/>
      <c r="AV389" s="837"/>
      <c r="AW389" s="820"/>
    </row>
    <row r="390" spans="3:49" ht="10.9" customHeight="1">
      <c r="C390" s="920">
        <v>5</v>
      </c>
      <c r="D390" s="921" t="s">
        <v>9</v>
      </c>
      <c r="E390" s="924">
        <v>17</v>
      </c>
      <c r="F390" s="924" t="s">
        <v>10</v>
      </c>
      <c r="G390" s="920" t="s">
        <v>23</v>
      </c>
      <c r="H390" s="924"/>
      <c r="I390" s="774"/>
      <c r="J390" s="775"/>
      <c r="K390" s="776"/>
      <c r="L390" s="783">
        <f>IF(AND(I390="△",AU390="●"),AW390,0)</f>
        <v>0</v>
      </c>
      <c r="M390" s="784"/>
      <c r="N390" s="784"/>
      <c r="O390" s="784"/>
      <c r="P390" s="785"/>
      <c r="Q390" s="774"/>
      <c r="R390" s="775"/>
      <c r="S390" s="873"/>
      <c r="T390" s="925">
        <f t="shared" ref="T390" si="92">IF(Q390="①",$AL$165,IF(Q390="②",$AL$187,IF(Q390="③",$AL$209,IF(Q390="④",$AL$231,0))))</f>
        <v>0</v>
      </c>
      <c r="U390" s="926"/>
      <c r="V390" s="927"/>
      <c r="W390" s="783">
        <f t="shared" ref="W390" si="93">IF(AND(I390="△",AU390="●"),$K$258*2,0)</f>
        <v>0</v>
      </c>
      <c r="X390" s="784"/>
      <c r="Y390" s="784"/>
      <c r="Z390" s="784"/>
      <c r="AA390" s="834"/>
      <c r="AB390" s="937"/>
      <c r="AC390" s="938"/>
      <c r="AD390" s="939"/>
      <c r="AE390" s="925">
        <f t="shared" ref="AE390" si="94">IF(AB392=0,0,ROUNDUP(AB392/AB390,3))</f>
        <v>0</v>
      </c>
      <c r="AF390" s="926"/>
      <c r="AG390" s="927"/>
      <c r="AH390" s="742">
        <f>IF(I390="○",L390+W390,ROUNDUP(L390*T390+W390*AE390,1))</f>
        <v>0</v>
      </c>
      <c r="AI390" s="743"/>
      <c r="AJ390" s="743"/>
      <c r="AK390" s="743"/>
      <c r="AL390" s="744"/>
      <c r="AN390" s="928">
        <f t="shared" ref="AN390" si="95">IF(I390="△",ROUNDUP(W390*AE390,1),0)</f>
        <v>0</v>
      </c>
      <c r="AO390" s="929"/>
      <c r="AP390" s="929"/>
      <c r="AQ390" s="929"/>
      <c r="AR390" s="930"/>
      <c r="AU390" s="748" t="str">
        <f t="shared" ref="AU390" si="96">IF(OR(I390="×",AU394="×"),"×","●")</f>
        <v>●</v>
      </c>
      <c r="AV390" s="837">
        <f t="shared" ref="AV390" si="97">IF(AU390="●",IF(I390="定","-",I390),"-")</f>
        <v>0</v>
      </c>
      <c r="AW390" s="820">
        <f t="shared" ref="AW390" si="98">20+ROUNDDOWN(($K$256-1000)/1000,0)*20</f>
        <v>0</v>
      </c>
    </row>
    <row r="391" spans="3:49" ht="10.9" customHeight="1">
      <c r="C391" s="868"/>
      <c r="D391" s="922"/>
      <c r="E391" s="866"/>
      <c r="F391" s="866"/>
      <c r="G391" s="868"/>
      <c r="H391" s="866"/>
      <c r="I391" s="777"/>
      <c r="J391" s="778"/>
      <c r="K391" s="779"/>
      <c r="L391" s="786"/>
      <c r="M391" s="787"/>
      <c r="N391" s="787"/>
      <c r="O391" s="787"/>
      <c r="P391" s="788"/>
      <c r="Q391" s="777"/>
      <c r="R391" s="778"/>
      <c r="S391" s="874"/>
      <c r="T391" s="926"/>
      <c r="U391" s="926"/>
      <c r="V391" s="927"/>
      <c r="W391" s="786"/>
      <c r="X391" s="787"/>
      <c r="Y391" s="787"/>
      <c r="Z391" s="787"/>
      <c r="AA391" s="835"/>
      <c r="AB391" s="940"/>
      <c r="AC391" s="941"/>
      <c r="AD391" s="942"/>
      <c r="AE391" s="926"/>
      <c r="AF391" s="926"/>
      <c r="AG391" s="927"/>
      <c r="AH391" s="742"/>
      <c r="AI391" s="743"/>
      <c r="AJ391" s="743"/>
      <c r="AK391" s="743"/>
      <c r="AL391" s="744"/>
      <c r="AN391" s="911"/>
      <c r="AO391" s="912"/>
      <c r="AP391" s="912"/>
      <c r="AQ391" s="912"/>
      <c r="AR391" s="913"/>
      <c r="AU391" s="748"/>
      <c r="AV391" s="837"/>
      <c r="AW391" s="820"/>
    </row>
    <row r="392" spans="3:49" ht="10.9" customHeight="1">
      <c r="C392" s="868"/>
      <c r="D392" s="922"/>
      <c r="E392" s="866"/>
      <c r="F392" s="866"/>
      <c r="G392" s="868"/>
      <c r="H392" s="866"/>
      <c r="I392" s="777"/>
      <c r="J392" s="778"/>
      <c r="K392" s="779"/>
      <c r="L392" s="786"/>
      <c r="M392" s="787"/>
      <c r="N392" s="787"/>
      <c r="O392" s="787"/>
      <c r="P392" s="788"/>
      <c r="Q392" s="777"/>
      <c r="R392" s="778"/>
      <c r="S392" s="874"/>
      <c r="T392" s="926"/>
      <c r="U392" s="926"/>
      <c r="V392" s="927"/>
      <c r="W392" s="786"/>
      <c r="X392" s="787"/>
      <c r="Y392" s="787"/>
      <c r="Z392" s="787"/>
      <c r="AA392" s="835"/>
      <c r="AB392" s="931"/>
      <c r="AC392" s="932"/>
      <c r="AD392" s="933"/>
      <c r="AE392" s="926"/>
      <c r="AF392" s="926"/>
      <c r="AG392" s="927"/>
      <c r="AH392" s="742"/>
      <c r="AI392" s="743"/>
      <c r="AJ392" s="743"/>
      <c r="AK392" s="743"/>
      <c r="AL392" s="744"/>
      <c r="AN392" s="911"/>
      <c r="AO392" s="912"/>
      <c r="AP392" s="912"/>
      <c r="AQ392" s="912"/>
      <c r="AR392" s="913"/>
      <c r="AU392" s="748"/>
      <c r="AV392" s="837"/>
      <c r="AW392" s="820"/>
    </row>
    <row r="393" spans="3:49" ht="10.9" customHeight="1">
      <c r="C393" s="869"/>
      <c r="D393" s="923"/>
      <c r="E393" s="867"/>
      <c r="F393" s="867"/>
      <c r="G393" s="869"/>
      <c r="H393" s="867"/>
      <c r="I393" s="780"/>
      <c r="J393" s="781"/>
      <c r="K393" s="782"/>
      <c r="L393" s="789"/>
      <c r="M393" s="790"/>
      <c r="N393" s="790"/>
      <c r="O393" s="790"/>
      <c r="P393" s="791"/>
      <c r="Q393" s="780"/>
      <c r="R393" s="781"/>
      <c r="S393" s="875"/>
      <c r="T393" s="926"/>
      <c r="U393" s="926"/>
      <c r="V393" s="927"/>
      <c r="W393" s="789"/>
      <c r="X393" s="790"/>
      <c r="Y393" s="790"/>
      <c r="Z393" s="790"/>
      <c r="AA393" s="836"/>
      <c r="AB393" s="934"/>
      <c r="AC393" s="935"/>
      <c r="AD393" s="936"/>
      <c r="AE393" s="926"/>
      <c r="AF393" s="926"/>
      <c r="AG393" s="927"/>
      <c r="AH393" s="742"/>
      <c r="AI393" s="743"/>
      <c r="AJ393" s="743"/>
      <c r="AK393" s="743"/>
      <c r="AL393" s="744"/>
      <c r="AN393" s="911"/>
      <c r="AO393" s="912"/>
      <c r="AP393" s="912"/>
      <c r="AQ393" s="912"/>
      <c r="AR393" s="913"/>
      <c r="AU393" s="748"/>
      <c r="AV393" s="837"/>
      <c r="AW393" s="820"/>
    </row>
    <row r="394" spans="3:49" ht="10.9" customHeight="1">
      <c r="C394" s="920">
        <v>5</v>
      </c>
      <c r="D394" s="921" t="s">
        <v>9</v>
      </c>
      <c r="E394" s="924">
        <v>18</v>
      </c>
      <c r="F394" s="924" t="s">
        <v>10</v>
      </c>
      <c r="G394" s="920" t="s">
        <v>24</v>
      </c>
      <c r="H394" s="924"/>
      <c r="I394" s="774"/>
      <c r="J394" s="775"/>
      <c r="K394" s="776"/>
      <c r="L394" s="783">
        <f>IF(AND(I394="△",AU394="●"),AW394,0)</f>
        <v>0</v>
      </c>
      <c r="M394" s="784"/>
      <c r="N394" s="784"/>
      <c r="O394" s="784"/>
      <c r="P394" s="785"/>
      <c r="Q394" s="774"/>
      <c r="R394" s="775"/>
      <c r="S394" s="873"/>
      <c r="T394" s="925">
        <f t="shared" ref="T394" si="99">IF(Q394="①",$AL$165,IF(Q394="②",$AL$187,IF(Q394="③",$AL$209,IF(Q394="④",$AL$231,0))))</f>
        <v>0</v>
      </c>
      <c r="U394" s="926"/>
      <c r="V394" s="927"/>
      <c r="W394" s="783">
        <f t="shared" ref="W394" si="100">IF(AND(I394="△",AU394="●"),$K$258*2,0)</f>
        <v>0</v>
      </c>
      <c r="X394" s="784"/>
      <c r="Y394" s="784"/>
      <c r="Z394" s="784"/>
      <c r="AA394" s="834"/>
      <c r="AB394" s="937"/>
      <c r="AC394" s="938"/>
      <c r="AD394" s="939"/>
      <c r="AE394" s="925">
        <f t="shared" ref="AE394" si="101">IF(AB396=0,0,ROUNDUP(AB396/AB394,3))</f>
        <v>0</v>
      </c>
      <c r="AF394" s="926"/>
      <c r="AG394" s="927"/>
      <c r="AH394" s="742">
        <f>IF(I394="○",L394+W394,ROUNDUP(L394*T394+W394*AE394,1))</f>
        <v>0</v>
      </c>
      <c r="AI394" s="743"/>
      <c r="AJ394" s="743"/>
      <c r="AK394" s="743"/>
      <c r="AL394" s="744"/>
      <c r="AN394" s="928">
        <f t="shared" ref="AN394" si="102">IF(I394="△",ROUNDUP(W394*AE394,1),0)</f>
        <v>0</v>
      </c>
      <c r="AO394" s="929"/>
      <c r="AP394" s="929"/>
      <c r="AQ394" s="929"/>
      <c r="AR394" s="930"/>
      <c r="AU394" s="748" t="str">
        <f t="shared" ref="AU394" si="103">IF(OR(I394="×",AU398="×"),"×","●")</f>
        <v>●</v>
      </c>
      <c r="AV394" s="837">
        <f t="shared" ref="AV394" si="104">IF(AU394="●",IF(I394="定","-",I394),"-")</f>
        <v>0</v>
      </c>
      <c r="AW394" s="820">
        <f t="shared" ref="AW394" si="105">20+ROUNDDOWN(($K$256-1000)/1000,0)*20</f>
        <v>0</v>
      </c>
    </row>
    <row r="395" spans="3:49" ht="10.9" customHeight="1">
      <c r="C395" s="868"/>
      <c r="D395" s="922"/>
      <c r="E395" s="866"/>
      <c r="F395" s="866"/>
      <c r="G395" s="868"/>
      <c r="H395" s="866"/>
      <c r="I395" s="777"/>
      <c r="J395" s="778"/>
      <c r="K395" s="779"/>
      <c r="L395" s="786"/>
      <c r="M395" s="787"/>
      <c r="N395" s="787"/>
      <c r="O395" s="787"/>
      <c r="P395" s="788"/>
      <c r="Q395" s="777"/>
      <c r="R395" s="778"/>
      <c r="S395" s="874"/>
      <c r="T395" s="926"/>
      <c r="U395" s="926"/>
      <c r="V395" s="927"/>
      <c r="W395" s="786"/>
      <c r="X395" s="787"/>
      <c r="Y395" s="787"/>
      <c r="Z395" s="787"/>
      <c r="AA395" s="835"/>
      <c r="AB395" s="940"/>
      <c r="AC395" s="941"/>
      <c r="AD395" s="942"/>
      <c r="AE395" s="926"/>
      <c r="AF395" s="926"/>
      <c r="AG395" s="927"/>
      <c r="AH395" s="742"/>
      <c r="AI395" s="743"/>
      <c r="AJ395" s="743"/>
      <c r="AK395" s="743"/>
      <c r="AL395" s="744"/>
      <c r="AN395" s="911"/>
      <c r="AO395" s="912"/>
      <c r="AP395" s="912"/>
      <c r="AQ395" s="912"/>
      <c r="AR395" s="913"/>
      <c r="AU395" s="748"/>
      <c r="AV395" s="837"/>
      <c r="AW395" s="820"/>
    </row>
    <row r="396" spans="3:49" ht="10.9" customHeight="1">
      <c r="C396" s="868"/>
      <c r="D396" s="922"/>
      <c r="E396" s="866"/>
      <c r="F396" s="866"/>
      <c r="G396" s="868"/>
      <c r="H396" s="866"/>
      <c r="I396" s="777"/>
      <c r="J396" s="778"/>
      <c r="K396" s="779"/>
      <c r="L396" s="786"/>
      <c r="M396" s="787"/>
      <c r="N396" s="787"/>
      <c r="O396" s="787"/>
      <c r="P396" s="788"/>
      <c r="Q396" s="777"/>
      <c r="R396" s="778"/>
      <c r="S396" s="874"/>
      <c r="T396" s="926"/>
      <c r="U396" s="926"/>
      <c r="V396" s="927"/>
      <c r="W396" s="786"/>
      <c r="X396" s="787"/>
      <c r="Y396" s="787"/>
      <c r="Z396" s="787"/>
      <c r="AA396" s="835"/>
      <c r="AB396" s="931"/>
      <c r="AC396" s="932"/>
      <c r="AD396" s="933"/>
      <c r="AE396" s="926"/>
      <c r="AF396" s="926"/>
      <c r="AG396" s="927"/>
      <c r="AH396" s="742"/>
      <c r="AI396" s="743"/>
      <c r="AJ396" s="743"/>
      <c r="AK396" s="743"/>
      <c r="AL396" s="744"/>
      <c r="AN396" s="911"/>
      <c r="AO396" s="912"/>
      <c r="AP396" s="912"/>
      <c r="AQ396" s="912"/>
      <c r="AR396" s="913"/>
      <c r="AU396" s="748"/>
      <c r="AV396" s="837"/>
      <c r="AW396" s="820"/>
    </row>
    <row r="397" spans="3:49" ht="10.9" customHeight="1">
      <c r="C397" s="869"/>
      <c r="D397" s="923"/>
      <c r="E397" s="867"/>
      <c r="F397" s="867"/>
      <c r="G397" s="869"/>
      <c r="H397" s="867"/>
      <c r="I397" s="780"/>
      <c r="J397" s="781"/>
      <c r="K397" s="782"/>
      <c r="L397" s="789"/>
      <c r="M397" s="790"/>
      <c r="N397" s="790"/>
      <c r="O397" s="790"/>
      <c r="P397" s="791"/>
      <c r="Q397" s="780"/>
      <c r="R397" s="781"/>
      <c r="S397" s="875"/>
      <c r="T397" s="926"/>
      <c r="U397" s="926"/>
      <c r="V397" s="927"/>
      <c r="W397" s="789"/>
      <c r="X397" s="790"/>
      <c r="Y397" s="790"/>
      <c r="Z397" s="790"/>
      <c r="AA397" s="836"/>
      <c r="AB397" s="934"/>
      <c r="AC397" s="935"/>
      <c r="AD397" s="936"/>
      <c r="AE397" s="926"/>
      <c r="AF397" s="926"/>
      <c r="AG397" s="927"/>
      <c r="AH397" s="742"/>
      <c r="AI397" s="743"/>
      <c r="AJ397" s="743"/>
      <c r="AK397" s="743"/>
      <c r="AL397" s="744"/>
      <c r="AN397" s="911"/>
      <c r="AO397" s="912"/>
      <c r="AP397" s="912"/>
      <c r="AQ397" s="912"/>
      <c r="AR397" s="913"/>
      <c r="AU397" s="748"/>
      <c r="AV397" s="837"/>
      <c r="AW397" s="820"/>
    </row>
    <row r="398" spans="3:49" ht="10.9" customHeight="1">
      <c r="C398" s="920">
        <v>5</v>
      </c>
      <c r="D398" s="921" t="s">
        <v>9</v>
      </c>
      <c r="E398" s="924">
        <v>19</v>
      </c>
      <c r="F398" s="924" t="s">
        <v>10</v>
      </c>
      <c r="G398" s="920" t="s">
        <v>25</v>
      </c>
      <c r="H398" s="924"/>
      <c r="I398" s="774"/>
      <c r="J398" s="775"/>
      <c r="K398" s="776"/>
      <c r="L398" s="783">
        <f>IF(AND(I398="△",AU398="●"),AW398,0)</f>
        <v>0</v>
      </c>
      <c r="M398" s="784"/>
      <c r="N398" s="784"/>
      <c r="O398" s="784"/>
      <c r="P398" s="785"/>
      <c r="Q398" s="774"/>
      <c r="R398" s="775"/>
      <c r="S398" s="873"/>
      <c r="T398" s="925">
        <f t="shared" ref="T398" si="106">IF(Q398="①",$AL$165,IF(Q398="②",$AL$187,IF(Q398="③",$AL$209,IF(Q398="④",$AL$231,0))))</f>
        <v>0</v>
      </c>
      <c r="U398" s="926"/>
      <c r="V398" s="927"/>
      <c r="W398" s="783">
        <f t="shared" ref="W398" si="107">IF(AND(I398="△",AU398="●"),$K$258*2,0)</f>
        <v>0</v>
      </c>
      <c r="X398" s="784"/>
      <c r="Y398" s="784"/>
      <c r="Z398" s="784"/>
      <c r="AA398" s="834"/>
      <c r="AB398" s="937"/>
      <c r="AC398" s="938"/>
      <c r="AD398" s="939"/>
      <c r="AE398" s="925">
        <f t="shared" ref="AE398" si="108">IF(AB400=0,0,ROUNDUP(AB400/AB398,3))</f>
        <v>0</v>
      </c>
      <c r="AF398" s="926"/>
      <c r="AG398" s="927"/>
      <c r="AH398" s="742">
        <f>IF(I398="○",L398+W398,ROUNDUP(L398*T398+W398*AE398,1))</f>
        <v>0</v>
      </c>
      <c r="AI398" s="743"/>
      <c r="AJ398" s="743"/>
      <c r="AK398" s="743"/>
      <c r="AL398" s="744"/>
      <c r="AN398" s="928">
        <f t="shared" ref="AN398" si="109">IF(I398="△",ROUNDUP(W398*AE398,1),0)</f>
        <v>0</v>
      </c>
      <c r="AO398" s="929"/>
      <c r="AP398" s="929"/>
      <c r="AQ398" s="929"/>
      <c r="AR398" s="930"/>
      <c r="AU398" s="748" t="str">
        <f t="shared" ref="AU398" si="110">IF(OR(I398="×",AU402="×"),"×","●")</f>
        <v>●</v>
      </c>
      <c r="AV398" s="837">
        <f t="shared" ref="AV398" si="111">IF(AU398="●",IF(I398="定","-",I398),"-")</f>
        <v>0</v>
      </c>
      <c r="AW398" s="820">
        <f t="shared" ref="AW398" si="112">20+ROUNDDOWN(($K$256-1000)/1000,0)*20</f>
        <v>0</v>
      </c>
    </row>
    <row r="399" spans="3:49" ht="10.9" customHeight="1">
      <c r="C399" s="868"/>
      <c r="D399" s="922"/>
      <c r="E399" s="866"/>
      <c r="F399" s="866"/>
      <c r="G399" s="868"/>
      <c r="H399" s="866"/>
      <c r="I399" s="777"/>
      <c r="J399" s="778"/>
      <c r="K399" s="779"/>
      <c r="L399" s="786"/>
      <c r="M399" s="787"/>
      <c r="N399" s="787"/>
      <c r="O399" s="787"/>
      <c r="P399" s="788"/>
      <c r="Q399" s="777"/>
      <c r="R399" s="778"/>
      <c r="S399" s="874"/>
      <c r="T399" s="926"/>
      <c r="U399" s="926"/>
      <c r="V399" s="927"/>
      <c r="W399" s="786"/>
      <c r="X399" s="787"/>
      <c r="Y399" s="787"/>
      <c r="Z399" s="787"/>
      <c r="AA399" s="835"/>
      <c r="AB399" s="940"/>
      <c r="AC399" s="941"/>
      <c r="AD399" s="942"/>
      <c r="AE399" s="926"/>
      <c r="AF399" s="926"/>
      <c r="AG399" s="927"/>
      <c r="AH399" s="742"/>
      <c r="AI399" s="743"/>
      <c r="AJ399" s="743"/>
      <c r="AK399" s="743"/>
      <c r="AL399" s="744"/>
      <c r="AN399" s="911"/>
      <c r="AO399" s="912"/>
      <c r="AP399" s="912"/>
      <c r="AQ399" s="912"/>
      <c r="AR399" s="913"/>
      <c r="AU399" s="748"/>
      <c r="AV399" s="837"/>
      <c r="AW399" s="820"/>
    </row>
    <row r="400" spans="3:49" ht="10.9" customHeight="1">
      <c r="C400" s="868"/>
      <c r="D400" s="922"/>
      <c r="E400" s="866"/>
      <c r="F400" s="866"/>
      <c r="G400" s="868"/>
      <c r="H400" s="866"/>
      <c r="I400" s="777"/>
      <c r="J400" s="778"/>
      <c r="K400" s="779"/>
      <c r="L400" s="786"/>
      <c r="M400" s="787"/>
      <c r="N400" s="787"/>
      <c r="O400" s="787"/>
      <c r="P400" s="788"/>
      <c r="Q400" s="777"/>
      <c r="R400" s="778"/>
      <c r="S400" s="874"/>
      <c r="T400" s="926"/>
      <c r="U400" s="926"/>
      <c r="V400" s="927"/>
      <c r="W400" s="786"/>
      <c r="X400" s="787"/>
      <c r="Y400" s="787"/>
      <c r="Z400" s="787"/>
      <c r="AA400" s="835"/>
      <c r="AB400" s="931"/>
      <c r="AC400" s="932"/>
      <c r="AD400" s="933"/>
      <c r="AE400" s="926"/>
      <c r="AF400" s="926"/>
      <c r="AG400" s="927"/>
      <c r="AH400" s="742"/>
      <c r="AI400" s="743"/>
      <c r="AJ400" s="743"/>
      <c r="AK400" s="743"/>
      <c r="AL400" s="744"/>
      <c r="AN400" s="911"/>
      <c r="AO400" s="912"/>
      <c r="AP400" s="912"/>
      <c r="AQ400" s="912"/>
      <c r="AR400" s="913"/>
      <c r="AU400" s="748"/>
      <c r="AV400" s="837"/>
      <c r="AW400" s="820"/>
    </row>
    <row r="401" spans="3:49" ht="10.9" customHeight="1">
      <c r="C401" s="869"/>
      <c r="D401" s="923"/>
      <c r="E401" s="867"/>
      <c r="F401" s="867"/>
      <c r="G401" s="869"/>
      <c r="H401" s="867"/>
      <c r="I401" s="780"/>
      <c r="J401" s="781"/>
      <c r="K401" s="782"/>
      <c r="L401" s="789"/>
      <c r="M401" s="790"/>
      <c r="N401" s="790"/>
      <c r="O401" s="790"/>
      <c r="P401" s="791"/>
      <c r="Q401" s="780"/>
      <c r="R401" s="781"/>
      <c r="S401" s="875"/>
      <c r="T401" s="926"/>
      <c r="U401" s="926"/>
      <c r="V401" s="927"/>
      <c r="W401" s="789"/>
      <c r="X401" s="790"/>
      <c r="Y401" s="790"/>
      <c r="Z401" s="790"/>
      <c r="AA401" s="836"/>
      <c r="AB401" s="934"/>
      <c r="AC401" s="935"/>
      <c r="AD401" s="936"/>
      <c r="AE401" s="926"/>
      <c r="AF401" s="926"/>
      <c r="AG401" s="927"/>
      <c r="AH401" s="742"/>
      <c r="AI401" s="743"/>
      <c r="AJ401" s="743"/>
      <c r="AK401" s="743"/>
      <c r="AL401" s="744"/>
      <c r="AN401" s="911"/>
      <c r="AO401" s="912"/>
      <c r="AP401" s="912"/>
      <c r="AQ401" s="912"/>
      <c r="AR401" s="913"/>
      <c r="AU401" s="748"/>
      <c r="AV401" s="837"/>
      <c r="AW401" s="820"/>
    </row>
    <row r="402" spans="3:49" ht="10.9" customHeight="1">
      <c r="C402" s="920">
        <v>5</v>
      </c>
      <c r="D402" s="921" t="s">
        <v>9</v>
      </c>
      <c r="E402" s="924">
        <v>20</v>
      </c>
      <c r="F402" s="924" t="s">
        <v>10</v>
      </c>
      <c r="G402" s="920" t="s">
        <v>19</v>
      </c>
      <c r="H402" s="924"/>
      <c r="I402" s="774"/>
      <c r="J402" s="775"/>
      <c r="K402" s="776"/>
      <c r="L402" s="783">
        <f>IF(AND(I402="△",AU402="●"),AW402,0)</f>
        <v>0</v>
      </c>
      <c r="M402" s="784"/>
      <c r="N402" s="784"/>
      <c r="O402" s="784"/>
      <c r="P402" s="785"/>
      <c r="Q402" s="774"/>
      <c r="R402" s="775"/>
      <c r="S402" s="873"/>
      <c r="T402" s="925">
        <f t="shared" ref="T402" si="113">IF(Q402="①",$AL$165,IF(Q402="②",$AL$187,IF(Q402="③",$AL$209,IF(Q402="④",$AL$231,0))))</f>
        <v>0</v>
      </c>
      <c r="U402" s="926"/>
      <c r="V402" s="927"/>
      <c r="W402" s="783">
        <f t="shared" ref="W402" si="114">IF(AND(I402="△",AU402="●"),$K$258*2,0)</f>
        <v>0</v>
      </c>
      <c r="X402" s="784"/>
      <c r="Y402" s="784"/>
      <c r="Z402" s="784"/>
      <c r="AA402" s="834"/>
      <c r="AB402" s="937"/>
      <c r="AC402" s="938"/>
      <c r="AD402" s="939"/>
      <c r="AE402" s="925">
        <f t="shared" ref="AE402" si="115">IF(AB404=0,0,ROUNDUP(AB404/AB402,3))</f>
        <v>0</v>
      </c>
      <c r="AF402" s="926"/>
      <c r="AG402" s="927"/>
      <c r="AH402" s="742">
        <f>IF(I402="○",L402+W402,ROUNDUP(L402*T402+W402*AE402,1))</f>
        <v>0</v>
      </c>
      <c r="AI402" s="743"/>
      <c r="AJ402" s="743"/>
      <c r="AK402" s="743"/>
      <c r="AL402" s="744"/>
      <c r="AN402" s="928">
        <f t="shared" ref="AN402" si="116">IF(I402="△",ROUNDUP(W402*AE402,1),0)</f>
        <v>0</v>
      </c>
      <c r="AO402" s="929"/>
      <c r="AP402" s="929"/>
      <c r="AQ402" s="929"/>
      <c r="AR402" s="930"/>
      <c r="AU402" s="748" t="str">
        <f t="shared" ref="AU402" si="117">IF(OR(I402="×",AU406="×"),"×","●")</f>
        <v>●</v>
      </c>
      <c r="AV402" s="837">
        <f t="shared" ref="AV402" si="118">IF(AU402="●",IF(I402="定","-",I402),"-")</f>
        <v>0</v>
      </c>
      <c r="AW402" s="820">
        <f t="shared" ref="AW402" si="119">20+ROUNDDOWN(($K$256-1000)/1000,0)*20</f>
        <v>0</v>
      </c>
    </row>
    <row r="403" spans="3:49" ht="10.9" customHeight="1">
      <c r="C403" s="868"/>
      <c r="D403" s="922"/>
      <c r="E403" s="866"/>
      <c r="F403" s="866"/>
      <c r="G403" s="868"/>
      <c r="H403" s="866"/>
      <c r="I403" s="777"/>
      <c r="J403" s="778"/>
      <c r="K403" s="779"/>
      <c r="L403" s="786"/>
      <c r="M403" s="787"/>
      <c r="N403" s="787"/>
      <c r="O403" s="787"/>
      <c r="P403" s="788"/>
      <c r="Q403" s="777"/>
      <c r="R403" s="778"/>
      <c r="S403" s="874"/>
      <c r="T403" s="926"/>
      <c r="U403" s="926"/>
      <c r="V403" s="927"/>
      <c r="W403" s="786"/>
      <c r="X403" s="787"/>
      <c r="Y403" s="787"/>
      <c r="Z403" s="787"/>
      <c r="AA403" s="835"/>
      <c r="AB403" s="940"/>
      <c r="AC403" s="941"/>
      <c r="AD403" s="942"/>
      <c r="AE403" s="926"/>
      <c r="AF403" s="926"/>
      <c r="AG403" s="927"/>
      <c r="AH403" s="742"/>
      <c r="AI403" s="743"/>
      <c r="AJ403" s="743"/>
      <c r="AK403" s="743"/>
      <c r="AL403" s="744"/>
      <c r="AN403" s="911"/>
      <c r="AO403" s="912"/>
      <c r="AP403" s="912"/>
      <c r="AQ403" s="912"/>
      <c r="AR403" s="913"/>
      <c r="AU403" s="748"/>
      <c r="AV403" s="837"/>
      <c r="AW403" s="820"/>
    </row>
    <row r="404" spans="3:49" ht="10.9" customHeight="1">
      <c r="C404" s="868"/>
      <c r="D404" s="922"/>
      <c r="E404" s="866"/>
      <c r="F404" s="866"/>
      <c r="G404" s="868"/>
      <c r="H404" s="866"/>
      <c r="I404" s="777"/>
      <c r="J404" s="778"/>
      <c r="K404" s="779"/>
      <c r="L404" s="786"/>
      <c r="M404" s="787"/>
      <c r="N404" s="787"/>
      <c r="O404" s="787"/>
      <c r="P404" s="788"/>
      <c r="Q404" s="777"/>
      <c r="R404" s="778"/>
      <c r="S404" s="874"/>
      <c r="T404" s="926"/>
      <c r="U404" s="926"/>
      <c r="V404" s="927"/>
      <c r="W404" s="786"/>
      <c r="X404" s="787"/>
      <c r="Y404" s="787"/>
      <c r="Z404" s="787"/>
      <c r="AA404" s="835"/>
      <c r="AB404" s="931"/>
      <c r="AC404" s="932"/>
      <c r="AD404" s="933"/>
      <c r="AE404" s="926"/>
      <c r="AF404" s="926"/>
      <c r="AG404" s="927"/>
      <c r="AH404" s="742"/>
      <c r="AI404" s="743"/>
      <c r="AJ404" s="743"/>
      <c r="AK404" s="743"/>
      <c r="AL404" s="744"/>
      <c r="AN404" s="911"/>
      <c r="AO404" s="912"/>
      <c r="AP404" s="912"/>
      <c r="AQ404" s="912"/>
      <c r="AR404" s="913"/>
      <c r="AU404" s="748"/>
      <c r="AV404" s="837"/>
      <c r="AW404" s="820"/>
    </row>
    <row r="405" spans="3:49" ht="10.9" customHeight="1">
      <c r="C405" s="869"/>
      <c r="D405" s="923"/>
      <c r="E405" s="867"/>
      <c r="F405" s="867"/>
      <c r="G405" s="869"/>
      <c r="H405" s="867"/>
      <c r="I405" s="780"/>
      <c r="J405" s="781"/>
      <c r="K405" s="782"/>
      <c r="L405" s="789"/>
      <c r="M405" s="790"/>
      <c r="N405" s="790"/>
      <c r="O405" s="790"/>
      <c r="P405" s="791"/>
      <c r="Q405" s="780"/>
      <c r="R405" s="781"/>
      <c r="S405" s="875"/>
      <c r="T405" s="926"/>
      <c r="U405" s="926"/>
      <c r="V405" s="927"/>
      <c r="W405" s="789"/>
      <c r="X405" s="790"/>
      <c r="Y405" s="790"/>
      <c r="Z405" s="790"/>
      <c r="AA405" s="836"/>
      <c r="AB405" s="934"/>
      <c r="AC405" s="935"/>
      <c r="AD405" s="936"/>
      <c r="AE405" s="926"/>
      <c r="AF405" s="926"/>
      <c r="AG405" s="927"/>
      <c r="AH405" s="742"/>
      <c r="AI405" s="743"/>
      <c r="AJ405" s="743"/>
      <c r="AK405" s="743"/>
      <c r="AL405" s="744"/>
      <c r="AN405" s="911"/>
      <c r="AO405" s="912"/>
      <c r="AP405" s="912"/>
      <c r="AQ405" s="912"/>
      <c r="AR405" s="913"/>
      <c r="AU405" s="748"/>
      <c r="AV405" s="837"/>
      <c r="AW405" s="820"/>
    </row>
    <row r="406" spans="3:49" ht="10.9" customHeight="1">
      <c r="C406" s="920">
        <v>5</v>
      </c>
      <c r="D406" s="921" t="s">
        <v>9</v>
      </c>
      <c r="E406" s="924">
        <v>21</v>
      </c>
      <c r="F406" s="924" t="s">
        <v>10</v>
      </c>
      <c r="G406" s="920" t="s">
        <v>20</v>
      </c>
      <c r="H406" s="924"/>
      <c r="I406" s="774"/>
      <c r="J406" s="775"/>
      <c r="K406" s="776"/>
      <c r="L406" s="783">
        <f>IF(AND(I406="△",AU406="●"),AW406,0)</f>
        <v>0</v>
      </c>
      <c r="M406" s="784"/>
      <c r="N406" s="784"/>
      <c r="O406" s="784"/>
      <c r="P406" s="785"/>
      <c r="Q406" s="774"/>
      <c r="R406" s="775"/>
      <c r="S406" s="873"/>
      <c r="T406" s="925">
        <f t="shared" ref="T406" si="120">IF(Q406="①",$AL$165,IF(Q406="②",$AL$187,IF(Q406="③",$AL$209,IF(Q406="④",$AL$231,0))))</f>
        <v>0</v>
      </c>
      <c r="U406" s="926"/>
      <c r="V406" s="927"/>
      <c r="W406" s="783">
        <f t="shared" ref="W406" si="121">IF(AND(I406="△",AU406="●"),$K$258*2,0)</f>
        <v>0</v>
      </c>
      <c r="X406" s="784"/>
      <c r="Y406" s="784"/>
      <c r="Z406" s="784"/>
      <c r="AA406" s="834"/>
      <c r="AB406" s="937"/>
      <c r="AC406" s="938"/>
      <c r="AD406" s="939"/>
      <c r="AE406" s="925">
        <f t="shared" ref="AE406" si="122">IF(AB408=0,0,ROUNDUP(AB408/AB406,3))</f>
        <v>0</v>
      </c>
      <c r="AF406" s="926"/>
      <c r="AG406" s="927"/>
      <c r="AH406" s="742">
        <f>IF(I406="○",L406+W406,ROUNDUP(L406*T406+W406*AE406,1))</f>
        <v>0</v>
      </c>
      <c r="AI406" s="743"/>
      <c r="AJ406" s="743"/>
      <c r="AK406" s="743"/>
      <c r="AL406" s="744"/>
      <c r="AN406" s="928">
        <f t="shared" ref="AN406" si="123">IF(I406="△",ROUNDUP(W406*AE406,1),0)</f>
        <v>0</v>
      </c>
      <c r="AO406" s="929"/>
      <c r="AP406" s="929"/>
      <c r="AQ406" s="929"/>
      <c r="AR406" s="930"/>
      <c r="AU406" s="748" t="str">
        <f t="shared" ref="AU406" si="124">IF(OR(I406="×",AU410="×"),"×","●")</f>
        <v>●</v>
      </c>
      <c r="AV406" s="837">
        <f t="shared" ref="AV406" si="125">IF(AU406="●",IF(I406="定","-",I406),"-")</f>
        <v>0</v>
      </c>
      <c r="AW406" s="820">
        <f t="shared" ref="AW406" si="126">20+ROUNDDOWN(($K$256-1000)/1000,0)*20</f>
        <v>0</v>
      </c>
    </row>
    <row r="407" spans="3:49" ht="10.9" customHeight="1">
      <c r="C407" s="868"/>
      <c r="D407" s="922"/>
      <c r="E407" s="866"/>
      <c r="F407" s="866"/>
      <c r="G407" s="868"/>
      <c r="H407" s="866"/>
      <c r="I407" s="777"/>
      <c r="J407" s="778"/>
      <c r="K407" s="779"/>
      <c r="L407" s="786"/>
      <c r="M407" s="787"/>
      <c r="N407" s="787"/>
      <c r="O407" s="787"/>
      <c r="P407" s="788"/>
      <c r="Q407" s="777"/>
      <c r="R407" s="778"/>
      <c r="S407" s="874"/>
      <c r="T407" s="926"/>
      <c r="U407" s="926"/>
      <c r="V407" s="927"/>
      <c r="W407" s="786"/>
      <c r="X407" s="787"/>
      <c r="Y407" s="787"/>
      <c r="Z407" s="787"/>
      <c r="AA407" s="835"/>
      <c r="AB407" s="940"/>
      <c r="AC407" s="941"/>
      <c r="AD407" s="942"/>
      <c r="AE407" s="926"/>
      <c r="AF407" s="926"/>
      <c r="AG407" s="927"/>
      <c r="AH407" s="742"/>
      <c r="AI407" s="743"/>
      <c r="AJ407" s="743"/>
      <c r="AK407" s="743"/>
      <c r="AL407" s="744"/>
      <c r="AN407" s="911"/>
      <c r="AO407" s="912"/>
      <c r="AP407" s="912"/>
      <c r="AQ407" s="912"/>
      <c r="AR407" s="913"/>
      <c r="AU407" s="748"/>
      <c r="AV407" s="837"/>
      <c r="AW407" s="820"/>
    </row>
    <row r="408" spans="3:49" ht="10.9" customHeight="1">
      <c r="C408" s="868"/>
      <c r="D408" s="922"/>
      <c r="E408" s="866"/>
      <c r="F408" s="866"/>
      <c r="G408" s="868"/>
      <c r="H408" s="866"/>
      <c r="I408" s="777"/>
      <c r="J408" s="778"/>
      <c r="K408" s="779"/>
      <c r="L408" s="786"/>
      <c r="M408" s="787"/>
      <c r="N408" s="787"/>
      <c r="O408" s="787"/>
      <c r="P408" s="788"/>
      <c r="Q408" s="777"/>
      <c r="R408" s="778"/>
      <c r="S408" s="874"/>
      <c r="T408" s="926"/>
      <c r="U408" s="926"/>
      <c r="V408" s="927"/>
      <c r="W408" s="786"/>
      <c r="X408" s="787"/>
      <c r="Y408" s="787"/>
      <c r="Z408" s="787"/>
      <c r="AA408" s="835"/>
      <c r="AB408" s="931"/>
      <c r="AC408" s="932"/>
      <c r="AD408" s="933"/>
      <c r="AE408" s="926"/>
      <c r="AF408" s="926"/>
      <c r="AG408" s="927"/>
      <c r="AH408" s="742"/>
      <c r="AI408" s="743"/>
      <c r="AJ408" s="743"/>
      <c r="AK408" s="743"/>
      <c r="AL408" s="744"/>
      <c r="AN408" s="911"/>
      <c r="AO408" s="912"/>
      <c r="AP408" s="912"/>
      <c r="AQ408" s="912"/>
      <c r="AR408" s="913"/>
      <c r="AU408" s="748"/>
      <c r="AV408" s="837"/>
      <c r="AW408" s="820"/>
    </row>
    <row r="409" spans="3:49" ht="10.9" customHeight="1">
      <c r="C409" s="869"/>
      <c r="D409" s="923"/>
      <c r="E409" s="867"/>
      <c r="F409" s="867"/>
      <c r="G409" s="869"/>
      <c r="H409" s="867"/>
      <c r="I409" s="780"/>
      <c r="J409" s="781"/>
      <c r="K409" s="782"/>
      <c r="L409" s="789"/>
      <c r="M409" s="790"/>
      <c r="N409" s="790"/>
      <c r="O409" s="790"/>
      <c r="P409" s="791"/>
      <c r="Q409" s="780"/>
      <c r="R409" s="781"/>
      <c r="S409" s="875"/>
      <c r="T409" s="926"/>
      <c r="U409" s="926"/>
      <c r="V409" s="927"/>
      <c r="W409" s="789"/>
      <c r="X409" s="790"/>
      <c r="Y409" s="790"/>
      <c r="Z409" s="790"/>
      <c r="AA409" s="836"/>
      <c r="AB409" s="934"/>
      <c r="AC409" s="935"/>
      <c r="AD409" s="936"/>
      <c r="AE409" s="926"/>
      <c r="AF409" s="926"/>
      <c r="AG409" s="927"/>
      <c r="AH409" s="742"/>
      <c r="AI409" s="743"/>
      <c r="AJ409" s="743"/>
      <c r="AK409" s="743"/>
      <c r="AL409" s="744"/>
      <c r="AN409" s="911"/>
      <c r="AO409" s="912"/>
      <c r="AP409" s="912"/>
      <c r="AQ409" s="912"/>
      <c r="AR409" s="913"/>
      <c r="AU409" s="748"/>
      <c r="AV409" s="837"/>
      <c r="AW409" s="820"/>
    </row>
    <row r="410" spans="3:49" ht="10.9" customHeight="1">
      <c r="C410" s="765">
        <v>5</v>
      </c>
      <c r="D410" s="768" t="s">
        <v>9</v>
      </c>
      <c r="E410" s="771">
        <v>22</v>
      </c>
      <c r="F410" s="771" t="s">
        <v>10</v>
      </c>
      <c r="G410" s="765" t="s">
        <v>21</v>
      </c>
      <c r="H410" s="771"/>
      <c r="I410" s="774"/>
      <c r="J410" s="775"/>
      <c r="K410" s="776"/>
      <c r="L410" s="906">
        <f>IF(OR(I410="○",I410="△"),IF(AU410="●",AW410,0),0)</f>
        <v>0</v>
      </c>
      <c r="M410" s="906"/>
      <c r="N410" s="906"/>
      <c r="O410" s="906"/>
      <c r="P410" s="906"/>
      <c r="Q410" s="774"/>
      <c r="R410" s="775"/>
      <c r="S410" s="873"/>
      <c r="T410" s="925">
        <f t="shared" ref="T410" si="127">IF(Q410="①",$AL$165,IF(Q410="②",$AL$187,IF(Q410="③",$AL$209,IF(Q410="④",$AL$231,0))))</f>
        <v>0</v>
      </c>
      <c r="U410" s="926"/>
      <c r="V410" s="927"/>
      <c r="W410" s="906">
        <f t="shared" ref="W410" si="128">IF(OR(I410="○",I410="△"),IF(AU410="●",$K$258*2,0),0)</f>
        <v>0</v>
      </c>
      <c r="X410" s="906"/>
      <c r="Y410" s="906"/>
      <c r="Z410" s="906"/>
      <c r="AA410" s="907"/>
      <c r="AB410" s="937"/>
      <c r="AC410" s="938"/>
      <c r="AD410" s="939"/>
      <c r="AE410" s="925">
        <f t="shared" ref="AE410" si="129">IF(AB412=0,0,ROUNDUP(AB412/AB410,3))</f>
        <v>0</v>
      </c>
      <c r="AF410" s="926"/>
      <c r="AG410" s="927"/>
      <c r="AH410" s="742">
        <f>IF(I410="○",L410+W410,ROUNDUP(L410*T410+W410*AE410,1))</f>
        <v>0</v>
      </c>
      <c r="AI410" s="743"/>
      <c r="AJ410" s="743"/>
      <c r="AK410" s="743"/>
      <c r="AL410" s="744"/>
      <c r="AN410" s="911">
        <f t="shared" ref="AN410" si="130">IF(I410="△",ROUNDUP(W410*AE410,1),0)</f>
        <v>0</v>
      </c>
      <c r="AO410" s="912"/>
      <c r="AP410" s="912"/>
      <c r="AQ410" s="912"/>
      <c r="AR410" s="913"/>
      <c r="AU410" s="748" t="str">
        <f t="shared" ref="AU410" si="131">IF(OR(I410="×",AU414="×"),"×","●")</f>
        <v>●</v>
      </c>
      <c r="AV410" s="837">
        <f t="shared" ref="AV410" si="132">IF(AU410="●",IF(I410="定","-",I410),"-")</f>
        <v>0</v>
      </c>
      <c r="AW410" s="820">
        <f t="shared" ref="AW410" si="133">20+ROUNDDOWN(($K$256-1000)/1000,0)*20</f>
        <v>0</v>
      </c>
    </row>
    <row r="411" spans="3:49" ht="10.9" customHeight="1">
      <c r="C411" s="766"/>
      <c r="D411" s="769"/>
      <c r="E411" s="772"/>
      <c r="F411" s="772"/>
      <c r="G411" s="766"/>
      <c r="H411" s="772"/>
      <c r="I411" s="777"/>
      <c r="J411" s="778"/>
      <c r="K411" s="779"/>
      <c r="L411" s="906"/>
      <c r="M411" s="906"/>
      <c r="N411" s="906"/>
      <c r="O411" s="906"/>
      <c r="P411" s="906"/>
      <c r="Q411" s="777"/>
      <c r="R411" s="778"/>
      <c r="S411" s="874"/>
      <c r="T411" s="926"/>
      <c r="U411" s="926"/>
      <c r="V411" s="927"/>
      <c r="W411" s="906"/>
      <c r="X411" s="906"/>
      <c r="Y411" s="906"/>
      <c r="Z411" s="906"/>
      <c r="AA411" s="907"/>
      <c r="AB411" s="940"/>
      <c r="AC411" s="941"/>
      <c r="AD411" s="942"/>
      <c r="AE411" s="926"/>
      <c r="AF411" s="926"/>
      <c r="AG411" s="927"/>
      <c r="AH411" s="742"/>
      <c r="AI411" s="743"/>
      <c r="AJ411" s="743"/>
      <c r="AK411" s="743"/>
      <c r="AL411" s="744"/>
      <c r="AN411" s="911"/>
      <c r="AO411" s="912"/>
      <c r="AP411" s="912"/>
      <c r="AQ411" s="912"/>
      <c r="AR411" s="913"/>
      <c r="AU411" s="748"/>
      <c r="AV411" s="837"/>
      <c r="AW411" s="820"/>
    </row>
    <row r="412" spans="3:49" ht="10.9" customHeight="1">
      <c r="C412" s="766"/>
      <c r="D412" s="769"/>
      <c r="E412" s="772"/>
      <c r="F412" s="772"/>
      <c r="G412" s="766"/>
      <c r="H412" s="772"/>
      <c r="I412" s="777"/>
      <c r="J412" s="778"/>
      <c r="K412" s="779"/>
      <c r="L412" s="906"/>
      <c r="M412" s="906"/>
      <c r="N412" s="906"/>
      <c r="O412" s="906"/>
      <c r="P412" s="906"/>
      <c r="Q412" s="777"/>
      <c r="R412" s="778"/>
      <c r="S412" s="874"/>
      <c r="T412" s="926"/>
      <c r="U412" s="926"/>
      <c r="V412" s="927"/>
      <c r="W412" s="906"/>
      <c r="X412" s="906"/>
      <c r="Y412" s="906"/>
      <c r="Z412" s="906"/>
      <c r="AA412" s="907"/>
      <c r="AB412" s="931"/>
      <c r="AC412" s="932"/>
      <c r="AD412" s="933"/>
      <c r="AE412" s="926"/>
      <c r="AF412" s="926"/>
      <c r="AG412" s="927"/>
      <c r="AH412" s="742"/>
      <c r="AI412" s="743"/>
      <c r="AJ412" s="743"/>
      <c r="AK412" s="743"/>
      <c r="AL412" s="744"/>
      <c r="AN412" s="911"/>
      <c r="AO412" s="912"/>
      <c r="AP412" s="912"/>
      <c r="AQ412" s="912"/>
      <c r="AR412" s="913"/>
      <c r="AU412" s="748"/>
      <c r="AV412" s="837"/>
      <c r="AW412" s="820"/>
    </row>
    <row r="413" spans="3:49" ht="10.9" customHeight="1">
      <c r="C413" s="767"/>
      <c r="D413" s="770"/>
      <c r="E413" s="773"/>
      <c r="F413" s="773"/>
      <c r="G413" s="767"/>
      <c r="H413" s="773"/>
      <c r="I413" s="780"/>
      <c r="J413" s="781"/>
      <c r="K413" s="782"/>
      <c r="L413" s="906"/>
      <c r="M413" s="906"/>
      <c r="N413" s="906"/>
      <c r="O413" s="906"/>
      <c r="P413" s="906"/>
      <c r="Q413" s="780"/>
      <c r="R413" s="781"/>
      <c r="S413" s="875"/>
      <c r="T413" s="926"/>
      <c r="U413" s="926"/>
      <c r="V413" s="927"/>
      <c r="W413" s="906"/>
      <c r="X413" s="906"/>
      <c r="Y413" s="906"/>
      <c r="Z413" s="906"/>
      <c r="AA413" s="907"/>
      <c r="AB413" s="934"/>
      <c r="AC413" s="935"/>
      <c r="AD413" s="936"/>
      <c r="AE413" s="926"/>
      <c r="AF413" s="926"/>
      <c r="AG413" s="927"/>
      <c r="AH413" s="742"/>
      <c r="AI413" s="743"/>
      <c r="AJ413" s="743"/>
      <c r="AK413" s="743"/>
      <c r="AL413" s="744"/>
      <c r="AN413" s="911"/>
      <c r="AO413" s="912"/>
      <c r="AP413" s="912"/>
      <c r="AQ413" s="912"/>
      <c r="AR413" s="913"/>
      <c r="AU413" s="748"/>
      <c r="AV413" s="837"/>
      <c r="AW413" s="820"/>
    </row>
    <row r="414" spans="3:49" ht="10.9" customHeight="1">
      <c r="C414" s="765">
        <v>5</v>
      </c>
      <c r="D414" s="768" t="s">
        <v>9</v>
      </c>
      <c r="E414" s="771">
        <v>23</v>
      </c>
      <c r="F414" s="771" t="s">
        <v>10</v>
      </c>
      <c r="G414" s="765" t="s">
        <v>22</v>
      </c>
      <c r="H414" s="771"/>
      <c r="I414" s="774"/>
      <c r="J414" s="775"/>
      <c r="K414" s="776"/>
      <c r="L414" s="906">
        <f>IF(OR(I414="○",I414="△"),IF(AU414="●",AW414,0),0)</f>
        <v>0</v>
      </c>
      <c r="M414" s="906"/>
      <c r="N414" s="906"/>
      <c r="O414" s="906"/>
      <c r="P414" s="906"/>
      <c r="Q414" s="774"/>
      <c r="R414" s="775"/>
      <c r="S414" s="873"/>
      <c r="T414" s="908">
        <f t="shared" ref="T414" si="134">IF(Q414="①",$AL$165,IF(Q414="②",$AL$187,IF(Q414="③",$AL$209,IF(Q414="④",$AL$231,0))))</f>
        <v>0</v>
      </c>
      <c r="U414" s="909"/>
      <c r="V414" s="910"/>
      <c r="W414" s="906">
        <f t="shared" ref="W414" si="135">IF(OR(I414="○",I414="△"),IF(AU414="●",$K$258*2,0),0)</f>
        <v>0</v>
      </c>
      <c r="X414" s="906"/>
      <c r="Y414" s="906"/>
      <c r="Z414" s="906"/>
      <c r="AA414" s="907"/>
      <c r="AB414" s="937"/>
      <c r="AC414" s="938"/>
      <c r="AD414" s="939"/>
      <c r="AE414" s="908">
        <f t="shared" ref="AE414" si="136">IF(AB416=0,0,ROUNDUP(AB416/AB414,3))</f>
        <v>0</v>
      </c>
      <c r="AF414" s="909"/>
      <c r="AG414" s="910"/>
      <c r="AH414" s="742">
        <f>IF(I414="○",L414+W414,ROUNDUP(L414*T414+W414*AE414,1))</f>
        <v>0</v>
      </c>
      <c r="AI414" s="743"/>
      <c r="AJ414" s="743"/>
      <c r="AK414" s="743"/>
      <c r="AL414" s="744"/>
      <c r="AN414" s="911">
        <f t="shared" ref="AN414" si="137">IF(I414="△",ROUNDUP(W414*AE414,1),0)</f>
        <v>0</v>
      </c>
      <c r="AO414" s="912"/>
      <c r="AP414" s="912"/>
      <c r="AQ414" s="912"/>
      <c r="AR414" s="913"/>
      <c r="AU414" s="748" t="str">
        <f t="shared" ref="AU414" si="138">IF(OR(I414="×",AU418="×"),"×","●")</f>
        <v>●</v>
      </c>
      <c r="AV414" s="837">
        <f t="shared" ref="AV414" si="139">IF(AU414="●",IF(I414="定","-",I414),"-")</f>
        <v>0</v>
      </c>
      <c r="AW414" s="820">
        <f t="shared" ref="AW414" si="140">20+ROUNDDOWN(($K$256-1000)/1000,0)*20</f>
        <v>0</v>
      </c>
    </row>
    <row r="415" spans="3:49" ht="10.9" customHeight="1">
      <c r="C415" s="766"/>
      <c r="D415" s="769"/>
      <c r="E415" s="772"/>
      <c r="F415" s="772"/>
      <c r="G415" s="766"/>
      <c r="H415" s="772"/>
      <c r="I415" s="777"/>
      <c r="J415" s="778"/>
      <c r="K415" s="779"/>
      <c r="L415" s="906"/>
      <c r="M415" s="906"/>
      <c r="N415" s="906"/>
      <c r="O415" s="906"/>
      <c r="P415" s="906"/>
      <c r="Q415" s="777"/>
      <c r="R415" s="778"/>
      <c r="S415" s="874"/>
      <c r="T415" s="876"/>
      <c r="U415" s="877"/>
      <c r="V415" s="878"/>
      <c r="W415" s="906"/>
      <c r="X415" s="906"/>
      <c r="Y415" s="906"/>
      <c r="Z415" s="906"/>
      <c r="AA415" s="907"/>
      <c r="AB415" s="940"/>
      <c r="AC415" s="941"/>
      <c r="AD415" s="942"/>
      <c r="AE415" s="876"/>
      <c r="AF415" s="877"/>
      <c r="AG415" s="878"/>
      <c r="AH415" s="742"/>
      <c r="AI415" s="743"/>
      <c r="AJ415" s="743"/>
      <c r="AK415" s="743"/>
      <c r="AL415" s="744"/>
      <c r="AN415" s="911"/>
      <c r="AO415" s="912"/>
      <c r="AP415" s="912"/>
      <c r="AQ415" s="912"/>
      <c r="AR415" s="913"/>
      <c r="AU415" s="748"/>
      <c r="AV415" s="837"/>
      <c r="AW415" s="820"/>
    </row>
    <row r="416" spans="3:49" ht="10.9" customHeight="1">
      <c r="C416" s="766"/>
      <c r="D416" s="769"/>
      <c r="E416" s="772"/>
      <c r="F416" s="772"/>
      <c r="G416" s="766"/>
      <c r="H416" s="772"/>
      <c r="I416" s="777"/>
      <c r="J416" s="778"/>
      <c r="K416" s="779"/>
      <c r="L416" s="906"/>
      <c r="M416" s="906"/>
      <c r="N416" s="906"/>
      <c r="O416" s="906"/>
      <c r="P416" s="906"/>
      <c r="Q416" s="777"/>
      <c r="R416" s="778"/>
      <c r="S416" s="874"/>
      <c r="T416" s="876"/>
      <c r="U416" s="877"/>
      <c r="V416" s="878"/>
      <c r="W416" s="906"/>
      <c r="X416" s="906"/>
      <c r="Y416" s="906"/>
      <c r="Z416" s="906"/>
      <c r="AA416" s="907"/>
      <c r="AB416" s="931"/>
      <c r="AC416" s="932"/>
      <c r="AD416" s="933"/>
      <c r="AE416" s="876"/>
      <c r="AF416" s="877"/>
      <c r="AG416" s="878"/>
      <c r="AH416" s="742"/>
      <c r="AI416" s="743"/>
      <c r="AJ416" s="743"/>
      <c r="AK416" s="743"/>
      <c r="AL416" s="744"/>
      <c r="AN416" s="911"/>
      <c r="AO416" s="912"/>
      <c r="AP416" s="912"/>
      <c r="AQ416" s="912"/>
      <c r="AR416" s="913"/>
      <c r="AU416" s="748"/>
      <c r="AV416" s="837"/>
      <c r="AW416" s="820"/>
    </row>
    <row r="417" spans="3:49" ht="10.9" customHeight="1">
      <c r="C417" s="767"/>
      <c r="D417" s="770"/>
      <c r="E417" s="773"/>
      <c r="F417" s="773"/>
      <c r="G417" s="767"/>
      <c r="H417" s="773"/>
      <c r="I417" s="780"/>
      <c r="J417" s="781"/>
      <c r="K417" s="782"/>
      <c r="L417" s="906"/>
      <c r="M417" s="906"/>
      <c r="N417" s="906"/>
      <c r="O417" s="906"/>
      <c r="P417" s="906"/>
      <c r="Q417" s="780"/>
      <c r="R417" s="781"/>
      <c r="S417" s="875"/>
      <c r="T417" s="879"/>
      <c r="U417" s="880"/>
      <c r="V417" s="881"/>
      <c r="W417" s="906"/>
      <c r="X417" s="906"/>
      <c r="Y417" s="906"/>
      <c r="Z417" s="906"/>
      <c r="AA417" s="907"/>
      <c r="AB417" s="934"/>
      <c r="AC417" s="935"/>
      <c r="AD417" s="936"/>
      <c r="AE417" s="879"/>
      <c r="AF417" s="880"/>
      <c r="AG417" s="881"/>
      <c r="AH417" s="742"/>
      <c r="AI417" s="743"/>
      <c r="AJ417" s="743"/>
      <c r="AK417" s="743"/>
      <c r="AL417" s="744"/>
      <c r="AN417" s="911"/>
      <c r="AO417" s="912"/>
      <c r="AP417" s="912"/>
      <c r="AQ417" s="912"/>
      <c r="AR417" s="913"/>
      <c r="AU417" s="748"/>
      <c r="AV417" s="837"/>
      <c r="AW417" s="820"/>
    </row>
    <row r="418" spans="3:49" ht="10.9" customHeight="1">
      <c r="C418" s="920">
        <v>5</v>
      </c>
      <c r="D418" s="921" t="s">
        <v>9</v>
      </c>
      <c r="E418" s="924">
        <v>24</v>
      </c>
      <c r="F418" s="924" t="s">
        <v>10</v>
      </c>
      <c r="G418" s="920" t="s">
        <v>23</v>
      </c>
      <c r="H418" s="924"/>
      <c r="I418" s="774"/>
      <c r="J418" s="775"/>
      <c r="K418" s="776"/>
      <c r="L418" s="783">
        <f>IF(AND(I418="△",AU418="●"),AW418,0)</f>
        <v>0</v>
      </c>
      <c r="M418" s="784"/>
      <c r="N418" s="784"/>
      <c r="O418" s="784"/>
      <c r="P418" s="785"/>
      <c r="Q418" s="774"/>
      <c r="R418" s="775"/>
      <c r="S418" s="873"/>
      <c r="T418" s="925">
        <f t="shared" ref="T418" si="141">IF(Q418="①",$AL$165,IF(Q418="②",$AL$187,IF(Q418="③",$AL$209,IF(Q418="④",$AL$231,0))))</f>
        <v>0</v>
      </c>
      <c r="U418" s="926"/>
      <c r="V418" s="927"/>
      <c r="W418" s="783">
        <f t="shared" ref="W418" si="142">IF(AND(I418="△",AU418="●"),$K$258*2,0)</f>
        <v>0</v>
      </c>
      <c r="X418" s="784"/>
      <c r="Y418" s="784"/>
      <c r="Z418" s="784"/>
      <c r="AA418" s="834"/>
      <c r="AB418" s="937"/>
      <c r="AC418" s="938"/>
      <c r="AD418" s="939"/>
      <c r="AE418" s="925">
        <f t="shared" ref="AE418" si="143">IF(AB420=0,0,ROUNDUP(AB420/AB418,3))</f>
        <v>0</v>
      </c>
      <c r="AF418" s="926"/>
      <c r="AG418" s="927"/>
      <c r="AH418" s="742">
        <f>IF(I418="○",L418+W418,ROUNDUP(L418*T418+W418*AE418,1))</f>
        <v>0</v>
      </c>
      <c r="AI418" s="743"/>
      <c r="AJ418" s="743"/>
      <c r="AK418" s="743"/>
      <c r="AL418" s="744"/>
      <c r="AN418" s="928">
        <f t="shared" ref="AN418" si="144">IF(I418="△",ROUNDUP(W418*AE418,1),0)</f>
        <v>0</v>
      </c>
      <c r="AO418" s="929"/>
      <c r="AP418" s="929"/>
      <c r="AQ418" s="929"/>
      <c r="AR418" s="930"/>
      <c r="AU418" s="748" t="str">
        <f t="shared" ref="AU418" si="145">IF(OR(I418="×",AU422="×"),"×","●")</f>
        <v>●</v>
      </c>
      <c r="AV418" s="837">
        <f t="shared" ref="AV418" si="146">IF(AU418="●",IF(I418="定","-",I418),"-")</f>
        <v>0</v>
      </c>
      <c r="AW418" s="820">
        <f t="shared" ref="AW418" si="147">20+ROUNDDOWN(($K$256-1000)/1000,0)*20</f>
        <v>0</v>
      </c>
    </row>
    <row r="419" spans="3:49" ht="10.9" customHeight="1">
      <c r="C419" s="868"/>
      <c r="D419" s="922"/>
      <c r="E419" s="866"/>
      <c r="F419" s="866"/>
      <c r="G419" s="868"/>
      <c r="H419" s="866"/>
      <c r="I419" s="777"/>
      <c r="J419" s="778"/>
      <c r="K419" s="779"/>
      <c r="L419" s="786"/>
      <c r="M419" s="787"/>
      <c r="N419" s="787"/>
      <c r="O419" s="787"/>
      <c r="P419" s="788"/>
      <c r="Q419" s="777"/>
      <c r="R419" s="778"/>
      <c r="S419" s="874"/>
      <c r="T419" s="926"/>
      <c r="U419" s="926"/>
      <c r="V419" s="927"/>
      <c r="W419" s="786"/>
      <c r="X419" s="787"/>
      <c r="Y419" s="787"/>
      <c r="Z419" s="787"/>
      <c r="AA419" s="835"/>
      <c r="AB419" s="940"/>
      <c r="AC419" s="941"/>
      <c r="AD419" s="942"/>
      <c r="AE419" s="926"/>
      <c r="AF419" s="926"/>
      <c r="AG419" s="927"/>
      <c r="AH419" s="742"/>
      <c r="AI419" s="743"/>
      <c r="AJ419" s="743"/>
      <c r="AK419" s="743"/>
      <c r="AL419" s="744"/>
      <c r="AN419" s="911"/>
      <c r="AO419" s="912"/>
      <c r="AP419" s="912"/>
      <c r="AQ419" s="912"/>
      <c r="AR419" s="913"/>
      <c r="AU419" s="748"/>
      <c r="AV419" s="837"/>
      <c r="AW419" s="820"/>
    </row>
    <row r="420" spans="3:49" ht="10.9" customHeight="1">
      <c r="C420" s="868"/>
      <c r="D420" s="922"/>
      <c r="E420" s="866"/>
      <c r="F420" s="866"/>
      <c r="G420" s="868"/>
      <c r="H420" s="866"/>
      <c r="I420" s="777"/>
      <c r="J420" s="778"/>
      <c r="K420" s="779"/>
      <c r="L420" s="786"/>
      <c r="M420" s="787"/>
      <c r="N420" s="787"/>
      <c r="O420" s="787"/>
      <c r="P420" s="788"/>
      <c r="Q420" s="777"/>
      <c r="R420" s="778"/>
      <c r="S420" s="874"/>
      <c r="T420" s="926"/>
      <c r="U420" s="926"/>
      <c r="V420" s="927"/>
      <c r="W420" s="786"/>
      <c r="X420" s="787"/>
      <c r="Y420" s="787"/>
      <c r="Z420" s="787"/>
      <c r="AA420" s="835"/>
      <c r="AB420" s="931"/>
      <c r="AC420" s="932"/>
      <c r="AD420" s="933"/>
      <c r="AE420" s="926"/>
      <c r="AF420" s="926"/>
      <c r="AG420" s="927"/>
      <c r="AH420" s="742"/>
      <c r="AI420" s="743"/>
      <c r="AJ420" s="743"/>
      <c r="AK420" s="743"/>
      <c r="AL420" s="744"/>
      <c r="AN420" s="911"/>
      <c r="AO420" s="912"/>
      <c r="AP420" s="912"/>
      <c r="AQ420" s="912"/>
      <c r="AR420" s="913"/>
      <c r="AU420" s="748"/>
      <c r="AV420" s="837"/>
      <c r="AW420" s="820"/>
    </row>
    <row r="421" spans="3:49" ht="10.9" customHeight="1">
      <c r="C421" s="869"/>
      <c r="D421" s="923"/>
      <c r="E421" s="867"/>
      <c r="F421" s="867"/>
      <c r="G421" s="869"/>
      <c r="H421" s="867"/>
      <c r="I421" s="780"/>
      <c r="J421" s="781"/>
      <c r="K421" s="782"/>
      <c r="L421" s="789"/>
      <c r="M421" s="790"/>
      <c r="N421" s="790"/>
      <c r="O421" s="790"/>
      <c r="P421" s="791"/>
      <c r="Q421" s="780"/>
      <c r="R421" s="781"/>
      <c r="S421" s="875"/>
      <c r="T421" s="926"/>
      <c r="U421" s="926"/>
      <c r="V421" s="927"/>
      <c r="W421" s="789"/>
      <c r="X421" s="790"/>
      <c r="Y421" s="790"/>
      <c r="Z421" s="790"/>
      <c r="AA421" s="836"/>
      <c r="AB421" s="934"/>
      <c r="AC421" s="935"/>
      <c r="AD421" s="936"/>
      <c r="AE421" s="926"/>
      <c r="AF421" s="926"/>
      <c r="AG421" s="927"/>
      <c r="AH421" s="742"/>
      <c r="AI421" s="743"/>
      <c r="AJ421" s="743"/>
      <c r="AK421" s="743"/>
      <c r="AL421" s="744"/>
      <c r="AN421" s="911"/>
      <c r="AO421" s="912"/>
      <c r="AP421" s="912"/>
      <c r="AQ421" s="912"/>
      <c r="AR421" s="913"/>
      <c r="AU421" s="748"/>
      <c r="AV421" s="837"/>
      <c r="AW421" s="820"/>
    </row>
    <row r="422" spans="3:49" ht="10.9" customHeight="1">
      <c r="C422" s="920">
        <v>5</v>
      </c>
      <c r="D422" s="921" t="s">
        <v>9</v>
      </c>
      <c r="E422" s="924">
        <v>25</v>
      </c>
      <c r="F422" s="924" t="s">
        <v>10</v>
      </c>
      <c r="G422" s="920" t="s">
        <v>24</v>
      </c>
      <c r="H422" s="924"/>
      <c r="I422" s="774"/>
      <c r="J422" s="775"/>
      <c r="K422" s="776"/>
      <c r="L422" s="783">
        <f>IF(AND(I422="△",AU422="●"),AW422,0)</f>
        <v>0</v>
      </c>
      <c r="M422" s="784"/>
      <c r="N422" s="784"/>
      <c r="O422" s="784"/>
      <c r="P422" s="785"/>
      <c r="Q422" s="774"/>
      <c r="R422" s="775"/>
      <c r="S422" s="873"/>
      <c r="T422" s="925">
        <f t="shared" ref="T422" si="148">IF(Q422="①",$AL$165,IF(Q422="②",$AL$187,IF(Q422="③",$AL$209,IF(Q422="④",$AL$231,0))))</f>
        <v>0</v>
      </c>
      <c r="U422" s="926"/>
      <c r="V422" s="927"/>
      <c r="W422" s="783">
        <f t="shared" ref="W422" si="149">IF(AND(I422="△",AU422="●"),$K$258*2,0)</f>
        <v>0</v>
      </c>
      <c r="X422" s="784"/>
      <c r="Y422" s="784"/>
      <c r="Z422" s="784"/>
      <c r="AA422" s="834"/>
      <c r="AB422" s="937"/>
      <c r="AC422" s="938"/>
      <c r="AD422" s="939"/>
      <c r="AE422" s="925">
        <f t="shared" ref="AE422" si="150">IF(AB424=0,0,ROUNDUP(AB424/AB422,3))</f>
        <v>0</v>
      </c>
      <c r="AF422" s="926"/>
      <c r="AG422" s="927"/>
      <c r="AH422" s="742">
        <f>IF(I422="○",L422+W422,ROUNDUP(L422*T422+W422*AE422,1))</f>
        <v>0</v>
      </c>
      <c r="AI422" s="743"/>
      <c r="AJ422" s="743"/>
      <c r="AK422" s="743"/>
      <c r="AL422" s="744"/>
      <c r="AN422" s="928">
        <f t="shared" ref="AN422" si="151">IF(I422="△",ROUNDUP(W422*AE422,1),0)</f>
        <v>0</v>
      </c>
      <c r="AO422" s="929"/>
      <c r="AP422" s="929"/>
      <c r="AQ422" s="929"/>
      <c r="AR422" s="930"/>
      <c r="AU422" s="748" t="str">
        <f t="shared" ref="AU422" si="152">IF(OR(I422="×",AU426="×"),"×","●")</f>
        <v>●</v>
      </c>
      <c r="AV422" s="837">
        <f t="shared" ref="AV422" si="153">IF(AU422="●",IF(I422="定","-",I422),"-")</f>
        <v>0</v>
      </c>
      <c r="AW422" s="820">
        <f t="shared" ref="AW422" si="154">20+ROUNDDOWN(($K$256-1000)/1000,0)*20</f>
        <v>0</v>
      </c>
    </row>
    <row r="423" spans="3:49" ht="10.9" customHeight="1">
      <c r="C423" s="868"/>
      <c r="D423" s="922"/>
      <c r="E423" s="866"/>
      <c r="F423" s="866"/>
      <c r="G423" s="868"/>
      <c r="H423" s="866"/>
      <c r="I423" s="777"/>
      <c r="J423" s="778"/>
      <c r="K423" s="779"/>
      <c r="L423" s="786"/>
      <c r="M423" s="787"/>
      <c r="N423" s="787"/>
      <c r="O423" s="787"/>
      <c r="P423" s="788"/>
      <c r="Q423" s="777"/>
      <c r="R423" s="778"/>
      <c r="S423" s="874"/>
      <c r="T423" s="926"/>
      <c r="U423" s="926"/>
      <c r="V423" s="927"/>
      <c r="W423" s="786"/>
      <c r="X423" s="787"/>
      <c r="Y423" s="787"/>
      <c r="Z423" s="787"/>
      <c r="AA423" s="835"/>
      <c r="AB423" s="940"/>
      <c r="AC423" s="941"/>
      <c r="AD423" s="942"/>
      <c r="AE423" s="926"/>
      <c r="AF423" s="926"/>
      <c r="AG423" s="927"/>
      <c r="AH423" s="742"/>
      <c r="AI423" s="743"/>
      <c r="AJ423" s="743"/>
      <c r="AK423" s="743"/>
      <c r="AL423" s="744"/>
      <c r="AN423" s="911"/>
      <c r="AO423" s="912"/>
      <c r="AP423" s="912"/>
      <c r="AQ423" s="912"/>
      <c r="AR423" s="913"/>
      <c r="AU423" s="748"/>
      <c r="AV423" s="837"/>
      <c r="AW423" s="820"/>
    </row>
    <row r="424" spans="3:49" ht="10.9" customHeight="1">
      <c r="C424" s="868"/>
      <c r="D424" s="922"/>
      <c r="E424" s="866"/>
      <c r="F424" s="866"/>
      <c r="G424" s="868"/>
      <c r="H424" s="866"/>
      <c r="I424" s="777"/>
      <c r="J424" s="778"/>
      <c r="K424" s="779"/>
      <c r="L424" s="786"/>
      <c r="M424" s="787"/>
      <c r="N424" s="787"/>
      <c r="O424" s="787"/>
      <c r="P424" s="788"/>
      <c r="Q424" s="777"/>
      <c r="R424" s="778"/>
      <c r="S424" s="874"/>
      <c r="T424" s="926"/>
      <c r="U424" s="926"/>
      <c r="V424" s="927"/>
      <c r="W424" s="786"/>
      <c r="X424" s="787"/>
      <c r="Y424" s="787"/>
      <c r="Z424" s="787"/>
      <c r="AA424" s="835"/>
      <c r="AB424" s="931"/>
      <c r="AC424" s="932"/>
      <c r="AD424" s="933"/>
      <c r="AE424" s="926"/>
      <c r="AF424" s="926"/>
      <c r="AG424" s="927"/>
      <c r="AH424" s="742"/>
      <c r="AI424" s="743"/>
      <c r="AJ424" s="743"/>
      <c r="AK424" s="743"/>
      <c r="AL424" s="744"/>
      <c r="AN424" s="911"/>
      <c r="AO424" s="912"/>
      <c r="AP424" s="912"/>
      <c r="AQ424" s="912"/>
      <c r="AR424" s="913"/>
      <c r="AU424" s="748"/>
      <c r="AV424" s="837"/>
      <c r="AW424" s="820"/>
    </row>
    <row r="425" spans="3:49" ht="10.9" customHeight="1">
      <c r="C425" s="869"/>
      <c r="D425" s="923"/>
      <c r="E425" s="867"/>
      <c r="F425" s="867"/>
      <c r="G425" s="869"/>
      <c r="H425" s="867"/>
      <c r="I425" s="780"/>
      <c r="J425" s="781"/>
      <c r="K425" s="782"/>
      <c r="L425" s="789"/>
      <c r="M425" s="790"/>
      <c r="N425" s="790"/>
      <c r="O425" s="790"/>
      <c r="P425" s="791"/>
      <c r="Q425" s="780"/>
      <c r="R425" s="781"/>
      <c r="S425" s="875"/>
      <c r="T425" s="926"/>
      <c r="U425" s="926"/>
      <c r="V425" s="927"/>
      <c r="W425" s="789"/>
      <c r="X425" s="790"/>
      <c r="Y425" s="790"/>
      <c r="Z425" s="790"/>
      <c r="AA425" s="836"/>
      <c r="AB425" s="934"/>
      <c r="AC425" s="935"/>
      <c r="AD425" s="936"/>
      <c r="AE425" s="926"/>
      <c r="AF425" s="926"/>
      <c r="AG425" s="927"/>
      <c r="AH425" s="742"/>
      <c r="AI425" s="743"/>
      <c r="AJ425" s="743"/>
      <c r="AK425" s="743"/>
      <c r="AL425" s="744"/>
      <c r="AN425" s="911"/>
      <c r="AO425" s="912"/>
      <c r="AP425" s="912"/>
      <c r="AQ425" s="912"/>
      <c r="AR425" s="913"/>
      <c r="AU425" s="748"/>
      <c r="AV425" s="837"/>
      <c r="AW425" s="820"/>
    </row>
    <row r="426" spans="3:49" ht="10.9" customHeight="1">
      <c r="C426" s="920">
        <v>5</v>
      </c>
      <c r="D426" s="921" t="s">
        <v>9</v>
      </c>
      <c r="E426" s="924">
        <v>26</v>
      </c>
      <c r="F426" s="924" t="s">
        <v>10</v>
      </c>
      <c r="G426" s="920" t="s">
        <v>25</v>
      </c>
      <c r="H426" s="924"/>
      <c r="I426" s="774"/>
      <c r="J426" s="775"/>
      <c r="K426" s="776"/>
      <c r="L426" s="783">
        <f>IF(AND(I426="△",AU426="●"),AW426,0)</f>
        <v>0</v>
      </c>
      <c r="M426" s="784"/>
      <c r="N426" s="784"/>
      <c r="O426" s="784"/>
      <c r="P426" s="785"/>
      <c r="Q426" s="774"/>
      <c r="R426" s="775"/>
      <c r="S426" s="873"/>
      <c r="T426" s="925">
        <f t="shared" ref="T426" si="155">IF(Q426="①",$AL$165,IF(Q426="②",$AL$187,IF(Q426="③",$AL$209,IF(Q426="④",$AL$231,0))))</f>
        <v>0</v>
      </c>
      <c r="U426" s="926"/>
      <c r="V426" s="927"/>
      <c r="W426" s="783">
        <f t="shared" ref="W426" si="156">IF(AND(I426="△",AU426="●"),$K$258*2,0)</f>
        <v>0</v>
      </c>
      <c r="X426" s="784"/>
      <c r="Y426" s="784"/>
      <c r="Z426" s="784"/>
      <c r="AA426" s="834"/>
      <c r="AB426" s="937"/>
      <c r="AC426" s="938"/>
      <c r="AD426" s="939"/>
      <c r="AE426" s="925">
        <f t="shared" ref="AE426" si="157">IF(AB428=0,0,ROUNDUP(AB428/AB426,3))</f>
        <v>0</v>
      </c>
      <c r="AF426" s="926"/>
      <c r="AG426" s="927"/>
      <c r="AH426" s="742">
        <f>IF(I426="○",L426+W426,ROUNDUP(L426*T426+W426*AE426,1))</f>
        <v>0</v>
      </c>
      <c r="AI426" s="743"/>
      <c r="AJ426" s="743"/>
      <c r="AK426" s="743"/>
      <c r="AL426" s="744"/>
      <c r="AN426" s="928">
        <f t="shared" ref="AN426" si="158">IF(I426="△",ROUNDUP(W426*AE426,1),0)</f>
        <v>0</v>
      </c>
      <c r="AO426" s="929"/>
      <c r="AP426" s="929"/>
      <c r="AQ426" s="929"/>
      <c r="AR426" s="930"/>
      <c r="AU426" s="748" t="str">
        <f t="shared" ref="AU426" si="159">IF(OR(I426="×",AU430="×"),"×","●")</f>
        <v>●</v>
      </c>
      <c r="AV426" s="837">
        <f t="shared" ref="AV426" si="160">IF(AU426="●",IF(I426="定","-",I426),"-")</f>
        <v>0</v>
      </c>
      <c r="AW426" s="820">
        <f t="shared" ref="AW426" si="161">20+ROUNDDOWN(($K$256-1000)/1000,0)*20</f>
        <v>0</v>
      </c>
    </row>
    <row r="427" spans="3:49" ht="10.9" customHeight="1">
      <c r="C427" s="868"/>
      <c r="D427" s="922"/>
      <c r="E427" s="866"/>
      <c r="F427" s="866"/>
      <c r="G427" s="868"/>
      <c r="H427" s="866"/>
      <c r="I427" s="777"/>
      <c r="J427" s="778"/>
      <c r="K427" s="779"/>
      <c r="L427" s="786"/>
      <c r="M427" s="787"/>
      <c r="N427" s="787"/>
      <c r="O427" s="787"/>
      <c r="P427" s="788"/>
      <c r="Q427" s="777"/>
      <c r="R427" s="778"/>
      <c r="S427" s="874"/>
      <c r="T427" s="926"/>
      <c r="U427" s="926"/>
      <c r="V427" s="927"/>
      <c r="W427" s="786"/>
      <c r="X427" s="787"/>
      <c r="Y427" s="787"/>
      <c r="Z427" s="787"/>
      <c r="AA427" s="835"/>
      <c r="AB427" s="940"/>
      <c r="AC427" s="941"/>
      <c r="AD427" s="942"/>
      <c r="AE427" s="926"/>
      <c r="AF427" s="926"/>
      <c r="AG427" s="927"/>
      <c r="AH427" s="742"/>
      <c r="AI427" s="743"/>
      <c r="AJ427" s="743"/>
      <c r="AK427" s="743"/>
      <c r="AL427" s="744"/>
      <c r="AN427" s="911"/>
      <c r="AO427" s="912"/>
      <c r="AP427" s="912"/>
      <c r="AQ427" s="912"/>
      <c r="AR427" s="913"/>
      <c r="AU427" s="748"/>
      <c r="AV427" s="837"/>
      <c r="AW427" s="820"/>
    </row>
    <row r="428" spans="3:49" ht="10.9" customHeight="1">
      <c r="C428" s="868"/>
      <c r="D428" s="922"/>
      <c r="E428" s="866"/>
      <c r="F428" s="866"/>
      <c r="G428" s="868"/>
      <c r="H428" s="866"/>
      <c r="I428" s="777"/>
      <c r="J428" s="778"/>
      <c r="K428" s="779"/>
      <c r="L428" s="786"/>
      <c r="M428" s="787"/>
      <c r="N428" s="787"/>
      <c r="O428" s="787"/>
      <c r="P428" s="788"/>
      <c r="Q428" s="777"/>
      <c r="R428" s="778"/>
      <c r="S428" s="874"/>
      <c r="T428" s="926"/>
      <c r="U428" s="926"/>
      <c r="V428" s="927"/>
      <c r="W428" s="786"/>
      <c r="X428" s="787"/>
      <c r="Y428" s="787"/>
      <c r="Z428" s="787"/>
      <c r="AA428" s="835"/>
      <c r="AB428" s="931"/>
      <c r="AC428" s="932"/>
      <c r="AD428" s="933"/>
      <c r="AE428" s="926"/>
      <c r="AF428" s="926"/>
      <c r="AG428" s="927"/>
      <c r="AH428" s="742"/>
      <c r="AI428" s="743"/>
      <c r="AJ428" s="743"/>
      <c r="AK428" s="743"/>
      <c r="AL428" s="744"/>
      <c r="AN428" s="911"/>
      <c r="AO428" s="912"/>
      <c r="AP428" s="912"/>
      <c r="AQ428" s="912"/>
      <c r="AR428" s="913"/>
      <c r="AU428" s="748"/>
      <c r="AV428" s="837"/>
      <c r="AW428" s="820"/>
    </row>
    <row r="429" spans="3:49" ht="10.9" customHeight="1">
      <c r="C429" s="869"/>
      <c r="D429" s="923"/>
      <c r="E429" s="867"/>
      <c r="F429" s="867"/>
      <c r="G429" s="869"/>
      <c r="H429" s="867"/>
      <c r="I429" s="780"/>
      <c r="J429" s="781"/>
      <c r="K429" s="782"/>
      <c r="L429" s="789"/>
      <c r="M429" s="790"/>
      <c r="N429" s="790"/>
      <c r="O429" s="790"/>
      <c r="P429" s="791"/>
      <c r="Q429" s="780"/>
      <c r="R429" s="781"/>
      <c r="S429" s="875"/>
      <c r="T429" s="926"/>
      <c r="U429" s="926"/>
      <c r="V429" s="927"/>
      <c r="W429" s="789"/>
      <c r="X429" s="790"/>
      <c r="Y429" s="790"/>
      <c r="Z429" s="790"/>
      <c r="AA429" s="836"/>
      <c r="AB429" s="934"/>
      <c r="AC429" s="935"/>
      <c r="AD429" s="936"/>
      <c r="AE429" s="926"/>
      <c r="AF429" s="926"/>
      <c r="AG429" s="927"/>
      <c r="AH429" s="742"/>
      <c r="AI429" s="743"/>
      <c r="AJ429" s="743"/>
      <c r="AK429" s="743"/>
      <c r="AL429" s="744"/>
      <c r="AN429" s="911"/>
      <c r="AO429" s="912"/>
      <c r="AP429" s="912"/>
      <c r="AQ429" s="912"/>
      <c r="AR429" s="913"/>
      <c r="AU429" s="748"/>
      <c r="AV429" s="837"/>
      <c r="AW429" s="820"/>
    </row>
    <row r="430" spans="3:49" ht="10.9" customHeight="1">
      <c r="C430" s="920">
        <v>5</v>
      </c>
      <c r="D430" s="921" t="s">
        <v>9</v>
      </c>
      <c r="E430" s="924">
        <v>27</v>
      </c>
      <c r="F430" s="924" t="s">
        <v>10</v>
      </c>
      <c r="G430" s="920" t="s">
        <v>19</v>
      </c>
      <c r="H430" s="924"/>
      <c r="I430" s="774"/>
      <c r="J430" s="775"/>
      <c r="K430" s="776"/>
      <c r="L430" s="783">
        <f>IF(AND(I430="△",AU430="●"),AW430,0)</f>
        <v>0</v>
      </c>
      <c r="M430" s="784"/>
      <c r="N430" s="784"/>
      <c r="O430" s="784"/>
      <c r="P430" s="785"/>
      <c r="Q430" s="774"/>
      <c r="R430" s="775"/>
      <c r="S430" s="873"/>
      <c r="T430" s="925">
        <f t="shared" ref="T430" si="162">IF(Q430="①",$AL$165,IF(Q430="②",$AL$187,IF(Q430="③",$AL$209,IF(Q430="④",$AL$231,0))))</f>
        <v>0</v>
      </c>
      <c r="U430" s="926"/>
      <c r="V430" s="927"/>
      <c r="W430" s="783">
        <f t="shared" ref="W430" si="163">IF(AND(I430="△",AU430="●"),$K$258*2,0)</f>
        <v>0</v>
      </c>
      <c r="X430" s="784"/>
      <c r="Y430" s="784"/>
      <c r="Z430" s="784"/>
      <c r="AA430" s="834"/>
      <c r="AB430" s="937"/>
      <c r="AC430" s="938"/>
      <c r="AD430" s="939"/>
      <c r="AE430" s="925">
        <f t="shared" ref="AE430" si="164">IF(AB432=0,0,ROUNDUP(AB432/AB430,3))</f>
        <v>0</v>
      </c>
      <c r="AF430" s="926"/>
      <c r="AG430" s="927"/>
      <c r="AH430" s="742">
        <f>IF(I430="○",L430+W430,ROUNDUP(L430*T430+W430*AE430,1))</f>
        <v>0</v>
      </c>
      <c r="AI430" s="743"/>
      <c r="AJ430" s="743"/>
      <c r="AK430" s="743"/>
      <c r="AL430" s="744"/>
      <c r="AN430" s="928">
        <f t="shared" ref="AN430" si="165">IF(I430="△",ROUNDUP(W430*AE430,1),0)</f>
        <v>0</v>
      </c>
      <c r="AO430" s="929"/>
      <c r="AP430" s="929"/>
      <c r="AQ430" s="929"/>
      <c r="AR430" s="930"/>
      <c r="AU430" s="748" t="str">
        <f t="shared" ref="AU430" si="166">IF(OR(I430="×",AU434="×"),"×","●")</f>
        <v>●</v>
      </c>
      <c r="AV430" s="837">
        <f t="shared" ref="AV430" si="167">IF(AU430="●",IF(I430="定","-",I430),"-")</f>
        <v>0</v>
      </c>
      <c r="AW430" s="820">
        <f>20+ROUNDDOWN(($K$256-1000)/1000,0)*20</f>
        <v>0</v>
      </c>
    </row>
    <row r="431" spans="3:49" ht="10.9" customHeight="1">
      <c r="C431" s="868"/>
      <c r="D431" s="922"/>
      <c r="E431" s="866"/>
      <c r="F431" s="866"/>
      <c r="G431" s="868"/>
      <c r="H431" s="866"/>
      <c r="I431" s="777"/>
      <c r="J431" s="778"/>
      <c r="K431" s="779"/>
      <c r="L431" s="786"/>
      <c r="M431" s="787"/>
      <c r="N431" s="787"/>
      <c r="O431" s="787"/>
      <c r="P431" s="788"/>
      <c r="Q431" s="777"/>
      <c r="R431" s="778"/>
      <c r="S431" s="874"/>
      <c r="T431" s="926"/>
      <c r="U431" s="926"/>
      <c r="V431" s="927"/>
      <c r="W431" s="786"/>
      <c r="X431" s="787"/>
      <c r="Y431" s="787"/>
      <c r="Z431" s="787"/>
      <c r="AA431" s="835"/>
      <c r="AB431" s="940"/>
      <c r="AC431" s="941"/>
      <c r="AD431" s="942"/>
      <c r="AE431" s="926"/>
      <c r="AF431" s="926"/>
      <c r="AG431" s="927"/>
      <c r="AH431" s="742"/>
      <c r="AI431" s="743"/>
      <c r="AJ431" s="743"/>
      <c r="AK431" s="743"/>
      <c r="AL431" s="744"/>
      <c r="AN431" s="911"/>
      <c r="AO431" s="912"/>
      <c r="AP431" s="912"/>
      <c r="AQ431" s="912"/>
      <c r="AR431" s="913"/>
      <c r="AU431" s="748"/>
      <c r="AV431" s="837"/>
      <c r="AW431" s="820"/>
    </row>
    <row r="432" spans="3:49" ht="10.9" customHeight="1">
      <c r="C432" s="868"/>
      <c r="D432" s="922"/>
      <c r="E432" s="866"/>
      <c r="F432" s="866"/>
      <c r="G432" s="868"/>
      <c r="H432" s="866"/>
      <c r="I432" s="777"/>
      <c r="J432" s="778"/>
      <c r="K432" s="779"/>
      <c r="L432" s="786"/>
      <c r="M432" s="787"/>
      <c r="N432" s="787"/>
      <c r="O432" s="787"/>
      <c r="P432" s="788"/>
      <c r="Q432" s="777"/>
      <c r="R432" s="778"/>
      <c r="S432" s="874"/>
      <c r="T432" s="926"/>
      <c r="U432" s="926"/>
      <c r="V432" s="927"/>
      <c r="W432" s="786"/>
      <c r="X432" s="787"/>
      <c r="Y432" s="787"/>
      <c r="Z432" s="787"/>
      <c r="AA432" s="835"/>
      <c r="AB432" s="931"/>
      <c r="AC432" s="932"/>
      <c r="AD432" s="933"/>
      <c r="AE432" s="926"/>
      <c r="AF432" s="926"/>
      <c r="AG432" s="927"/>
      <c r="AH432" s="742"/>
      <c r="AI432" s="743"/>
      <c r="AJ432" s="743"/>
      <c r="AK432" s="743"/>
      <c r="AL432" s="744"/>
      <c r="AN432" s="911"/>
      <c r="AO432" s="912"/>
      <c r="AP432" s="912"/>
      <c r="AQ432" s="912"/>
      <c r="AR432" s="913"/>
      <c r="AU432" s="748"/>
      <c r="AV432" s="837"/>
      <c r="AW432" s="820"/>
    </row>
    <row r="433" spans="3:49" ht="10.9" customHeight="1">
      <c r="C433" s="869"/>
      <c r="D433" s="923"/>
      <c r="E433" s="867"/>
      <c r="F433" s="867"/>
      <c r="G433" s="869"/>
      <c r="H433" s="867"/>
      <c r="I433" s="780"/>
      <c r="J433" s="781"/>
      <c r="K433" s="782"/>
      <c r="L433" s="789"/>
      <c r="M433" s="790"/>
      <c r="N433" s="790"/>
      <c r="O433" s="790"/>
      <c r="P433" s="791"/>
      <c r="Q433" s="780"/>
      <c r="R433" s="781"/>
      <c r="S433" s="875"/>
      <c r="T433" s="926"/>
      <c r="U433" s="926"/>
      <c r="V433" s="927"/>
      <c r="W433" s="789"/>
      <c r="X433" s="790"/>
      <c r="Y433" s="790"/>
      <c r="Z433" s="790"/>
      <c r="AA433" s="836"/>
      <c r="AB433" s="934"/>
      <c r="AC433" s="935"/>
      <c r="AD433" s="936"/>
      <c r="AE433" s="926"/>
      <c r="AF433" s="926"/>
      <c r="AG433" s="927"/>
      <c r="AH433" s="742"/>
      <c r="AI433" s="743"/>
      <c r="AJ433" s="743"/>
      <c r="AK433" s="743"/>
      <c r="AL433" s="744"/>
      <c r="AN433" s="911"/>
      <c r="AO433" s="912"/>
      <c r="AP433" s="912"/>
      <c r="AQ433" s="912"/>
      <c r="AR433" s="913"/>
      <c r="AU433" s="748"/>
      <c r="AV433" s="837"/>
      <c r="AW433" s="820"/>
    </row>
    <row r="434" spans="3:49" ht="10.9" customHeight="1">
      <c r="C434" s="920">
        <v>5</v>
      </c>
      <c r="D434" s="921" t="s">
        <v>9</v>
      </c>
      <c r="E434" s="924">
        <v>28</v>
      </c>
      <c r="F434" s="924" t="s">
        <v>10</v>
      </c>
      <c r="G434" s="920" t="s">
        <v>20</v>
      </c>
      <c r="H434" s="924"/>
      <c r="I434" s="774"/>
      <c r="J434" s="775"/>
      <c r="K434" s="776"/>
      <c r="L434" s="783">
        <f>IF(AND(I434="△",AU434="●"),AW434,0)</f>
        <v>0</v>
      </c>
      <c r="M434" s="784"/>
      <c r="N434" s="784"/>
      <c r="O434" s="784"/>
      <c r="P434" s="785"/>
      <c r="Q434" s="774"/>
      <c r="R434" s="775"/>
      <c r="S434" s="873"/>
      <c r="T434" s="925">
        <f t="shared" ref="T434" si="168">IF(Q434="①",$AL$165,IF(Q434="②",$AL$187,IF(Q434="③",$AL$209,IF(Q434="④",$AL$231,0))))</f>
        <v>0</v>
      </c>
      <c r="U434" s="926"/>
      <c r="V434" s="927"/>
      <c r="W434" s="783">
        <f t="shared" ref="W434" si="169">IF(AND(I434="△",AU434="●"),$K$258*2,0)</f>
        <v>0</v>
      </c>
      <c r="X434" s="784"/>
      <c r="Y434" s="784"/>
      <c r="Z434" s="784"/>
      <c r="AA434" s="834"/>
      <c r="AB434" s="937"/>
      <c r="AC434" s="938"/>
      <c r="AD434" s="939"/>
      <c r="AE434" s="925">
        <f t="shared" ref="AE434" si="170">IF(AB436=0,0,ROUNDUP(AB436/AB434,3))</f>
        <v>0</v>
      </c>
      <c r="AF434" s="926"/>
      <c r="AG434" s="927"/>
      <c r="AH434" s="742">
        <f>IF(I434="○",L434+W434,ROUNDUP(L434*T434+W434*AE434,1))</f>
        <v>0</v>
      </c>
      <c r="AI434" s="743"/>
      <c r="AJ434" s="743"/>
      <c r="AK434" s="743"/>
      <c r="AL434" s="744"/>
      <c r="AN434" s="928">
        <f t="shared" ref="AN434" si="171">IF(I434="△",ROUNDUP(W434*AE434,1),0)</f>
        <v>0</v>
      </c>
      <c r="AO434" s="929"/>
      <c r="AP434" s="929"/>
      <c r="AQ434" s="929"/>
      <c r="AR434" s="930"/>
      <c r="AU434" s="748" t="str">
        <f t="shared" ref="AU434" si="172">IF(OR(I434="×",AU438="×"),"×","●")</f>
        <v>●</v>
      </c>
      <c r="AV434" s="837">
        <f t="shared" ref="AV434" si="173">IF(AU434="●",IF(I434="定","-",I434),"-")</f>
        <v>0</v>
      </c>
      <c r="AW434" s="820">
        <f t="shared" ref="AW434" si="174">20+ROUNDDOWN(($K$256-1000)/1000,0)*20</f>
        <v>0</v>
      </c>
    </row>
    <row r="435" spans="3:49" ht="10.9" customHeight="1">
      <c r="C435" s="868"/>
      <c r="D435" s="922"/>
      <c r="E435" s="866"/>
      <c r="F435" s="866"/>
      <c r="G435" s="868"/>
      <c r="H435" s="866"/>
      <c r="I435" s="777"/>
      <c r="J435" s="778"/>
      <c r="K435" s="779"/>
      <c r="L435" s="786"/>
      <c r="M435" s="787"/>
      <c r="N435" s="787"/>
      <c r="O435" s="787"/>
      <c r="P435" s="788"/>
      <c r="Q435" s="777"/>
      <c r="R435" s="778"/>
      <c r="S435" s="874"/>
      <c r="T435" s="926"/>
      <c r="U435" s="926"/>
      <c r="V435" s="927"/>
      <c r="W435" s="786"/>
      <c r="X435" s="787"/>
      <c r="Y435" s="787"/>
      <c r="Z435" s="787"/>
      <c r="AA435" s="835"/>
      <c r="AB435" s="940"/>
      <c r="AC435" s="941"/>
      <c r="AD435" s="942"/>
      <c r="AE435" s="926"/>
      <c r="AF435" s="926"/>
      <c r="AG435" s="927"/>
      <c r="AH435" s="742"/>
      <c r="AI435" s="743"/>
      <c r="AJ435" s="743"/>
      <c r="AK435" s="743"/>
      <c r="AL435" s="744"/>
      <c r="AN435" s="911"/>
      <c r="AO435" s="912"/>
      <c r="AP435" s="912"/>
      <c r="AQ435" s="912"/>
      <c r="AR435" s="913"/>
      <c r="AU435" s="748"/>
      <c r="AV435" s="837"/>
      <c r="AW435" s="820"/>
    </row>
    <row r="436" spans="3:49" ht="10.9" customHeight="1">
      <c r="C436" s="868"/>
      <c r="D436" s="922"/>
      <c r="E436" s="866"/>
      <c r="F436" s="866"/>
      <c r="G436" s="868"/>
      <c r="H436" s="866"/>
      <c r="I436" s="777"/>
      <c r="J436" s="778"/>
      <c r="K436" s="779"/>
      <c r="L436" s="786"/>
      <c r="M436" s="787"/>
      <c r="N436" s="787"/>
      <c r="O436" s="787"/>
      <c r="P436" s="788"/>
      <c r="Q436" s="777"/>
      <c r="R436" s="778"/>
      <c r="S436" s="874"/>
      <c r="T436" s="926"/>
      <c r="U436" s="926"/>
      <c r="V436" s="927"/>
      <c r="W436" s="786"/>
      <c r="X436" s="787"/>
      <c r="Y436" s="787"/>
      <c r="Z436" s="787"/>
      <c r="AA436" s="835"/>
      <c r="AB436" s="931"/>
      <c r="AC436" s="932"/>
      <c r="AD436" s="933"/>
      <c r="AE436" s="926"/>
      <c r="AF436" s="926"/>
      <c r="AG436" s="927"/>
      <c r="AH436" s="742"/>
      <c r="AI436" s="743"/>
      <c r="AJ436" s="743"/>
      <c r="AK436" s="743"/>
      <c r="AL436" s="744"/>
      <c r="AN436" s="911"/>
      <c r="AO436" s="912"/>
      <c r="AP436" s="912"/>
      <c r="AQ436" s="912"/>
      <c r="AR436" s="913"/>
      <c r="AU436" s="748"/>
      <c r="AV436" s="837"/>
      <c r="AW436" s="820"/>
    </row>
    <row r="437" spans="3:49" ht="10.9" customHeight="1">
      <c r="C437" s="869"/>
      <c r="D437" s="923"/>
      <c r="E437" s="867"/>
      <c r="F437" s="867"/>
      <c r="G437" s="869"/>
      <c r="H437" s="867"/>
      <c r="I437" s="780"/>
      <c r="J437" s="781"/>
      <c r="K437" s="782"/>
      <c r="L437" s="789"/>
      <c r="M437" s="790"/>
      <c r="N437" s="790"/>
      <c r="O437" s="790"/>
      <c r="P437" s="791"/>
      <c r="Q437" s="780"/>
      <c r="R437" s="781"/>
      <c r="S437" s="875"/>
      <c r="T437" s="926"/>
      <c r="U437" s="926"/>
      <c r="V437" s="927"/>
      <c r="W437" s="789"/>
      <c r="X437" s="790"/>
      <c r="Y437" s="790"/>
      <c r="Z437" s="790"/>
      <c r="AA437" s="836"/>
      <c r="AB437" s="934"/>
      <c r="AC437" s="935"/>
      <c r="AD437" s="936"/>
      <c r="AE437" s="926"/>
      <c r="AF437" s="926"/>
      <c r="AG437" s="927"/>
      <c r="AH437" s="742"/>
      <c r="AI437" s="743"/>
      <c r="AJ437" s="743"/>
      <c r="AK437" s="743"/>
      <c r="AL437" s="744"/>
      <c r="AN437" s="911"/>
      <c r="AO437" s="912"/>
      <c r="AP437" s="912"/>
      <c r="AQ437" s="912"/>
      <c r="AR437" s="913"/>
      <c r="AU437" s="748"/>
      <c r="AV437" s="837"/>
      <c r="AW437" s="820"/>
    </row>
    <row r="438" spans="3:49" ht="10.9" customHeight="1">
      <c r="C438" s="765">
        <v>5</v>
      </c>
      <c r="D438" s="768" t="s">
        <v>9</v>
      </c>
      <c r="E438" s="771">
        <v>29</v>
      </c>
      <c r="F438" s="771" t="s">
        <v>10</v>
      </c>
      <c r="G438" s="765" t="s">
        <v>21</v>
      </c>
      <c r="H438" s="771"/>
      <c r="I438" s="774"/>
      <c r="J438" s="775"/>
      <c r="K438" s="776"/>
      <c r="L438" s="906">
        <f>IF(OR(I438="○",I438="△"),IF(AU438="●",AW438,0),0)</f>
        <v>0</v>
      </c>
      <c r="M438" s="906"/>
      <c r="N438" s="906"/>
      <c r="O438" s="906"/>
      <c r="P438" s="906"/>
      <c r="Q438" s="774"/>
      <c r="R438" s="775"/>
      <c r="S438" s="873"/>
      <c r="T438" s="925">
        <f t="shared" ref="T438" si="175">IF(Q438="①",$AL$165,IF(Q438="②",$AL$187,IF(Q438="③",$AL$209,IF(Q438="④",$AL$231,0))))</f>
        <v>0</v>
      </c>
      <c r="U438" s="926"/>
      <c r="V438" s="927"/>
      <c r="W438" s="906">
        <f t="shared" ref="W438" si="176">IF(OR(I438="○",I438="△"),IF(AU438="●",$K$258*2,0),0)</f>
        <v>0</v>
      </c>
      <c r="X438" s="906"/>
      <c r="Y438" s="906"/>
      <c r="Z438" s="906"/>
      <c r="AA438" s="907"/>
      <c r="AB438" s="937"/>
      <c r="AC438" s="938"/>
      <c r="AD438" s="939"/>
      <c r="AE438" s="925">
        <f t="shared" ref="AE438" si="177">IF(AB440=0,0,ROUNDUP(AB440/AB438,3))</f>
        <v>0</v>
      </c>
      <c r="AF438" s="926"/>
      <c r="AG438" s="927"/>
      <c r="AH438" s="742">
        <f>IF(I438="○",L438+W438,ROUNDUP(L438*T438+W438*AE438,1))</f>
        <v>0</v>
      </c>
      <c r="AI438" s="743"/>
      <c r="AJ438" s="743"/>
      <c r="AK438" s="743"/>
      <c r="AL438" s="744"/>
      <c r="AN438" s="911">
        <f t="shared" ref="AN438" si="178">IF(I438="△",ROUNDUP(W438*AE438,1),0)</f>
        <v>0</v>
      </c>
      <c r="AO438" s="912"/>
      <c r="AP438" s="912"/>
      <c r="AQ438" s="912"/>
      <c r="AR438" s="913"/>
      <c r="AU438" s="748" t="str">
        <f>IF(OR(I438="×",AU442="×"),"×","●")</f>
        <v>●</v>
      </c>
      <c r="AV438" s="837">
        <f t="shared" ref="AV438" si="179">IF(AU438="●",IF(I438="定","-",I438),"-")</f>
        <v>0</v>
      </c>
      <c r="AW438" s="820">
        <f t="shared" ref="AW438" si="180">20+ROUNDDOWN(($K$256-1000)/1000,0)*20</f>
        <v>0</v>
      </c>
    </row>
    <row r="439" spans="3:49" ht="10.9" customHeight="1">
      <c r="C439" s="766"/>
      <c r="D439" s="769"/>
      <c r="E439" s="772"/>
      <c r="F439" s="772"/>
      <c r="G439" s="766"/>
      <c r="H439" s="772"/>
      <c r="I439" s="777"/>
      <c r="J439" s="778"/>
      <c r="K439" s="779"/>
      <c r="L439" s="906"/>
      <c r="M439" s="906"/>
      <c r="N439" s="906"/>
      <c r="O439" s="906"/>
      <c r="P439" s="906"/>
      <c r="Q439" s="777"/>
      <c r="R439" s="778"/>
      <c r="S439" s="874"/>
      <c r="T439" s="926"/>
      <c r="U439" s="926"/>
      <c r="V439" s="927"/>
      <c r="W439" s="906"/>
      <c r="X439" s="906"/>
      <c r="Y439" s="906"/>
      <c r="Z439" s="906"/>
      <c r="AA439" s="907"/>
      <c r="AB439" s="940"/>
      <c r="AC439" s="941"/>
      <c r="AD439" s="942"/>
      <c r="AE439" s="926"/>
      <c r="AF439" s="926"/>
      <c r="AG439" s="927"/>
      <c r="AH439" s="742"/>
      <c r="AI439" s="743"/>
      <c r="AJ439" s="743"/>
      <c r="AK439" s="743"/>
      <c r="AL439" s="744"/>
      <c r="AN439" s="911"/>
      <c r="AO439" s="912"/>
      <c r="AP439" s="912"/>
      <c r="AQ439" s="912"/>
      <c r="AR439" s="913"/>
      <c r="AU439" s="748"/>
      <c r="AV439" s="837"/>
      <c r="AW439" s="820"/>
    </row>
    <row r="440" spans="3:49" ht="10.9" customHeight="1">
      <c r="C440" s="766"/>
      <c r="D440" s="769"/>
      <c r="E440" s="772"/>
      <c r="F440" s="772"/>
      <c r="G440" s="766"/>
      <c r="H440" s="772"/>
      <c r="I440" s="777"/>
      <c r="J440" s="778"/>
      <c r="K440" s="779"/>
      <c r="L440" s="906"/>
      <c r="M440" s="906"/>
      <c r="N440" s="906"/>
      <c r="O440" s="906"/>
      <c r="P440" s="906"/>
      <c r="Q440" s="777"/>
      <c r="R440" s="778"/>
      <c r="S440" s="874"/>
      <c r="T440" s="926"/>
      <c r="U440" s="926"/>
      <c r="V440" s="927"/>
      <c r="W440" s="906"/>
      <c r="X440" s="906"/>
      <c r="Y440" s="906"/>
      <c r="Z440" s="906"/>
      <c r="AA440" s="907"/>
      <c r="AB440" s="931"/>
      <c r="AC440" s="932"/>
      <c r="AD440" s="933"/>
      <c r="AE440" s="926"/>
      <c r="AF440" s="926"/>
      <c r="AG440" s="927"/>
      <c r="AH440" s="742"/>
      <c r="AI440" s="743"/>
      <c r="AJ440" s="743"/>
      <c r="AK440" s="743"/>
      <c r="AL440" s="744"/>
      <c r="AN440" s="911"/>
      <c r="AO440" s="912"/>
      <c r="AP440" s="912"/>
      <c r="AQ440" s="912"/>
      <c r="AR440" s="913"/>
      <c r="AU440" s="748"/>
      <c r="AV440" s="837"/>
      <c r="AW440" s="820"/>
    </row>
    <row r="441" spans="3:49" ht="10.9" customHeight="1">
      <c r="C441" s="767"/>
      <c r="D441" s="770"/>
      <c r="E441" s="773"/>
      <c r="F441" s="773"/>
      <c r="G441" s="767"/>
      <c r="H441" s="773"/>
      <c r="I441" s="780"/>
      <c r="J441" s="781"/>
      <c r="K441" s="782"/>
      <c r="L441" s="906"/>
      <c r="M441" s="906"/>
      <c r="N441" s="906"/>
      <c r="O441" s="906"/>
      <c r="P441" s="906"/>
      <c r="Q441" s="780"/>
      <c r="R441" s="781"/>
      <c r="S441" s="875"/>
      <c r="T441" s="926"/>
      <c r="U441" s="926"/>
      <c r="V441" s="927"/>
      <c r="W441" s="906"/>
      <c r="X441" s="906"/>
      <c r="Y441" s="906"/>
      <c r="Z441" s="906"/>
      <c r="AA441" s="907"/>
      <c r="AB441" s="934"/>
      <c r="AC441" s="935"/>
      <c r="AD441" s="936"/>
      <c r="AE441" s="926"/>
      <c r="AF441" s="926"/>
      <c r="AG441" s="927"/>
      <c r="AH441" s="742"/>
      <c r="AI441" s="743"/>
      <c r="AJ441" s="743"/>
      <c r="AK441" s="743"/>
      <c r="AL441" s="744"/>
      <c r="AN441" s="911"/>
      <c r="AO441" s="912"/>
      <c r="AP441" s="912"/>
      <c r="AQ441" s="912"/>
      <c r="AR441" s="913"/>
      <c r="AU441" s="748"/>
      <c r="AV441" s="837"/>
      <c r="AW441" s="820"/>
    </row>
    <row r="442" spans="3:49" ht="10.9" customHeight="1">
      <c r="C442" s="765">
        <v>5</v>
      </c>
      <c r="D442" s="768" t="s">
        <v>9</v>
      </c>
      <c r="E442" s="771">
        <v>30</v>
      </c>
      <c r="F442" s="771" t="s">
        <v>10</v>
      </c>
      <c r="G442" s="765" t="s">
        <v>22</v>
      </c>
      <c r="H442" s="771"/>
      <c r="I442" s="774"/>
      <c r="J442" s="775"/>
      <c r="K442" s="776"/>
      <c r="L442" s="906">
        <f>IF(OR(I442="○",I442="△"),IF(AU442="●",AW442,0),0)</f>
        <v>0</v>
      </c>
      <c r="M442" s="906"/>
      <c r="N442" s="906"/>
      <c r="O442" s="906"/>
      <c r="P442" s="906"/>
      <c r="Q442" s="774"/>
      <c r="R442" s="775"/>
      <c r="S442" s="873"/>
      <c r="T442" s="908">
        <f t="shared" ref="T442" si="181">IF(Q442="①",$AL$165,IF(Q442="②",$AL$187,IF(Q442="③",$AL$209,IF(Q442="④",$AL$231,0))))</f>
        <v>0</v>
      </c>
      <c r="U442" s="909"/>
      <c r="V442" s="910"/>
      <c r="W442" s="906">
        <f t="shared" ref="W442" si="182">IF(OR(I442="○",I442="△"),IF(AU442="●",$K$258*2,0),0)</f>
        <v>0</v>
      </c>
      <c r="X442" s="906"/>
      <c r="Y442" s="906"/>
      <c r="Z442" s="906"/>
      <c r="AA442" s="907"/>
      <c r="AB442" s="937"/>
      <c r="AC442" s="938"/>
      <c r="AD442" s="939"/>
      <c r="AE442" s="908">
        <f t="shared" ref="AE442" si="183">IF(AB444=0,0,ROUNDUP(AB444/AB442,3))</f>
        <v>0</v>
      </c>
      <c r="AF442" s="909"/>
      <c r="AG442" s="910"/>
      <c r="AH442" s="742">
        <f>IF(I442="○",L442+W442,ROUNDUP(L442*T442+W442*AE442,1))</f>
        <v>0</v>
      </c>
      <c r="AI442" s="743"/>
      <c r="AJ442" s="743"/>
      <c r="AK442" s="743"/>
      <c r="AL442" s="744"/>
      <c r="AN442" s="911">
        <f t="shared" ref="AN442" si="184">IF(I442="△",ROUNDUP(W442*AE442,1),0)</f>
        <v>0</v>
      </c>
      <c r="AO442" s="912"/>
      <c r="AP442" s="912"/>
      <c r="AQ442" s="912"/>
      <c r="AR442" s="913"/>
      <c r="AU442" s="748" t="str">
        <f>IF(OR(I442="×",AU446="×"),"×","●")</f>
        <v>●</v>
      </c>
      <c r="AV442" s="837">
        <f t="shared" ref="AV442" si="185">IF(AU442="●",IF(I442="定","-",I442),"-")</f>
        <v>0</v>
      </c>
      <c r="AW442" s="820">
        <f t="shared" ref="AW442" si="186">20+ROUNDDOWN(($K$256-1000)/1000,0)*20</f>
        <v>0</v>
      </c>
    </row>
    <row r="443" spans="3:49" ht="10.9" customHeight="1">
      <c r="C443" s="766"/>
      <c r="D443" s="769"/>
      <c r="E443" s="772"/>
      <c r="F443" s="772"/>
      <c r="G443" s="766"/>
      <c r="H443" s="772"/>
      <c r="I443" s="777"/>
      <c r="J443" s="778"/>
      <c r="K443" s="779"/>
      <c r="L443" s="906"/>
      <c r="M443" s="906"/>
      <c r="N443" s="906"/>
      <c r="O443" s="906"/>
      <c r="P443" s="906"/>
      <c r="Q443" s="777"/>
      <c r="R443" s="778"/>
      <c r="S443" s="874"/>
      <c r="T443" s="876"/>
      <c r="U443" s="877"/>
      <c r="V443" s="878"/>
      <c r="W443" s="906"/>
      <c r="X443" s="906"/>
      <c r="Y443" s="906"/>
      <c r="Z443" s="906"/>
      <c r="AA443" s="907"/>
      <c r="AB443" s="940"/>
      <c r="AC443" s="941"/>
      <c r="AD443" s="942"/>
      <c r="AE443" s="876"/>
      <c r="AF443" s="877"/>
      <c r="AG443" s="878"/>
      <c r="AH443" s="742"/>
      <c r="AI443" s="743"/>
      <c r="AJ443" s="743"/>
      <c r="AK443" s="743"/>
      <c r="AL443" s="744"/>
      <c r="AN443" s="911"/>
      <c r="AO443" s="912"/>
      <c r="AP443" s="912"/>
      <c r="AQ443" s="912"/>
      <c r="AR443" s="913"/>
      <c r="AU443" s="748"/>
      <c r="AV443" s="837"/>
      <c r="AW443" s="820"/>
    </row>
    <row r="444" spans="3:49" ht="10.9" customHeight="1">
      <c r="C444" s="766"/>
      <c r="D444" s="769"/>
      <c r="E444" s="772"/>
      <c r="F444" s="772"/>
      <c r="G444" s="766"/>
      <c r="H444" s="772"/>
      <c r="I444" s="777"/>
      <c r="J444" s="778"/>
      <c r="K444" s="779"/>
      <c r="L444" s="906"/>
      <c r="M444" s="906"/>
      <c r="N444" s="906"/>
      <c r="O444" s="906"/>
      <c r="P444" s="906"/>
      <c r="Q444" s="777"/>
      <c r="R444" s="778"/>
      <c r="S444" s="874"/>
      <c r="T444" s="876"/>
      <c r="U444" s="877"/>
      <c r="V444" s="878"/>
      <c r="W444" s="906"/>
      <c r="X444" s="906"/>
      <c r="Y444" s="906"/>
      <c r="Z444" s="906"/>
      <c r="AA444" s="907"/>
      <c r="AB444" s="931"/>
      <c r="AC444" s="932"/>
      <c r="AD444" s="933"/>
      <c r="AE444" s="876"/>
      <c r="AF444" s="877"/>
      <c r="AG444" s="878"/>
      <c r="AH444" s="742"/>
      <c r="AI444" s="743"/>
      <c r="AJ444" s="743"/>
      <c r="AK444" s="743"/>
      <c r="AL444" s="744"/>
      <c r="AN444" s="911"/>
      <c r="AO444" s="912"/>
      <c r="AP444" s="912"/>
      <c r="AQ444" s="912"/>
      <c r="AR444" s="913"/>
      <c r="AU444" s="748"/>
      <c r="AV444" s="837"/>
      <c r="AW444" s="820"/>
    </row>
    <row r="445" spans="3:49" ht="10.9" customHeight="1">
      <c r="C445" s="767"/>
      <c r="D445" s="770"/>
      <c r="E445" s="773"/>
      <c r="F445" s="773"/>
      <c r="G445" s="767"/>
      <c r="H445" s="773"/>
      <c r="I445" s="780"/>
      <c r="J445" s="781"/>
      <c r="K445" s="782"/>
      <c r="L445" s="906"/>
      <c r="M445" s="906"/>
      <c r="N445" s="906"/>
      <c r="O445" s="906"/>
      <c r="P445" s="906"/>
      <c r="Q445" s="780"/>
      <c r="R445" s="781"/>
      <c r="S445" s="875"/>
      <c r="T445" s="879"/>
      <c r="U445" s="880"/>
      <c r="V445" s="881"/>
      <c r="W445" s="906"/>
      <c r="X445" s="906"/>
      <c r="Y445" s="906"/>
      <c r="Z445" s="906"/>
      <c r="AA445" s="907"/>
      <c r="AB445" s="934"/>
      <c r="AC445" s="935"/>
      <c r="AD445" s="936"/>
      <c r="AE445" s="879"/>
      <c r="AF445" s="880"/>
      <c r="AG445" s="881"/>
      <c r="AH445" s="742"/>
      <c r="AI445" s="743"/>
      <c r="AJ445" s="743"/>
      <c r="AK445" s="743"/>
      <c r="AL445" s="744"/>
      <c r="AN445" s="911"/>
      <c r="AO445" s="912"/>
      <c r="AP445" s="912"/>
      <c r="AQ445" s="912"/>
      <c r="AR445" s="913"/>
      <c r="AU445" s="748"/>
      <c r="AV445" s="837"/>
      <c r="AW445" s="820"/>
    </row>
    <row r="446" spans="3:49" ht="10.9" customHeight="1">
      <c r="C446" s="920">
        <v>5</v>
      </c>
      <c r="D446" s="921" t="s">
        <v>9</v>
      </c>
      <c r="E446" s="924">
        <v>31</v>
      </c>
      <c r="F446" s="924" t="s">
        <v>10</v>
      </c>
      <c r="G446" s="920" t="s">
        <v>23</v>
      </c>
      <c r="H446" s="924"/>
      <c r="I446" s="774"/>
      <c r="J446" s="775"/>
      <c r="K446" s="776"/>
      <c r="L446" s="783">
        <f>IF(AND(I446="△",AU446="●"),AW446,0)</f>
        <v>0</v>
      </c>
      <c r="M446" s="784"/>
      <c r="N446" s="784"/>
      <c r="O446" s="784"/>
      <c r="P446" s="785"/>
      <c r="Q446" s="774"/>
      <c r="R446" s="775"/>
      <c r="S446" s="873"/>
      <c r="T446" s="925">
        <f>IF(Q446="①",$AL$165,IF(Q446="②",$AL$187,IF(Q446="③",$AL$209,IF(Q446="④",$AL$231,0))))</f>
        <v>0</v>
      </c>
      <c r="U446" s="926"/>
      <c r="V446" s="927"/>
      <c r="W446" s="952">
        <f>IF(AND(I446="△",AU446="●"),$K$258*2,0)</f>
        <v>0</v>
      </c>
      <c r="X446" s="784"/>
      <c r="Y446" s="784"/>
      <c r="Z446" s="784"/>
      <c r="AA446" s="834"/>
      <c r="AB446" s="937"/>
      <c r="AC446" s="938"/>
      <c r="AD446" s="939"/>
      <c r="AE446" s="925">
        <f t="shared" ref="AE446" si="187">IF(AB448=0,0,ROUNDUP(AB448/AB446,3))</f>
        <v>0</v>
      </c>
      <c r="AF446" s="926"/>
      <c r="AG446" s="927"/>
      <c r="AH446" s="742">
        <f>IF(I446="○",L446+W446,ROUNDUP(L446*T446+W446*AE446,1))</f>
        <v>0</v>
      </c>
      <c r="AI446" s="743"/>
      <c r="AJ446" s="743"/>
      <c r="AK446" s="743"/>
      <c r="AL446" s="744"/>
      <c r="AN446" s="911">
        <f t="shared" ref="AN446" si="188">IF(I446="△",ROUNDUP(W446*AE446,1),0)</f>
        <v>0</v>
      </c>
      <c r="AO446" s="912"/>
      <c r="AP446" s="912"/>
      <c r="AQ446" s="912"/>
      <c r="AR446" s="913"/>
      <c r="AU446" s="748" t="str">
        <f>IF(I446="×","×","●")</f>
        <v>●</v>
      </c>
      <c r="AV446" s="837">
        <f t="shared" ref="AV446" si="189">IF(AU446="●",IF(I446="定","-",I446),"-")</f>
        <v>0</v>
      </c>
      <c r="AW446" s="820">
        <f t="shared" ref="AW446" si="190">20+ROUNDDOWN(($K$256-1000)/1000,0)*20</f>
        <v>0</v>
      </c>
    </row>
    <row r="447" spans="3:49" ht="10.9" customHeight="1">
      <c r="C447" s="868"/>
      <c r="D447" s="922"/>
      <c r="E447" s="866"/>
      <c r="F447" s="866"/>
      <c r="G447" s="868"/>
      <c r="H447" s="866"/>
      <c r="I447" s="777"/>
      <c r="J447" s="778"/>
      <c r="K447" s="779"/>
      <c r="L447" s="786"/>
      <c r="M447" s="787"/>
      <c r="N447" s="787"/>
      <c r="O447" s="787"/>
      <c r="P447" s="788"/>
      <c r="Q447" s="777"/>
      <c r="R447" s="778"/>
      <c r="S447" s="874"/>
      <c r="T447" s="926"/>
      <c r="U447" s="926"/>
      <c r="V447" s="927"/>
      <c r="W447" s="953"/>
      <c r="X447" s="787"/>
      <c r="Y447" s="787"/>
      <c r="Z447" s="787"/>
      <c r="AA447" s="835"/>
      <c r="AB447" s="940"/>
      <c r="AC447" s="941"/>
      <c r="AD447" s="942"/>
      <c r="AE447" s="926"/>
      <c r="AF447" s="926"/>
      <c r="AG447" s="927"/>
      <c r="AH447" s="742"/>
      <c r="AI447" s="743"/>
      <c r="AJ447" s="743"/>
      <c r="AK447" s="743"/>
      <c r="AL447" s="744"/>
      <c r="AN447" s="911"/>
      <c r="AO447" s="912"/>
      <c r="AP447" s="912"/>
      <c r="AQ447" s="912"/>
      <c r="AR447" s="913"/>
      <c r="AU447" s="748"/>
      <c r="AV447" s="837"/>
      <c r="AW447" s="820"/>
    </row>
    <row r="448" spans="3:49" ht="10.9" customHeight="1">
      <c r="C448" s="868"/>
      <c r="D448" s="922"/>
      <c r="E448" s="866"/>
      <c r="F448" s="866"/>
      <c r="G448" s="868"/>
      <c r="H448" s="866"/>
      <c r="I448" s="777"/>
      <c r="J448" s="778"/>
      <c r="K448" s="779"/>
      <c r="L448" s="786"/>
      <c r="M448" s="787"/>
      <c r="N448" s="787"/>
      <c r="O448" s="787"/>
      <c r="P448" s="788"/>
      <c r="Q448" s="777"/>
      <c r="R448" s="778"/>
      <c r="S448" s="874"/>
      <c r="T448" s="926"/>
      <c r="U448" s="926"/>
      <c r="V448" s="927"/>
      <c r="W448" s="953"/>
      <c r="X448" s="787"/>
      <c r="Y448" s="787"/>
      <c r="Z448" s="787"/>
      <c r="AA448" s="835"/>
      <c r="AB448" s="943"/>
      <c r="AC448" s="944"/>
      <c r="AD448" s="945"/>
      <c r="AE448" s="926"/>
      <c r="AF448" s="926"/>
      <c r="AG448" s="927"/>
      <c r="AH448" s="742"/>
      <c r="AI448" s="743"/>
      <c r="AJ448" s="743"/>
      <c r="AK448" s="743"/>
      <c r="AL448" s="744"/>
      <c r="AN448" s="911"/>
      <c r="AO448" s="912"/>
      <c r="AP448" s="912"/>
      <c r="AQ448" s="912"/>
      <c r="AR448" s="913"/>
      <c r="AU448" s="748"/>
      <c r="AV448" s="837"/>
      <c r="AW448" s="820"/>
    </row>
    <row r="449" spans="3:49" ht="10.5" customHeight="1" thickBot="1">
      <c r="C449" s="946"/>
      <c r="D449" s="947"/>
      <c r="E449" s="948"/>
      <c r="F449" s="948"/>
      <c r="G449" s="946"/>
      <c r="H449" s="948"/>
      <c r="I449" s="885"/>
      <c r="J449" s="886"/>
      <c r="K449" s="887"/>
      <c r="L449" s="888"/>
      <c r="M449" s="889"/>
      <c r="N449" s="889"/>
      <c r="O449" s="889"/>
      <c r="P449" s="890"/>
      <c r="Q449" s="885"/>
      <c r="R449" s="886"/>
      <c r="S449" s="949"/>
      <c r="T449" s="950"/>
      <c r="U449" s="950"/>
      <c r="V449" s="951"/>
      <c r="W449" s="954"/>
      <c r="X449" s="889"/>
      <c r="Y449" s="889"/>
      <c r="Z449" s="889"/>
      <c r="AA449" s="896"/>
      <c r="AB449" s="1021"/>
      <c r="AC449" s="1022"/>
      <c r="AD449" s="1023"/>
      <c r="AE449" s="950"/>
      <c r="AF449" s="950"/>
      <c r="AG449" s="951"/>
      <c r="AH449" s="897"/>
      <c r="AI449" s="898"/>
      <c r="AJ449" s="898"/>
      <c r="AK449" s="898"/>
      <c r="AL449" s="899"/>
      <c r="AN449" s="955"/>
      <c r="AO449" s="956"/>
      <c r="AP449" s="956"/>
      <c r="AQ449" s="956"/>
      <c r="AR449" s="957"/>
      <c r="AU449" s="903"/>
      <c r="AV449" s="904"/>
      <c r="AW449" s="905"/>
    </row>
    <row r="450" spans="3:49" ht="10.9" customHeight="1" thickTop="1">
      <c r="C450" s="987">
        <v>6</v>
      </c>
      <c r="D450" s="998" t="s">
        <v>9</v>
      </c>
      <c r="E450" s="866">
        <v>1</v>
      </c>
      <c r="F450" s="985" t="s">
        <v>10</v>
      </c>
      <c r="G450" s="987" t="s">
        <v>24</v>
      </c>
      <c r="H450" s="866"/>
      <c r="I450" s="1000"/>
      <c r="J450" s="1001"/>
      <c r="K450" s="1002"/>
      <c r="L450" s="958">
        <f>IF(AND(I450="△",AU450="●"),AW450,0)</f>
        <v>0</v>
      </c>
      <c r="M450" s="959"/>
      <c r="N450" s="959"/>
      <c r="O450" s="959"/>
      <c r="P450" s="960"/>
      <c r="Q450" s="777"/>
      <c r="R450" s="778"/>
      <c r="S450" s="874"/>
      <c r="T450" s="964">
        <f>IF(Q450="①",$AL$168,IF(Q450="②",$AL$190,IF(Q450="③",$AL$212,IF(Q450="④",$AL$234,0))))</f>
        <v>0</v>
      </c>
      <c r="U450" s="965"/>
      <c r="V450" s="966"/>
      <c r="W450" s="958">
        <f t="shared" ref="W450" si="191">IF(AND(I450="△",AU450="●"),$K$258*2,0)</f>
        <v>0</v>
      </c>
      <c r="X450" s="959"/>
      <c r="Y450" s="959"/>
      <c r="Z450" s="959"/>
      <c r="AA450" s="960"/>
      <c r="AB450" s="931"/>
      <c r="AC450" s="932"/>
      <c r="AD450" s="933"/>
      <c r="AE450" s="964">
        <f t="shared" ref="AE450" si="192">IF(AB452=0,0,ROUNDUP(AB452/AB450,3))</f>
        <v>0</v>
      </c>
      <c r="AF450" s="965"/>
      <c r="AG450" s="966"/>
      <c r="AH450" s="970">
        <f>ROUNDUP(L450*T450+W450*AE450,1)</f>
        <v>0</v>
      </c>
      <c r="AI450" s="971"/>
      <c r="AJ450" s="971"/>
      <c r="AK450" s="971"/>
      <c r="AL450" s="972"/>
      <c r="AN450" s="974">
        <f t="shared" ref="AN450" si="193">IF(I450="△",ROUNDUP(W450*AE450,1),0)</f>
        <v>0</v>
      </c>
      <c r="AO450" s="971"/>
      <c r="AP450" s="971"/>
      <c r="AQ450" s="971"/>
      <c r="AR450" s="972"/>
      <c r="AU450" s="837" t="str">
        <f t="shared" ref="AU450" si="194">IF(OR(I450="×",AU458="×"),"×","●")</f>
        <v>●</v>
      </c>
      <c r="AV450" s="837">
        <f t="shared" ref="AV450:AV510" si="195">IF(AU450="●",IF(I450="定","-",I450),"-")</f>
        <v>0</v>
      </c>
      <c r="AW450" s="820">
        <f t="shared" ref="AW450" si="196">20+ROUNDDOWN(($K$256-1000)/1000,0)*20</f>
        <v>0</v>
      </c>
    </row>
    <row r="451" spans="3:49" ht="10.9" customHeight="1">
      <c r="C451" s="987"/>
      <c r="D451" s="998"/>
      <c r="E451" s="866"/>
      <c r="F451" s="985"/>
      <c r="G451" s="987"/>
      <c r="H451" s="866"/>
      <c r="I451" s="991"/>
      <c r="J451" s="992"/>
      <c r="K451" s="993"/>
      <c r="L451" s="958"/>
      <c r="M451" s="959"/>
      <c r="N451" s="959"/>
      <c r="O451" s="959"/>
      <c r="P451" s="960"/>
      <c r="Q451" s="777"/>
      <c r="R451" s="778"/>
      <c r="S451" s="874"/>
      <c r="T451" s="964"/>
      <c r="U451" s="965"/>
      <c r="V451" s="966"/>
      <c r="W451" s="958"/>
      <c r="X451" s="959"/>
      <c r="Y451" s="959"/>
      <c r="Z451" s="959"/>
      <c r="AA451" s="960"/>
      <c r="AB451" s="940"/>
      <c r="AC451" s="941"/>
      <c r="AD451" s="942"/>
      <c r="AE451" s="964"/>
      <c r="AF451" s="965"/>
      <c r="AG451" s="966"/>
      <c r="AH451" s="970"/>
      <c r="AI451" s="971"/>
      <c r="AJ451" s="971"/>
      <c r="AK451" s="971"/>
      <c r="AL451" s="972"/>
      <c r="AN451" s="974"/>
      <c r="AO451" s="971"/>
      <c r="AP451" s="971"/>
      <c r="AQ451" s="971"/>
      <c r="AR451" s="972"/>
      <c r="AU451" s="837"/>
      <c r="AV451" s="837"/>
      <c r="AW451" s="820"/>
    </row>
    <row r="452" spans="3:49" ht="10.9" customHeight="1">
      <c r="C452" s="987"/>
      <c r="D452" s="998"/>
      <c r="E452" s="866"/>
      <c r="F452" s="985"/>
      <c r="G452" s="987"/>
      <c r="H452" s="866"/>
      <c r="I452" s="991"/>
      <c r="J452" s="992"/>
      <c r="K452" s="993"/>
      <c r="L452" s="958"/>
      <c r="M452" s="959"/>
      <c r="N452" s="959"/>
      <c r="O452" s="959"/>
      <c r="P452" s="960"/>
      <c r="Q452" s="777"/>
      <c r="R452" s="778"/>
      <c r="S452" s="874"/>
      <c r="T452" s="964"/>
      <c r="U452" s="965"/>
      <c r="V452" s="966"/>
      <c r="W452" s="958"/>
      <c r="X452" s="959"/>
      <c r="Y452" s="959"/>
      <c r="Z452" s="959"/>
      <c r="AA452" s="960"/>
      <c r="AB452" s="931"/>
      <c r="AC452" s="932"/>
      <c r="AD452" s="933"/>
      <c r="AE452" s="964"/>
      <c r="AF452" s="965"/>
      <c r="AG452" s="966"/>
      <c r="AH452" s="970"/>
      <c r="AI452" s="971"/>
      <c r="AJ452" s="971"/>
      <c r="AK452" s="971"/>
      <c r="AL452" s="972"/>
      <c r="AN452" s="974"/>
      <c r="AO452" s="971"/>
      <c r="AP452" s="971"/>
      <c r="AQ452" s="971"/>
      <c r="AR452" s="972"/>
      <c r="AU452" s="837"/>
      <c r="AV452" s="837"/>
      <c r="AW452" s="820"/>
    </row>
    <row r="453" spans="3:49" ht="10.9" customHeight="1">
      <c r="C453" s="997"/>
      <c r="D453" s="999"/>
      <c r="E453" s="867"/>
      <c r="F453" s="986"/>
      <c r="G453" s="869"/>
      <c r="H453" s="867"/>
      <c r="I453" s="994"/>
      <c r="J453" s="995"/>
      <c r="K453" s="996"/>
      <c r="L453" s="961"/>
      <c r="M453" s="962"/>
      <c r="N453" s="962"/>
      <c r="O453" s="962"/>
      <c r="P453" s="963"/>
      <c r="Q453" s="780"/>
      <c r="R453" s="781"/>
      <c r="S453" s="875"/>
      <c r="T453" s="967"/>
      <c r="U453" s="968"/>
      <c r="V453" s="969"/>
      <c r="W453" s="961"/>
      <c r="X453" s="962"/>
      <c r="Y453" s="962"/>
      <c r="Z453" s="962"/>
      <c r="AA453" s="963"/>
      <c r="AB453" s="934"/>
      <c r="AC453" s="935"/>
      <c r="AD453" s="936"/>
      <c r="AE453" s="967"/>
      <c r="AF453" s="968"/>
      <c r="AG453" s="969"/>
      <c r="AH453" s="973"/>
      <c r="AI453" s="929"/>
      <c r="AJ453" s="929"/>
      <c r="AK453" s="929"/>
      <c r="AL453" s="930"/>
      <c r="AN453" s="928"/>
      <c r="AO453" s="929"/>
      <c r="AP453" s="929"/>
      <c r="AQ453" s="929"/>
      <c r="AR453" s="930"/>
      <c r="AU453" s="837"/>
      <c r="AV453" s="837"/>
      <c r="AW453" s="820"/>
    </row>
    <row r="454" spans="3:49" ht="10.9" customHeight="1">
      <c r="C454" s="920">
        <v>6</v>
      </c>
      <c r="D454" s="921" t="s">
        <v>9</v>
      </c>
      <c r="E454" s="924">
        <v>2</v>
      </c>
      <c r="F454" s="984" t="s">
        <v>10</v>
      </c>
      <c r="G454" s="920" t="s">
        <v>25</v>
      </c>
      <c r="H454" s="924"/>
      <c r="I454" s="988"/>
      <c r="J454" s="989"/>
      <c r="K454" s="990"/>
      <c r="L454" s="975">
        <f>IF(AND(I454="△",AU454="●"),AW454,0)</f>
        <v>0</v>
      </c>
      <c r="M454" s="976"/>
      <c r="N454" s="976"/>
      <c r="O454" s="976"/>
      <c r="P454" s="977"/>
      <c r="Q454" s="774"/>
      <c r="R454" s="775"/>
      <c r="S454" s="873"/>
      <c r="T454" s="978">
        <f t="shared" ref="T454" si="197">IF(Q454="①",$AL$168,IF(Q454="②",$AL$190,IF(Q454="③",$AL$212,IF(Q454="④",$AL$234,0))))</f>
        <v>0</v>
      </c>
      <c r="U454" s="979"/>
      <c r="V454" s="980"/>
      <c r="W454" s="975">
        <f t="shared" ref="W454" si="198">IF(AND(I454="△",AU454="●"),$K$258*2,0)</f>
        <v>0</v>
      </c>
      <c r="X454" s="976"/>
      <c r="Y454" s="976"/>
      <c r="Z454" s="976"/>
      <c r="AA454" s="977"/>
      <c r="AB454" s="937"/>
      <c r="AC454" s="938"/>
      <c r="AD454" s="939"/>
      <c r="AE454" s="978">
        <f t="shared" ref="AE454" si="199">IF(AB456=0,0,ROUNDUP(AB456/AB454,3))</f>
        <v>0</v>
      </c>
      <c r="AF454" s="979"/>
      <c r="AG454" s="980"/>
      <c r="AH454" s="981">
        <f t="shared" ref="AH454" si="200">ROUNDUP(L454*T454+W454*AE454,1)</f>
        <v>0</v>
      </c>
      <c r="AI454" s="982"/>
      <c r="AJ454" s="982"/>
      <c r="AK454" s="982"/>
      <c r="AL454" s="983"/>
      <c r="AN454" s="928">
        <f t="shared" ref="AN454" si="201">IF(I454="△",ROUNDUP(W454*AE454,1),0)</f>
        <v>0</v>
      </c>
      <c r="AO454" s="929"/>
      <c r="AP454" s="929"/>
      <c r="AQ454" s="929"/>
      <c r="AR454" s="930"/>
      <c r="AU454" s="837" t="str">
        <f t="shared" ref="AU454" si="202">IF(OR(I454="×",AU458="×"),"×","●")</f>
        <v>●</v>
      </c>
      <c r="AV454" s="837">
        <f t="shared" si="195"/>
        <v>0</v>
      </c>
      <c r="AW454" s="820">
        <f t="shared" ref="AW454" si="203">20+ROUNDDOWN(($K$256-1000)/1000,0)*20</f>
        <v>0</v>
      </c>
    </row>
    <row r="455" spans="3:49" ht="10.9" customHeight="1">
      <c r="C455" s="868"/>
      <c r="D455" s="922"/>
      <c r="E455" s="866"/>
      <c r="F455" s="985"/>
      <c r="G455" s="987"/>
      <c r="H455" s="866"/>
      <c r="I455" s="991"/>
      <c r="J455" s="992"/>
      <c r="K455" s="993"/>
      <c r="L455" s="958"/>
      <c r="M455" s="959"/>
      <c r="N455" s="959"/>
      <c r="O455" s="959"/>
      <c r="P455" s="960"/>
      <c r="Q455" s="777"/>
      <c r="R455" s="778"/>
      <c r="S455" s="874"/>
      <c r="T455" s="964"/>
      <c r="U455" s="965"/>
      <c r="V455" s="966"/>
      <c r="W455" s="958"/>
      <c r="X455" s="959"/>
      <c r="Y455" s="959"/>
      <c r="Z455" s="959"/>
      <c r="AA455" s="960"/>
      <c r="AB455" s="940"/>
      <c r="AC455" s="941"/>
      <c r="AD455" s="942"/>
      <c r="AE455" s="964"/>
      <c r="AF455" s="965"/>
      <c r="AG455" s="966"/>
      <c r="AH455" s="970"/>
      <c r="AI455" s="971"/>
      <c r="AJ455" s="971"/>
      <c r="AK455" s="971"/>
      <c r="AL455" s="972"/>
      <c r="AN455" s="911"/>
      <c r="AO455" s="912"/>
      <c r="AP455" s="912"/>
      <c r="AQ455" s="912"/>
      <c r="AR455" s="913"/>
      <c r="AU455" s="837"/>
      <c r="AV455" s="837"/>
      <c r="AW455" s="820"/>
    </row>
    <row r="456" spans="3:49" ht="10.9" customHeight="1">
      <c r="C456" s="868"/>
      <c r="D456" s="922"/>
      <c r="E456" s="866"/>
      <c r="F456" s="985"/>
      <c r="G456" s="987"/>
      <c r="H456" s="866"/>
      <c r="I456" s="991"/>
      <c r="J456" s="992"/>
      <c r="K456" s="993"/>
      <c r="L456" s="958"/>
      <c r="M456" s="959"/>
      <c r="N456" s="959"/>
      <c r="O456" s="959"/>
      <c r="P456" s="960"/>
      <c r="Q456" s="777"/>
      <c r="R456" s="778"/>
      <c r="S456" s="874"/>
      <c r="T456" s="964"/>
      <c r="U456" s="965"/>
      <c r="V456" s="966"/>
      <c r="W456" s="958"/>
      <c r="X456" s="959"/>
      <c r="Y456" s="959"/>
      <c r="Z456" s="959"/>
      <c r="AA456" s="960"/>
      <c r="AB456" s="931"/>
      <c r="AC456" s="932"/>
      <c r="AD456" s="933"/>
      <c r="AE456" s="964"/>
      <c r="AF456" s="965"/>
      <c r="AG456" s="966"/>
      <c r="AH456" s="970"/>
      <c r="AI456" s="971"/>
      <c r="AJ456" s="971"/>
      <c r="AK456" s="971"/>
      <c r="AL456" s="972"/>
      <c r="AN456" s="911"/>
      <c r="AO456" s="912"/>
      <c r="AP456" s="912"/>
      <c r="AQ456" s="912"/>
      <c r="AR456" s="913"/>
      <c r="AU456" s="837"/>
      <c r="AV456" s="837"/>
      <c r="AW456" s="820"/>
    </row>
    <row r="457" spans="3:49" ht="10.9" customHeight="1">
      <c r="C457" s="869"/>
      <c r="D457" s="923"/>
      <c r="E457" s="867"/>
      <c r="F457" s="986"/>
      <c r="G457" s="869"/>
      <c r="H457" s="867"/>
      <c r="I457" s="994"/>
      <c r="J457" s="995"/>
      <c r="K457" s="996"/>
      <c r="L457" s="961"/>
      <c r="M457" s="962"/>
      <c r="N457" s="962"/>
      <c r="O457" s="962"/>
      <c r="P457" s="963"/>
      <c r="Q457" s="780"/>
      <c r="R457" s="781"/>
      <c r="S457" s="875"/>
      <c r="T457" s="967"/>
      <c r="U457" s="968"/>
      <c r="V457" s="969"/>
      <c r="W457" s="961"/>
      <c r="X457" s="962"/>
      <c r="Y457" s="962"/>
      <c r="Z457" s="962"/>
      <c r="AA457" s="963"/>
      <c r="AB457" s="934"/>
      <c r="AC457" s="935"/>
      <c r="AD457" s="936"/>
      <c r="AE457" s="967"/>
      <c r="AF457" s="968"/>
      <c r="AG457" s="969"/>
      <c r="AH457" s="973"/>
      <c r="AI457" s="929"/>
      <c r="AJ457" s="929"/>
      <c r="AK457" s="929"/>
      <c r="AL457" s="930"/>
      <c r="AN457" s="911"/>
      <c r="AO457" s="912"/>
      <c r="AP457" s="912"/>
      <c r="AQ457" s="912"/>
      <c r="AR457" s="913"/>
      <c r="AU457" s="837"/>
      <c r="AV457" s="837"/>
      <c r="AW457" s="820"/>
    </row>
    <row r="458" spans="3:49" ht="10.9" customHeight="1">
      <c r="C458" s="920">
        <v>6</v>
      </c>
      <c r="D458" s="921" t="s">
        <v>9</v>
      </c>
      <c r="E458" s="924">
        <v>3</v>
      </c>
      <c r="F458" s="984" t="s">
        <v>10</v>
      </c>
      <c r="G458" s="920" t="s">
        <v>19</v>
      </c>
      <c r="H458" s="924"/>
      <c r="I458" s="988"/>
      <c r="J458" s="989"/>
      <c r="K458" s="990"/>
      <c r="L458" s="975">
        <f>IF(AND(I458="△",AU458="●"),AW458,0)</f>
        <v>0</v>
      </c>
      <c r="M458" s="976"/>
      <c r="N458" s="976"/>
      <c r="O458" s="976"/>
      <c r="P458" s="977"/>
      <c r="Q458" s="774"/>
      <c r="R458" s="775"/>
      <c r="S458" s="873"/>
      <c r="T458" s="978">
        <f t="shared" ref="T458" si="204">IF(Q458="①",$AL$168,IF(Q458="②",$AL$190,IF(Q458="③",$AL$212,IF(Q458="④",$AL$234,0))))</f>
        <v>0</v>
      </c>
      <c r="U458" s="979"/>
      <c r="V458" s="980"/>
      <c r="W458" s="975">
        <f t="shared" ref="W458" si="205">IF(AND(I458="△",AU458="●"),$K$258*2,0)</f>
        <v>0</v>
      </c>
      <c r="X458" s="976"/>
      <c r="Y458" s="976"/>
      <c r="Z458" s="976"/>
      <c r="AA458" s="977"/>
      <c r="AB458" s="937"/>
      <c r="AC458" s="938"/>
      <c r="AD458" s="939"/>
      <c r="AE458" s="978">
        <f t="shared" ref="AE458" si="206">IF(AB460=0,0,ROUNDUP(AB460/AB458,3))</f>
        <v>0</v>
      </c>
      <c r="AF458" s="979"/>
      <c r="AG458" s="980"/>
      <c r="AH458" s="981">
        <f t="shared" ref="AH458" si="207">ROUNDUP(L458*T458+W458*AE458,1)</f>
        <v>0</v>
      </c>
      <c r="AI458" s="982"/>
      <c r="AJ458" s="982"/>
      <c r="AK458" s="982"/>
      <c r="AL458" s="983"/>
      <c r="AN458" s="928">
        <f t="shared" ref="AN458" si="208">IF(I458="△",ROUNDUP(W458*AE458,1),0)</f>
        <v>0</v>
      </c>
      <c r="AO458" s="929"/>
      <c r="AP458" s="929"/>
      <c r="AQ458" s="929"/>
      <c r="AR458" s="930"/>
      <c r="AU458" s="837" t="str">
        <f t="shared" ref="AU458" si="209">IF(OR(I458="×",AU462="×"),"×","●")</f>
        <v>●</v>
      </c>
      <c r="AV458" s="837">
        <f t="shared" si="195"/>
        <v>0</v>
      </c>
      <c r="AW458" s="820">
        <f t="shared" ref="AW458" si="210">20+ROUNDDOWN(($K$256-1000)/1000,0)*20</f>
        <v>0</v>
      </c>
    </row>
    <row r="459" spans="3:49" ht="10.9" customHeight="1">
      <c r="C459" s="868"/>
      <c r="D459" s="922"/>
      <c r="E459" s="866"/>
      <c r="F459" s="985"/>
      <c r="G459" s="987"/>
      <c r="H459" s="866"/>
      <c r="I459" s="991"/>
      <c r="J459" s="992"/>
      <c r="K459" s="993"/>
      <c r="L459" s="958"/>
      <c r="M459" s="959"/>
      <c r="N459" s="959"/>
      <c r="O459" s="959"/>
      <c r="P459" s="960"/>
      <c r="Q459" s="777"/>
      <c r="R459" s="778"/>
      <c r="S459" s="874"/>
      <c r="T459" s="964"/>
      <c r="U459" s="965"/>
      <c r="V459" s="966"/>
      <c r="W459" s="958"/>
      <c r="X459" s="959"/>
      <c r="Y459" s="959"/>
      <c r="Z459" s="959"/>
      <c r="AA459" s="960"/>
      <c r="AB459" s="940"/>
      <c r="AC459" s="941"/>
      <c r="AD459" s="942"/>
      <c r="AE459" s="964"/>
      <c r="AF459" s="965"/>
      <c r="AG459" s="966"/>
      <c r="AH459" s="970"/>
      <c r="AI459" s="971"/>
      <c r="AJ459" s="971"/>
      <c r="AK459" s="971"/>
      <c r="AL459" s="972"/>
      <c r="AN459" s="911"/>
      <c r="AO459" s="912"/>
      <c r="AP459" s="912"/>
      <c r="AQ459" s="912"/>
      <c r="AR459" s="913"/>
      <c r="AU459" s="837"/>
      <c r="AV459" s="837"/>
      <c r="AW459" s="820"/>
    </row>
    <row r="460" spans="3:49" ht="10.9" customHeight="1">
      <c r="C460" s="868"/>
      <c r="D460" s="922"/>
      <c r="E460" s="866"/>
      <c r="F460" s="985"/>
      <c r="G460" s="987"/>
      <c r="H460" s="866"/>
      <c r="I460" s="991"/>
      <c r="J460" s="992"/>
      <c r="K460" s="993"/>
      <c r="L460" s="958"/>
      <c r="M460" s="959"/>
      <c r="N460" s="959"/>
      <c r="O460" s="959"/>
      <c r="P460" s="960"/>
      <c r="Q460" s="777"/>
      <c r="R460" s="778"/>
      <c r="S460" s="874"/>
      <c r="T460" s="964"/>
      <c r="U460" s="965"/>
      <c r="V460" s="966"/>
      <c r="W460" s="958"/>
      <c r="X460" s="959"/>
      <c r="Y460" s="959"/>
      <c r="Z460" s="959"/>
      <c r="AA460" s="960"/>
      <c r="AB460" s="931"/>
      <c r="AC460" s="932"/>
      <c r="AD460" s="933"/>
      <c r="AE460" s="964"/>
      <c r="AF460" s="965"/>
      <c r="AG460" s="966"/>
      <c r="AH460" s="970"/>
      <c r="AI460" s="971"/>
      <c r="AJ460" s="971"/>
      <c r="AK460" s="971"/>
      <c r="AL460" s="972"/>
      <c r="AN460" s="911"/>
      <c r="AO460" s="912"/>
      <c r="AP460" s="912"/>
      <c r="AQ460" s="912"/>
      <c r="AR460" s="913"/>
      <c r="AU460" s="837"/>
      <c r="AV460" s="837"/>
      <c r="AW460" s="820"/>
    </row>
    <row r="461" spans="3:49" ht="10.9" customHeight="1">
      <c r="C461" s="869"/>
      <c r="D461" s="923"/>
      <c r="E461" s="867"/>
      <c r="F461" s="986"/>
      <c r="G461" s="869"/>
      <c r="H461" s="867"/>
      <c r="I461" s="994"/>
      <c r="J461" s="995"/>
      <c r="K461" s="996"/>
      <c r="L461" s="961"/>
      <c r="M461" s="962"/>
      <c r="N461" s="962"/>
      <c r="O461" s="962"/>
      <c r="P461" s="963"/>
      <c r="Q461" s="780"/>
      <c r="R461" s="781"/>
      <c r="S461" s="875"/>
      <c r="T461" s="967"/>
      <c r="U461" s="968"/>
      <c r="V461" s="969"/>
      <c r="W461" s="961"/>
      <c r="X461" s="962"/>
      <c r="Y461" s="962"/>
      <c r="Z461" s="962"/>
      <c r="AA461" s="963"/>
      <c r="AB461" s="934"/>
      <c r="AC461" s="935"/>
      <c r="AD461" s="936"/>
      <c r="AE461" s="967"/>
      <c r="AF461" s="968"/>
      <c r="AG461" s="969"/>
      <c r="AH461" s="973"/>
      <c r="AI461" s="929"/>
      <c r="AJ461" s="929"/>
      <c r="AK461" s="929"/>
      <c r="AL461" s="930"/>
      <c r="AN461" s="911"/>
      <c r="AO461" s="912"/>
      <c r="AP461" s="912"/>
      <c r="AQ461" s="912"/>
      <c r="AR461" s="913"/>
      <c r="AU461" s="837"/>
      <c r="AV461" s="837"/>
      <c r="AW461" s="820"/>
    </row>
    <row r="462" spans="3:49" ht="10.9" customHeight="1">
      <c r="C462" s="920">
        <v>6</v>
      </c>
      <c r="D462" s="921" t="s">
        <v>9</v>
      </c>
      <c r="E462" s="924">
        <v>4</v>
      </c>
      <c r="F462" s="984" t="s">
        <v>10</v>
      </c>
      <c r="G462" s="920" t="s">
        <v>20</v>
      </c>
      <c r="H462" s="924"/>
      <c r="I462" s="988"/>
      <c r="J462" s="989"/>
      <c r="K462" s="990"/>
      <c r="L462" s="975">
        <f>IF(AND(I462="△",AU462="●"),AW462,0)</f>
        <v>0</v>
      </c>
      <c r="M462" s="976"/>
      <c r="N462" s="976"/>
      <c r="O462" s="976"/>
      <c r="P462" s="977"/>
      <c r="Q462" s="774"/>
      <c r="R462" s="775"/>
      <c r="S462" s="873"/>
      <c r="T462" s="978">
        <f t="shared" ref="T462" si="211">IF(Q462="①",$AL$168,IF(Q462="②",$AL$190,IF(Q462="③",$AL$212,IF(Q462="④",$AL$234,0))))</f>
        <v>0</v>
      </c>
      <c r="U462" s="979"/>
      <c r="V462" s="980"/>
      <c r="W462" s="975">
        <f t="shared" ref="W462" si="212">IF(AND(I462="△",AU462="●"),$K$258*2,0)</f>
        <v>0</v>
      </c>
      <c r="X462" s="976"/>
      <c r="Y462" s="976"/>
      <c r="Z462" s="976"/>
      <c r="AA462" s="977"/>
      <c r="AB462" s="937"/>
      <c r="AC462" s="938"/>
      <c r="AD462" s="939"/>
      <c r="AE462" s="978">
        <f t="shared" ref="AE462" si="213">IF(AB464=0,0,ROUNDUP(AB464/AB462,3))</f>
        <v>0</v>
      </c>
      <c r="AF462" s="979"/>
      <c r="AG462" s="980"/>
      <c r="AH462" s="981">
        <f t="shared" ref="AH462" si="214">ROUNDUP(L462*T462+W462*AE462,1)</f>
        <v>0</v>
      </c>
      <c r="AI462" s="982"/>
      <c r="AJ462" s="982"/>
      <c r="AK462" s="982"/>
      <c r="AL462" s="983"/>
      <c r="AN462" s="928">
        <f t="shared" ref="AN462" si="215">IF(I462="△",ROUNDUP(W462*AE462,1),0)</f>
        <v>0</v>
      </c>
      <c r="AO462" s="929"/>
      <c r="AP462" s="929"/>
      <c r="AQ462" s="929"/>
      <c r="AR462" s="930"/>
      <c r="AU462" s="837" t="str">
        <f t="shared" ref="AU462" si="216">IF(OR(I462="×",AU466="×"),"×","●")</f>
        <v>●</v>
      </c>
      <c r="AV462" s="837">
        <f t="shared" si="195"/>
        <v>0</v>
      </c>
      <c r="AW462" s="820">
        <f t="shared" ref="AW462" si="217">20+ROUNDDOWN(($K$256-1000)/1000,0)*20</f>
        <v>0</v>
      </c>
    </row>
    <row r="463" spans="3:49" ht="10.9" customHeight="1">
      <c r="C463" s="868"/>
      <c r="D463" s="922"/>
      <c r="E463" s="866"/>
      <c r="F463" s="985"/>
      <c r="G463" s="987"/>
      <c r="H463" s="866"/>
      <c r="I463" s="991"/>
      <c r="J463" s="992"/>
      <c r="K463" s="993"/>
      <c r="L463" s="958"/>
      <c r="M463" s="959"/>
      <c r="N463" s="959"/>
      <c r="O463" s="959"/>
      <c r="P463" s="960"/>
      <c r="Q463" s="777"/>
      <c r="R463" s="778"/>
      <c r="S463" s="874"/>
      <c r="T463" s="964"/>
      <c r="U463" s="965"/>
      <c r="V463" s="966"/>
      <c r="W463" s="958"/>
      <c r="X463" s="959"/>
      <c r="Y463" s="959"/>
      <c r="Z463" s="959"/>
      <c r="AA463" s="960"/>
      <c r="AB463" s="940"/>
      <c r="AC463" s="941"/>
      <c r="AD463" s="942"/>
      <c r="AE463" s="964"/>
      <c r="AF463" s="965"/>
      <c r="AG463" s="966"/>
      <c r="AH463" s="970"/>
      <c r="AI463" s="971"/>
      <c r="AJ463" s="971"/>
      <c r="AK463" s="971"/>
      <c r="AL463" s="972"/>
      <c r="AN463" s="911"/>
      <c r="AO463" s="912"/>
      <c r="AP463" s="912"/>
      <c r="AQ463" s="912"/>
      <c r="AR463" s="913"/>
      <c r="AU463" s="837"/>
      <c r="AV463" s="837"/>
      <c r="AW463" s="820"/>
    </row>
    <row r="464" spans="3:49" ht="10.9" customHeight="1">
      <c r="C464" s="868"/>
      <c r="D464" s="922"/>
      <c r="E464" s="866"/>
      <c r="F464" s="985"/>
      <c r="G464" s="987"/>
      <c r="H464" s="866"/>
      <c r="I464" s="991"/>
      <c r="J464" s="992"/>
      <c r="K464" s="993"/>
      <c r="L464" s="958"/>
      <c r="M464" s="959"/>
      <c r="N464" s="959"/>
      <c r="O464" s="959"/>
      <c r="P464" s="960"/>
      <c r="Q464" s="777"/>
      <c r="R464" s="778"/>
      <c r="S464" s="874"/>
      <c r="T464" s="964"/>
      <c r="U464" s="965"/>
      <c r="V464" s="966"/>
      <c r="W464" s="958"/>
      <c r="X464" s="959"/>
      <c r="Y464" s="959"/>
      <c r="Z464" s="959"/>
      <c r="AA464" s="960"/>
      <c r="AB464" s="931"/>
      <c r="AC464" s="932"/>
      <c r="AD464" s="933"/>
      <c r="AE464" s="964"/>
      <c r="AF464" s="965"/>
      <c r="AG464" s="966"/>
      <c r="AH464" s="970"/>
      <c r="AI464" s="971"/>
      <c r="AJ464" s="971"/>
      <c r="AK464" s="971"/>
      <c r="AL464" s="972"/>
      <c r="AN464" s="911"/>
      <c r="AO464" s="912"/>
      <c r="AP464" s="912"/>
      <c r="AQ464" s="912"/>
      <c r="AR464" s="913"/>
      <c r="AU464" s="837"/>
      <c r="AV464" s="837"/>
      <c r="AW464" s="820"/>
    </row>
    <row r="465" spans="3:49" ht="10.9" customHeight="1">
      <c r="C465" s="869"/>
      <c r="D465" s="923"/>
      <c r="E465" s="867"/>
      <c r="F465" s="986"/>
      <c r="G465" s="869"/>
      <c r="H465" s="867"/>
      <c r="I465" s="994"/>
      <c r="J465" s="995"/>
      <c r="K465" s="996"/>
      <c r="L465" s="961"/>
      <c r="M465" s="962"/>
      <c r="N465" s="962"/>
      <c r="O465" s="962"/>
      <c r="P465" s="963"/>
      <c r="Q465" s="780"/>
      <c r="R465" s="781"/>
      <c r="S465" s="875"/>
      <c r="T465" s="967"/>
      <c r="U465" s="968"/>
      <c r="V465" s="969"/>
      <c r="W465" s="961"/>
      <c r="X465" s="962"/>
      <c r="Y465" s="962"/>
      <c r="Z465" s="962"/>
      <c r="AA465" s="963"/>
      <c r="AB465" s="934"/>
      <c r="AC465" s="935"/>
      <c r="AD465" s="936"/>
      <c r="AE465" s="967"/>
      <c r="AF465" s="968"/>
      <c r="AG465" s="969"/>
      <c r="AH465" s="973"/>
      <c r="AI465" s="929"/>
      <c r="AJ465" s="929"/>
      <c r="AK465" s="929"/>
      <c r="AL465" s="930"/>
      <c r="AN465" s="911"/>
      <c r="AO465" s="912"/>
      <c r="AP465" s="912"/>
      <c r="AQ465" s="912"/>
      <c r="AR465" s="913"/>
      <c r="AU465" s="837"/>
      <c r="AV465" s="837"/>
      <c r="AW465" s="820"/>
    </row>
    <row r="466" spans="3:49" ht="10.9" customHeight="1">
      <c r="C466" s="920">
        <v>6</v>
      </c>
      <c r="D466" s="921" t="s">
        <v>9</v>
      </c>
      <c r="E466" s="924">
        <v>5</v>
      </c>
      <c r="F466" s="984" t="s">
        <v>10</v>
      </c>
      <c r="G466" s="920" t="s">
        <v>21</v>
      </c>
      <c r="H466" s="924"/>
      <c r="I466" s="988"/>
      <c r="J466" s="989"/>
      <c r="K466" s="990"/>
      <c r="L466" s="975">
        <f t="shared" ref="L466" si="218">IF(AND(I466="△",AU466="●"),AW466,0)</f>
        <v>0</v>
      </c>
      <c r="M466" s="976"/>
      <c r="N466" s="976"/>
      <c r="O466" s="976"/>
      <c r="P466" s="977"/>
      <c r="Q466" s="774"/>
      <c r="R466" s="775"/>
      <c r="S466" s="873"/>
      <c r="T466" s="978">
        <f t="shared" ref="T466" si="219">IF(Q466="①",$AL$168,IF(Q466="②",$AL$190,IF(Q466="③",$AL$212,IF(Q466="④",$AL$234,0))))</f>
        <v>0</v>
      </c>
      <c r="U466" s="979"/>
      <c r="V466" s="980"/>
      <c r="W466" s="906">
        <f t="shared" ref="W466" si="220">IF(AND(I466="△",AU466="●"),$K$258*2,0)</f>
        <v>0</v>
      </c>
      <c r="X466" s="906"/>
      <c r="Y466" s="906"/>
      <c r="Z466" s="906"/>
      <c r="AA466" s="907"/>
      <c r="AB466" s="937"/>
      <c r="AC466" s="938"/>
      <c r="AD466" s="939"/>
      <c r="AE466" s="978">
        <f t="shared" ref="AE466" si="221">IF(AB468=0,0,ROUNDUP(AB468/AB466,3))</f>
        <v>0</v>
      </c>
      <c r="AF466" s="979"/>
      <c r="AG466" s="980"/>
      <c r="AH466" s="981">
        <f t="shared" ref="AH466" si="222">ROUNDUP(L466*T466+W466*AE466,1)</f>
        <v>0</v>
      </c>
      <c r="AI466" s="982"/>
      <c r="AJ466" s="982"/>
      <c r="AK466" s="982"/>
      <c r="AL466" s="983"/>
      <c r="AN466" s="1003">
        <f t="shared" ref="AN466" si="223">IF(I466="△",ROUNDUP(W466*AE466,1),0)</f>
        <v>0</v>
      </c>
      <c r="AO466" s="982"/>
      <c r="AP466" s="982"/>
      <c r="AQ466" s="982"/>
      <c r="AR466" s="983"/>
      <c r="AU466" s="837" t="str">
        <f t="shared" ref="AU466" si="224">IF(OR(I466="×",AU470="×"),"×","●")</f>
        <v>●</v>
      </c>
      <c r="AV466" s="837">
        <f t="shared" si="195"/>
        <v>0</v>
      </c>
      <c r="AW466" s="820">
        <f t="shared" ref="AW466" si="225">20+ROUNDDOWN(($K$256-1000)/1000,0)*20</f>
        <v>0</v>
      </c>
    </row>
    <row r="467" spans="3:49" ht="10.9" customHeight="1">
      <c r="C467" s="868"/>
      <c r="D467" s="922"/>
      <c r="E467" s="866"/>
      <c r="F467" s="985"/>
      <c r="G467" s="868"/>
      <c r="H467" s="866"/>
      <c r="I467" s="991"/>
      <c r="J467" s="992"/>
      <c r="K467" s="993"/>
      <c r="L467" s="958"/>
      <c r="M467" s="959"/>
      <c r="N467" s="959"/>
      <c r="O467" s="959"/>
      <c r="P467" s="960"/>
      <c r="Q467" s="777"/>
      <c r="R467" s="778"/>
      <c r="S467" s="874"/>
      <c r="T467" s="964"/>
      <c r="U467" s="965"/>
      <c r="V467" s="966"/>
      <c r="W467" s="906"/>
      <c r="X467" s="906"/>
      <c r="Y467" s="906"/>
      <c r="Z467" s="906"/>
      <c r="AA467" s="907"/>
      <c r="AB467" s="940"/>
      <c r="AC467" s="941"/>
      <c r="AD467" s="942"/>
      <c r="AE467" s="964"/>
      <c r="AF467" s="965"/>
      <c r="AG467" s="966"/>
      <c r="AH467" s="970"/>
      <c r="AI467" s="971"/>
      <c r="AJ467" s="971"/>
      <c r="AK467" s="971"/>
      <c r="AL467" s="972"/>
      <c r="AN467" s="974"/>
      <c r="AO467" s="971"/>
      <c r="AP467" s="971"/>
      <c r="AQ467" s="971"/>
      <c r="AR467" s="972"/>
      <c r="AU467" s="837"/>
      <c r="AV467" s="837"/>
      <c r="AW467" s="820"/>
    </row>
    <row r="468" spans="3:49" ht="10.9" customHeight="1">
      <c r="C468" s="868"/>
      <c r="D468" s="922"/>
      <c r="E468" s="866"/>
      <c r="F468" s="985"/>
      <c r="G468" s="868"/>
      <c r="H468" s="866"/>
      <c r="I468" s="991"/>
      <c r="J468" s="992"/>
      <c r="K468" s="993"/>
      <c r="L468" s="958"/>
      <c r="M468" s="959"/>
      <c r="N468" s="959"/>
      <c r="O468" s="959"/>
      <c r="P468" s="960"/>
      <c r="Q468" s="777"/>
      <c r="R468" s="778"/>
      <c r="S468" s="874"/>
      <c r="T468" s="964"/>
      <c r="U468" s="965"/>
      <c r="V468" s="966"/>
      <c r="W468" s="906"/>
      <c r="X468" s="906"/>
      <c r="Y468" s="906"/>
      <c r="Z468" s="906"/>
      <c r="AA468" s="907"/>
      <c r="AB468" s="931"/>
      <c r="AC468" s="932"/>
      <c r="AD468" s="933"/>
      <c r="AE468" s="964"/>
      <c r="AF468" s="965"/>
      <c r="AG468" s="966"/>
      <c r="AH468" s="970"/>
      <c r="AI468" s="971"/>
      <c r="AJ468" s="971"/>
      <c r="AK468" s="971"/>
      <c r="AL468" s="972"/>
      <c r="AN468" s="974"/>
      <c r="AO468" s="971"/>
      <c r="AP468" s="971"/>
      <c r="AQ468" s="971"/>
      <c r="AR468" s="972"/>
      <c r="AU468" s="837"/>
      <c r="AV468" s="837"/>
      <c r="AW468" s="820"/>
    </row>
    <row r="469" spans="3:49" ht="10.9" customHeight="1">
      <c r="C469" s="869"/>
      <c r="D469" s="923"/>
      <c r="E469" s="867"/>
      <c r="F469" s="986"/>
      <c r="G469" s="869"/>
      <c r="H469" s="867"/>
      <c r="I469" s="994"/>
      <c r="J469" s="995"/>
      <c r="K469" s="996"/>
      <c r="L469" s="961"/>
      <c r="M469" s="962"/>
      <c r="N469" s="962"/>
      <c r="O469" s="962"/>
      <c r="P469" s="963"/>
      <c r="Q469" s="780"/>
      <c r="R469" s="781"/>
      <c r="S469" s="875"/>
      <c r="T469" s="967"/>
      <c r="U469" s="968"/>
      <c r="V469" s="969"/>
      <c r="W469" s="906"/>
      <c r="X469" s="906"/>
      <c r="Y469" s="906"/>
      <c r="Z469" s="906"/>
      <c r="AA469" s="907"/>
      <c r="AB469" s="934"/>
      <c r="AC469" s="935"/>
      <c r="AD469" s="936"/>
      <c r="AE469" s="967"/>
      <c r="AF469" s="968"/>
      <c r="AG469" s="969"/>
      <c r="AH469" s="973"/>
      <c r="AI469" s="929"/>
      <c r="AJ469" s="929"/>
      <c r="AK469" s="929"/>
      <c r="AL469" s="930"/>
      <c r="AN469" s="928"/>
      <c r="AO469" s="929"/>
      <c r="AP469" s="929"/>
      <c r="AQ469" s="929"/>
      <c r="AR469" s="930"/>
      <c r="AU469" s="837"/>
      <c r="AV469" s="837"/>
      <c r="AW469" s="820"/>
    </row>
    <row r="470" spans="3:49" ht="10.9" customHeight="1">
      <c r="C470" s="920">
        <v>6</v>
      </c>
      <c r="D470" s="921" t="s">
        <v>9</v>
      </c>
      <c r="E470" s="924">
        <v>6</v>
      </c>
      <c r="F470" s="984" t="s">
        <v>10</v>
      </c>
      <c r="G470" s="920" t="s">
        <v>22</v>
      </c>
      <c r="H470" s="924"/>
      <c r="I470" s="988"/>
      <c r="J470" s="989"/>
      <c r="K470" s="990"/>
      <c r="L470" s="975">
        <f t="shared" ref="L470" si="226">IF(AND(I470="△",AU470="●"),AW470,0)</f>
        <v>0</v>
      </c>
      <c r="M470" s="976"/>
      <c r="N470" s="976"/>
      <c r="O470" s="976"/>
      <c r="P470" s="977"/>
      <c r="Q470" s="774"/>
      <c r="R470" s="775"/>
      <c r="S470" s="873"/>
      <c r="T470" s="978">
        <f t="shared" ref="T470" si="227">IF(Q470="①",$AL$168,IF(Q470="②",$AL$190,IF(Q470="③",$AL$212,IF(Q470="④",$AL$234,0))))</f>
        <v>0</v>
      </c>
      <c r="U470" s="979"/>
      <c r="V470" s="980"/>
      <c r="W470" s="906">
        <f t="shared" ref="W470" si="228">IF(AND(I470="△",AU470="●"),$K$258*2,0)</f>
        <v>0</v>
      </c>
      <c r="X470" s="906"/>
      <c r="Y470" s="906"/>
      <c r="Z470" s="906"/>
      <c r="AA470" s="907"/>
      <c r="AB470" s="937"/>
      <c r="AC470" s="938"/>
      <c r="AD470" s="939"/>
      <c r="AE470" s="978">
        <f t="shared" ref="AE470" si="229">IF(AB472=0,0,ROUNDUP(AB472/AB470,3))</f>
        <v>0</v>
      </c>
      <c r="AF470" s="979"/>
      <c r="AG470" s="980"/>
      <c r="AH470" s="981">
        <f t="shared" ref="AH470" si="230">ROUNDUP(L470*T470+W470*AE470,1)</f>
        <v>0</v>
      </c>
      <c r="AI470" s="982"/>
      <c r="AJ470" s="982"/>
      <c r="AK470" s="982"/>
      <c r="AL470" s="983"/>
      <c r="AN470" s="1003">
        <f t="shared" ref="AN470" si="231">IF(I470="△",ROUNDUP(W470*AE470,1),0)</f>
        <v>0</v>
      </c>
      <c r="AO470" s="982"/>
      <c r="AP470" s="982"/>
      <c r="AQ470" s="982"/>
      <c r="AR470" s="983"/>
      <c r="AU470" s="837" t="str">
        <f t="shared" ref="AU470" si="232">IF(OR(I470="×",AU474="×"),"×","●")</f>
        <v>●</v>
      </c>
      <c r="AV470" s="837">
        <f t="shared" si="195"/>
        <v>0</v>
      </c>
      <c r="AW470" s="820">
        <f t="shared" ref="AW470" si="233">20+ROUNDDOWN(($K$256-1000)/1000,0)*20</f>
        <v>0</v>
      </c>
    </row>
    <row r="471" spans="3:49" ht="10.9" customHeight="1">
      <c r="C471" s="868"/>
      <c r="D471" s="922"/>
      <c r="E471" s="866"/>
      <c r="F471" s="985"/>
      <c r="G471" s="868"/>
      <c r="H471" s="866"/>
      <c r="I471" s="991"/>
      <c r="J471" s="992"/>
      <c r="K471" s="993"/>
      <c r="L471" s="958"/>
      <c r="M471" s="959"/>
      <c r="N471" s="959"/>
      <c r="O471" s="959"/>
      <c r="P471" s="960"/>
      <c r="Q471" s="777"/>
      <c r="R471" s="778"/>
      <c r="S471" s="874"/>
      <c r="T471" s="964"/>
      <c r="U471" s="965"/>
      <c r="V471" s="966"/>
      <c r="W471" s="906"/>
      <c r="X471" s="906"/>
      <c r="Y471" s="906"/>
      <c r="Z471" s="906"/>
      <c r="AA471" s="907"/>
      <c r="AB471" s="940"/>
      <c r="AC471" s="941"/>
      <c r="AD471" s="942"/>
      <c r="AE471" s="964"/>
      <c r="AF471" s="965"/>
      <c r="AG471" s="966"/>
      <c r="AH471" s="970"/>
      <c r="AI471" s="971"/>
      <c r="AJ471" s="971"/>
      <c r="AK471" s="971"/>
      <c r="AL471" s="972"/>
      <c r="AN471" s="974"/>
      <c r="AO471" s="971"/>
      <c r="AP471" s="971"/>
      <c r="AQ471" s="971"/>
      <c r="AR471" s="972"/>
      <c r="AU471" s="837"/>
      <c r="AV471" s="837"/>
      <c r="AW471" s="820"/>
    </row>
    <row r="472" spans="3:49" ht="10.9" customHeight="1">
      <c r="C472" s="868"/>
      <c r="D472" s="922"/>
      <c r="E472" s="866"/>
      <c r="F472" s="985"/>
      <c r="G472" s="868"/>
      <c r="H472" s="866"/>
      <c r="I472" s="991"/>
      <c r="J472" s="992"/>
      <c r="K472" s="993"/>
      <c r="L472" s="958"/>
      <c r="M472" s="959"/>
      <c r="N472" s="959"/>
      <c r="O472" s="959"/>
      <c r="P472" s="960"/>
      <c r="Q472" s="777"/>
      <c r="R472" s="778"/>
      <c r="S472" s="874"/>
      <c r="T472" s="964"/>
      <c r="U472" s="965"/>
      <c r="V472" s="966"/>
      <c r="W472" s="906"/>
      <c r="X472" s="906"/>
      <c r="Y472" s="906"/>
      <c r="Z472" s="906"/>
      <c r="AA472" s="907"/>
      <c r="AB472" s="931"/>
      <c r="AC472" s="932"/>
      <c r="AD472" s="933"/>
      <c r="AE472" s="964"/>
      <c r="AF472" s="965"/>
      <c r="AG472" s="966"/>
      <c r="AH472" s="970"/>
      <c r="AI472" s="971"/>
      <c r="AJ472" s="971"/>
      <c r="AK472" s="971"/>
      <c r="AL472" s="972"/>
      <c r="AN472" s="974"/>
      <c r="AO472" s="971"/>
      <c r="AP472" s="971"/>
      <c r="AQ472" s="971"/>
      <c r="AR472" s="972"/>
      <c r="AU472" s="837"/>
      <c r="AV472" s="837"/>
      <c r="AW472" s="820"/>
    </row>
    <row r="473" spans="3:49" ht="10.9" customHeight="1">
      <c r="C473" s="869"/>
      <c r="D473" s="923"/>
      <c r="E473" s="867"/>
      <c r="F473" s="986"/>
      <c r="G473" s="869"/>
      <c r="H473" s="867"/>
      <c r="I473" s="994"/>
      <c r="J473" s="995"/>
      <c r="K473" s="996"/>
      <c r="L473" s="961"/>
      <c r="M473" s="962"/>
      <c r="N473" s="962"/>
      <c r="O473" s="962"/>
      <c r="P473" s="963"/>
      <c r="Q473" s="780"/>
      <c r="R473" s="781"/>
      <c r="S473" s="875"/>
      <c r="T473" s="967"/>
      <c r="U473" s="968"/>
      <c r="V473" s="969"/>
      <c r="W473" s="906"/>
      <c r="X473" s="906"/>
      <c r="Y473" s="906"/>
      <c r="Z473" s="906"/>
      <c r="AA473" s="907"/>
      <c r="AB473" s="934"/>
      <c r="AC473" s="935"/>
      <c r="AD473" s="936"/>
      <c r="AE473" s="967"/>
      <c r="AF473" s="968"/>
      <c r="AG473" s="969"/>
      <c r="AH473" s="973"/>
      <c r="AI473" s="929"/>
      <c r="AJ473" s="929"/>
      <c r="AK473" s="929"/>
      <c r="AL473" s="930"/>
      <c r="AN473" s="928"/>
      <c r="AO473" s="929"/>
      <c r="AP473" s="929"/>
      <c r="AQ473" s="929"/>
      <c r="AR473" s="930"/>
      <c r="AU473" s="837"/>
      <c r="AV473" s="837"/>
      <c r="AW473" s="820"/>
    </row>
    <row r="474" spans="3:49" ht="10.9" customHeight="1">
      <c r="C474" s="920">
        <v>6</v>
      </c>
      <c r="D474" s="921" t="s">
        <v>9</v>
      </c>
      <c r="E474" s="924">
        <v>7</v>
      </c>
      <c r="F474" s="984" t="s">
        <v>10</v>
      </c>
      <c r="G474" s="920" t="s">
        <v>23</v>
      </c>
      <c r="H474" s="924"/>
      <c r="I474" s="988"/>
      <c r="J474" s="989"/>
      <c r="K474" s="990"/>
      <c r="L474" s="975">
        <f t="shared" ref="L474" si="234">IF(AND(I474="△",AU474="●"),AW474,0)</f>
        <v>0</v>
      </c>
      <c r="M474" s="976"/>
      <c r="N474" s="976"/>
      <c r="O474" s="976"/>
      <c r="P474" s="977"/>
      <c r="Q474" s="774"/>
      <c r="R474" s="775"/>
      <c r="S474" s="873"/>
      <c r="T474" s="978">
        <f t="shared" ref="T474" si="235">IF(Q474="①",$AL$168,IF(Q474="②",$AL$190,IF(Q474="③",$AL$212,IF(Q474="④",$AL$234,0))))</f>
        <v>0</v>
      </c>
      <c r="U474" s="979"/>
      <c r="V474" s="980"/>
      <c r="W474" s="975">
        <f t="shared" ref="W474" si="236">IF(AND(I474="△",AU474="●"),$K$258*2,0)</f>
        <v>0</v>
      </c>
      <c r="X474" s="976"/>
      <c r="Y474" s="976"/>
      <c r="Z474" s="976"/>
      <c r="AA474" s="977"/>
      <c r="AB474" s="937"/>
      <c r="AC474" s="938"/>
      <c r="AD474" s="939"/>
      <c r="AE474" s="978">
        <f t="shared" ref="AE474" si="237">IF(AB476=0,0,ROUNDUP(AB476/AB474,3))</f>
        <v>0</v>
      </c>
      <c r="AF474" s="979"/>
      <c r="AG474" s="980"/>
      <c r="AH474" s="981">
        <f t="shared" ref="AH474" si="238">ROUNDUP(L474*T474+W474*AE474,1)</f>
        <v>0</v>
      </c>
      <c r="AI474" s="982"/>
      <c r="AJ474" s="982"/>
      <c r="AK474" s="982"/>
      <c r="AL474" s="983"/>
      <c r="AN474" s="928">
        <f t="shared" ref="AN474" si="239">IF(I474="△",ROUNDUP(W474*AE474,1),0)</f>
        <v>0</v>
      </c>
      <c r="AO474" s="929"/>
      <c r="AP474" s="929"/>
      <c r="AQ474" s="929"/>
      <c r="AR474" s="930"/>
      <c r="AU474" s="837" t="str">
        <f t="shared" ref="AU474" si="240">IF(OR(I474="×",AU478="×"),"×","●")</f>
        <v>●</v>
      </c>
      <c r="AV474" s="837">
        <f t="shared" si="195"/>
        <v>0</v>
      </c>
      <c r="AW474" s="820">
        <f t="shared" ref="AW474" si="241">20+ROUNDDOWN(($K$256-1000)/1000,0)*20</f>
        <v>0</v>
      </c>
    </row>
    <row r="475" spans="3:49" ht="10.9" customHeight="1">
      <c r="C475" s="868"/>
      <c r="D475" s="922"/>
      <c r="E475" s="866"/>
      <c r="F475" s="985"/>
      <c r="G475" s="987"/>
      <c r="H475" s="866"/>
      <c r="I475" s="991"/>
      <c r="J475" s="992"/>
      <c r="K475" s="993"/>
      <c r="L475" s="958"/>
      <c r="M475" s="959"/>
      <c r="N475" s="959"/>
      <c r="O475" s="959"/>
      <c r="P475" s="960"/>
      <c r="Q475" s="777"/>
      <c r="R475" s="778"/>
      <c r="S475" s="874"/>
      <c r="T475" s="964"/>
      <c r="U475" s="965"/>
      <c r="V475" s="966"/>
      <c r="W475" s="958"/>
      <c r="X475" s="959"/>
      <c r="Y475" s="959"/>
      <c r="Z475" s="959"/>
      <c r="AA475" s="960"/>
      <c r="AB475" s="940"/>
      <c r="AC475" s="941"/>
      <c r="AD475" s="942"/>
      <c r="AE475" s="964"/>
      <c r="AF475" s="965"/>
      <c r="AG475" s="966"/>
      <c r="AH475" s="970"/>
      <c r="AI475" s="971"/>
      <c r="AJ475" s="971"/>
      <c r="AK475" s="971"/>
      <c r="AL475" s="972"/>
      <c r="AN475" s="911"/>
      <c r="AO475" s="912"/>
      <c r="AP475" s="912"/>
      <c r="AQ475" s="912"/>
      <c r="AR475" s="913"/>
      <c r="AU475" s="837"/>
      <c r="AV475" s="837"/>
      <c r="AW475" s="820"/>
    </row>
    <row r="476" spans="3:49" ht="10.9" customHeight="1">
      <c r="C476" s="868"/>
      <c r="D476" s="922"/>
      <c r="E476" s="866"/>
      <c r="F476" s="985"/>
      <c r="G476" s="987"/>
      <c r="H476" s="866"/>
      <c r="I476" s="991"/>
      <c r="J476" s="992"/>
      <c r="K476" s="993"/>
      <c r="L476" s="958"/>
      <c r="M476" s="959"/>
      <c r="N476" s="959"/>
      <c r="O476" s="959"/>
      <c r="P476" s="960"/>
      <c r="Q476" s="777"/>
      <c r="R476" s="778"/>
      <c r="S476" s="874"/>
      <c r="T476" s="964"/>
      <c r="U476" s="965"/>
      <c r="V476" s="966"/>
      <c r="W476" s="958"/>
      <c r="X476" s="959"/>
      <c r="Y476" s="959"/>
      <c r="Z476" s="959"/>
      <c r="AA476" s="960"/>
      <c r="AB476" s="931"/>
      <c r="AC476" s="932"/>
      <c r="AD476" s="933"/>
      <c r="AE476" s="964"/>
      <c r="AF476" s="965"/>
      <c r="AG476" s="966"/>
      <c r="AH476" s="970"/>
      <c r="AI476" s="971"/>
      <c r="AJ476" s="971"/>
      <c r="AK476" s="971"/>
      <c r="AL476" s="972"/>
      <c r="AN476" s="911"/>
      <c r="AO476" s="912"/>
      <c r="AP476" s="912"/>
      <c r="AQ476" s="912"/>
      <c r="AR476" s="913"/>
      <c r="AU476" s="837"/>
      <c r="AV476" s="837"/>
      <c r="AW476" s="820"/>
    </row>
    <row r="477" spans="3:49" ht="10.9" customHeight="1">
      <c r="C477" s="869"/>
      <c r="D477" s="923"/>
      <c r="E477" s="867"/>
      <c r="F477" s="986"/>
      <c r="G477" s="869"/>
      <c r="H477" s="867"/>
      <c r="I477" s="994"/>
      <c r="J477" s="995"/>
      <c r="K477" s="996"/>
      <c r="L477" s="961"/>
      <c r="M477" s="962"/>
      <c r="N477" s="962"/>
      <c r="O477" s="962"/>
      <c r="P477" s="963"/>
      <c r="Q477" s="780"/>
      <c r="R477" s="781"/>
      <c r="S477" s="875"/>
      <c r="T477" s="967"/>
      <c r="U477" s="968"/>
      <c r="V477" s="969"/>
      <c r="W477" s="961"/>
      <c r="X477" s="962"/>
      <c r="Y477" s="962"/>
      <c r="Z477" s="962"/>
      <c r="AA477" s="963"/>
      <c r="AB477" s="934"/>
      <c r="AC477" s="935"/>
      <c r="AD477" s="936"/>
      <c r="AE477" s="967"/>
      <c r="AF477" s="968"/>
      <c r="AG477" s="969"/>
      <c r="AH477" s="973"/>
      <c r="AI477" s="929"/>
      <c r="AJ477" s="929"/>
      <c r="AK477" s="929"/>
      <c r="AL477" s="930"/>
      <c r="AN477" s="911"/>
      <c r="AO477" s="912"/>
      <c r="AP477" s="912"/>
      <c r="AQ477" s="912"/>
      <c r="AR477" s="913"/>
      <c r="AU477" s="837"/>
      <c r="AV477" s="837"/>
      <c r="AW477" s="820"/>
    </row>
    <row r="478" spans="3:49" ht="10.9" customHeight="1">
      <c r="C478" s="920">
        <v>6</v>
      </c>
      <c r="D478" s="921" t="s">
        <v>9</v>
      </c>
      <c r="E478" s="924">
        <v>8</v>
      </c>
      <c r="F478" s="984" t="s">
        <v>10</v>
      </c>
      <c r="G478" s="920" t="s">
        <v>24</v>
      </c>
      <c r="H478" s="924"/>
      <c r="I478" s="988"/>
      <c r="J478" s="989"/>
      <c r="K478" s="990"/>
      <c r="L478" s="975">
        <f t="shared" ref="L478" si="242">IF(AND(I478="△",AU478="●"),AW478,0)</f>
        <v>0</v>
      </c>
      <c r="M478" s="976"/>
      <c r="N478" s="976"/>
      <c r="O478" s="976"/>
      <c r="P478" s="977"/>
      <c r="Q478" s="774"/>
      <c r="R478" s="775"/>
      <c r="S478" s="873"/>
      <c r="T478" s="978">
        <f t="shared" ref="T478" si="243">IF(Q478="①",$AL$168,IF(Q478="②",$AL$190,IF(Q478="③",$AL$212,IF(Q478="④",$AL$234,0))))</f>
        <v>0</v>
      </c>
      <c r="U478" s="979"/>
      <c r="V478" s="980"/>
      <c r="W478" s="975">
        <f t="shared" ref="W478" si="244">IF(AND(I478="△",AU478="●"),$K$258*2,0)</f>
        <v>0</v>
      </c>
      <c r="X478" s="976"/>
      <c r="Y478" s="976"/>
      <c r="Z478" s="976"/>
      <c r="AA478" s="977"/>
      <c r="AB478" s="937"/>
      <c r="AC478" s="938"/>
      <c r="AD478" s="939"/>
      <c r="AE478" s="978">
        <f t="shared" ref="AE478" si="245">IF(AB480=0,0,ROUNDUP(AB480/AB478,3))</f>
        <v>0</v>
      </c>
      <c r="AF478" s="979"/>
      <c r="AG478" s="980"/>
      <c r="AH478" s="981">
        <f t="shared" ref="AH478" si="246">ROUNDUP(L478*T478+W478*AE478,1)</f>
        <v>0</v>
      </c>
      <c r="AI478" s="982"/>
      <c r="AJ478" s="982"/>
      <c r="AK478" s="982"/>
      <c r="AL478" s="983"/>
      <c r="AN478" s="928">
        <f t="shared" ref="AN478" si="247">IF(I478="△",ROUNDUP(W478*AE478,1),0)</f>
        <v>0</v>
      </c>
      <c r="AO478" s="929"/>
      <c r="AP478" s="929"/>
      <c r="AQ478" s="929"/>
      <c r="AR478" s="930"/>
      <c r="AU478" s="837" t="str">
        <f t="shared" ref="AU478" si="248">IF(OR(I478="×",AU482="×"),"×","●")</f>
        <v>●</v>
      </c>
      <c r="AV478" s="837">
        <f t="shared" si="195"/>
        <v>0</v>
      </c>
      <c r="AW478" s="820">
        <f t="shared" ref="AW478" si="249">20+ROUNDDOWN(($K$256-1000)/1000,0)*20</f>
        <v>0</v>
      </c>
    </row>
    <row r="479" spans="3:49" ht="10.9" customHeight="1">
      <c r="C479" s="868"/>
      <c r="D479" s="922"/>
      <c r="E479" s="866"/>
      <c r="F479" s="985"/>
      <c r="G479" s="987"/>
      <c r="H479" s="866"/>
      <c r="I479" s="991"/>
      <c r="J479" s="992"/>
      <c r="K479" s="993"/>
      <c r="L479" s="958"/>
      <c r="M479" s="959"/>
      <c r="N479" s="959"/>
      <c r="O479" s="959"/>
      <c r="P479" s="960"/>
      <c r="Q479" s="777"/>
      <c r="R479" s="778"/>
      <c r="S479" s="874"/>
      <c r="T479" s="964"/>
      <c r="U479" s="965"/>
      <c r="V479" s="966"/>
      <c r="W479" s="958"/>
      <c r="X479" s="959"/>
      <c r="Y479" s="959"/>
      <c r="Z479" s="959"/>
      <c r="AA479" s="960"/>
      <c r="AB479" s="940"/>
      <c r="AC479" s="941"/>
      <c r="AD479" s="942"/>
      <c r="AE479" s="964"/>
      <c r="AF479" s="965"/>
      <c r="AG479" s="966"/>
      <c r="AH479" s="970"/>
      <c r="AI479" s="971"/>
      <c r="AJ479" s="971"/>
      <c r="AK479" s="971"/>
      <c r="AL479" s="972"/>
      <c r="AN479" s="911"/>
      <c r="AO479" s="912"/>
      <c r="AP479" s="912"/>
      <c r="AQ479" s="912"/>
      <c r="AR479" s="913"/>
      <c r="AU479" s="837"/>
      <c r="AV479" s="837"/>
      <c r="AW479" s="820"/>
    </row>
    <row r="480" spans="3:49" ht="10.9" customHeight="1">
      <c r="C480" s="868"/>
      <c r="D480" s="922"/>
      <c r="E480" s="866"/>
      <c r="F480" s="985"/>
      <c r="G480" s="987"/>
      <c r="H480" s="866"/>
      <c r="I480" s="991"/>
      <c r="J480" s="992"/>
      <c r="K480" s="993"/>
      <c r="L480" s="958"/>
      <c r="M480" s="959"/>
      <c r="N480" s="959"/>
      <c r="O480" s="959"/>
      <c r="P480" s="960"/>
      <c r="Q480" s="777"/>
      <c r="R480" s="778"/>
      <c r="S480" s="874"/>
      <c r="T480" s="964"/>
      <c r="U480" s="965"/>
      <c r="V480" s="966"/>
      <c r="W480" s="958"/>
      <c r="X480" s="959"/>
      <c r="Y480" s="959"/>
      <c r="Z480" s="959"/>
      <c r="AA480" s="960"/>
      <c r="AB480" s="931"/>
      <c r="AC480" s="932"/>
      <c r="AD480" s="933"/>
      <c r="AE480" s="964"/>
      <c r="AF480" s="965"/>
      <c r="AG480" s="966"/>
      <c r="AH480" s="970"/>
      <c r="AI480" s="971"/>
      <c r="AJ480" s="971"/>
      <c r="AK480" s="971"/>
      <c r="AL480" s="972"/>
      <c r="AN480" s="911"/>
      <c r="AO480" s="912"/>
      <c r="AP480" s="912"/>
      <c r="AQ480" s="912"/>
      <c r="AR480" s="913"/>
      <c r="AU480" s="837"/>
      <c r="AV480" s="837"/>
      <c r="AW480" s="820"/>
    </row>
    <row r="481" spans="3:49" ht="10.9" customHeight="1">
      <c r="C481" s="869"/>
      <c r="D481" s="923"/>
      <c r="E481" s="867"/>
      <c r="F481" s="986"/>
      <c r="G481" s="869"/>
      <c r="H481" s="867"/>
      <c r="I481" s="994"/>
      <c r="J481" s="995"/>
      <c r="K481" s="996"/>
      <c r="L481" s="961"/>
      <c r="M481" s="962"/>
      <c r="N481" s="962"/>
      <c r="O481" s="962"/>
      <c r="P481" s="963"/>
      <c r="Q481" s="780"/>
      <c r="R481" s="781"/>
      <c r="S481" s="875"/>
      <c r="T481" s="967"/>
      <c r="U481" s="968"/>
      <c r="V481" s="969"/>
      <c r="W481" s="961"/>
      <c r="X481" s="962"/>
      <c r="Y481" s="962"/>
      <c r="Z481" s="962"/>
      <c r="AA481" s="963"/>
      <c r="AB481" s="934"/>
      <c r="AC481" s="935"/>
      <c r="AD481" s="936"/>
      <c r="AE481" s="967"/>
      <c r="AF481" s="968"/>
      <c r="AG481" s="969"/>
      <c r="AH481" s="973"/>
      <c r="AI481" s="929"/>
      <c r="AJ481" s="929"/>
      <c r="AK481" s="929"/>
      <c r="AL481" s="930"/>
      <c r="AN481" s="911"/>
      <c r="AO481" s="912"/>
      <c r="AP481" s="912"/>
      <c r="AQ481" s="912"/>
      <c r="AR481" s="913"/>
      <c r="AU481" s="837"/>
      <c r="AV481" s="837"/>
      <c r="AW481" s="820"/>
    </row>
    <row r="482" spans="3:49" ht="10.9" customHeight="1">
      <c r="C482" s="920">
        <v>6</v>
      </c>
      <c r="D482" s="921" t="s">
        <v>9</v>
      </c>
      <c r="E482" s="924">
        <v>9</v>
      </c>
      <c r="F482" s="984" t="s">
        <v>10</v>
      </c>
      <c r="G482" s="920" t="s">
        <v>25</v>
      </c>
      <c r="H482" s="924"/>
      <c r="I482" s="988"/>
      <c r="J482" s="989"/>
      <c r="K482" s="990"/>
      <c r="L482" s="975">
        <f t="shared" ref="L482" si="250">IF(AND(I482="△",AU482="●"),AW482,0)</f>
        <v>0</v>
      </c>
      <c r="M482" s="976"/>
      <c r="N482" s="976"/>
      <c r="O482" s="976"/>
      <c r="P482" s="977"/>
      <c r="Q482" s="774"/>
      <c r="R482" s="775"/>
      <c r="S482" s="873"/>
      <c r="T482" s="978">
        <f t="shared" ref="T482" si="251">IF(Q482="①",$AL$168,IF(Q482="②",$AL$190,IF(Q482="③",$AL$212,IF(Q482="④",$AL$234,0))))</f>
        <v>0</v>
      </c>
      <c r="U482" s="979"/>
      <c r="V482" s="980"/>
      <c r="W482" s="975">
        <f t="shared" ref="W482" si="252">IF(AND(I482="△",AU482="●"),$K$258*2,0)</f>
        <v>0</v>
      </c>
      <c r="X482" s="976"/>
      <c r="Y482" s="976"/>
      <c r="Z482" s="976"/>
      <c r="AA482" s="977"/>
      <c r="AB482" s="937"/>
      <c r="AC482" s="938"/>
      <c r="AD482" s="939"/>
      <c r="AE482" s="978">
        <f t="shared" ref="AE482" si="253">IF(AB484=0,0,ROUNDUP(AB484/AB482,3))</f>
        <v>0</v>
      </c>
      <c r="AF482" s="979"/>
      <c r="AG482" s="980"/>
      <c r="AH482" s="981">
        <f t="shared" ref="AH482" si="254">ROUNDUP(L482*T482+W482*AE482,1)</f>
        <v>0</v>
      </c>
      <c r="AI482" s="982"/>
      <c r="AJ482" s="982"/>
      <c r="AK482" s="982"/>
      <c r="AL482" s="983"/>
      <c r="AN482" s="928">
        <f t="shared" ref="AN482" si="255">IF(I482="△",ROUNDUP(W482*AE482,1),0)</f>
        <v>0</v>
      </c>
      <c r="AO482" s="929"/>
      <c r="AP482" s="929"/>
      <c r="AQ482" s="929"/>
      <c r="AR482" s="930"/>
      <c r="AU482" s="837" t="str">
        <f t="shared" ref="AU482" si="256">IF(OR(I482="×",AU486="×"),"×","●")</f>
        <v>●</v>
      </c>
      <c r="AV482" s="837">
        <f t="shared" si="195"/>
        <v>0</v>
      </c>
      <c r="AW482" s="820">
        <f t="shared" ref="AW482" si="257">20+ROUNDDOWN(($K$256-1000)/1000,0)*20</f>
        <v>0</v>
      </c>
    </row>
    <row r="483" spans="3:49" ht="10.9" customHeight="1">
      <c r="C483" s="868"/>
      <c r="D483" s="922"/>
      <c r="E483" s="866"/>
      <c r="F483" s="985"/>
      <c r="G483" s="987"/>
      <c r="H483" s="866"/>
      <c r="I483" s="991"/>
      <c r="J483" s="992"/>
      <c r="K483" s="993"/>
      <c r="L483" s="958"/>
      <c r="M483" s="959"/>
      <c r="N483" s="959"/>
      <c r="O483" s="959"/>
      <c r="P483" s="960"/>
      <c r="Q483" s="777"/>
      <c r="R483" s="778"/>
      <c r="S483" s="874"/>
      <c r="T483" s="964"/>
      <c r="U483" s="965"/>
      <c r="V483" s="966"/>
      <c r="W483" s="958"/>
      <c r="X483" s="959"/>
      <c r="Y483" s="959"/>
      <c r="Z483" s="959"/>
      <c r="AA483" s="960"/>
      <c r="AB483" s="940"/>
      <c r="AC483" s="941"/>
      <c r="AD483" s="942"/>
      <c r="AE483" s="964"/>
      <c r="AF483" s="965"/>
      <c r="AG483" s="966"/>
      <c r="AH483" s="970"/>
      <c r="AI483" s="971"/>
      <c r="AJ483" s="971"/>
      <c r="AK483" s="971"/>
      <c r="AL483" s="972"/>
      <c r="AN483" s="911"/>
      <c r="AO483" s="912"/>
      <c r="AP483" s="912"/>
      <c r="AQ483" s="912"/>
      <c r="AR483" s="913"/>
      <c r="AU483" s="837"/>
      <c r="AV483" s="837"/>
      <c r="AW483" s="820"/>
    </row>
    <row r="484" spans="3:49" ht="10.9" customHeight="1">
      <c r="C484" s="868"/>
      <c r="D484" s="922"/>
      <c r="E484" s="866"/>
      <c r="F484" s="985"/>
      <c r="G484" s="987"/>
      <c r="H484" s="866"/>
      <c r="I484" s="991"/>
      <c r="J484" s="992"/>
      <c r="K484" s="993"/>
      <c r="L484" s="958"/>
      <c r="M484" s="959"/>
      <c r="N484" s="959"/>
      <c r="O484" s="959"/>
      <c r="P484" s="960"/>
      <c r="Q484" s="777"/>
      <c r="R484" s="778"/>
      <c r="S484" s="874"/>
      <c r="T484" s="964"/>
      <c r="U484" s="965"/>
      <c r="V484" s="966"/>
      <c r="W484" s="958"/>
      <c r="X484" s="959"/>
      <c r="Y484" s="959"/>
      <c r="Z484" s="959"/>
      <c r="AA484" s="960"/>
      <c r="AB484" s="931"/>
      <c r="AC484" s="932"/>
      <c r="AD484" s="933"/>
      <c r="AE484" s="964"/>
      <c r="AF484" s="965"/>
      <c r="AG484" s="966"/>
      <c r="AH484" s="970"/>
      <c r="AI484" s="971"/>
      <c r="AJ484" s="971"/>
      <c r="AK484" s="971"/>
      <c r="AL484" s="972"/>
      <c r="AN484" s="911"/>
      <c r="AO484" s="912"/>
      <c r="AP484" s="912"/>
      <c r="AQ484" s="912"/>
      <c r="AR484" s="913"/>
      <c r="AU484" s="837"/>
      <c r="AV484" s="837"/>
      <c r="AW484" s="820"/>
    </row>
    <row r="485" spans="3:49" ht="10.9" customHeight="1">
      <c r="C485" s="869"/>
      <c r="D485" s="923"/>
      <c r="E485" s="867"/>
      <c r="F485" s="986"/>
      <c r="G485" s="869"/>
      <c r="H485" s="867"/>
      <c r="I485" s="994"/>
      <c r="J485" s="995"/>
      <c r="K485" s="996"/>
      <c r="L485" s="961"/>
      <c r="M485" s="962"/>
      <c r="N485" s="962"/>
      <c r="O485" s="962"/>
      <c r="P485" s="963"/>
      <c r="Q485" s="780"/>
      <c r="R485" s="781"/>
      <c r="S485" s="875"/>
      <c r="T485" s="967"/>
      <c r="U485" s="968"/>
      <c r="V485" s="969"/>
      <c r="W485" s="961"/>
      <c r="X485" s="962"/>
      <c r="Y485" s="962"/>
      <c r="Z485" s="962"/>
      <c r="AA485" s="963"/>
      <c r="AB485" s="934"/>
      <c r="AC485" s="935"/>
      <c r="AD485" s="936"/>
      <c r="AE485" s="967"/>
      <c r="AF485" s="968"/>
      <c r="AG485" s="969"/>
      <c r="AH485" s="973"/>
      <c r="AI485" s="929"/>
      <c r="AJ485" s="929"/>
      <c r="AK485" s="929"/>
      <c r="AL485" s="930"/>
      <c r="AN485" s="911"/>
      <c r="AO485" s="912"/>
      <c r="AP485" s="912"/>
      <c r="AQ485" s="912"/>
      <c r="AR485" s="913"/>
      <c r="AU485" s="837"/>
      <c r="AV485" s="837"/>
      <c r="AW485" s="820"/>
    </row>
    <row r="486" spans="3:49" ht="10.9" customHeight="1">
      <c r="C486" s="920">
        <v>6</v>
      </c>
      <c r="D486" s="921" t="s">
        <v>9</v>
      </c>
      <c r="E486" s="924">
        <v>10</v>
      </c>
      <c r="F486" s="984" t="s">
        <v>10</v>
      </c>
      <c r="G486" s="920" t="s">
        <v>19</v>
      </c>
      <c r="H486" s="924"/>
      <c r="I486" s="988"/>
      <c r="J486" s="989"/>
      <c r="K486" s="990"/>
      <c r="L486" s="975">
        <f t="shared" ref="L486" si="258">IF(AND(I486="△",AU486="●"),AW486,0)</f>
        <v>0</v>
      </c>
      <c r="M486" s="976"/>
      <c r="N486" s="976"/>
      <c r="O486" s="976"/>
      <c r="P486" s="977"/>
      <c r="Q486" s="774"/>
      <c r="R486" s="775"/>
      <c r="S486" s="873"/>
      <c r="T486" s="978">
        <f t="shared" ref="T486" si="259">IF(Q486="①",$AL$168,IF(Q486="②",$AL$190,IF(Q486="③",$AL$212,IF(Q486="④",$AL$234,0))))</f>
        <v>0</v>
      </c>
      <c r="U486" s="979"/>
      <c r="V486" s="980"/>
      <c r="W486" s="975">
        <f t="shared" ref="W486" si="260">IF(AND(I486="△",AU486="●"),$K$258*2,0)</f>
        <v>0</v>
      </c>
      <c r="X486" s="976"/>
      <c r="Y486" s="976"/>
      <c r="Z486" s="976"/>
      <c r="AA486" s="977"/>
      <c r="AB486" s="937"/>
      <c r="AC486" s="938"/>
      <c r="AD486" s="939"/>
      <c r="AE486" s="978">
        <f t="shared" ref="AE486" si="261">IF(AB488=0,0,ROUNDUP(AB488/AB486,3))</f>
        <v>0</v>
      </c>
      <c r="AF486" s="979"/>
      <c r="AG486" s="980"/>
      <c r="AH486" s="981">
        <f t="shared" ref="AH486" si="262">ROUNDUP(L486*T486+W486*AE486,1)</f>
        <v>0</v>
      </c>
      <c r="AI486" s="982"/>
      <c r="AJ486" s="982"/>
      <c r="AK486" s="982"/>
      <c r="AL486" s="983"/>
      <c r="AN486" s="928">
        <f t="shared" ref="AN486" si="263">IF(I486="△",ROUNDUP(W486*AE486,1),0)</f>
        <v>0</v>
      </c>
      <c r="AO486" s="929"/>
      <c r="AP486" s="929"/>
      <c r="AQ486" s="929"/>
      <c r="AR486" s="930"/>
      <c r="AU486" s="837" t="str">
        <f t="shared" ref="AU486" si="264">IF(OR(I486="×",AU490="×"),"×","●")</f>
        <v>●</v>
      </c>
      <c r="AV486" s="837">
        <f t="shared" si="195"/>
        <v>0</v>
      </c>
      <c r="AW486" s="820">
        <f t="shared" ref="AW486" si="265">20+ROUNDDOWN(($K$256-1000)/1000,0)*20</f>
        <v>0</v>
      </c>
    </row>
    <row r="487" spans="3:49" ht="10.9" customHeight="1">
      <c r="C487" s="868"/>
      <c r="D487" s="922"/>
      <c r="E487" s="866"/>
      <c r="F487" s="985"/>
      <c r="G487" s="987"/>
      <c r="H487" s="866"/>
      <c r="I487" s="991"/>
      <c r="J487" s="992"/>
      <c r="K487" s="993"/>
      <c r="L487" s="958"/>
      <c r="M487" s="959"/>
      <c r="N487" s="959"/>
      <c r="O487" s="959"/>
      <c r="P487" s="960"/>
      <c r="Q487" s="777"/>
      <c r="R487" s="778"/>
      <c r="S487" s="874"/>
      <c r="T487" s="964"/>
      <c r="U487" s="965"/>
      <c r="V487" s="966"/>
      <c r="W487" s="958"/>
      <c r="X487" s="959"/>
      <c r="Y487" s="959"/>
      <c r="Z487" s="959"/>
      <c r="AA487" s="960"/>
      <c r="AB487" s="940"/>
      <c r="AC487" s="941"/>
      <c r="AD487" s="942"/>
      <c r="AE487" s="964"/>
      <c r="AF487" s="965"/>
      <c r="AG487" s="966"/>
      <c r="AH487" s="970"/>
      <c r="AI487" s="971"/>
      <c r="AJ487" s="971"/>
      <c r="AK487" s="971"/>
      <c r="AL487" s="972"/>
      <c r="AN487" s="911"/>
      <c r="AO487" s="912"/>
      <c r="AP487" s="912"/>
      <c r="AQ487" s="912"/>
      <c r="AR487" s="913"/>
      <c r="AU487" s="837"/>
      <c r="AV487" s="837"/>
      <c r="AW487" s="820"/>
    </row>
    <row r="488" spans="3:49" ht="10.9" customHeight="1">
      <c r="C488" s="868"/>
      <c r="D488" s="922"/>
      <c r="E488" s="866"/>
      <c r="F488" s="985"/>
      <c r="G488" s="987"/>
      <c r="H488" s="866"/>
      <c r="I488" s="991"/>
      <c r="J488" s="992"/>
      <c r="K488" s="993"/>
      <c r="L488" s="958"/>
      <c r="M488" s="959"/>
      <c r="N488" s="959"/>
      <c r="O488" s="959"/>
      <c r="P488" s="960"/>
      <c r="Q488" s="777"/>
      <c r="R488" s="778"/>
      <c r="S488" s="874"/>
      <c r="T488" s="964"/>
      <c r="U488" s="965"/>
      <c r="V488" s="966"/>
      <c r="W488" s="958"/>
      <c r="X488" s="959"/>
      <c r="Y488" s="959"/>
      <c r="Z488" s="959"/>
      <c r="AA488" s="960"/>
      <c r="AB488" s="931"/>
      <c r="AC488" s="932"/>
      <c r="AD488" s="933"/>
      <c r="AE488" s="964"/>
      <c r="AF488" s="965"/>
      <c r="AG488" s="966"/>
      <c r="AH488" s="970"/>
      <c r="AI488" s="971"/>
      <c r="AJ488" s="971"/>
      <c r="AK488" s="971"/>
      <c r="AL488" s="972"/>
      <c r="AN488" s="911"/>
      <c r="AO488" s="912"/>
      <c r="AP488" s="912"/>
      <c r="AQ488" s="912"/>
      <c r="AR488" s="913"/>
      <c r="AU488" s="837"/>
      <c r="AV488" s="837"/>
      <c r="AW488" s="820"/>
    </row>
    <row r="489" spans="3:49" ht="10.9" customHeight="1">
      <c r="C489" s="869"/>
      <c r="D489" s="923"/>
      <c r="E489" s="867"/>
      <c r="F489" s="986"/>
      <c r="G489" s="869"/>
      <c r="H489" s="867"/>
      <c r="I489" s="994"/>
      <c r="J489" s="995"/>
      <c r="K489" s="996"/>
      <c r="L489" s="961"/>
      <c r="M489" s="962"/>
      <c r="N489" s="962"/>
      <c r="O489" s="962"/>
      <c r="P489" s="963"/>
      <c r="Q489" s="780"/>
      <c r="R489" s="781"/>
      <c r="S489" s="875"/>
      <c r="T489" s="967"/>
      <c r="U489" s="968"/>
      <c r="V489" s="969"/>
      <c r="W489" s="961"/>
      <c r="X489" s="962"/>
      <c r="Y489" s="962"/>
      <c r="Z489" s="962"/>
      <c r="AA489" s="963"/>
      <c r="AB489" s="934"/>
      <c r="AC489" s="935"/>
      <c r="AD489" s="936"/>
      <c r="AE489" s="967"/>
      <c r="AF489" s="968"/>
      <c r="AG489" s="969"/>
      <c r="AH489" s="973"/>
      <c r="AI489" s="929"/>
      <c r="AJ489" s="929"/>
      <c r="AK489" s="929"/>
      <c r="AL489" s="930"/>
      <c r="AN489" s="911"/>
      <c r="AO489" s="912"/>
      <c r="AP489" s="912"/>
      <c r="AQ489" s="912"/>
      <c r="AR489" s="913"/>
      <c r="AU489" s="837"/>
      <c r="AV489" s="837"/>
      <c r="AW489" s="820"/>
    </row>
    <row r="490" spans="3:49" ht="10.9" customHeight="1">
      <c r="C490" s="920">
        <v>6</v>
      </c>
      <c r="D490" s="921" t="s">
        <v>9</v>
      </c>
      <c r="E490" s="924">
        <v>11</v>
      </c>
      <c r="F490" s="984" t="s">
        <v>10</v>
      </c>
      <c r="G490" s="920" t="s">
        <v>20</v>
      </c>
      <c r="H490" s="924"/>
      <c r="I490" s="988"/>
      <c r="J490" s="989"/>
      <c r="K490" s="990"/>
      <c r="L490" s="975">
        <f t="shared" ref="L490" si="266">IF(AND(I490="△",AU490="●"),AW490,0)</f>
        <v>0</v>
      </c>
      <c r="M490" s="976"/>
      <c r="N490" s="976"/>
      <c r="O490" s="976"/>
      <c r="P490" s="977"/>
      <c r="Q490" s="774"/>
      <c r="R490" s="775"/>
      <c r="S490" s="873"/>
      <c r="T490" s="978">
        <f t="shared" ref="T490" si="267">IF(Q490="①",$AL$168,IF(Q490="②",$AL$190,IF(Q490="③",$AL$212,IF(Q490="④",$AL$234,0))))</f>
        <v>0</v>
      </c>
      <c r="U490" s="979"/>
      <c r="V490" s="980"/>
      <c r="W490" s="975">
        <f t="shared" ref="W490" si="268">IF(AND(I490="△",AU490="●"),$K$258*2,0)</f>
        <v>0</v>
      </c>
      <c r="X490" s="976"/>
      <c r="Y490" s="976"/>
      <c r="Z490" s="976"/>
      <c r="AA490" s="977"/>
      <c r="AB490" s="937"/>
      <c r="AC490" s="938"/>
      <c r="AD490" s="939"/>
      <c r="AE490" s="978">
        <f t="shared" ref="AE490" si="269">IF(AB492=0,0,ROUNDUP(AB492/AB490,3))</f>
        <v>0</v>
      </c>
      <c r="AF490" s="979"/>
      <c r="AG490" s="980"/>
      <c r="AH490" s="981">
        <f t="shared" ref="AH490" si="270">ROUNDUP(L490*T490+W490*AE490,1)</f>
        <v>0</v>
      </c>
      <c r="AI490" s="982"/>
      <c r="AJ490" s="982"/>
      <c r="AK490" s="982"/>
      <c r="AL490" s="983"/>
      <c r="AN490" s="928">
        <f t="shared" ref="AN490" si="271">IF(I490="△",ROUNDUP(W490*AE490,1),0)</f>
        <v>0</v>
      </c>
      <c r="AO490" s="929"/>
      <c r="AP490" s="929"/>
      <c r="AQ490" s="929"/>
      <c r="AR490" s="930"/>
      <c r="AU490" s="837" t="str">
        <f t="shared" ref="AU490" si="272">IF(OR(I490="×",AU494="×"),"×","●")</f>
        <v>●</v>
      </c>
      <c r="AV490" s="837">
        <f t="shared" si="195"/>
        <v>0</v>
      </c>
      <c r="AW490" s="820">
        <f t="shared" ref="AW490" si="273">20+ROUNDDOWN(($K$256-1000)/1000,0)*20</f>
        <v>0</v>
      </c>
    </row>
    <row r="491" spans="3:49" ht="10.9" customHeight="1">
      <c r="C491" s="868"/>
      <c r="D491" s="922"/>
      <c r="E491" s="866"/>
      <c r="F491" s="985"/>
      <c r="G491" s="987"/>
      <c r="H491" s="866"/>
      <c r="I491" s="991"/>
      <c r="J491" s="992"/>
      <c r="K491" s="993"/>
      <c r="L491" s="958"/>
      <c r="M491" s="959"/>
      <c r="N491" s="959"/>
      <c r="O491" s="959"/>
      <c r="P491" s="960"/>
      <c r="Q491" s="777"/>
      <c r="R491" s="778"/>
      <c r="S491" s="874"/>
      <c r="T491" s="964"/>
      <c r="U491" s="965"/>
      <c r="V491" s="966"/>
      <c r="W491" s="958"/>
      <c r="X491" s="959"/>
      <c r="Y491" s="959"/>
      <c r="Z491" s="959"/>
      <c r="AA491" s="960"/>
      <c r="AB491" s="940"/>
      <c r="AC491" s="941"/>
      <c r="AD491" s="942"/>
      <c r="AE491" s="964"/>
      <c r="AF491" s="965"/>
      <c r="AG491" s="966"/>
      <c r="AH491" s="970"/>
      <c r="AI491" s="971"/>
      <c r="AJ491" s="971"/>
      <c r="AK491" s="971"/>
      <c r="AL491" s="972"/>
      <c r="AN491" s="911"/>
      <c r="AO491" s="912"/>
      <c r="AP491" s="912"/>
      <c r="AQ491" s="912"/>
      <c r="AR491" s="913"/>
      <c r="AU491" s="837"/>
      <c r="AV491" s="837"/>
      <c r="AW491" s="820"/>
    </row>
    <row r="492" spans="3:49" ht="10.9" customHeight="1">
      <c r="C492" s="868"/>
      <c r="D492" s="922"/>
      <c r="E492" s="866"/>
      <c r="F492" s="985"/>
      <c r="G492" s="987"/>
      <c r="H492" s="866"/>
      <c r="I492" s="991"/>
      <c r="J492" s="992"/>
      <c r="K492" s="993"/>
      <c r="L492" s="958"/>
      <c r="M492" s="959"/>
      <c r="N492" s="959"/>
      <c r="O492" s="959"/>
      <c r="P492" s="960"/>
      <c r="Q492" s="777"/>
      <c r="R492" s="778"/>
      <c r="S492" s="874"/>
      <c r="T492" s="964"/>
      <c r="U492" s="965"/>
      <c r="V492" s="966"/>
      <c r="W492" s="958"/>
      <c r="X492" s="959"/>
      <c r="Y492" s="959"/>
      <c r="Z492" s="959"/>
      <c r="AA492" s="960"/>
      <c r="AB492" s="931"/>
      <c r="AC492" s="932"/>
      <c r="AD492" s="933"/>
      <c r="AE492" s="964"/>
      <c r="AF492" s="965"/>
      <c r="AG492" s="966"/>
      <c r="AH492" s="970"/>
      <c r="AI492" s="971"/>
      <c r="AJ492" s="971"/>
      <c r="AK492" s="971"/>
      <c r="AL492" s="972"/>
      <c r="AN492" s="911"/>
      <c r="AO492" s="912"/>
      <c r="AP492" s="912"/>
      <c r="AQ492" s="912"/>
      <c r="AR492" s="913"/>
      <c r="AU492" s="837"/>
      <c r="AV492" s="837"/>
      <c r="AW492" s="820"/>
    </row>
    <row r="493" spans="3:49" ht="10.9" customHeight="1">
      <c r="C493" s="869"/>
      <c r="D493" s="923"/>
      <c r="E493" s="867"/>
      <c r="F493" s="986"/>
      <c r="G493" s="869"/>
      <c r="H493" s="867"/>
      <c r="I493" s="994"/>
      <c r="J493" s="995"/>
      <c r="K493" s="996"/>
      <c r="L493" s="961"/>
      <c r="M493" s="962"/>
      <c r="N493" s="962"/>
      <c r="O493" s="962"/>
      <c r="P493" s="963"/>
      <c r="Q493" s="780"/>
      <c r="R493" s="781"/>
      <c r="S493" s="875"/>
      <c r="T493" s="967"/>
      <c r="U493" s="968"/>
      <c r="V493" s="969"/>
      <c r="W493" s="961"/>
      <c r="X493" s="962"/>
      <c r="Y493" s="962"/>
      <c r="Z493" s="962"/>
      <c r="AA493" s="963"/>
      <c r="AB493" s="934"/>
      <c r="AC493" s="935"/>
      <c r="AD493" s="936"/>
      <c r="AE493" s="967"/>
      <c r="AF493" s="968"/>
      <c r="AG493" s="969"/>
      <c r="AH493" s="973"/>
      <c r="AI493" s="929"/>
      <c r="AJ493" s="929"/>
      <c r="AK493" s="929"/>
      <c r="AL493" s="930"/>
      <c r="AN493" s="911"/>
      <c r="AO493" s="912"/>
      <c r="AP493" s="912"/>
      <c r="AQ493" s="912"/>
      <c r="AR493" s="913"/>
      <c r="AU493" s="837"/>
      <c r="AV493" s="837"/>
      <c r="AW493" s="820"/>
    </row>
    <row r="494" spans="3:49" ht="10.9" customHeight="1">
      <c r="C494" s="920">
        <v>6</v>
      </c>
      <c r="D494" s="921" t="s">
        <v>9</v>
      </c>
      <c r="E494" s="924">
        <v>12</v>
      </c>
      <c r="F494" s="984" t="s">
        <v>10</v>
      </c>
      <c r="G494" s="920" t="s">
        <v>21</v>
      </c>
      <c r="H494" s="924"/>
      <c r="I494" s="988"/>
      <c r="J494" s="989"/>
      <c r="K494" s="990"/>
      <c r="L494" s="975">
        <f t="shared" ref="L494" si="274">IF(AND(I494="△",AU494="●"),AW494,0)</f>
        <v>0</v>
      </c>
      <c r="M494" s="976"/>
      <c r="N494" s="976"/>
      <c r="O494" s="976"/>
      <c r="P494" s="977"/>
      <c r="Q494" s="774"/>
      <c r="R494" s="775"/>
      <c r="S494" s="873"/>
      <c r="T494" s="978">
        <f t="shared" ref="T494" si="275">IF(Q494="①",$AL$168,IF(Q494="②",$AL$190,IF(Q494="③",$AL$212,IF(Q494="④",$AL$234,0))))</f>
        <v>0</v>
      </c>
      <c r="U494" s="979"/>
      <c r="V494" s="980"/>
      <c r="W494" s="906">
        <f t="shared" ref="W494" si="276">IF(AND(I494="△",AU494="●"),$K$258*2,0)</f>
        <v>0</v>
      </c>
      <c r="X494" s="906"/>
      <c r="Y494" s="906"/>
      <c r="Z494" s="906"/>
      <c r="AA494" s="907"/>
      <c r="AB494" s="937"/>
      <c r="AC494" s="938"/>
      <c r="AD494" s="939"/>
      <c r="AE494" s="978">
        <f t="shared" ref="AE494" si="277">IF(AB496=0,0,ROUNDUP(AB496/AB494,3))</f>
        <v>0</v>
      </c>
      <c r="AF494" s="979"/>
      <c r="AG494" s="980"/>
      <c r="AH494" s="981">
        <f t="shared" ref="AH494" si="278">ROUNDUP(L494*T494+W494*AE494,1)</f>
        <v>0</v>
      </c>
      <c r="AI494" s="982"/>
      <c r="AJ494" s="982"/>
      <c r="AK494" s="982"/>
      <c r="AL494" s="983"/>
      <c r="AN494" s="928">
        <f t="shared" ref="AN494" si="279">IF(I494="△",ROUNDUP(W494*AE494,1),0)</f>
        <v>0</v>
      </c>
      <c r="AO494" s="929"/>
      <c r="AP494" s="929"/>
      <c r="AQ494" s="929"/>
      <c r="AR494" s="930"/>
      <c r="AU494" s="837" t="str">
        <f t="shared" ref="AU494" si="280">IF(OR(I494="×",AU498="×"),"×","●")</f>
        <v>●</v>
      </c>
      <c r="AV494" s="837">
        <f t="shared" si="195"/>
        <v>0</v>
      </c>
      <c r="AW494" s="820">
        <f t="shared" ref="AW494" si="281">20+ROUNDDOWN(($K$256-1000)/1000,0)*20</f>
        <v>0</v>
      </c>
    </row>
    <row r="495" spans="3:49" ht="10.9" customHeight="1">
      <c r="C495" s="868"/>
      <c r="D495" s="922"/>
      <c r="E495" s="866"/>
      <c r="F495" s="985"/>
      <c r="G495" s="868"/>
      <c r="H495" s="866"/>
      <c r="I495" s="991"/>
      <c r="J495" s="992"/>
      <c r="K495" s="993"/>
      <c r="L495" s="958"/>
      <c r="M495" s="959"/>
      <c r="N495" s="959"/>
      <c r="O495" s="959"/>
      <c r="P495" s="960"/>
      <c r="Q495" s="777"/>
      <c r="R495" s="778"/>
      <c r="S495" s="874"/>
      <c r="T495" s="964"/>
      <c r="U495" s="965"/>
      <c r="V495" s="966"/>
      <c r="W495" s="906"/>
      <c r="X495" s="906"/>
      <c r="Y495" s="906"/>
      <c r="Z495" s="906"/>
      <c r="AA495" s="907"/>
      <c r="AB495" s="940"/>
      <c r="AC495" s="941"/>
      <c r="AD495" s="942"/>
      <c r="AE495" s="964"/>
      <c r="AF495" s="965"/>
      <c r="AG495" s="966"/>
      <c r="AH495" s="970"/>
      <c r="AI495" s="971"/>
      <c r="AJ495" s="971"/>
      <c r="AK495" s="971"/>
      <c r="AL495" s="972"/>
      <c r="AN495" s="911"/>
      <c r="AO495" s="912"/>
      <c r="AP495" s="912"/>
      <c r="AQ495" s="912"/>
      <c r="AR495" s="913"/>
      <c r="AU495" s="837"/>
      <c r="AV495" s="837"/>
      <c r="AW495" s="820"/>
    </row>
    <row r="496" spans="3:49" ht="10.9" customHeight="1">
      <c r="C496" s="868"/>
      <c r="D496" s="922"/>
      <c r="E496" s="866"/>
      <c r="F496" s="985"/>
      <c r="G496" s="868"/>
      <c r="H496" s="866"/>
      <c r="I496" s="991"/>
      <c r="J496" s="992"/>
      <c r="K496" s="993"/>
      <c r="L496" s="958"/>
      <c r="M496" s="959"/>
      <c r="N496" s="959"/>
      <c r="O496" s="959"/>
      <c r="P496" s="960"/>
      <c r="Q496" s="777"/>
      <c r="R496" s="778"/>
      <c r="S496" s="874"/>
      <c r="T496" s="964"/>
      <c r="U496" s="965"/>
      <c r="V496" s="966"/>
      <c r="W496" s="906"/>
      <c r="X496" s="906"/>
      <c r="Y496" s="906"/>
      <c r="Z496" s="906"/>
      <c r="AA496" s="907"/>
      <c r="AB496" s="931"/>
      <c r="AC496" s="932"/>
      <c r="AD496" s="933"/>
      <c r="AE496" s="964"/>
      <c r="AF496" s="965"/>
      <c r="AG496" s="966"/>
      <c r="AH496" s="970"/>
      <c r="AI496" s="971"/>
      <c r="AJ496" s="971"/>
      <c r="AK496" s="971"/>
      <c r="AL496" s="972"/>
      <c r="AN496" s="911"/>
      <c r="AO496" s="912"/>
      <c r="AP496" s="912"/>
      <c r="AQ496" s="912"/>
      <c r="AR496" s="913"/>
      <c r="AU496" s="837"/>
      <c r="AV496" s="837"/>
      <c r="AW496" s="820"/>
    </row>
    <row r="497" spans="3:49" ht="10.9" customHeight="1">
      <c r="C497" s="869"/>
      <c r="D497" s="923"/>
      <c r="E497" s="867"/>
      <c r="F497" s="986"/>
      <c r="G497" s="869"/>
      <c r="H497" s="867"/>
      <c r="I497" s="994"/>
      <c r="J497" s="995"/>
      <c r="K497" s="996"/>
      <c r="L497" s="961"/>
      <c r="M497" s="962"/>
      <c r="N497" s="962"/>
      <c r="O497" s="962"/>
      <c r="P497" s="963"/>
      <c r="Q497" s="780"/>
      <c r="R497" s="781"/>
      <c r="S497" s="875"/>
      <c r="T497" s="967"/>
      <c r="U497" s="968"/>
      <c r="V497" s="969"/>
      <c r="W497" s="906"/>
      <c r="X497" s="906"/>
      <c r="Y497" s="906"/>
      <c r="Z497" s="906"/>
      <c r="AA497" s="907"/>
      <c r="AB497" s="934"/>
      <c r="AC497" s="935"/>
      <c r="AD497" s="936"/>
      <c r="AE497" s="967"/>
      <c r="AF497" s="968"/>
      <c r="AG497" s="969"/>
      <c r="AH497" s="973"/>
      <c r="AI497" s="929"/>
      <c r="AJ497" s="929"/>
      <c r="AK497" s="929"/>
      <c r="AL497" s="930"/>
      <c r="AN497" s="911"/>
      <c r="AO497" s="912"/>
      <c r="AP497" s="912"/>
      <c r="AQ497" s="912"/>
      <c r="AR497" s="913"/>
      <c r="AU497" s="837"/>
      <c r="AV497" s="837"/>
      <c r="AW497" s="820"/>
    </row>
    <row r="498" spans="3:49" ht="10.9" customHeight="1">
      <c r="C498" s="920">
        <v>6</v>
      </c>
      <c r="D498" s="921" t="s">
        <v>9</v>
      </c>
      <c r="E498" s="924">
        <v>13</v>
      </c>
      <c r="F498" s="984" t="s">
        <v>10</v>
      </c>
      <c r="G498" s="920" t="s">
        <v>22</v>
      </c>
      <c r="H498" s="924"/>
      <c r="I498" s="988"/>
      <c r="J498" s="989"/>
      <c r="K498" s="990"/>
      <c r="L498" s="975">
        <f t="shared" ref="L498" si="282">IF(AND(I498="△",AU498="●"),AW498,0)</f>
        <v>0</v>
      </c>
      <c r="M498" s="976"/>
      <c r="N498" s="976"/>
      <c r="O498" s="976"/>
      <c r="P498" s="977"/>
      <c r="Q498" s="774"/>
      <c r="R498" s="775"/>
      <c r="S498" s="873"/>
      <c r="T498" s="978">
        <f t="shared" ref="T498" si="283">IF(Q498="①",$AL$168,IF(Q498="②",$AL$190,IF(Q498="③",$AL$212,IF(Q498="④",$AL$234,0))))</f>
        <v>0</v>
      </c>
      <c r="U498" s="979"/>
      <c r="V498" s="980"/>
      <c r="W498" s="906">
        <f t="shared" ref="W498" si="284">IF(AND(I498="△",AU498="●"),$K$258*2,0)</f>
        <v>0</v>
      </c>
      <c r="X498" s="906"/>
      <c r="Y498" s="906"/>
      <c r="Z498" s="906"/>
      <c r="AA498" s="907"/>
      <c r="AB498" s="937"/>
      <c r="AC498" s="938"/>
      <c r="AD498" s="939"/>
      <c r="AE498" s="978">
        <f t="shared" ref="AE498" si="285">IF(AB500=0,0,ROUNDUP(AB500/AB498,3))</f>
        <v>0</v>
      </c>
      <c r="AF498" s="979"/>
      <c r="AG498" s="980"/>
      <c r="AH498" s="981">
        <f t="shared" ref="AH498" si="286">ROUNDUP(L498*T498+W498*AE498,1)</f>
        <v>0</v>
      </c>
      <c r="AI498" s="982"/>
      <c r="AJ498" s="982"/>
      <c r="AK498" s="982"/>
      <c r="AL498" s="983"/>
      <c r="AN498" s="928">
        <f t="shared" ref="AN498" si="287">IF(I498="△",ROUNDUP(W498*AE498,1),0)</f>
        <v>0</v>
      </c>
      <c r="AO498" s="929"/>
      <c r="AP498" s="929"/>
      <c r="AQ498" s="929"/>
      <c r="AR498" s="930"/>
      <c r="AU498" s="837" t="str">
        <f t="shared" ref="AU498" si="288">IF(OR(I498="×",AU502="×"),"×","●")</f>
        <v>●</v>
      </c>
      <c r="AV498" s="837">
        <f t="shared" si="195"/>
        <v>0</v>
      </c>
      <c r="AW498" s="820">
        <f t="shared" ref="AW498" si="289">20+ROUNDDOWN(($K$256-1000)/1000,0)*20</f>
        <v>0</v>
      </c>
    </row>
    <row r="499" spans="3:49" ht="10.9" customHeight="1">
      <c r="C499" s="868"/>
      <c r="D499" s="922"/>
      <c r="E499" s="866"/>
      <c r="F499" s="985"/>
      <c r="G499" s="868"/>
      <c r="H499" s="866"/>
      <c r="I499" s="991"/>
      <c r="J499" s="992"/>
      <c r="K499" s="993"/>
      <c r="L499" s="958"/>
      <c r="M499" s="959"/>
      <c r="N499" s="959"/>
      <c r="O499" s="959"/>
      <c r="P499" s="960"/>
      <c r="Q499" s="777"/>
      <c r="R499" s="778"/>
      <c r="S499" s="874"/>
      <c r="T499" s="964"/>
      <c r="U499" s="965"/>
      <c r="V499" s="966"/>
      <c r="W499" s="906"/>
      <c r="X499" s="906"/>
      <c r="Y499" s="906"/>
      <c r="Z499" s="906"/>
      <c r="AA499" s="907"/>
      <c r="AB499" s="940"/>
      <c r="AC499" s="941"/>
      <c r="AD499" s="942"/>
      <c r="AE499" s="964"/>
      <c r="AF499" s="965"/>
      <c r="AG499" s="966"/>
      <c r="AH499" s="970"/>
      <c r="AI499" s="971"/>
      <c r="AJ499" s="971"/>
      <c r="AK499" s="971"/>
      <c r="AL499" s="972"/>
      <c r="AN499" s="911"/>
      <c r="AO499" s="912"/>
      <c r="AP499" s="912"/>
      <c r="AQ499" s="912"/>
      <c r="AR499" s="913"/>
      <c r="AU499" s="837"/>
      <c r="AV499" s="837"/>
      <c r="AW499" s="820"/>
    </row>
    <row r="500" spans="3:49" ht="10.9" customHeight="1">
      <c r="C500" s="868"/>
      <c r="D500" s="922"/>
      <c r="E500" s="866"/>
      <c r="F500" s="985"/>
      <c r="G500" s="868"/>
      <c r="H500" s="866"/>
      <c r="I500" s="991"/>
      <c r="J500" s="992"/>
      <c r="K500" s="993"/>
      <c r="L500" s="958"/>
      <c r="M500" s="959"/>
      <c r="N500" s="959"/>
      <c r="O500" s="959"/>
      <c r="P500" s="960"/>
      <c r="Q500" s="777"/>
      <c r="R500" s="778"/>
      <c r="S500" s="874"/>
      <c r="T500" s="964"/>
      <c r="U500" s="965"/>
      <c r="V500" s="966"/>
      <c r="W500" s="906"/>
      <c r="X500" s="906"/>
      <c r="Y500" s="906"/>
      <c r="Z500" s="906"/>
      <c r="AA500" s="907"/>
      <c r="AB500" s="931"/>
      <c r="AC500" s="932"/>
      <c r="AD500" s="933"/>
      <c r="AE500" s="964"/>
      <c r="AF500" s="965"/>
      <c r="AG500" s="966"/>
      <c r="AH500" s="970"/>
      <c r="AI500" s="971"/>
      <c r="AJ500" s="971"/>
      <c r="AK500" s="971"/>
      <c r="AL500" s="972"/>
      <c r="AN500" s="911"/>
      <c r="AO500" s="912"/>
      <c r="AP500" s="912"/>
      <c r="AQ500" s="912"/>
      <c r="AR500" s="913"/>
      <c r="AU500" s="837"/>
      <c r="AV500" s="837"/>
      <c r="AW500" s="820"/>
    </row>
    <row r="501" spans="3:49" ht="10.9" customHeight="1">
      <c r="C501" s="869"/>
      <c r="D501" s="923"/>
      <c r="E501" s="867"/>
      <c r="F501" s="986"/>
      <c r="G501" s="869"/>
      <c r="H501" s="867"/>
      <c r="I501" s="994"/>
      <c r="J501" s="995"/>
      <c r="K501" s="996"/>
      <c r="L501" s="961"/>
      <c r="M501" s="962"/>
      <c r="N501" s="962"/>
      <c r="O501" s="962"/>
      <c r="P501" s="963"/>
      <c r="Q501" s="780"/>
      <c r="R501" s="781"/>
      <c r="S501" s="875"/>
      <c r="T501" s="967"/>
      <c r="U501" s="968"/>
      <c r="V501" s="969"/>
      <c r="W501" s="906"/>
      <c r="X501" s="906"/>
      <c r="Y501" s="906"/>
      <c r="Z501" s="906"/>
      <c r="AA501" s="907"/>
      <c r="AB501" s="934"/>
      <c r="AC501" s="935"/>
      <c r="AD501" s="936"/>
      <c r="AE501" s="967"/>
      <c r="AF501" s="968"/>
      <c r="AG501" s="969"/>
      <c r="AH501" s="973"/>
      <c r="AI501" s="929"/>
      <c r="AJ501" s="929"/>
      <c r="AK501" s="929"/>
      <c r="AL501" s="930"/>
      <c r="AN501" s="911"/>
      <c r="AO501" s="912"/>
      <c r="AP501" s="912"/>
      <c r="AQ501" s="912"/>
      <c r="AR501" s="913"/>
      <c r="AU501" s="837"/>
      <c r="AV501" s="837"/>
      <c r="AW501" s="820"/>
    </row>
    <row r="502" spans="3:49" ht="10.9" customHeight="1">
      <c r="C502" s="920">
        <v>6</v>
      </c>
      <c r="D502" s="921" t="s">
        <v>9</v>
      </c>
      <c r="E502" s="924">
        <v>14</v>
      </c>
      <c r="F502" s="984" t="s">
        <v>10</v>
      </c>
      <c r="G502" s="920" t="s">
        <v>23</v>
      </c>
      <c r="H502" s="924"/>
      <c r="I502" s="988"/>
      <c r="J502" s="989"/>
      <c r="K502" s="990"/>
      <c r="L502" s="975">
        <f t="shared" ref="L502" si="290">IF(AND(I502="△",AU502="●"),AW502,0)</f>
        <v>0</v>
      </c>
      <c r="M502" s="976"/>
      <c r="N502" s="976"/>
      <c r="O502" s="976"/>
      <c r="P502" s="977"/>
      <c r="Q502" s="774"/>
      <c r="R502" s="775"/>
      <c r="S502" s="873"/>
      <c r="T502" s="978">
        <f t="shared" ref="T502" si="291">IF(Q502="①",$AL$168,IF(Q502="②",$AL$190,IF(Q502="③",$AL$212,IF(Q502="④",$AL$234,0))))</f>
        <v>0</v>
      </c>
      <c r="U502" s="979"/>
      <c r="V502" s="980"/>
      <c r="W502" s="975">
        <f t="shared" ref="W502" si="292">IF(AND(I502="△",AU502="●"),$K$258*2,0)</f>
        <v>0</v>
      </c>
      <c r="X502" s="976"/>
      <c r="Y502" s="976"/>
      <c r="Z502" s="976"/>
      <c r="AA502" s="977"/>
      <c r="AB502" s="937"/>
      <c r="AC502" s="938"/>
      <c r="AD502" s="939"/>
      <c r="AE502" s="978">
        <f t="shared" ref="AE502" si="293">IF(AB504=0,0,ROUNDUP(AB504/AB502,3))</f>
        <v>0</v>
      </c>
      <c r="AF502" s="979"/>
      <c r="AG502" s="980"/>
      <c r="AH502" s="981">
        <f t="shared" ref="AH502" si="294">ROUNDUP(L502*T502+W502*AE502,1)</f>
        <v>0</v>
      </c>
      <c r="AI502" s="982"/>
      <c r="AJ502" s="982"/>
      <c r="AK502" s="982"/>
      <c r="AL502" s="983"/>
      <c r="AN502" s="928">
        <f t="shared" ref="AN502" si="295">IF(I502="△",ROUNDUP(W502*AE502,1),0)</f>
        <v>0</v>
      </c>
      <c r="AO502" s="929"/>
      <c r="AP502" s="929"/>
      <c r="AQ502" s="929"/>
      <c r="AR502" s="930"/>
      <c r="AU502" s="837" t="str">
        <f t="shared" ref="AU502" si="296">IF(OR(I502="×",AU506="×"),"×","●")</f>
        <v>●</v>
      </c>
      <c r="AV502" s="837">
        <f t="shared" si="195"/>
        <v>0</v>
      </c>
      <c r="AW502" s="820">
        <f t="shared" ref="AW502" si="297">20+ROUNDDOWN(($K$256-1000)/1000,0)*20</f>
        <v>0</v>
      </c>
    </row>
    <row r="503" spans="3:49" ht="10.9" customHeight="1">
      <c r="C503" s="868"/>
      <c r="D503" s="922"/>
      <c r="E503" s="866"/>
      <c r="F503" s="985"/>
      <c r="G503" s="987"/>
      <c r="H503" s="866"/>
      <c r="I503" s="991"/>
      <c r="J503" s="992"/>
      <c r="K503" s="993"/>
      <c r="L503" s="958"/>
      <c r="M503" s="959"/>
      <c r="N503" s="959"/>
      <c r="O503" s="959"/>
      <c r="P503" s="960"/>
      <c r="Q503" s="777"/>
      <c r="R503" s="778"/>
      <c r="S503" s="874"/>
      <c r="T503" s="964"/>
      <c r="U503" s="965"/>
      <c r="V503" s="966"/>
      <c r="W503" s="958"/>
      <c r="X503" s="959"/>
      <c r="Y503" s="959"/>
      <c r="Z503" s="959"/>
      <c r="AA503" s="960"/>
      <c r="AB503" s="940"/>
      <c r="AC503" s="941"/>
      <c r="AD503" s="942"/>
      <c r="AE503" s="964"/>
      <c r="AF503" s="965"/>
      <c r="AG503" s="966"/>
      <c r="AH503" s="970"/>
      <c r="AI503" s="971"/>
      <c r="AJ503" s="971"/>
      <c r="AK503" s="971"/>
      <c r="AL503" s="972"/>
      <c r="AN503" s="911"/>
      <c r="AO503" s="912"/>
      <c r="AP503" s="912"/>
      <c r="AQ503" s="912"/>
      <c r="AR503" s="913"/>
      <c r="AU503" s="837"/>
      <c r="AV503" s="837"/>
      <c r="AW503" s="820"/>
    </row>
    <row r="504" spans="3:49" ht="10.9" customHeight="1">
      <c r="C504" s="868"/>
      <c r="D504" s="922"/>
      <c r="E504" s="866"/>
      <c r="F504" s="985"/>
      <c r="G504" s="987"/>
      <c r="H504" s="866"/>
      <c r="I504" s="991"/>
      <c r="J504" s="992"/>
      <c r="K504" s="993"/>
      <c r="L504" s="958"/>
      <c r="M504" s="959"/>
      <c r="N504" s="959"/>
      <c r="O504" s="959"/>
      <c r="P504" s="960"/>
      <c r="Q504" s="777"/>
      <c r="R504" s="778"/>
      <c r="S504" s="874"/>
      <c r="T504" s="964"/>
      <c r="U504" s="965"/>
      <c r="V504" s="966"/>
      <c r="W504" s="958"/>
      <c r="X504" s="959"/>
      <c r="Y504" s="959"/>
      <c r="Z504" s="959"/>
      <c r="AA504" s="960"/>
      <c r="AB504" s="931"/>
      <c r="AC504" s="932"/>
      <c r="AD504" s="933"/>
      <c r="AE504" s="964"/>
      <c r="AF504" s="965"/>
      <c r="AG504" s="966"/>
      <c r="AH504" s="970"/>
      <c r="AI504" s="971"/>
      <c r="AJ504" s="971"/>
      <c r="AK504" s="971"/>
      <c r="AL504" s="972"/>
      <c r="AN504" s="911"/>
      <c r="AO504" s="912"/>
      <c r="AP504" s="912"/>
      <c r="AQ504" s="912"/>
      <c r="AR504" s="913"/>
      <c r="AU504" s="837"/>
      <c r="AV504" s="837"/>
      <c r="AW504" s="820"/>
    </row>
    <row r="505" spans="3:49" ht="10.9" customHeight="1">
      <c r="C505" s="869"/>
      <c r="D505" s="923"/>
      <c r="E505" s="867"/>
      <c r="F505" s="986"/>
      <c r="G505" s="869"/>
      <c r="H505" s="867"/>
      <c r="I505" s="994"/>
      <c r="J505" s="995"/>
      <c r="K505" s="996"/>
      <c r="L505" s="961"/>
      <c r="M505" s="962"/>
      <c r="N505" s="962"/>
      <c r="O505" s="962"/>
      <c r="P505" s="963"/>
      <c r="Q505" s="780"/>
      <c r="R505" s="781"/>
      <c r="S505" s="875"/>
      <c r="T505" s="967"/>
      <c r="U505" s="968"/>
      <c r="V505" s="969"/>
      <c r="W505" s="961"/>
      <c r="X505" s="962"/>
      <c r="Y505" s="962"/>
      <c r="Z505" s="962"/>
      <c r="AA505" s="963"/>
      <c r="AB505" s="934"/>
      <c r="AC505" s="935"/>
      <c r="AD505" s="936"/>
      <c r="AE505" s="967"/>
      <c r="AF505" s="968"/>
      <c r="AG505" s="969"/>
      <c r="AH505" s="973"/>
      <c r="AI505" s="929"/>
      <c r="AJ505" s="929"/>
      <c r="AK505" s="929"/>
      <c r="AL505" s="930"/>
      <c r="AN505" s="911"/>
      <c r="AO505" s="912"/>
      <c r="AP505" s="912"/>
      <c r="AQ505" s="912"/>
      <c r="AR505" s="913"/>
      <c r="AU505" s="837"/>
      <c r="AV505" s="837"/>
      <c r="AW505" s="820"/>
    </row>
    <row r="506" spans="3:49" ht="10.9" customHeight="1">
      <c r="C506" s="920">
        <v>6</v>
      </c>
      <c r="D506" s="921" t="s">
        <v>9</v>
      </c>
      <c r="E506" s="924">
        <v>15</v>
      </c>
      <c r="F506" s="984" t="s">
        <v>10</v>
      </c>
      <c r="G506" s="920" t="s">
        <v>24</v>
      </c>
      <c r="H506" s="924"/>
      <c r="I506" s="988"/>
      <c r="J506" s="989"/>
      <c r="K506" s="990"/>
      <c r="L506" s="975">
        <f t="shared" ref="L506" si="298">IF(AND(I506="△",AU506="●"),AW506,0)</f>
        <v>0</v>
      </c>
      <c r="M506" s="976"/>
      <c r="N506" s="976"/>
      <c r="O506" s="976"/>
      <c r="P506" s="977"/>
      <c r="Q506" s="774"/>
      <c r="R506" s="775"/>
      <c r="S506" s="873"/>
      <c r="T506" s="978">
        <f t="shared" ref="T506" si="299">IF(Q506="①",$AL$168,IF(Q506="②",$AL$190,IF(Q506="③",$AL$212,IF(Q506="④",$AL$234,0))))</f>
        <v>0</v>
      </c>
      <c r="U506" s="979"/>
      <c r="V506" s="980"/>
      <c r="W506" s="975">
        <f t="shared" ref="W506" si="300">IF(AND(I506="△",AU506="●"),$K$258*2,0)</f>
        <v>0</v>
      </c>
      <c r="X506" s="976"/>
      <c r="Y506" s="976"/>
      <c r="Z506" s="976"/>
      <c r="AA506" s="977"/>
      <c r="AB506" s="937"/>
      <c r="AC506" s="938"/>
      <c r="AD506" s="939"/>
      <c r="AE506" s="978">
        <f t="shared" ref="AE506" si="301">IF(AB508=0,0,ROUNDUP(AB508/AB506,3))</f>
        <v>0</v>
      </c>
      <c r="AF506" s="979"/>
      <c r="AG506" s="980"/>
      <c r="AH506" s="981">
        <f t="shared" ref="AH506" si="302">ROUNDUP(L506*T506+W506*AE506,1)</f>
        <v>0</v>
      </c>
      <c r="AI506" s="982"/>
      <c r="AJ506" s="982"/>
      <c r="AK506" s="982"/>
      <c r="AL506" s="983"/>
      <c r="AN506" s="928">
        <f t="shared" ref="AN506" si="303">IF(I506="△",ROUNDUP(W506*AE506,1),0)</f>
        <v>0</v>
      </c>
      <c r="AO506" s="929"/>
      <c r="AP506" s="929"/>
      <c r="AQ506" s="929"/>
      <c r="AR506" s="930"/>
      <c r="AU506" s="837" t="str">
        <f t="shared" ref="AU506" si="304">IF(OR(I506="×",AU510="×"),"×","●")</f>
        <v>●</v>
      </c>
      <c r="AV506" s="837">
        <f t="shared" si="195"/>
        <v>0</v>
      </c>
      <c r="AW506" s="820">
        <f t="shared" ref="AW506" si="305">20+ROUNDDOWN(($K$256-1000)/1000,0)*20</f>
        <v>0</v>
      </c>
    </row>
    <row r="507" spans="3:49" ht="10.9" customHeight="1">
      <c r="C507" s="868"/>
      <c r="D507" s="922"/>
      <c r="E507" s="866"/>
      <c r="F507" s="985"/>
      <c r="G507" s="987"/>
      <c r="H507" s="866"/>
      <c r="I507" s="991"/>
      <c r="J507" s="992"/>
      <c r="K507" s="993"/>
      <c r="L507" s="958"/>
      <c r="M507" s="959"/>
      <c r="N507" s="959"/>
      <c r="O507" s="959"/>
      <c r="P507" s="960"/>
      <c r="Q507" s="777"/>
      <c r="R507" s="778"/>
      <c r="S507" s="874"/>
      <c r="T507" s="964"/>
      <c r="U507" s="965"/>
      <c r="V507" s="966"/>
      <c r="W507" s="958"/>
      <c r="X507" s="959"/>
      <c r="Y507" s="959"/>
      <c r="Z507" s="959"/>
      <c r="AA507" s="960"/>
      <c r="AB507" s="940"/>
      <c r="AC507" s="941"/>
      <c r="AD507" s="942"/>
      <c r="AE507" s="964"/>
      <c r="AF507" s="965"/>
      <c r="AG507" s="966"/>
      <c r="AH507" s="970"/>
      <c r="AI507" s="971"/>
      <c r="AJ507" s="971"/>
      <c r="AK507" s="971"/>
      <c r="AL507" s="972"/>
      <c r="AN507" s="911"/>
      <c r="AO507" s="912"/>
      <c r="AP507" s="912"/>
      <c r="AQ507" s="912"/>
      <c r="AR507" s="913"/>
      <c r="AU507" s="837"/>
      <c r="AV507" s="837"/>
      <c r="AW507" s="820"/>
    </row>
    <row r="508" spans="3:49" ht="10.9" customHeight="1">
      <c r="C508" s="868"/>
      <c r="D508" s="922"/>
      <c r="E508" s="866"/>
      <c r="F508" s="985"/>
      <c r="G508" s="987"/>
      <c r="H508" s="866"/>
      <c r="I508" s="991"/>
      <c r="J508" s="992"/>
      <c r="K508" s="993"/>
      <c r="L508" s="958"/>
      <c r="M508" s="959"/>
      <c r="N508" s="959"/>
      <c r="O508" s="959"/>
      <c r="P508" s="960"/>
      <c r="Q508" s="777"/>
      <c r="R508" s="778"/>
      <c r="S508" s="874"/>
      <c r="T508" s="964"/>
      <c r="U508" s="965"/>
      <c r="V508" s="966"/>
      <c r="W508" s="958"/>
      <c r="X508" s="959"/>
      <c r="Y508" s="959"/>
      <c r="Z508" s="959"/>
      <c r="AA508" s="960"/>
      <c r="AB508" s="931"/>
      <c r="AC508" s="932"/>
      <c r="AD508" s="933"/>
      <c r="AE508" s="964"/>
      <c r="AF508" s="965"/>
      <c r="AG508" s="966"/>
      <c r="AH508" s="970"/>
      <c r="AI508" s="971"/>
      <c r="AJ508" s="971"/>
      <c r="AK508" s="971"/>
      <c r="AL508" s="972"/>
      <c r="AN508" s="911"/>
      <c r="AO508" s="912"/>
      <c r="AP508" s="912"/>
      <c r="AQ508" s="912"/>
      <c r="AR508" s="913"/>
      <c r="AU508" s="837"/>
      <c r="AV508" s="837"/>
      <c r="AW508" s="820"/>
    </row>
    <row r="509" spans="3:49" ht="10.9" customHeight="1">
      <c r="C509" s="869"/>
      <c r="D509" s="923"/>
      <c r="E509" s="867"/>
      <c r="F509" s="986"/>
      <c r="G509" s="869"/>
      <c r="H509" s="867"/>
      <c r="I509" s="994"/>
      <c r="J509" s="995"/>
      <c r="K509" s="996"/>
      <c r="L509" s="961"/>
      <c r="M509" s="962"/>
      <c r="N509" s="962"/>
      <c r="O509" s="962"/>
      <c r="P509" s="963"/>
      <c r="Q509" s="780"/>
      <c r="R509" s="781"/>
      <c r="S509" s="875"/>
      <c r="T509" s="967"/>
      <c r="U509" s="968"/>
      <c r="V509" s="969"/>
      <c r="W509" s="961"/>
      <c r="X509" s="962"/>
      <c r="Y509" s="962"/>
      <c r="Z509" s="962"/>
      <c r="AA509" s="963"/>
      <c r="AB509" s="934"/>
      <c r="AC509" s="935"/>
      <c r="AD509" s="936"/>
      <c r="AE509" s="967"/>
      <c r="AF509" s="968"/>
      <c r="AG509" s="969"/>
      <c r="AH509" s="973"/>
      <c r="AI509" s="929"/>
      <c r="AJ509" s="929"/>
      <c r="AK509" s="929"/>
      <c r="AL509" s="930"/>
      <c r="AN509" s="911"/>
      <c r="AO509" s="912"/>
      <c r="AP509" s="912"/>
      <c r="AQ509" s="912"/>
      <c r="AR509" s="913"/>
      <c r="AU509" s="837"/>
      <c r="AV509" s="837"/>
      <c r="AW509" s="820"/>
    </row>
    <row r="510" spans="3:49" ht="10.9" customHeight="1">
      <c r="C510" s="920">
        <v>6</v>
      </c>
      <c r="D510" s="921" t="s">
        <v>9</v>
      </c>
      <c r="E510" s="924">
        <v>16</v>
      </c>
      <c r="F510" s="984" t="s">
        <v>10</v>
      </c>
      <c r="G510" s="920" t="s">
        <v>25</v>
      </c>
      <c r="H510" s="924"/>
      <c r="I510" s="988"/>
      <c r="J510" s="989"/>
      <c r="K510" s="990"/>
      <c r="L510" s="975">
        <f t="shared" ref="L510" si="306">IF(AND(I510="△",AU510="●"),AW510,0)</f>
        <v>0</v>
      </c>
      <c r="M510" s="976"/>
      <c r="N510" s="976"/>
      <c r="O510" s="976"/>
      <c r="P510" s="977"/>
      <c r="Q510" s="774"/>
      <c r="R510" s="775"/>
      <c r="S510" s="873"/>
      <c r="T510" s="978">
        <f t="shared" ref="T510" si="307">IF(Q510="①",$AL$168,IF(Q510="②",$AL$190,IF(Q510="③",$AL$212,IF(Q510="④",$AL$234,0))))</f>
        <v>0</v>
      </c>
      <c r="U510" s="979"/>
      <c r="V510" s="980"/>
      <c r="W510" s="975">
        <f t="shared" ref="W510" si="308">IF(AND(I510="△",AU510="●"),$K$258*2,0)</f>
        <v>0</v>
      </c>
      <c r="X510" s="976"/>
      <c r="Y510" s="976"/>
      <c r="Z510" s="976"/>
      <c r="AA510" s="977"/>
      <c r="AB510" s="937"/>
      <c r="AC510" s="938"/>
      <c r="AD510" s="939"/>
      <c r="AE510" s="978">
        <f t="shared" ref="AE510" si="309">IF(AB512=0,0,ROUNDUP(AB512/AB510,3))</f>
        <v>0</v>
      </c>
      <c r="AF510" s="979"/>
      <c r="AG510" s="980"/>
      <c r="AH510" s="981">
        <f t="shared" ref="AH510" si="310">ROUNDUP(L510*T510+W510*AE510,1)</f>
        <v>0</v>
      </c>
      <c r="AI510" s="982"/>
      <c r="AJ510" s="982"/>
      <c r="AK510" s="982"/>
      <c r="AL510" s="983"/>
      <c r="AN510" s="928">
        <f t="shared" ref="AN510" si="311">IF(I510="△",ROUNDUP(W510*AE510,1),0)</f>
        <v>0</v>
      </c>
      <c r="AO510" s="929"/>
      <c r="AP510" s="929"/>
      <c r="AQ510" s="929"/>
      <c r="AR510" s="930"/>
      <c r="AU510" s="837" t="str">
        <f t="shared" ref="AU510" si="312">IF(OR(I510="×",AU514="×"),"×","●")</f>
        <v>●</v>
      </c>
      <c r="AV510" s="837">
        <f t="shared" si="195"/>
        <v>0</v>
      </c>
      <c r="AW510" s="820">
        <f t="shared" ref="AW510" si="313">20+ROUNDDOWN(($K$256-1000)/1000,0)*20</f>
        <v>0</v>
      </c>
    </row>
    <row r="511" spans="3:49" ht="10.9" customHeight="1">
      <c r="C511" s="868"/>
      <c r="D511" s="922"/>
      <c r="E511" s="866"/>
      <c r="F511" s="985"/>
      <c r="G511" s="987"/>
      <c r="H511" s="866"/>
      <c r="I511" s="991"/>
      <c r="J511" s="992"/>
      <c r="K511" s="993"/>
      <c r="L511" s="958"/>
      <c r="M511" s="959"/>
      <c r="N511" s="959"/>
      <c r="O511" s="959"/>
      <c r="P511" s="960"/>
      <c r="Q511" s="777"/>
      <c r="R511" s="778"/>
      <c r="S511" s="874"/>
      <c r="T511" s="964"/>
      <c r="U511" s="965"/>
      <c r="V511" s="966"/>
      <c r="W511" s="958"/>
      <c r="X511" s="959"/>
      <c r="Y511" s="959"/>
      <c r="Z511" s="959"/>
      <c r="AA511" s="960"/>
      <c r="AB511" s="940"/>
      <c r="AC511" s="941"/>
      <c r="AD511" s="942"/>
      <c r="AE511" s="964"/>
      <c r="AF511" s="965"/>
      <c r="AG511" s="966"/>
      <c r="AH511" s="970"/>
      <c r="AI511" s="971"/>
      <c r="AJ511" s="971"/>
      <c r="AK511" s="971"/>
      <c r="AL511" s="972"/>
      <c r="AN511" s="911"/>
      <c r="AO511" s="912"/>
      <c r="AP511" s="912"/>
      <c r="AQ511" s="912"/>
      <c r="AR511" s="913"/>
      <c r="AU511" s="837"/>
      <c r="AV511" s="837"/>
      <c r="AW511" s="820"/>
    </row>
    <row r="512" spans="3:49" ht="10.9" customHeight="1">
      <c r="C512" s="868"/>
      <c r="D512" s="922"/>
      <c r="E512" s="866"/>
      <c r="F512" s="985"/>
      <c r="G512" s="987"/>
      <c r="H512" s="866"/>
      <c r="I512" s="991"/>
      <c r="J512" s="992"/>
      <c r="K512" s="993"/>
      <c r="L512" s="958"/>
      <c r="M512" s="959"/>
      <c r="N512" s="959"/>
      <c r="O512" s="959"/>
      <c r="P512" s="960"/>
      <c r="Q512" s="777"/>
      <c r="R512" s="778"/>
      <c r="S512" s="874"/>
      <c r="T512" s="964"/>
      <c r="U512" s="965"/>
      <c r="V512" s="966"/>
      <c r="W512" s="958"/>
      <c r="X512" s="959"/>
      <c r="Y512" s="959"/>
      <c r="Z512" s="959"/>
      <c r="AA512" s="960"/>
      <c r="AB512" s="931"/>
      <c r="AC512" s="932"/>
      <c r="AD512" s="933"/>
      <c r="AE512" s="964"/>
      <c r="AF512" s="965"/>
      <c r="AG512" s="966"/>
      <c r="AH512" s="970"/>
      <c r="AI512" s="971"/>
      <c r="AJ512" s="971"/>
      <c r="AK512" s="971"/>
      <c r="AL512" s="972"/>
      <c r="AN512" s="911"/>
      <c r="AO512" s="912"/>
      <c r="AP512" s="912"/>
      <c r="AQ512" s="912"/>
      <c r="AR512" s="913"/>
      <c r="AU512" s="837"/>
      <c r="AV512" s="837"/>
      <c r="AW512" s="820"/>
    </row>
    <row r="513" spans="3:49" ht="10.9" customHeight="1">
      <c r="C513" s="869"/>
      <c r="D513" s="923"/>
      <c r="E513" s="867"/>
      <c r="F513" s="986"/>
      <c r="G513" s="869"/>
      <c r="H513" s="867"/>
      <c r="I513" s="994"/>
      <c r="J513" s="995"/>
      <c r="K513" s="996"/>
      <c r="L513" s="961"/>
      <c r="M513" s="962"/>
      <c r="N513" s="962"/>
      <c r="O513" s="962"/>
      <c r="P513" s="963"/>
      <c r="Q513" s="780"/>
      <c r="R513" s="781"/>
      <c r="S513" s="875"/>
      <c r="T513" s="967"/>
      <c r="U513" s="968"/>
      <c r="V513" s="969"/>
      <c r="W513" s="961"/>
      <c r="X513" s="962"/>
      <c r="Y513" s="962"/>
      <c r="Z513" s="962"/>
      <c r="AA513" s="963"/>
      <c r="AB513" s="934"/>
      <c r="AC513" s="935"/>
      <c r="AD513" s="936"/>
      <c r="AE513" s="967"/>
      <c r="AF513" s="968"/>
      <c r="AG513" s="969"/>
      <c r="AH513" s="973"/>
      <c r="AI513" s="929"/>
      <c r="AJ513" s="929"/>
      <c r="AK513" s="929"/>
      <c r="AL513" s="930"/>
      <c r="AN513" s="911"/>
      <c r="AO513" s="912"/>
      <c r="AP513" s="912"/>
      <c r="AQ513" s="912"/>
      <c r="AR513" s="913"/>
      <c r="AU513" s="837"/>
      <c r="AV513" s="837"/>
      <c r="AW513" s="820"/>
    </row>
    <row r="514" spans="3:49" ht="10.9" customHeight="1">
      <c r="C514" s="920">
        <v>6</v>
      </c>
      <c r="D514" s="921" t="s">
        <v>9</v>
      </c>
      <c r="E514" s="924">
        <v>17</v>
      </c>
      <c r="F514" s="984" t="s">
        <v>10</v>
      </c>
      <c r="G514" s="920" t="s">
        <v>19</v>
      </c>
      <c r="H514" s="924"/>
      <c r="I514" s="988"/>
      <c r="J514" s="989"/>
      <c r="K514" s="990"/>
      <c r="L514" s="975">
        <f t="shared" ref="L514" si="314">IF(AND(I514="△",AU514="●"),AW514,0)</f>
        <v>0</v>
      </c>
      <c r="M514" s="976"/>
      <c r="N514" s="976"/>
      <c r="O514" s="976"/>
      <c r="P514" s="977"/>
      <c r="Q514" s="774"/>
      <c r="R514" s="775"/>
      <c r="S514" s="873"/>
      <c r="T514" s="978">
        <f t="shared" ref="T514" si="315">IF(Q514="①",$AL$168,IF(Q514="②",$AL$190,IF(Q514="③",$AL$212,IF(Q514="④",$AL$234,0))))</f>
        <v>0</v>
      </c>
      <c r="U514" s="979"/>
      <c r="V514" s="980"/>
      <c r="W514" s="975">
        <f t="shared" ref="W514" si="316">IF(AND(I514="△",AU514="●"),$K$258*2,0)</f>
        <v>0</v>
      </c>
      <c r="X514" s="976"/>
      <c r="Y514" s="976"/>
      <c r="Z514" s="976"/>
      <c r="AA514" s="977"/>
      <c r="AB514" s="937"/>
      <c r="AC514" s="938"/>
      <c r="AD514" s="939"/>
      <c r="AE514" s="978">
        <f t="shared" ref="AE514" si="317">IF(AB516=0,0,ROUNDUP(AB516/AB514,3))</f>
        <v>0</v>
      </c>
      <c r="AF514" s="979"/>
      <c r="AG514" s="980"/>
      <c r="AH514" s="981">
        <f t="shared" ref="AH514" si="318">ROUNDUP(L514*T514+W514*AE514,1)</f>
        <v>0</v>
      </c>
      <c r="AI514" s="982"/>
      <c r="AJ514" s="982"/>
      <c r="AK514" s="982"/>
      <c r="AL514" s="983"/>
      <c r="AN514" s="928">
        <f t="shared" ref="AN514" si="319">IF(I514="△",ROUNDUP(W514*AE514,1),0)</f>
        <v>0</v>
      </c>
      <c r="AO514" s="929"/>
      <c r="AP514" s="929"/>
      <c r="AQ514" s="929"/>
      <c r="AR514" s="930"/>
      <c r="AU514" s="837" t="str">
        <f t="shared" ref="AU514" si="320">IF(OR(I514="×",AU518="×"),"×","●")</f>
        <v>●</v>
      </c>
      <c r="AV514" s="837">
        <f t="shared" ref="AV514:AV526" si="321">IF(AU514="●",IF(I514="定","-",I514),"-")</f>
        <v>0</v>
      </c>
      <c r="AW514" s="820">
        <f t="shared" ref="AW514" si="322">20+ROUNDDOWN(($K$256-1000)/1000,0)*20</f>
        <v>0</v>
      </c>
    </row>
    <row r="515" spans="3:49" ht="10.9" customHeight="1">
      <c r="C515" s="868"/>
      <c r="D515" s="922"/>
      <c r="E515" s="866"/>
      <c r="F515" s="985"/>
      <c r="G515" s="987"/>
      <c r="H515" s="866"/>
      <c r="I515" s="991"/>
      <c r="J515" s="992"/>
      <c r="K515" s="993"/>
      <c r="L515" s="958"/>
      <c r="M515" s="959"/>
      <c r="N515" s="959"/>
      <c r="O515" s="959"/>
      <c r="P515" s="960"/>
      <c r="Q515" s="777"/>
      <c r="R515" s="778"/>
      <c r="S515" s="874"/>
      <c r="T515" s="964"/>
      <c r="U515" s="965"/>
      <c r="V515" s="966"/>
      <c r="W515" s="958"/>
      <c r="X515" s="959"/>
      <c r="Y515" s="959"/>
      <c r="Z515" s="959"/>
      <c r="AA515" s="960"/>
      <c r="AB515" s="940"/>
      <c r="AC515" s="941"/>
      <c r="AD515" s="942"/>
      <c r="AE515" s="964"/>
      <c r="AF515" s="965"/>
      <c r="AG515" s="966"/>
      <c r="AH515" s="970"/>
      <c r="AI515" s="971"/>
      <c r="AJ515" s="971"/>
      <c r="AK515" s="971"/>
      <c r="AL515" s="972"/>
      <c r="AN515" s="911"/>
      <c r="AO515" s="912"/>
      <c r="AP515" s="912"/>
      <c r="AQ515" s="912"/>
      <c r="AR515" s="913"/>
      <c r="AU515" s="837"/>
      <c r="AV515" s="837"/>
      <c r="AW515" s="820"/>
    </row>
    <row r="516" spans="3:49" ht="10.9" customHeight="1">
      <c r="C516" s="868"/>
      <c r="D516" s="922"/>
      <c r="E516" s="866"/>
      <c r="F516" s="985"/>
      <c r="G516" s="987"/>
      <c r="H516" s="866"/>
      <c r="I516" s="991"/>
      <c r="J516" s="992"/>
      <c r="K516" s="993"/>
      <c r="L516" s="958"/>
      <c r="M516" s="959"/>
      <c r="N516" s="959"/>
      <c r="O516" s="959"/>
      <c r="P516" s="960"/>
      <c r="Q516" s="777"/>
      <c r="R516" s="778"/>
      <c r="S516" s="874"/>
      <c r="T516" s="964"/>
      <c r="U516" s="965"/>
      <c r="V516" s="966"/>
      <c r="W516" s="958"/>
      <c r="X516" s="959"/>
      <c r="Y516" s="959"/>
      <c r="Z516" s="959"/>
      <c r="AA516" s="960"/>
      <c r="AB516" s="931"/>
      <c r="AC516" s="932"/>
      <c r="AD516" s="933"/>
      <c r="AE516" s="964"/>
      <c r="AF516" s="965"/>
      <c r="AG516" s="966"/>
      <c r="AH516" s="970"/>
      <c r="AI516" s="971"/>
      <c r="AJ516" s="971"/>
      <c r="AK516" s="971"/>
      <c r="AL516" s="972"/>
      <c r="AN516" s="911"/>
      <c r="AO516" s="912"/>
      <c r="AP516" s="912"/>
      <c r="AQ516" s="912"/>
      <c r="AR516" s="913"/>
      <c r="AU516" s="837"/>
      <c r="AV516" s="837"/>
      <c r="AW516" s="820"/>
    </row>
    <row r="517" spans="3:49" ht="10.9" customHeight="1">
      <c r="C517" s="869"/>
      <c r="D517" s="923"/>
      <c r="E517" s="867"/>
      <c r="F517" s="986"/>
      <c r="G517" s="869"/>
      <c r="H517" s="867"/>
      <c r="I517" s="994"/>
      <c r="J517" s="995"/>
      <c r="K517" s="996"/>
      <c r="L517" s="961"/>
      <c r="M517" s="962"/>
      <c r="N517" s="962"/>
      <c r="O517" s="962"/>
      <c r="P517" s="963"/>
      <c r="Q517" s="780"/>
      <c r="R517" s="781"/>
      <c r="S517" s="875"/>
      <c r="T517" s="967"/>
      <c r="U517" s="968"/>
      <c r="V517" s="969"/>
      <c r="W517" s="961"/>
      <c r="X517" s="962"/>
      <c r="Y517" s="962"/>
      <c r="Z517" s="962"/>
      <c r="AA517" s="963"/>
      <c r="AB517" s="934"/>
      <c r="AC517" s="935"/>
      <c r="AD517" s="936"/>
      <c r="AE517" s="967"/>
      <c r="AF517" s="968"/>
      <c r="AG517" s="969"/>
      <c r="AH517" s="973"/>
      <c r="AI517" s="929"/>
      <c r="AJ517" s="929"/>
      <c r="AK517" s="929"/>
      <c r="AL517" s="930"/>
      <c r="AN517" s="911"/>
      <c r="AO517" s="912"/>
      <c r="AP517" s="912"/>
      <c r="AQ517" s="912"/>
      <c r="AR517" s="913"/>
      <c r="AU517" s="837"/>
      <c r="AV517" s="837"/>
      <c r="AW517" s="820"/>
    </row>
    <row r="518" spans="3:49" ht="10.9" customHeight="1">
      <c r="C518" s="920">
        <v>6</v>
      </c>
      <c r="D518" s="921" t="s">
        <v>9</v>
      </c>
      <c r="E518" s="924">
        <v>18</v>
      </c>
      <c r="F518" s="984" t="s">
        <v>10</v>
      </c>
      <c r="G518" s="920" t="s">
        <v>20</v>
      </c>
      <c r="H518" s="924"/>
      <c r="I518" s="988"/>
      <c r="J518" s="989"/>
      <c r="K518" s="990"/>
      <c r="L518" s="975">
        <f t="shared" ref="L518" si="323">IF(AND(I518="△",AU518="●"),AW518,0)</f>
        <v>0</v>
      </c>
      <c r="M518" s="976"/>
      <c r="N518" s="976"/>
      <c r="O518" s="976"/>
      <c r="P518" s="977"/>
      <c r="Q518" s="774"/>
      <c r="R518" s="775"/>
      <c r="S518" s="873"/>
      <c r="T518" s="978">
        <f t="shared" ref="T518" si="324">IF(Q518="①",$AL$168,IF(Q518="②",$AL$190,IF(Q518="③",$AL$212,IF(Q518="④",$AL$234,0))))</f>
        <v>0</v>
      </c>
      <c r="U518" s="979"/>
      <c r="V518" s="980"/>
      <c r="W518" s="975">
        <f t="shared" ref="W518" si="325">IF(AND(I518="△",AU518="●"),$K$258*2,0)</f>
        <v>0</v>
      </c>
      <c r="X518" s="976"/>
      <c r="Y518" s="976"/>
      <c r="Z518" s="976"/>
      <c r="AA518" s="977"/>
      <c r="AB518" s="937"/>
      <c r="AC518" s="938"/>
      <c r="AD518" s="939"/>
      <c r="AE518" s="978">
        <f t="shared" ref="AE518" si="326">IF(AB520=0,0,ROUNDUP(AB520/AB518,3))</f>
        <v>0</v>
      </c>
      <c r="AF518" s="979"/>
      <c r="AG518" s="980"/>
      <c r="AH518" s="981">
        <f t="shared" ref="AH518" si="327">ROUNDUP(L518*T518+W518*AE518,1)</f>
        <v>0</v>
      </c>
      <c r="AI518" s="982"/>
      <c r="AJ518" s="982"/>
      <c r="AK518" s="982"/>
      <c r="AL518" s="983"/>
      <c r="AN518" s="928">
        <f t="shared" ref="AN518" si="328">IF(I518="△",ROUNDUP(W518*AE518,1),0)</f>
        <v>0</v>
      </c>
      <c r="AO518" s="929"/>
      <c r="AP518" s="929"/>
      <c r="AQ518" s="929"/>
      <c r="AR518" s="930"/>
      <c r="AU518" s="837" t="str">
        <f t="shared" ref="AU518" si="329">IF(OR(I518="×",AU522="×"),"×","●")</f>
        <v>●</v>
      </c>
      <c r="AV518" s="837">
        <f t="shared" si="321"/>
        <v>0</v>
      </c>
      <c r="AW518" s="820">
        <f t="shared" ref="AW518" si="330">20+ROUNDDOWN(($K$256-1000)/1000,0)*20</f>
        <v>0</v>
      </c>
    </row>
    <row r="519" spans="3:49" ht="10.9" customHeight="1">
      <c r="C519" s="868"/>
      <c r="D519" s="922"/>
      <c r="E519" s="866"/>
      <c r="F519" s="985"/>
      <c r="G519" s="987"/>
      <c r="H519" s="866"/>
      <c r="I519" s="991"/>
      <c r="J519" s="992"/>
      <c r="K519" s="993"/>
      <c r="L519" s="958"/>
      <c r="M519" s="959"/>
      <c r="N519" s="959"/>
      <c r="O519" s="959"/>
      <c r="P519" s="960"/>
      <c r="Q519" s="777"/>
      <c r="R519" s="778"/>
      <c r="S519" s="874"/>
      <c r="T519" s="964"/>
      <c r="U519" s="965"/>
      <c r="V519" s="966"/>
      <c r="W519" s="958"/>
      <c r="X519" s="959"/>
      <c r="Y519" s="959"/>
      <c r="Z519" s="959"/>
      <c r="AA519" s="960"/>
      <c r="AB519" s="940"/>
      <c r="AC519" s="941"/>
      <c r="AD519" s="942"/>
      <c r="AE519" s="964"/>
      <c r="AF519" s="965"/>
      <c r="AG519" s="966"/>
      <c r="AH519" s="970"/>
      <c r="AI519" s="971"/>
      <c r="AJ519" s="971"/>
      <c r="AK519" s="971"/>
      <c r="AL519" s="972"/>
      <c r="AN519" s="911"/>
      <c r="AO519" s="912"/>
      <c r="AP519" s="912"/>
      <c r="AQ519" s="912"/>
      <c r="AR519" s="913"/>
      <c r="AU519" s="837"/>
      <c r="AV519" s="837"/>
      <c r="AW519" s="820"/>
    </row>
    <row r="520" spans="3:49" ht="10.9" customHeight="1">
      <c r="C520" s="868"/>
      <c r="D520" s="922"/>
      <c r="E520" s="866"/>
      <c r="F520" s="985"/>
      <c r="G520" s="987"/>
      <c r="H520" s="866"/>
      <c r="I520" s="991"/>
      <c r="J520" s="992"/>
      <c r="K520" s="993"/>
      <c r="L520" s="958"/>
      <c r="M520" s="959"/>
      <c r="N520" s="959"/>
      <c r="O520" s="959"/>
      <c r="P520" s="960"/>
      <c r="Q520" s="777"/>
      <c r="R520" s="778"/>
      <c r="S520" s="874"/>
      <c r="T520" s="964"/>
      <c r="U520" s="965"/>
      <c r="V520" s="966"/>
      <c r="W520" s="958"/>
      <c r="X520" s="959"/>
      <c r="Y520" s="959"/>
      <c r="Z520" s="959"/>
      <c r="AA520" s="960"/>
      <c r="AB520" s="931"/>
      <c r="AC520" s="932"/>
      <c r="AD520" s="933"/>
      <c r="AE520" s="964"/>
      <c r="AF520" s="965"/>
      <c r="AG520" s="966"/>
      <c r="AH520" s="970"/>
      <c r="AI520" s="971"/>
      <c r="AJ520" s="971"/>
      <c r="AK520" s="971"/>
      <c r="AL520" s="972"/>
      <c r="AN520" s="911"/>
      <c r="AO520" s="912"/>
      <c r="AP520" s="912"/>
      <c r="AQ520" s="912"/>
      <c r="AR520" s="913"/>
      <c r="AU520" s="837"/>
      <c r="AV520" s="837"/>
      <c r="AW520" s="820"/>
    </row>
    <row r="521" spans="3:49" ht="10.9" customHeight="1">
      <c r="C521" s="869"/>
      <c r="D521" s="923"/>
      <c r="E521" s="867"/>
      <c r="F521" s="986"/>
      <c r="G521" s="869"/>
      <c r="H521" s="867"/>
      <c r="I521" s="994"/>
      <c r="J521" s="995"/>
      <c r="K521" s="996"/>
      <c r="L521" s="961"/>
      <c r="M521" s="962"/>
      <c r="N521" s="962"/>
      <c r="O521" s="962"/>
      <c r="P521" s="963"/>
      <c r="Q521" s="780"/>
      <c r="R521" s="781"/>
      <c r="S521" s="875"/>
      <c r="T521" s="967"/>
      <c r="U521" s="968"/>
      <c r="V521" s="969"/>
      <c r="W521" s="961"/>
      <c r="X521" s="962"/>
      <c r="Y521" s="962"/>
      <c r="Z521" s="962"/>
      <c r="AA521" s="963"/>
      <c r="AB521" s="934"/>
      <c r="AC521" s="935"/>
      <c r="AD521" s="936"/>
      <c r="AE521" s="967"/>
      <c r="AF521" s="968"/>
      <c r="AG521" s="969"/>
      <c r="AH521" s="973"/>
      <c r="AI521" s="929"/>
      <c r="AJ521" s="929"/>
      <c r="AK521" s="929"/>
      <c r="AL521" s="930"/>
      <c r="AN521" s="911"/>
      <c r="AO521" s="912"/>
      <c r="AP521" s="912"/>
      <c r="AQ521" s="912"/>
      <c r="AR521" s="913"/>
      <c r="AU521" s="837"/>
      <c r="AV521" s="837"/>
      <c r="AW521" s="820"/>
    </row>
    <row r="522" spans="3:49" ht="10.9" customHeight="1">
      <c r="C522" s="920">
        <v>6</v>
      </c>
      <c r="D522" s="921" t="s">
        <v>9</v>
      </c>
      <c r="E522" s="924">
        <v>19</v>
      </c>
      <c r="F522" s="984" t="s">
        <v>10</v>
      </c>
      <c r="G522" s="920" t="s">
        <v>21</v>
      </c>
      <c r="H522" s="924"/>
      <c r="I522" s="988"/>
      <c r="J522" s="989"/>
      <c r="K522" s="990"/>
      <c r="L522" s="975">
        <f t="shared" ref="L522" si="331">IF(AND(I522="△",AU522="●"),AW522,0)</f>
        <v>0</v>
      </c>
      <c r="M522" s="976"/>
      <c r="N522" s="976"/>
      <c r="O522" s="976"/>
      <c r="P522" s="977"/>
      <c r="Q522" s="774"/>
      <c r="R522" s="775"/>
      <c r="S522" s="873"/>
      <c r="T522" s="978">
        <f t="shared" ref="T522" si="332">IF(Q522="①",$AL$168,IF(Q522="②",$AL$190,IF(Q522="③",$AL$212,IF(Q522="④",$AL$234,0))))</f>
        <v>0</v>
      </c>
      <c r="U522" s="979"/>
      <c r="V522" s="980"/>
      <c r="W522" s="1004">
        <f t="shared" ref="W522" si="333">IF(AND(I522="△",AU522="●"),$K$258*2,0)</f>
        <v>0</v>
      </c>
      <c r="X522" s="906"/>
      <c r="Y522" s="906"/>
      <c r="Z522" s="906"/>
      <c r="AA522" s="907"/>
      <c r="AB522" s="937"/>
      <c r="AC522" s="938"/>
      <c r="AD522" s="939"/>
      <c r="AE522" s="978">
        <f t="shared" ref="AE522" si="334">IF(AB524=0,0,ROUNDUP(AB524/AB522,3))</f>
        <v>0</v>
      </c>
      <c r="AF522" s="979"/>
      <c r="AG522" s="980"/>
      <c r="AH522" s="981">
        <f t="shared" ref="AH522" si="335">ROUNDUP(L522*T522+W522*AE522,1)</f>
        <v>0</v>
      </c>
      <c r="AI522" s="982"/>
      <c r="AJ522" s="982"/>
      <c r="AK522" s="982"/>
      <c r="AL522" s="983"/>
      <c r="AN522" s="928">
        <f t="shared" ref="AN522" si="336">IF(I522="△",ROUNDUP(W522*AE522,1),0)</f>
        <v>0</v>
      </c>
      <c r="AO522" s="929"/>
      <c r="AP522" s="929"/>
      <c r="AQ522" s="929"/>
      <c r="AR522" s="930"/>
      <c r="AU522" s="837" t="str">
        <f>IF(OR(I522="×",AU526="×"),"×","●")</f>
        <v>●</v>
      </c>
      <c r="AV522" s="837">
        <f t="shared" si="321"/>
        <v>0</v>
      </c>
      <c r="AW522" s="820">
        <f t="shared" ref="AW522" si="337">20+ROUNDDOWN(($K$256-1000)/1000,0)*20</f>
        <v>0</v>
      </c>
    </row>
    <row r="523" spans="3:49" ht="10.9" customHeight="1">
      <c r="C523" s="868"/>
      <c r="D523" s="922"/>
      <c r="E523" s="866"/>
      <c r="F523" s="985"/>
      <c r="G523" s="868"/>
      <c r="H523" s="866"/>
      <c r="I523" s="991"/>
      <c r="J523" s="992"/>
      <c r="K523" s="993"/>
      <c r="L523" s="958"/>
      <c r="M523" s="959"/>
      <c r="N523" s="959"/>
      <c r="O523" s="959"/>
      <c r="P523" s="960"/>
      <c r="Q523" s="777"/>
      <c r="R523" s="778"/>
      <c r="S523" s="874"/>
      <c r="T523" s="964"/>
      <c r="U523" s="965"/>
      <c r="V523" s="966"/>
      <c r="W523" s="1004"/>
      <c r="X523" s="906"/>
      <c r="Y523" s="906"/>
      <c r="Z523" s="906"/>
      <c r="AA523" s="907"/>
      <c r="AB523" s="940"/>
      <c r="AC523" s="941"/>
      <c r="AD523" s="942"/>
      <c r="AE523" s="964"/>
      <c r="AF523" s="965"/>
      <c r="AG523" s="966"/>
      <c r="AH523" s="970"/>
      <c r="AI523" s="971"/>
      <c r="AJ523" s="971"/>
      <c r="AK523" s="971"/>
      <c r="AL523" s="972"/>
      <c r="AN523" s="911"/>
      <c r="AO523" s="912"/>
      <c r="AP523" s="912"/>
      <c r="AQ523" s="912"/>
      <c r="AR523" s="913"/>
      <c r="AU523" s="837"/>
      <c r="AV523" s="837"/>
      <c r="AW523" s="820"/>
    </row>
    <row r="524" spans="3:49" ht="10.9" customHeight="1">
      <c r="C524" s="868"/>
      <c r="D524" s="922"/>
      <c r="E524" s="866"/>
      <c r="F524" s="985"/>
      <c r="G524" s="868"/>
      <c r="H524" s="866"/>
      <c r="I524" s="991"/>
      <c r="J524" s="992"/>
      <c r="K524" s="993"/>
      <c r="L524" s="958"/>
      <c r="M524" s="959"/>
      <c r="N524" s="959"/>
      <c r="O524" s="959"/>
      <c r="P524" s="960"/>
      <c r="Q524" s="777"/>
      <c r="R524" s="778"/>
      <c r="S524" s="874"/>
      <c r="T524" s="964"/>
      <c r="U524" s="965"/>
      <c r="V524" s="966"/>
      <c r="W524" s="1004"/>
      <c r="X524" s="906"/>
      <c r="Y524" s="906"/>
      <c r="Z524" s="906"/>
      <c r="AA524" s="907"/>
      <c r="AB524" s="931"/>
      <c r="AC524" s="932"/>
      <c r="AD524" s="933"/>
      <c r="AE524" s="964"/>
      <c r="AF524" s="965"/>
      <c r="AG524" s="966"/>
      <c r="AH524" s="970"/>
      <c r="AI524" s="971"/>
      <c r="AJ524" s="971"/>
      <c r="AK524" s="971"/>
      <c r="AL524" s="972"/>
      <c r="AN524" s="911"/>
      <c r="AO524" s="912"/>
      <c r="AP524" s="912"/>
      <c r="AQ524" s="912"/>
      <c r="AR524" s="913"/>
      <c r="AU524" s="837"/>
      <c r="AV524" s="837"/>
      <c r="AW524" s="820"/>
    </row>
    <row r="525" spans="3:49" ht="10.9" customHeight="1">
      <c r="C525" s="869"/>
      <c r="D525" s="923"/>
      <c r="E525" s="867"/>
      <c r="F525" s="986"/>
      <c r="G525" s="869"/>
      <c r="H525" s="867"/>
      <c r="I525" s="994"/>
      <c r="J525" s="995"/>
      <c r="K525" s="996"/>
      <c r="L525" s="961"/>
      <c r="M525" s="962"/>
      <c r="N525" s="962"/>
      <c r="O525" s="962"/>
      <c r="P525" s="963"/>
      <c r="Q525" s="780"/>
      <c r="R525" s="781"/>
      <c r="S525" s="875"/>
      <c r="T525" s="967"/>
      <c r="U525" s="968"/>
      <c r="V525" s="969"/>
      <c r="W525" s="1004"/>
      <c r="X525" s="906"/>
      <c r="Y525" s="906"/>
      <c r="Z525" s="906"/>
      <c r="AA525" s="907"/>
      <c r="AB525" s="934"/>
      <c r="AC525" s="935"/>
      <c r="AD525" s="936"/>
      <c r="AE525" s="967"/>
      <c r="AF525" s="968"/>
      <c r="AG525" s="969"/>
      <c r="AH525" s="973"/>
      <c r="AI525" s="929"/>
      <c r="AJ525" s="929"/>
      <c r="AK525" s="929"/>
      <c r="AL525" s="930"/>
      <c r="AN525" s="911"/>
      <c r="AO525" s="912"/>
      <c r="AP525" s="912"/>
      <c r="AQ525" s="912"/>
      <c r="AR525" s="913"/>
      <c r="AU525" s="837"/>
      <c r="AV525" s="837"/>
      <c r="AW525" s="820"/>
    </row>
    <row r="526" spans="3:49" ht="10.9" customHeight="1">
      <c r="C526" s="920">
        <v>6</v>
      </c>
      <c r="D526" s="921" t="s">
        <v>9</v>
      </c>
      <c r="E526" s="924">
        <v>20</v>
      </c>
      <c r="F526" s="984" t="s">
        <v>10</v>
      </c>
      <c r="G526" s="920" t="s">
        <v>22</v>
      </c>
      <c r="H526" s="924"/>
      <c r="I526" s="988"/>
      <c r="J526" s="989"/>
      <c r="K526" s="990"/>
      <c r="L526" s="975">
        <f t="shared" ref="L526" si="338">IF(AND(I526="△",AU526="●"),AW526,0)</f>
        <v>0</v>
      </c>
      <c r="M526" s="976"/>
      <c r="N526" s="976"/>
      <c r="O526" s="976"/>
      <c r="P526" s="977"/>
      <c r="Q526" s="774"/>
      <c r="R526" s="775"/>
      <c r="S526" s="873"/>
      <c r="T526" s="978">
        <f t="shared" ref="T526" si="339">IF(Q526="①",$AL$168,IF(Q526="②",$AL$190,IF(Q526="③",$AL$212,IF(Q526="④",$AL$234,0))))</f>
        <v>0</v>
      </c>
      <c r="U526" s="979"/>
      <c r="V526" s="980"/>
      <c r="W526" s="1004">
        <f t="shared" ref="W526" si="340">IF(AND(I526="△",AU526="●"),$K$258*2,0)</f>
        <v>0</v>
      </c>
      <c r="X526" s="906"/>
      <c r="Y526" s="906"/>
      <c r="Z526" s="906"/>
      <c r="AA526" s="907"/>
      <c r="AB526" s="937"/>
      <c r="AC526" s="938"/>
      <c r="AD526" s="939"/>
      <c r="AE526" s="978">
        <f t="shared" ref="AE526" si="341">IF(AB528=0,0,ROUNDUP(AB528/AB526,3))</f>
        <v>0</v>
      </c>
      <c r="AF526" s="979"/>
      <c r="AG526" s="980"/>
      <c r="AH526" s="981">
        <f t="shared" ref="AH526" si="342">ROUNDUP(L526*T526+W526*AE526,1)</f>
        <v>0</v>
      </c>
      <c r="AI526" s="982"/>
      <c r="AJ526" s="982"/>
      <c r="AK526" s="982"/>
      <c r="AL526" s="983"/>
      <c r="AN526" s="928">
        <f t="shared" ref="AN526" si="343">IF(I526="△",ROUNDUP(W526*AE526,1),0)</f>
        <v>0</v>
      </c>
      <c r="AO526" s="929"/>
      <c r="AP526" s="929"/>
      <c r="AQ526" s="929"/>
      <c r="AR526" s="930"/>
      <c r="AU526" s="837" t="str">
        <f>IF(I526="×","×","●")</f>
        <v>●</v>
      </c>
      <c r="AV526" s="837">
        <f t="shared" si="321"/>
        <v>0</v>
      </c>
      <c r="AW526" s="820">
        <f t="shared" ref="AW526" si="344">20+ROUNDDOWN(($K$256-1000)/1000,0)*20</f>
        <v>0</v>
      </c>
    </row>
    <row r="527" spans="3:49" ht="10.9" customHeight="1">
      <c r="C527" s="868"/>
      <c r="D527" s="922"/>
      <c r="E527" s="866"/>
      <c r="F527" s="985"/>
      <c r="G527" s="868"/>
      <c r="H527" s="866"/>
      <c r="I527" s="991"/>
      <c r="J527" s="992"/>
      <c r="K527" s="993"/>
      <c r="L527" s="958"/>
      <c r="M527" s="959"/>
      <c r="N527" s="959"/>
      <c r="O527" s="959"/>
      <c r="P527" s="960"/>
      <c r="Q527" s="777"/>
      <c r="R527" s="778"/>
      <c r="S527" s="874"/>
      <c r="T527" s="964"/>
      <c r="U527" s="965"/>
      <c r="V527" s="966"/>
      <c r="W527" s="1004"/>
      <c r="X527" s="906"/>
      <c r="Y527" s="906"/>
      <c r="Z527" s="906"/>
      <c r="AA527" s="907"/>
      <c r="AB527" s="940"/>
      <c r="AC527" s="941"/>
      <c r="AD527" s="942"/>
      <c r="AE527" s="964"/>
      <c r="AF527" s="965"/>
      <c r="AG527" s="966"/>
      <c r="AH527" s="970"/>
      <c r="AI527" s="971"/>
      <c r="AJ527" s="971"/>
      <c r="AK527" s="971"/>
      <c r="AL527" s="972"/>
      <c r="AN527" s="911"/>
      <c r="AO527" s="912"/>
      <c r="AP527" s="912"/>
      <c r="AQ527" s="912"/>
      <c r="AR527" s="913"/>
      <c r="AU527" s="837"/>
      <c r="AV527" s="837"/>
      <c r="AW527" s="820"/>
    </row>
    <row r="528" spans="3:49" ht="10.9" customHeight="1">
      <c r="C528" s="868"/>
      <c r="D528" s="922"/>
      <c r="E528" s="866"/>
      <c r="F528" s="985"/>
      <c r="G528" s="868"/>
      <c r="H528" s="866"/>
      <c r="I528" s="991"/>
      <c r="J528" s="992"/>
      <c r="K528" s="993"/>
      <c r="L528" s="958"/>
      <c r="M528" s="959"/>
      <c r="N528" s="959"/>
      <c r="O528" s="959"/>
      <c r="P528" s="960"/>
      <c r="Q528" s="777"/>
      <c r="R528" s="778"/>
      <c r="S528" s="874"/>
      <c r="T528" s="964"/>
      <c r="U528" s="965"/>
      <c r="V528" s="966"/>
      <c r="W528" s="1004"/>
      <c r="X528" s="906"/>
      <c r="Y528" s="906"/>
      <c r="Z528" s="906"/>
      <c r="AA528" s="907"/>
      <c r="AB528" s="943"/>
      <c r="AC528" s="944"/>
      <c r="AD528" s="945"/>
      <c r="AE528" s="964"/>
      <c r="AF528" s="965"/>
      <c r="AG528" s="966"/>
      <c r="AH528" s="970"/>
      <c r="AI528" s="971"/>
      <c r="AJ528" s="971"/>
      <c r="AK528" s="971"/>
      <c r="AL528" s="972"/>
      <c r="AN528" s="911"/>
      <c r="AO528" s="912"/>
      <c r="AP528" s="912"/>
      <c r="AQ528" s="912"/>
      <c r="AR528" s="913"/>
      <c r="AU528" s="837"/>
      <c r="AV528" s="837"/>
      <c r="AW528" s="820"/>
    </row>
    <row r="529" spans="3:49" ht="10.9" customHeight="1" thickBot="1">
      <c r="C529" s="946"/>
      <c r="D529" s="947"/>
      <c r="E529" s="948"/>
      <c r="F529" s="1014"/>
      <c r="G529" s="946"/>
      <c r="H529" s="948"/>
      <c r="I529" s="1015"/>
      <c r="J529" s="1016"/>
      <c r="K529" s="1017"/>
      <c r="L529" s="1018"/>
      <c r="M529" s="1019"/>
      <c r="N529" s="1019"/>
      <c r="O529" s="1019"/>
      <c r="P529" s="1020"/>
      <c r="Q529" s="885"/>
      <c r="R529" s="886"/>
      <c r="S529" s="949"/>
      <c r="T529" s="1008"/>
      <c r="U529" s="1009"/>
      <c r="V529" s="1010"/>
      <c r="W529" s="1005"/>
      <c r="X529" s="1006"/>
      <c r="Y529" s="1006"/>
      <c r="Z529" s="1006"/>
      <c r="AA529" s="1007"/>
      <c r="AB529" s="1021"/>
      <c r="AC529" s="1022"/>
      <c r="AD529" s="1023"/>
      <c r="AE529" s="1008"/>
      <c r="AF529" s="1009"/>
      <c r="AG529" s="1010"/>
      <c r="AH529" s="1011"/>
      <c r="AI529" s="1012"/>
      <c r="AJ529" s="1012"/>
      <c r="AK529" s="1012"/>
      <c r="AL529" s="1013"/>
      <c r="AN529" s="955"/>
      <c r="AO529" s="956"/>
      <c r="AP529" s="956"/>
      <c r="AQ529" s="956"/>
      <c r="AR529" s="957"/>
      <c r="AU529" s="904"/>
      <c r="AV529" s="904"/>
      <c r="AW529" s="905"/>
    </row>
    <row r="530" spans="3:49" ht="10.9" customHeight="1" thickTop="1">
      <c r="C530" s="1196">
        <v>6</v>
      </c>
      <c r="D530" s="1197" t="s">
        <v>9</v>
      </c>
      <c r="E530" s="1198">
        <v>21</v>
      </c>
      <c r="F530" s="1199" t="s">
        <v>10</v>
      </c>
      <c r="G530" s="1161" t="s">
        <v>23</v>
      </c>
      <c r="H530" s="1169"/>
      <c r="I530" s="1171"/>
      <c r="J530" s="1172"/>
      <c r="K530" s="1173"/>
      <c r="L530" s="1128"/>
      <c r="M530" s="1129"/>
      <c r="N530" s="1129"/>
      <c r="O530" s="1129"/>
      <c r="P530" s="1130"/>
      <c r="Q530" s="1137"/>
      <c r="R530" s="1138"/>
      <c r="S530" s="1139"/>
      <c r="T530" s="1146"/>
      <c r="U530" s="1147"/>
      <c r="V530" s="1148"/>
      <c r="W530" s="1128"/>
      <c r="X530" s="1129"/>
      <c r="Y530" s="1129"/>
      <c r="Z530" s="1129"/>
      <c r="AA530" s="1130"/>
      <c r="AB530" s="1155"/>
      <c r="AC530" s="1156"/>
      <c r="AD530" s="1157"/>
      <c r="AE530" s="1146"/>
      <c r="AF530" s="1147"/>
      <c r="AG530" s="1148"/>
      <c r="AH530" s="1110"/>
      <c r="AI530" s="1111"/>
      <c r="AJ530" s="1111"/>
      <c r="AK530" s="1111"/>
      <c r="AL530" s="1112"/>
      <c r="AN530" s="1119"/>
      <c r="AO530" s="1120"/>
      <c r="AP530" s="1120"/>
      <c r="AQ530" s="1120"/>
      <c r="AR530" s="1121"/>
      <c r="AU530" s="837" t="str">
        <f t="shared" ref="AU530" si="345">IF(OR(I530="×",AU534="×"),"×","●")</f>
        <v>●</v>
      </c>
      <c r="AV530" s="837">
        <f t="shared" ref="AV530" si="346">IF(AU530="●",IF(I530="定","-",I530),"-")</f>
        <v>0</v>
      </c>
      <c r="AW530" s="820">
        <f t="shared" ref="AW530" si="347">20+ROUNDDOWN(($K$256-1000)/1000,0)*20</f>
        <v>0</v>
      </c>
    </row>
    <row r="531" spans="3:49" ht="10.9" customHeight="1">
      <c r="C531" s="1161"/>
      <c r="D531" s="1163"/>
      <c r="E531" s="1165"/>
      <c r="F531" s="1167"/>
      <c r="G531" s="1161"/>
      <c r="H531" s="1169"/>
      <c r="I531" s="1174"/>
      <c r="J531" s="1175"/>
      <c r="K531" s="1176"/>
      <c r="L531" s="1131"/>
      <c r="M531" s="1132"/>
      <c r="N531" s="1132"/>
      <c r="O531" s="1132"/>
      <c r="P531" s="1133"/>
      <c r="Q531" s="1140"/>
      <c r="R531" s="1141"/>
      <c r="S531" s="1142"/>
      <c r="T531" s="1149"/>
      <c r="U531" s="1150"/>
      <c r="V531" s="1151"/>
      <c r="W531" s="1131"/>
      <c r="X531" s="1132"/>
      <c r="Y531" s="1132"/>
      <c r="Z531" s="1132"/>
      <c r="AA531" s="1133"/>
      <c r="AB531" s="1158"/>
      <c r="AC531" s="1159"/>
      <c r="AD531" s="1160"/>
      <c r="AE531" s="1149"/>
      <c r="AF531" s="1150"/>
      <c r="AG531" s="1151"/>
      <c r="AH531" s="1113"/>
      <c r="AI531" s="1114"/>
      <c r="AJ531" s="1114"/>
      <c r="AK531" s="1114"/>
      <c r="AL531" s="1115"/>
      <c r="AN531" s="745"/>
      <c r="AO531" s="746"/>
      <c r="AP531" s="746"/>
      <c r="AQ531" s="746"/>
      <c r="AR531" s="747"/>
      <c r="AU531" s="837"/>
      <c r="AV531" s="837"/>
      <c r="AW531" s="820"/>
    </row>
    <row r="532" spans="3:49" ht="10.9" customHeight="1">
      <c r="C532" s="1161"/>
      <c r="D532" s="1163"/>
      <c r="E532" s="1165"/>
      <c r="F532" s="1167"/>
      <c r="G532" s="1161"/>
      <c r="H532" s="1169"/>
      <c r="I532" s="1174"/>
      <c r="J532" s="1175"/>
      <c r="K532" s="1176"/>
      <c r="L532" s="1131"/>
      <c r="M532" s="1132"/>
      <c r="N532" s="1132"/>
      <c r="O532" s="1132"/>
      <c r="P532" s="1133"/>
      <c r="Q532" s="1140"/>
      <c r="R532" s="1141"/>
      <c r="S532" s="1142"/>
      <c r="T532" s="1149"/>
      <c r="U532" s="1150"/>
      <c r="V532" s="1151"/>
      <c r="W532" s="1131"/>
      <c r="X532" s="1132"/>
      <c r="Y532" s="1132"/>
      <c r="Z532" s="1132"/>
      <c r="AA532" s="1133"/>
      <c r="AB532" s="1122"/>
      <c r="AC532" s="1123"/>
      <c r="AD532" s="1124"/>
      <c r="AE532" s="1149"/>
      <c r="AF532" s="1150"/>
      <c r="AG532" s="1151"/>
      <c r="AH532" s="1113"/>
      <c r="AI532" s="1114"/>
      <c r="AJ532" s="1114"/>
      <c r="AK532" s="1114"/>
      <c r="AL532" s="1115"/>
      <c r="AN532" s="745"/>
      <c r="AO532" s="746"/>
      <c r="AP532" s="746"/>
      <c r="AQ532" s="746"/>
      <c r="AR532" s="747"/>
      <c r="AU532" s="837"/>
      <c r="AV532" s="837"/>
      <c r="AW532" s="820"/>
    </row>
    <row r="533" spans="3:49" ht="10.9" customHeight="1">
      <c r="C533" s="1162"/>
      <c r="D533" s="1164"/>
      <c r="E533" s="1166"/>
      <c r="F533" s="1168"/>
      <c r="G533" s="1162"/>
      <c r="H533" s="1170"/>
      <c r="I533" s="1177"/>
      <c r="J533" s="1178"/>
      <c r="K533" s="1179"/>
      <c r="L533" s="1134"/>
      <c r="M533" s="1135"/>
      <c r="N533" s="1135"/>
      <c r="O533" s="1135"/>
      <c r="P533" s="1136"/>
      <c r="Q533" s="1143"/>
      <c r="R533" s="1144"/>
      <c r="S533" s="1145"/>
      <c r="T533" s="1152"/>
      <c r="U533" s="1153"/>
      <c r="V533" s="1154"/>
      <c r="W533" s="1134"/>
      <c r="X533" s="1135"/>
      <c r="Y533" s="1135"/>
      <c r="Z533" s="1135"/>
      <c r="AA533" s="1136"/>
      <c r="AB533" s="1125"/>
      <c r="AC533" s="1126"/>
      <c r="AD533" s="1127"/>
      <c r="AE533" s="1152"/>
      <c r="AF533" s="1153"/>
      <c r="AG533" s="1154"/>
      <c r="AH533" s="1116"/>
      <c r="AI533" s="1117"/>
      <c r="AJ533" s="1117"/>
      <c r="AK533" s="1117"/>
      <c r="AL533" s="1118"/>
      <c r="AN533" s="745"/>
      <c r="AO533" s="746"/>
      <c r="AP533" s="746"/>
      <c r="AQ533" s="746"/>
      <c r="AR533" s="747"/>
      <c r="AU533" s="837"/>
      <c r="AV533" s="837"/>
      <c r="AW533" s="820"/>
    </row>
    <row r="534" spans="3:49" ht="10.9" customHeight="1">
      <c r="C534" s="1196">
        <v>6</v>
      </c>
      <c r="D534" s="1197" t="s">
        <v>9</v>
      </c>
      <c r="E534" s="1198">
        <v>22</v>
      </c>
      <c r="F534" s="1199" t="s">
        <v>10</v>
      </c>
      <c r="G534" s="1196" t="s">
        <v>24</v>
      </c>
      <c r="H534" s="1200"/>
      <c r="I534" s="1201"/>
      <c r="J534" s="1202"/>
      <c r="K534" s="1203"/>
      <c r="L534" s="1184"/>
      <c r="M534" s="1185"/>
      <c r="N534" s="1185"/>
      <c r="O534" s="1185"/>
      <c r="P534" s="1186"/>
      <c r="Q534" s="1187"/>
      <c r="R534" s="1188"/>
      <c r="S534" s="1189"/>
      <c r="T534" s="1190"/>
      <c r="U534" s="1191"/>
      <c r="V534" s="1192"/>
      <c r="W534" s="1184"/>
      <c r="X534" s="1185"/>
      <c r="Y534" s="1185"/>
      <c r="Z534" s="1185"/>
      <c r="AA534" s="1186"/>
      <c r="AB534" s="1193"/>
      <c r="AC534" s="1194"/>
      <c r="AD534" s="1195"/>
      <c r="AE534" s="1190"/>
      <c r="AF534" s="1191"/>
      <c r="AG534" s="1192"/>
      <c r="AH534" s="1180"/>
      <c r="AI534" s="1181"/>
      <c r="AJ534" s="1181"/>
      <c r="AK534" s="1181"/>
      <c r="AL534" s="1182"/>
      <c r="AN534" s="1183"/>
      <c r="AO534" s="1117"/>
      <c r="AP534" s="1117"/>
      <c r="AQ534" s="1117"/>
      <c r="AR534" s="1118"/>
      <c r="AU534" s="837" t="str">
        <f t="shared" ref="AU534" si="348">IF(OR(I534="×",AU538="×"),"×","●")</f>
        <v>●</v>
      </c>
      <c r="AV534" s="837">
        <f t="shared" ref="AV534" si="349">IF(AU534="●",IF(I534="定","-",I534),"-")</f>
        <v>0</v>
      </c>
      <c r="AW534" s="820">
        <f t="shared" ref="AW534" si="350">20+ROUNDDOWN(($K$256-1000)/1000,0)*20</f>
        <v>0</v>
      </c>
    </row>
    <row r="535" spans="3:49" ht="10.9" customHeight="1">
      <c r="C535" s="1161"/>
      <c r="D535" s="1163"/>
      <c r="E535" s="1165"/>
      <c r="F535" s="1167"/>
      <c r="G535" s="1161"/>
      <c r="H535" s="1169"/>
      <c r="I535" s="1174"/>
      <c r="J535" s="1175"/>
      <c r="K535" s="1176"/>
      <c r="L535" s="1131"/>
      <c r="M535" s="1132"/>
      <c r="N535" s="1132"/>
      <c r="O535" s="1132"/>
      <c r="P535" s="1133"/>
      <c r="Q535" s="1140"/>
      <c r="R535" s="1141"/>
      <c r="S535" s="1142"/>
      <c r="T535" s="1149"/>
      <c r="U535" s="1150"/>
      <c r="V535" s="1151"/>
      <c r="W535" s="1131"/>
      <c r="X535" s="1132"/>
      <c r="Y535" s="1132"/>
      <c r="Z535" s="1132"/>
      <c r="AA535" s="1133"/>
      <c r="AB535" s="1158"/>
      <c r="AC535" s="1159"/>
      <c r="AD535" s="1160"/>
      <c r="AE535" s="1149"/>
      <c r="AF535" s="1150"/>
      <c r="AG535" s="1151"/>
      <c r="AH535" s="1113"/>
      <c r="AI535" s="1114"/>
      <c r="AJ535" s="1114"/>
      <c r="AK535" s="1114"/>
      <c r="AL535" s="1115"/>
      <c r="AN535" s="745"/>
      <c r="AO535" s="746"/>
      <c r="AP535" s="746"/>
      <c r="AQ535" s="746"/>
      <c r="AR535" s="747"/>
      <c r="AU535" s="837"/>
      <c r="AV535" s="837"/>
      <c r="AW535" s="820"/>
    </row>
    <row r="536" spans="3:49" ht="10.9" customHeight="1">
      <c r="C536" s="1161"/>
      <c r="D536" s="1163"/>
      <c r="E536" s="1165"/>
      <c r="F536" s="1167"/>
      <c r="G536" s="1161"/>
      <c r="H536" s="1169"/>
      <c r="I536" s="1174"/>
      <c r="J536" s="1175"/>
      <c r="K536" s="1176"/>
      <c r="L536" s="1131"/>
      <c r="M536" s="1132"/>
      <c r="N536" s="1132"/>
      <c r="O536" s="1132"/>
      <c r="P536" s="1133"/>
      <c r="Q536" s="1140"/>
      <c r="R536" s="1141"/>
      <c r="S536" s="1142"/>
      <c r="T536" s="1149"/>
      <c r="U536" s="1150"/>
      <c r="V536" s="1151"/>
      <c r="W536" s="1131"/>
      <c r="X536" s="1132"/>
      <c r="Y536" s="1132"/>
      <c r="Z536" s="1132"/>
      <c r="AA536" s="1133"/>
      <c r="AB536" s="1122"/>
      <c r="AC536" s="1123"/>
      <c r="AD536" s="1124"/>
      <c r="AE536" s="1149"/>
      <c r="AF536" s="1150"/>
      <c r="AG536" s="1151"/>
      <c r="AH536" s="1113"/>
      <c r="AI536" s="1114"/>
      <c r="AJ536" s="1114"/>
      <c r="AK536" s="1114"/>
      <c r="AL536" s="1115"/>
      <c r="AN536" s="745"/>
      <c r="AO536" s="746"/>
      <c r="AP536" s="746"/>
      <c r="AQ536" s="746"/>
      <c r="AR536" s="747"/>
      <c r="AU536" s="837"/>
      <c r="AV536" s="837"/>
      <c r="AW536" s="820"/>
    </row>
    <row r="537" spans="3:49" ht="10.9" customHeight="1">
      <c r="C537" s="1162"/>
      <c r="D537" s="1164"/>
      <c r="E537" s="1166"/>
      <c r="F537" s="1168"/>
      <c r="G537" s="1162"/>
      <c r="H537" s="1170"/>
      <c r="I537" s="1177"/>
      <c r="J537" s="1178"/>
      <c r="K537" s="1179"/>
      <c r="L537" s="1134"/>
      <c r="M537" s="1135"/>
      <c r="N537" s="1135"/>
      <c r="O537" s="1135"/>
      <c r="P537" s="1136"/>
      <c r="Q537" s="1143"/>
      <c r="R537" s="1144"/>
      <c r="S537" s="1145"/>
      <c r="T537" s="1152"/>
      <c r="U537" s="1153"/>
      <c r="V537" s="1154"/>
      <c r="W537" s="1134"/>
      <c r="X537" s="1135"/>
      <c r="Y537" s="1135"/>
      <c r="Z537" s="1135"/>
      <c r="AA537" s="1136"/>
      <c r="AB537" s="1125"/>
      <c r="AC537" s="1126"/>
      <c r="AD537" s="1127"/>
      <c r="AE537" s="1152"/>
      <c r="AF537" s="1153"/>
      <c r="AG537" s="1154"/>
      <c r="AH537" s="1116"/>
      <c r="AI537" s="1117"/>
      <c r="AJ537" s="1117"/>
      <c r="AK537" s="1117"/>
      <c r="AL537" s="1118"/>
      <c r="AN537" s="745"/>
      <c r="AO537" s="746"/>
      <c r="AP537" s="746"/>
      <c r="AQ537" s="746"/>
      <c r="AR537" s="747"/>
      <c r="AU537" s="837"/>
      <c r="AV537" s="837"/>
      <c r="AW537" s="820"/>
    </row>
    <row r="538" spans="3:49" ht="10.9" customHeight="1">
      <c r="C538" s="1196">
        <v>6</v>
      </c>
      <c r="D538" s="1197" t="s">
        <v>9</v>
      </c>
      <c r="E538" s="1198">
        <v>23</v>
      </c>
      <c r="F538" s="1199" t="s">
        <v>10</v>
      </c>
      <c r="G538" s="1196" t="s">
        <v>25</v>
      </c>
      <c r="H538" s="1200"/>
      <c r="I538" s="1201"/>
      <c r="J538" s="1202"/>
      <c r="K538" s="1203"/>
      <c r="L538" s="1184"/>
      <c r="M538" s="1185"/>
      <c r="N538" s="1185"/>
      <c r="O538" s="1185"/>
      <c r="P538" s="1186"/>
      <c r="Q538" s="1187"/>
      <c r="R538" s="1188"/>
      <c r="S538" s="1189"/>
      <c r="T538" s="1190"/>
      <c r="U538" s="1191"/>
      <c r="V538" s="1192"/>
      <c r="W538" s="1184"/>
      <c r="X538" s="1185"/>
      <c r="Y538" s="1185"/>
      <c r="Z538" s="1185"/>
      <c r="AA538" s="1186"/>
      <c r="AB538" s="1193"/>
      <c r="AC538" s="1194"/>
      <c r="AD538" s="1195"/>
      <c r="AE538" s="1190"/>
      <c r="AF538" s="1191"/>
      <c r="AG538" s="1192"/>
      <c r="AH538" s="1180"/>
      <c r="AI538" s="1181"/>
      <c r="AJ538" s="1181"/>
      <c r="AK538" s="1181"/>
      <c r="AL538" s="1182"/>
      <c r="AN538" s="1183"/>
      <c r="AO538" s="1117"/>
      <c r="AP538" s="1117"/>
      <c r="AQ538" s="1117"/>
      <c r="AR538" s="1118"/>
      <c r="AU538" s="837" t="str">
        <f t="shared" ref="AU538" si="351">IF(OR(I538="×",AU542="×"),"×","●")</f>
        <v>●</v>
      </c>
      <c r="AV538" s="837">
        <f t="shared" ref="AV538" si="352">IF(AU538="●",IF(I538="定","-",I538),"-")</f>
        <v>0</v>
      </c>
      <c r="AW538" s="820">
        <f t="shared" ref="AW538" si="353">20+ROUNDDOWN(($K$256-1000)/1000,0)*20</f>
        <v>0</v>
      </c>
    </row>
    <row r="539" spans="3:49" ht="10.9" customHeight="1">
      <c r="C539" s="1161"/>
      <c r="D539" s="1163"/>
      <c r="E539" s="1165"/>
      <c r="F539" s="1167"/>
      <c r="G539" s="1161"/>
      <c r="H539" s="1169"/>
      <c r="I539" s="1174"/>
      <c r="J539" s="1175"/>
      <c r="K539" s="1176"/>
      <c r="L539" s="1131"/>
      <c r="M539" s="1132"/>
      <c r="N539" s="1132"/>
      <c r="O539" s="1132"/>
      <c r="P539" s="1133"/>
      <c r="Q539" s="1140"/>
      <c r="R539" s="1141"/>
      <c r="S539" s="1142"/>
      <c r="T539" s="1149"/>
      <c r="U539" s="1150"/>
      <c r="V539" s="1151"/>
      <c r="W539" s="1131"/>
      <c r="X539" s="1132"/>
      <c r="Y539" s="1132"/>
      <c r="Z539" s="1132"/>
      <c r="AA539" s="1133"/>
      <c r="AB539" s="1158"/>
      <c r="AC539" s="1159"/>
      <c r="AD539" s="1160"/>
      <c r="AE539" s="1149"/>
      <c r="AF539" s="1150"/>
      <c r="AG539" s="1151"/>
      <c r="AH539" s="1113"/>
      <c r="AI539" s="1114"/>
      <c r="AJ539" s="1114"/>
      <c r="AK539" s="1114"/>
      <c r="AL539" s="1115"/>
      <c r="AN539" s="745"/>
      <c r="AO539" s="746"/>
      <c r="AP539" s="746"/>
      <c r="AQ539" s="746"/>
      <c r="AR539" s="747"/>
      <c r="AU539" s="837"/>
      <c r="AV539" s="837"/>
      <c r="AW539" s="820"/>
    </row>
    <row r="540" spans="3:49" ht="10.9" customHeight="1">
      <c r="C540" s="1161"/>
      <c r="D540" s="1163"/>
      <c r="E540" s="1165"/>
      <c r="F540" s="1167"/>
      <c r="G540" s="1161"/>
      <c r="H540" s="1169"/>
      <c r="I540" s="1174"/>
      <c r="J540" s="1175"/>
      <c r="K540" s="1176"/>
      <c r="L540" s="1131"/>
      <c r="M540" s="1132"/>
      <c r="N540" s="1132"/>
      <c r="O540" s="1132"/>
      <c r="P540" s="1133"/>
      <c r="Q540" s="1140"/>
      <c r="R540" s="1141"/>
      <c r="S540" s="1142"/>
      <c r="T540" s="1149"/>
      <c r="U540" s="1150"/>
      <c r="V540" s="1151"/>
      <c r="W540" s="1131"/>
      <c r="X540" s="1132"/>
      <c r="Y540" s="1132"/>
      <c r="Z540" s="1132"/>
      <c r="AA540" s="1133"/>
      <c r="AB540" s="1122"/>
      <c r="AC540" s="1123"/>
      <c r="AD540" s="1124"/>
      <c r="AE540" s="1149"/>
      <c r="AF540" s="1150"/>
      <c r="AG540" s="1151"/>
      <c r="AH540" s="1113"/>
      <c r="AI540" s="1114"/>
      <c r="AJ540" s="1114"/>
      <c r="AK540" s="1114"/>
      <c r="AL540" s="1115"/>
      <c r="AN540" s="745"/>
      <c r="AO540" s="746"/>
      <c r="AP540" s="746"/>
      <c r="AQ540" s="746"/>
      <c r="AR540" s="747"/>
      <c r="AU540" s="837"/>
      <c r="AV540" s="837"/>
      <c r="AW540" s="820"/>
    </row>
    <row r="541" spans="3:49" ht="10.9" customHeight="1">
      <c r="C541" s="1162"/>
      <c r="D541" s="1164"/>
      <c r="E541" s="1166"/>
      <c r="F541" s="1168"/>
      <c r="G541" s="1162"/>
      <c r="H541" s="1170"/>
      <c r="I541" s="1177"/>
      <c r="J541" s="1178"/>
      <c r="K541" s="1179"/>
      <c r="L541" s="1134"/>
      <c r="M541" s="1135"/>
      <c r="N541" s="1135"/>
      <c r="O541" s="1135"/>
      <c r="P541" s="1136"/>
      <c r="Q541" s="1143"/>
      <c r="R541" s="1144"/>
      <c r="S541" s="1145"/>
      <c r="T541" s="1152"/>
      <c r="U541" s="1153"/>
      <c r="V541" s="1154"/>
      <c r="W541" s="1134"/>
      <c r="X541" s="1135"/>
      <c r="Y541" s="1135"/>
      <c r="Z541" s="1135"/>
      <c r="AA541" s="1136"/>
      <c r="AB541" s="1125"/>
      <c r="AC541" s="1126"/>
      <c r="AD541" s="1127"/>
      <c r="AE541" s="1152"/>
      <c r="AF541" s="1153"/>
      <c r="AG541" s="1154"/>
      <c r="AH541" s="1116"/>
      <c r="AI541" s="1117"/>
      <c r="AJ541" s="1117"/>
      <c r="AK541" s="1117"/>
      <c r="AL541" s="1118"/>
      <c r="AN541" s="745"/>
      <c r="AO541" s="746"/>
      <c r="AP541" s="746"/>
      <c r="AQ541" s="746"/>
      <c r="AR541" s="747"/>
      <c r="AU541" s="837"/>
      <c r="AV541" s="837"/>
      <c r="AW541" s="820"/>
    </row>
    <row r="542" spans="3:49" ht="10.9" customHeight="1">
      <c r="C542" s="1196">
        <v>6</v>
      </c>
      <c r="D542" s="1197" t="s">
        <v>9</v>
      </c>
      <c r="E542" s="1198">
        <v>24</v>
      </c>
      <c r="F542" s="1199" t="s">
        <v>10</v>
      </c>
      <c r="G542" s="1196" t="s">
        <v>19</v>
      </c>
      <c r="H542" s="1200"/>
      <c r="I542" s="1201"/>
      <c r="J542" s="1202"/>
      <c r="K542" s="1203"/>
      <c r="L542" s="1184"/>
      <c r="M542" s="1185"/>
      <c r="N542" s="1185"/>
      <c r="O542" s="1185"/>
      <c r="P542" s="1186"/>
      <c r="Q542" s="1187"/>
      <c r="R542" s="1188"/>
      <c r="S542" s="1189"/>
      <c r="T542" s="1190"/>
      <c r="U542" s="1191"/>
      <c r="V542" s="1192"/>
      <c r="W542" s="1184"/>
      <c r="X542" s="1185"/>
      <c r="Y542" s="1185"/>
      <c r="Z542" s="1185"/>
      <c r="AA542" s="1186"/>
      <c r="AB542" s="1193"/>
      <c r="AC542" s="1194"/>
      <c r="AD542" s="1195"/>
      <c r="AE542" s="1190"/>
      <c r="AF542" s="1191"/>
      <c r="AG542" s="1192"/>
      <c r="AH542" s="1180"/>
      <c r="AI542" s="1181"/>
      <c r="AJ542" s="1181"/>
      <c r="AK542" s="1181"/>
      <c r="AL542" s="1182"/>
      <c r="AN542" s="1183"/>
      <c r="AO542" s="1117"/>
      <c r="AP542" s="1117"/>
      <c r="AQ542" s="1117"/>
      <c r="AR542" s="1118"/>
      <c r="AU542" s="837" t="str">
        <f t="shared" ref="AU542" si="354">IF(OR(I542="×",AU546="×"),"×","●")</f>
        <v>●</v>
      </c>
      <c r="AV542" s="837">
        <f t="shared" ref="AV542" si="355">IF(AU542="●",IF(I542="定","-",I542),"-")</f>
        <v>0</v>
      </c>
      <c r="AW542" s="820">
        <f t="shared" ref="AW542" si="356">20+ROUNDDOWN(($K$256-1000)/1000,0)*20</f>
        <v>0</v>
      </c>
    </row>
    <row r="543" spans="3:49" ht="10.9" customHeight="1">
      <c r="C543" s="1161"/>
      <c r="D543" s="1163"/>
      <c r="E543" s="1165"/>
      <c r="F543" s="1167"/>
      <c r="G543" s="1161"/>
      <c r="H543" s="1169"/>
      <c r="I543" s="1174"/>
      <c r="J543" s="1175"/>
      <c r="K543" s="1176"/>
      <c r="L543" s="1131"/>
      <c r="M543" s="1132"/>
      <c r="N543" s="1132"/>
      <c r="O543" s="1132"/>
      <c r="P543" s="1133"/>
      <c r="Q543" s="1140"/>
      <c r="R543" s="1141"/>
      <c r="S543" s="1142"/>
      <c r="T543" s="1149"/>
      <c r="U543" s="1150"/>
      <c r="V543" s="1151"/>
      <c r="W543" s="1131"/>
      <c r="X543" s="1132"/>
      <c r="Y543" s="1132"/>
      <c r="Z543" s="1132"/>
      <c r="AA543" s="1133"/>
      <c r="AB543" s="1158"/>
      <c r="AC543" s="1159"/>
      <c r="AD543" s="1160"/>
      <c r="AE543" s="1149"/>
      <c r="AF543" s="1150"/>
      <c r="AG543" s="1151"/>
      <c r="AH543" s="1113"/>
      <c r="AI543" s="1114"/>
      <c r="AJ543" s="1114"/>
      <c r="AK543" s="1114"/>
      <c r="AL543" s="1115"/>
      <c r="AN543" s="745"/>
      <c r="AO543" s="746"/>
      <c r="AP543" s="746"/>
      <c r="AQ543" s="746"/>
      <c r="AR543" s="747"/>
      <c r="AU543" s="837"/>
      <c r="AV543" s="837"/>
      <c r="AW543" s="820"/>
    </row>
    <row r="544" spans="3:49" ht="10.9" customHeight="1">
      <c r="C544" s="1161"/>
      <c r="D544" s="1163"/>
      <c r="E544" s="1165"/>
      <c r="F544" s="1167"/>
      <c r="G544" s="1161"/>
      <c r="H544" s="1169"/>
      <c r="I544" s="1174"/>
      <c r="J544" s="1175"/>
      <c r="K544" s="1176"/>
      <c r="L544" s="1131"/>
      <c r="M544" s="1132"/>
      <c r="N544" s="1132"/>
      <c r="O544" s="1132"/>
      <c r="P544" s="1133"/>
      <c r="Q544" s="1140"/>
      <c r="R544" s="1141"/>
      <c r="S544" s="1142"/>
      <c r="T544" s="1149"/>
      <c r="U544" s="1150"/>
      <c r="V544" s="1151"/>
      <c r="W544" s="1131"/>
      <c r="X544" s="1132"/>
      <c r="Y544" s="1132"/>
      <c r="Z544" s="1132"/>
      <c r="AA544" s="1133"/>
      <c r="AB544" s="1122"/>
      <c r="AC544" s="1123"/>
      <c r="AD544" s="1124"/>
      <c r="AE544" s="1149"/>
      <c r="AF544" s="1150"/>
      <c r="AG544" s="1151"/>
      <c r="AH544" s="1113"/>
      <c r="AI544" s="1114"/>
      <c r="AJ544" s="1114"/>
      <c r="AK544" s="1114"/>
      <c r="AL544" s="1115"/>
      <c r="AN544" s="745"/>
      <c r="AO544" s="746"/>
      <c r="AP544" s="746"/>
      <c r="AQ544" s="746"/>
      <c r="AR544" s="747"/>
      <c r="AU544" s="837"/>
      <c r="AV544" s="837"/>
      <c r="AW544" s="820"/>
    </row>
    <row r="545" spans="3:49" ht="10.9" customHeight="1">
      <c r="C545" s="1162"/>
      <c r="D545" s="1164"/>
      <c r="E545" s="1166"/>
      <c r="F545" s="1168"/>
      <c r="G545" s="1162"/>
      <c r="H545" s="1170"/>
      <c r="I545" s="1177"/>
      <c r="J545" s="1178"/>
      <c r="K545" s="1179"/>
      <c r="L545" s="1134"/>
      <c r="M545" s="1135"/>
      <c r="N545" s="1135"/>
      <c r="O545" s="1135"/>
      <c r="P545" s="1136"/>
      <c r="Q545" s="1143"/>
      <c r="R545" s="1144"/>
      <c r="S545" s="1145"/>
      <c r="T545" s="1152"/>
      <c r="U545" s="1153"/>
      <c r="V545" s="1154"/>
      <c r="W545" s="1134"/>
      <c r="X545" s="1135"/>
      <c r="Y545" s="1135"/>
      <c r="Z545" s="1135"/>
      <c r="AA545" s="1136"/>
      <c r="AB545" s="1125"/>
      <c r="AC545" s="1126"/>
      <c r="AD545" s="1127"/>
      <c r="AE545" s="1152"/>
      <c r="AF545" s="1153"/>
      <c r="AG545" s="1154"/>
      <c r="AH545" s="1116"/>
      <c r="AI545" s="1117"/>
      <c r="AJ545" s="1117"/>
      <c r="AK545" s="1117"/>
      <c r="AL545" s="1118"/>
      <c r="AN545" s="745"/>
      <c r="AO545" s="746"/>
      <c r="AP545" s="746"/>
      <c r="AQ545" s="746"/>
      <c r="AR545" s="747"/>
      <c r="AU545" s="837"/>
      <c r="AV545" s="837"/>
      <c r="AW545" s="820"/>
    </row>
    <row r="546" spans="3:49" ht="10.9" customHeight="1">
      <c r="C546" s="1196">
        <v>6</v>
      </c>
      <c r="D546" s="1197" t="s">
        <v>9</v>
      </c>
      <c r="E546" s="1198">
        <v>25</v>
      </c>
      <c r="F546" s="1199" t="s">
        <v>10</v>
      </c>
      <c r="G546" s="1196" t="s">
        <v>20</v>
      </c>
      <c r="H546" s="1200"/>
      <c r="I546" s="1201"/>
      <c r="J546" s="1202"/>
      <c r="K546" s="1203"/>
      <c r="L546" s="1184"/>
      <c r="M546" s="1185"/>
      <c r="N546" s="1185"/>
      <c r="O546" s="1185"/>
      <c r="P546" s="1186"/>
      <c r="Q546" s="1187"/>
      <c r="R546" s="1188"/>
      <c r="S546" s="1189"/>
      <c r="T546" s="1190"/>
      <c r="U546" s="1191"/>
      <c r="V546" s="1192"/>
      <c r="W546" s="1184"/>
      <c r="X546" s="1185"/>
      <c r="Y546" s="1185"/>
      <c r="Z546" s="1185"/>
      <c r="AA546" s="1186"/>
      <c r="AB546" s="1193"/>
      <c r="AC546" s="1194"/>
      <c r="AD546" s="1195"/>
      <c r="AE546" s="1190"/>
      <c r="AF546" s="1191"/>
      <c r="AG546" s="1192"/>
      <c r="AH546" s="1180"/>
      <c r="AI546" s="1181"/>
      <c r="AJ546" s="1181"/>
      <c r="AK546" s="1181"/>
      <c r="AL546" s="1182"/>
      <c r="AN546" s="1183"/>
      <c r="AO546" s="1117"/>
      <c r="AP546" s="1117"/>
      <c r="AQ546" s="1117"/>
      <c r="AR546" s="1118"/>
      <c r="AU546" s="837" t="str">
        <f t="shared" ref="AU546" si="357">IF(OR(I546="×",AU550="×"),"×","●")</f>
        <v>●</v>
      </c>
      <c r="AV546" s="837">
        <f t="shared" ref="AV546" si="358">IF(AU546="●",IF(I546="定","-",I546),"-")</f>
        <v>0</v>
      </c>
      <c r="AW546" s="820">
        <f t="shared" ref="AW546" si="359">20+ROUNDDOWN(($K$256-1000)/1000,0)*20</f>
        <v>0</v>
      </c>
    </row>
    <row r="547" spans="3:49" ht="10.9" customHeight="1">
      <c r="C547" s="1161"/>
      <c r="D547" s="1163"/>
      <c r="E547" s="1165"/>
      <c r="F547" s="1167"/>
      <c r="G547" s="1161"/>
      <c r="H547" s="1169"/>
      <c r="I547" s="1174"/>
      <c r="J547" s="1175"/>
      <c r="K547" s="1176"/>
      <c r="L547" s="1131"/>
      <c r="M547" s="1132"/>
      <c r="N547" s="1132"/>
      <c r="O547" s="1132"/>
      <c r="P547" s="1133"/>
      <c r="Q547" s="1140"/>
      <c r="R547" s="1141"/>
      <c r="S547" s="1142"/>
      <c r="T547" s="1149"/>
      <c r="U547" s="1150"/>
      <c r="V547" s="1151"/>
      <c r="W547" s="1131"/>
      <c r="X547" s="1132"/>
      <c r="Y547" s="1132"/>
      <c r="Z547" s="1132"/>
      <c r="AA547" s="1133"/>
      <c r="AB547" s="1158"/>
      <c r="AC547" s="1159"/>
      <c r="AD547" s="1160"/>
      <c r="AE547" s="1149"/>
      <c r="AF547" s="1150"/>
      <c r="AG547" s="1151"/>
      <c r="AH547" s="1113"/>
      <c r="AI547" s="1114"/>
      <c r="AJ547" s="1114"/>
      <c r="AK547" s="1114"/>
      <c r="AL547" s="1115"/>
      <c r="AN547" s="745"/>
      <c r="AO547" s="746"/>
      <c r="AP547" s="746"/>
      <c r="AQ547" s="746"/>
      <c r="AR547" s="747"/>
      <c r="AU547" s="837"/>
      <c r="AV547" s="837"/>
      <c r="AW547" s="820"/>
    </row>
    <row r="548" spans="3:49" ht="10.9" customHeight="1">
      <c r="C548" s="1161"/>
      <c r="D548" s="1163"/>
      <c r="E548" s="1165"/>
      <c r="F548" s="1167"/>
      <c r="G548" s="1161"/>
      <c r="H548" s="1169"/>
      <c r="I548" s="1174"/>
      <c r="J548" s="1175"/>
      <c r="K548" s="1176"/>
      <c r="L548" s="1131"/>
      <c r="M548" s="1132"/>
      <c r="N548" s="1132"/>
      <c r="O548" s="1132"/>
      <c r="P548" s="1133"/>
      <c r="Q548" s="1140"/>
      <c r="R548" s="1141"/>
      <c r="S548" s="1142"/>
      <c r="T548" s="1149"/>
      <c r="U548" s="1150"/>
      <c r="V548" s="1151"/>
      <c r="W548" s="1131"/>
      <c r="X548" s="1132"/>
      <c r="Y548" s="1132"/>
      <c r="Z548" s="1132"/>
      <c r="AA548" s="1133"/>
      <c r="AB548" s="1122"/>
      <c r="AC548" s="1123"/>
      <c r="AD548" s="1124"/>
      <c r="AE548" s="1149"/>
      <c r="AF548" s="1150"/>
      <c r="AG548" s="1151"/>
      <c r="AH548" s="1113"/>
      <c r="AI548" s="1114"/>
      <c r="AJ548" s="1114"/>
      <c r="AK548" s="1114"/>
      <c r="AL548" s="1115"/>
      <c r="AN548" s="745"/>
      <c r="AO548" s="746"/>
      <c r="AP548" s="746"/>
      <c r="AQ548" s="746"/>
      <c r="AR548" s="747"/>
      <c r="AU548" s="837"/>
      <c r="AV548" s="837"/>
      <c r="AW548" s="820"/>
    </row>
    <row r="549" spans="3:49" ht="10.9" customHeight="1">
      <c r="C549" s="1162"/>
      <c r="D549" s="1164"/>
      <c r="E549" s="1166"/>
      <c r="F549" s="1168"/>
      <c r="G549" s="1162"/>
      <c r="H549" s="1170"/>
      <c r="I549" s="1177"/>
      <c r="J549" s="1178"/>
      <c r="K549" s="1179"/>
      <c r="L549" s="1134"/>
      <c r="M549" s="1135"/>
      <c r="N549" s="1135"/>
      <c r="O549" s="1135"/>
      <c r="P549" s="1136"/>
      <c r="Q549" s="1143"/>
      <c r="R549" s="1144"/>
      <c r="S549" s="1145"/>
      <c r="T549" s="1152"/>
      <c r="U549" s="1153"/>
      <c r="V549" s="1154"/>
      <c r="W549" s="1134"/>
      <c r="X549" s="1135"/>
      <c r="Y549" s="1135"/>
      <c r="Z549" s="1135"/>
      <c r="AA549" s="1136"/>
      <c r="AB549" s="1125"/>
      <c r="AC549" s="1126"/>
      <c r="AD549" s="1127"/>
      <c r="AE549" s="1152"/>
      <c r="AF549" s="1153"/>
      <c r="AG549" s="1154"/>
      <c r="AH549" s="1116"/>
      <c r="AI549" s="1117"/>
      <c r="AJ549" s="1117"/>
      <c r="AK549" s="1117"/>
      <c r="AL549" s="1118"/>
      <c r="AN549" s="745"/>
      <c r="AO549" s="746"/>
      <c r="AP549" s="746"/>
      <c r="AQ549" s="746"/>
      <c r="AR549" s="747"/>
      <c r="AU549" s="837"/>
      <c r="AV549" s="837"/>
      <c r="AW549" s="820"/>
    </row>
    <row r="550" spans="3:49" ht="10.9" customHeight="1">
      <c r="C550" s="1196">
        <v>6</v>
      </c>
      <c r="D550" s="1197" t="s">
        <v>9</v>
      </c>
      <c r="E550" s="1198">
        <v>26</v>
      </c>
      <c r="F550" s="1199" t="s">
        <v>10</v>
      </c>
      <c r="G550" s="1196" t="s">
        <v>21</v>
      </c>
      <c r="H550" s="1200"/>
      <c r="I550" s="1201"/>
      <c r="J550" s="1202"/>
      <c r="K550" s="1203"/>
      <c r="L550" s="1184"/>
      <c r="M550" s="1185"/>
      <c r="N550" s="1185"/>
      <c r="O550" s="1185"/>
      <c r="P550" s="1186"/>
      <c r="Q550" s="1187"/>
      <c r="R550" s="1188"/>
      <c r="S550" s="1189"/>
      <c r="T550" s="1190"/>
      <c r="U550" s="1191"/>
      <c r="V550" s="1192"/>
      <c r="W550" s="1204"/>
      <c r="X550" s="1204"/>
      <c r="Y550" s="1204"/>
      <c r="Z550" s="1204"/>
      <c r="AA550" s="1205"/>
      <c r="AB550" s="1193"/>
      <c r="AC550" s="1194"/>
      <c r="AD550" s="1195"/>
      <c r="AE550" s="1190"/>
      <c r="AF550" s="1191"/>
      <c r="AG550" s="1192"/>
      <c r="AH550" s="1180"/>
      <c r="AI550" s="1181"/>
      <c r="AJ550" s="1181"/>
      <c r="AK550" s="1181"/>
      <c r="AL550" s="1182"/>
      <c r="AN550" s="1183"/>
      <c r="AO550" s="1117"/>
      <c r="AP550" s="1117"/>
      <c r="AQ550" s="1117"/>
      <c r="AR550" s="1118"/>
      <c r="AU550" s="837" t="str">
        <f t="shared" ref="AU550" si="360">IF(OR(I550="×",AU554="×"),"×","●")</f>
        <v>●</v>
      </c>
      <c r="AV550" s="837">
        <f t="shared" ref="AV550" si="361">IF(AU550="●",IF(I550="定","-",I550),"-")</f>
        <v>0</v>
      </c>
      <c r="AW550" s="820">
        <f t="shared" ref="AW550" si="362">20+ROUNDDOWN(($K$256-1000)/1000,0)*20</f>
        <v>0</v>
      </c>
    </row>
    <row r="551" spans="3:49" ht="10.9" customHeight="1">
      <c r="C551" s="1161"/>
      <c r="D551" s="1163"/>
      <c r="E551" s="1165"/>
      <c r="F551" s="1167"/>
      <c r="G551" s="1161"/>
      <c r="H551" s="1169"/>
      <c r="I551" s="1174"/>
      <c r="J551" s="1175"/>
      <c r="K551" s="1176"/>
      <c r="L551" s="1131"/>
      <c r="M551" s="1132"/>
      <c r="N551" s="1132"/>
      <c r="O551" s="1132"/>
      <c r="P551" s="1133"/>
      <c r="Q551" s="1140"/>
      <c r="R551" s="1141"/>
      <c r="S551" s="1142"/>
      <c r="T551" s="1149"/>
      <c r="U551" s="1150"/>
      <c r="V551" s="1151"/>
      <c r="W551" s="1204"/>
      <c r="X551" s="1204"/>
      <c r="Y551" s="1204"/>
      <c r="Z551" s="1204"/>
      <c r="AA551" s="1205"/>
      <c r="AB551" s="1158"/>
      <c r="AC551" s="1159"/>
      <c r="AD551" s="1160"/>
      <c r="AE551" s="1149"/>
      <c r="AF551" s="1150"/>
      <c r="AG551" s="1151"/>
      <c r="AH551" s="1113"/>
      <c r="AI551" s="1114"/>
      <c r="AJ551" s="1114"/>
      <c r="AK551" s="1114"/>
      <c r="AL551" s="1115"/>
      <c r="AN551" s="745"/>
      <c r="AO551" s="746"/>
      <c r="AP551" s="746"/>
      <c r="AQ551" s="746"/>
      <c r="AR551" s="747"/>
      <c r="AU551" s="837"/>
      <c r="AV551" s="837"/>
      <c r="AW551" s="820"/>
    </row>
    <row r="552" spans="3:49" ht="10.9" customHeight="1">
      <c r="C552" s="1161"/>
      <c r="D552" s="1163"/>
      <c r="E552" s="1165"/>
      <c r="F552" s="1167"/>
      <c r="G552" s="1161"/>
      <c r="H552" s="1169"/>
      <c r="I552" s="1174"/>
      <c r="J552" s="1175"/>
      <c r="K552" s="1176"/>
      <c r="L552" s="1131"/>
      <c r="M552" s="1132"/>
      <c r="N552" s="1132"/>
      <c r="O552" s="1132"/>
      <c r="P552" s="1133"/>
      <c r="Q552" s="1140"/>
      <c r="R552" s="1141"/>
      <c r="S552" s="1142"/>
      <c r="T552" s="1149"/>
      <c r="U552" s="1150"/>
      <c r="V552" s="1151"/>
      <c r="W552" s="1204"/>
      <c r="X552" s="1204"/>
      <c r="Y552" s="1204"/>
      <c r="Z552" s="1204"/>
      <c r="AA552" s="1205"/>
      <c r="AB552" s="1122"/>
      <c r="AC552" s="1123"/>
      <c r="AD552" s="1124"/>
      <c r="AE552" s="1149"/>
      <c r="AF552" s="1150"/>
      <c r="AG552" s="1151"/>
      <c r="AH552" s="1113"/>
      <c r="AI552" s="1114"/>
      <c r="AJ552" s="1114"/>
      <c r="AK552" s="1114"/>
      <c r="AL552" s="1115"/>
      <c r="AN552" s="745"/>
      <c r="AO552" s="746"/>
      <c r="AP552" s="746"/>
      <c r="AQ552" s="746"/>
      <c r="AR552" s="747"/>
      <c r="AU552" s="837"/>
      <c r="AV552" s="837"/>
      <c r="AW552" s="820"/>
    </row>
    <row r="553" spans="3:49" ht="10.9" customHeight="1">
      <c r="C553" s="1162"/>
      <c r="D553" s="1164"/>
      <c r="E553" s="1166"/>
      <c r="F553" s="1168"/>
      <c r="G553" s="1162"/>
      <c r="H553" s="1170"/>
      <c r="I553" s="1177"/>
      <c r="J553" s="1178"/>
      <c r="K553" s="1179"/>
      <c r="L553" s="1134"/>
      <c r="M553" s="1135"/>
      <c r="N553" s="1135"/>
      <c r="O553" s="1135"/>
      <c r="P553" s="1136"/>
      <c r="Q553" s="1143"/>
      <c r="R553" s="1144"/>
      <c r="S553" s="1145"/>
      <c r="T553" s="1152"/>
      <c r="U553" s="1153"/>
      <c r="V553" s="1154"/>
      <c r="W553" s="1204"/>
      <c r="X553" s="1204"/>
      <c r="Y553" s="1204"/>
      <c r="Z553" s="1204"/>
      <c r="AA553" s="1205"/>
      <c r="AB553" s="1125"/>
      <c r="AC553" s="1126"/>
      <c r="AD553" s="1127"/>
      <c r="AE553" s="1152"/>
      <c r="AF553" s="1153"/>
      <c r="AG553" s="1154"/>
      <c r="AH553" s="1116"/>
      <c r="AI553" s="1117"/>
      <c r="AJ553" s="1117"/>
      <c r="AK553" s="1117"/>
      <c r="AL553" s="1118"/>
      <c r="AN553" s="745"/>
      <c r="AO553" s="746"/>
      <c r="AP553" s="746"/>
      <c r="AQ553" s="746"/>
      <c r="AR553" s="747"/>
      <c r="AU553" s="837"/>
      <c r="AV553" s="837"/>
      <c r="AW553" s="820"/>
    </row>
    <row r="554" spans="3:49" ht="10.9" customHeight="1">
      <c r="C554" s="1196">
        <v>6</v>
      </c>
      <c r="D554" s="1197" t="s">
        <v>9</v>
      </c>
      <c r="E554" s="1198">
        <v>27</v>
      </c>
      <c r="F554" s="1199" t="s">
        <v>10</v>
      </c>
      <c r="G554" s="1196" t="s">
        <v>22</v>
      </c>
      <c r="H554" s="1200"/>
      <c r="I554" s="1201"/>
      <c r="J554" s="1202"/>
      <c r="K554" s="1203"/>
      <c r="L554" s="1184"/>
      <c r="M554" s="1185"/>
      <c r="N554" s="1185"/>
      <c r="O554" s="1185"/>
      <c r="P554" s="1186"/>
      <c r="Q554" s="1187"/>
      <c r="R554" s="1188"/>
      <c r="S554" s="1189"/>
      <c r="T554" s="1190"/>
      <c r="U554" s="1191"/>
      <c r="V554" s="1192"/>
      <c r="W554" s="1204"/>
      <c r="X554" s="1204"/>
      <c r="Y554" s="1204"/>
      <c r="Z554" s="1204"/>
      <c r="AA554" s="1205"/>
      <c r="AB554" s="1193"/>
      <c r="AC554" s="1194"/>
      <c r="AD554" s="1195"/>
      <c r="AE554" s="1190"/>
      <c r="AF554" s="1191"/>
      <c r="AG554" s="1192"/>
      <c r="AH554" s="1180"/>
      <c r="AI554" s="1181"/>
      <c r="AJ554" s="1181"/>
      <c r="AK554" s="1181"/>
      <c r="AL554" s="1182"/>
      <c r="AN554" s="1183"/>
      <c r="AO554" s="1117"/>
      <c r="AP554" s="1117"/>
      <c r="AQ554" s="1117"/>
      <c r="AR554" s="1118"/>
      <c r="AU554" s="837" t="str">
        <f t="shared" ref="AU554" si="363">IF(OR(I554="×",AU558="×"),"×","●")</f>
        <v>●</v>
      </c>
      <c r="AV554" s="837">
        <f t="shared" ref="AV554" si="364">IF(AU554="●",IF(I554="定","-",I554),"-")</f>
        <v>0</v>
      </c>
      <c r="AW554" s="820">
        <f t="shared" ref="AW554" si="365">20+ROUNDDOWN(($K$256-1000)/1000,0)*20</f>
        <v>0</v>
      </c>
    </row>
    <row r="555" spans="3:49" ht="10.9" customHeight="1">
      <c r="C555" s="1161"/>
      <c r="D555" s="1163"/>
      <c r="E555" s="1165"/>
      <c r="F555" s="1167"/>
      <c r="G555" s="1161"/>
      <c r="H555" s="1169"/>
      <c r="I555" s="1174"/>
      <c r="J555" s="1175"/>
      <c r="K555" s="1176"/>
      <c r="L555" s="1131"/>
      <c r="M555" s="1132"/>
      <c r="N555" s="1132"/>
      <c r="O555" s="1132"/>
      <c r="P555" s="1133"/>
      <c r="Q555" s="1140"/>
      <c r="R555" s="1141"/>
      <c r="S555" s="1142"/>
      <c r="T555" s="1149"/>
      <c r="U555" s="1150"/>
      <c r="V555" s="1151"/>
      <c r="W555" s="1204"/>
      <c r="X555" s="1204"/>
      <c r="Y555" s="1204"/>
      <c r="Z555" s="1204"/>
      <c r="AA555" s="1205"/>
      <c r="AB555" s="1158"/>
      <c r="AC555" s="1159"/>
      <c r="AD555" s="1160"/>
      <c r="AE555" s="1149"/>
      <c r="AF555" s="1150"/>
      <c r="AG555" s="1151"/>
      <c r="AH555" s="1113"/>
      <c r="AI555" s="1114"/>
      <c r="AJ555" s="1114"/>
      <c r="AK555" s="1114"/>
      <c r="AL555" s="1115"/>
      <c r="AN555" s="745"/>
      <c r="AO555" s="746"/>
      <c r="AP555" s="746"/>
      <c r="AQ555" s="746"/>
      <c r="AR555" s="747"/>
      <c r="AU555" s="837"/>
      <c r="AV555" s="837"/>
      <c r="AW555" s="820"/>
    </row>
    <row r="556" spans="3:49" ht="10.9" customHeight="1">
      <c r="C556" s="1161"/>
      <c r="D556" s="1163"/>
      <c r="E556" s="1165"/>
      <c r="F556" s="1167"/>
      <c r="G556" s="1161"/>
      <c r="H556" s="1169"/>
      <c r="I556" s="1174"/>
      <c r="J556" s="1175"/>
      <c r="K556" s="1176"/>
      <c r="L556" s="1131"/>
      <c r="M556" s="1132"/>
      <c r="N556" s="1132"/>
      <c r="O556" s="1132"/>
      <c r="P556" s="1133"/>
      <c r="Q556" s="1140"/>
      <c r="R556" s="1141"/>
      <c r="S556" s="1142"/>
      <c r="T556" s="1149"/>
      <c r="U556" s="1150"/>
      <c r="V556" s="1151"/>
      <c r="W556" s="1204"/>
      <c r="X556" s="1204"/>
      <c r="Y556" s="1204"/>
      <c r="Z556" s="1204"/>
      <c r="AA556" s="1205"/>
      <c r="AB556" s="1122"/>
      <c r="AC556" s="1123"/>
      <c r="AD556" s="1124"/>
      <c r="AE556" s="1149"/>
      <c r="AF556" s="1150"/>
      <c r="AG556" s="1151"/>
      <c r="AH556" s="1113"/>
      <c r="AI556" s="1114"/>
      <c r="AJ556" s="1114"/>
      <c r="AK556" s="1114"/>
      <c r="AL556" s="1115"/>
      <c r="AN556" s="745"/>
      <c r="AO556" s="746"/>
      <c r="AP556" s="746"/>
      <c r="AQ556" s="746"/>
      <c r="AR556" s="747"/>
      <c r="AU556" s="837"/>
      <c r="AV556" s="837"/>
      <c r="AW556" s="820"/>
    </row>
    <row r="557" spans="3:49" ht="10.9" customHeight="1">
      <c r="C557" s="1162"/>
      <c r="D557" s="1164"/>
      <c r="E557" s="1166"/>
      <c r="F557" s="1168"/>
      <c r="G557" s="1162"/>
      <c r="H557" s="1170"/>
      <c r="I557" s="1177"/>
      <c r="J557" s="1178"/>
      <c r="K557" s="1179"/>
      <c r="L557" s="1134"/>
      <c r="M557" s="1135"/>
      <c r="N557" s="1135"/>
      <c r="O557" s="1135"/>
      <c r="P557" s="1136"/>
      <c r="Q557" s="1143"/>
      <c r="R557" s="1144"/>
      <c r="S557" s="1145"/>
      <c r="T557" s="1152"/>
      <c r="U557" s="1153"/>
      <c r="V557" s="1154"/>
      <c r="W557" s="1204"/>
      <c r="X557" s="1204"/>
      <c r="Y557" s="1204"/>
      <c r="Z557" s="1204"/>
      <c r="AA557" s="1205"/>
      <c r="AB557" s="1125"/>
      <c r="AC557" s="1126"/>
      <c r="AD557" s="1127"/>
      <c r="AE557" s="1152"/>
      <c r="AF557" s="1153"/>
      <c r="AG557" s="1154"/>
      <c r="AH557" s="1116"/>
      <c r="AI557" s="1117"/>
      <c r="AJ557" s="1117"/>
      <c r="AK557" s="1117"/>
      <c r="AL557" s="1118"/>
      <c r="AN557" s="745"/>
      <c r="AO557" s="746"/>
      <c r="AP557" s="746"/>
      <c r="AQ557" s="746"/>
      <c r="AR557" s="747"/>
      <c r="AU557" s="837"/>
      <c r="AV557" s="837"/>
      <c r="AW557" s="820"/>
    </row>
    <row r="558" spans="3:49" ht="10.9" customHeight="1">
      <c r="C558" s="1196">
        <v>6</v>
      </c>
      <c r="D558" s="1197" t="s">
        <v>9</v>
      </c>
      <c r="E558" s="1198">
        <v>28</v>
      </c>
      <c r="F558" s="1199" t="s">
        <v>10</v>
      </c>
      <c r="G558" s="1161" t="s">
        <v>23</v>
      </c>
      <c r="H558" s="1169"/>
      <c r="I558" s="1201"/>
      <c r="J558" s="1202"/>
      <c r="K558" s="1203"/>
      <c r="L558" s="1184"/>
      <c r="M558" s="1185"/>
      <c r="N558" s="1185"/>
      <c r="O558" s="1185"/>
      <c r="P558" s="1186"/>
      <c r="Q558" s="1187"/>
      <c r="R558" s="1188"/>
      <c r="S558" s="1189"/>
      <c r="T558" s="1190"/>
      <c r="U558" s="1191"/>
      <c r="V558" s="1192"/>
      <c r="W558" s="1184"/>
      <c r="X558" s="1185"/>
      <c r="Y558" s="1185"/>
      <c r="Z558" s="1185"/>
      <c r="AA558" s="1186"/>
      <c r="AB558" s="1193"/>
      <c r="AC558" s="1194"/>
      <c r="AD558" s="1195"/>
      <c r="AE558" s="1190"/>
      <c r="AF558" s="1191"/>
      <c r="AG558" s="1192"/>
      <c r="AH558" s="1180"/>
      <c r="AI558" s="1181"/>
      <c r="AJ558" s="1181"/>
      <c r="AK558" s="1181"/>
      <c r="AL558" s="1182"/>
      <c r="AN558" s="1183"/>
      <c r="AO558" s="1117"/>
      <c r="AP558" s="1117"/>
      <c r="AQ558" s="1117"/>
      <c r="AR558" s="1118"/>
      <c r="AU558" s="837" t="str">
        <f t="shared" ref="AU558" si="366">IF(OR(I558="×",AU562="×"),"×","●")</f>
        <v>●</v>
      </c>
      <c r="AV558" s="837">
        <f t="shared" ref="AV558" si="367">IF(AU558="●",IF(I558="定","-",I558),"-")</f>
        <v>0</v>
      </c>
      <c r="AW558" s="820">
        <f t="shared" ref="AW558" si="368">20+ROUNDDOWN(($K$256-1000)/1000,0)*20</f>
        <v>0</v>
      </c>
    </row>
    <row r="559" spans="3:49" ht="10.9" customHeight="1">
      <c r="C559" s="1161"/>
      <c r="D559" s="1163"/>
      <c r="E559" s="1165"/>
      <c r="F559" s="1167"/>
      <c r="G559" s="1161"/>
      <c r="H559" s="1169"/>
      <c r="I559" s="1174"/>
      <c r="J559" s="1175"/>
      <c r="K559" s="1176"/>
      <c r="L559" s="1131"/>
      <c r="M559" s="1132"/>
      <c r="N559" s="1132"/>
      <c r="O559" s="1132"/>
      <c r="P559" s="1133"/>
      <c r="Q559" s="1140"/>
      <c r="R559" s="1141"/>
      <c r="S559" s="1142"/>
      <c r="T559" s="1149"/>
      <c r="U559" s="1150"/>
      <c r="V559" s="1151"/>
      <c r="W559" s="1131"/>
      <c r="X559" s="1132"/>
      <c r="Y559" s="1132"/>
      <c r="Z559" s="1132"/>
      <c r="AA559" s="1133"/>
      <c r="AB559" s="1158"/>
      <c r="AC559" s="1159"/>
      <c r="AD559" s="1160"/>
      <c r="AE559" s="1149"/>
      <c r="AF559" s="1150"/>
      <c r="AG559" s="1151"/>
      <c r="AH559" s="1113"/>
      <c r="AI559" s="1114"/>
      <c r="AJ559" s="1114"/>
      <c r="AK559" s="1114"/>
      <c r="AL559" s="1115"/>
      <c r="AN559" s="745"/>
      <c r="AO559" s="746"/>
      <c r="AP559" s="746"/>
      <c r="AQ559" s="746"/>
      <c r="AR559" s="747"/>
      <c r="AU559" s="837"/>
      <c r="AV559" s="837"/>
      <c r="AW559" s="820"/>
    </row>
    <row r="560" spans="3:49" ht="10.9" customHeight="1">
      <c r="C560" s="1161"/>
      <c r="D560" s="1163"/>
      <c r="E560" s="1165"/>
      <c r="F560" s="1167"/>
      <c r="G560" s="1161"/>
      <c r="H560" s="1169"/>
      <c r="I560" s="1174"/>
      <c r="J560" s="1175"/>
      <c r="K560" s="1176"/>
      <c r="L560" s="1131"/>
      <c r="M560" s="1132"/>
      <c r="N560" s="1132"/>
      <c r="O560" s="1132"/>
      <c r="P560" s="1133"/>
      <c r="Q560" s="1140"/>
      <c r="R560" s="1141"/>
      <c r="S560" s="1142"/>
      <c r="T560" s="1149"/>
      <c r="U560" s="1150"/>
      <c r="V560" s="1151"/>
      <c r="W560" s="1131"/>
      <c r="X560" s="1132"/>
      <c r="Y560" s="1132"/>
      <c r="Z560" s="1132"/>
      <c r="AA560" s="1133"/>
      <c r="AB560" s="1122"/>
      <c r="AC560" s="1123"/>
      <c r="AD560" s="1124"/>
      <c r="AE560" s="1149"/>
      <c r="AF560" s="1150"/>
      <c r="AG560" s="1151"/>
      <c r="AH560" s="1113"/>
      <c r="AI560" s="1114"/>
      <c r="AJ560" s="1114"/>
      <c r="AK560" s="1114"/>
      <c r="AL560" s="1115"/>
      <c r="AN560" s="745"/>
      <c r="AO560" s="746"/>
      <c r="AP560" s="746"/>
      <c r="AQ560" s="746"/>
      <c r="AR560" s="747"/>
      <c r="AU560" s="837"/>
      <c r="AV560" s="837"/>
      <c r="AW560" s="820"/>
    </row>
    <row r="561" spans="3:49" ht="10.9" customHeight="1">
      <c r="C561" s="1162"/>
      <c r="D561" s="1164"/>
      <c r="E561" s="1166"/>
      <c r="F561" s="1168"/>
      <c r="G561" s="1162"/>
      <c r="H561" s="1170"/>
      <c r="I561" s="1177"/>
      <c r="J561" s="1178"/>
      <c r="K561" s="1179"/>
      <c r="L561" s="1134"/>
      <c r="M561" s="1135"/>
      <c r="N561" s="1135"/>
      <c r="O561" s="1135"/>
      <c r="P561" s="1136"/>
      <c r="Q561" s="1143"/>
      <c r="R561" s="1144"/>
      <c r="S561" s="1145"/>
      <c r="T561" s="1152"/>
      <c r="U561" s="1153"/>
      <c r="V561" s="1154"/>
      <c r="W561" s="1134"/>
      <c r="X561" s="1135"/>
      <c r="Y561" s="1135"/>
      <c r="Z561" s="1135"/>
      <c r="AA561" s="1136"/>
      <c r="AB561" s="1125"/>
      <c r="AC561" s="1126"/>
      <c r="AD561" s="1127"/>
      <c r="AE561" s="1152"/>
      <c r="AF561" s="1153"/>
      <c r="AG561" s="1154"/>
      <c r="AH561" s="1116"/>
      <c r="AI561" s="1117"/>
      <c r="AJ561" s="1117"/>
      <c r="AK561" s="1117"/>
      <c r="AL561" s="1118"/>
      <c r="AN561" s="745"/>
      <c r="AO561" s="746"/>
      <c r="AP561" s="746"/>
      <c r="AQ561" s="746"/>
      <c r="AR561" s="747"/>
      <c r="AU561" s="837"/>
      <c r="AV561" s="837"/>
      <c r="AW561" s="820"/>
    </row>
    <row r="562" spans="3:49" ht="10.9" customHeight="1">
      <c r="C562" s="1196">
        <v>6</v>
      </c>
      <c r="D562" s="1197" t="s">
        <v>9</v>
      </c>
      <c r="E562" s="1198">
        <v>29</v>
      </c>
      <c r="F562" s="1199" t="s">
        <v>10</v>
      </c>
      <c r="G562" s="1196" t="s">
        <v>24</v>
      </c>
      <c r="H562" s="1200"/>
      <c r="I562" s="1201"/>
      <c r="J562" s="1202"/>
      <c r="K562" s="1203"/>
      <c r="L562" s="1184"/>
      <c r="M562" s="1185"/>
      <c r="N562" s="1185"/>
      <c r="O562" s="1185"/>
      <c r="P562" s="1186"/>
      <c r="Q562" s="1187"/>
      <c r="R562" s="1188"/>
      <c r="S562" s="1189"/>
      <c r="T562" s="1190"/>
      <c r="U562" s="1191"/>
      <c r="V562" s="1192"/>
      <c r="W562" s="1184"/>
      <c r="X562" s="1185"/>
      <c r="Y562" s="1185"/>
      <c r="Z562" s="1185"/>
      <c r="AA562" s="1186"/>
      <c r="AB562" s="1193"/>
      <c r="AC562" s="1194"/>
      <c r="AD562" s="1195"/>
      <c r="AE562" s="1190"/>
      <c r="AF562" s="1191"/>
      <c r="AG562" s="1192"/>
      <c r="AH562" s="1180"/>
      <c r="AI562" s="1181"/>
      <c r="AJ562" s="1181"/>
      <c r="AK562" s="1181"/>
      <c r="AL562" s="1182"/>
      <c r="AN562" s="1183"/>
      <c r="AO562" s="1117"/>
      <c r="AP562" s="1117"/>
      <c r="AQ562" s="1117"/>
      <c r="AR562" s="1118"/>
      <c r="AU562" s="837" t="str">
        <f t="shared" ref="AU562" si="369">IF(OR(I562="×",AU566="×"),"×","●")</f>
        <v>●</v>
      </c>
      <c r="AV562" s="837">
        <f t="shared" ref="AV562" si="370">IF(AU562="●",IF(I562="定","-",I562),"-")</f>
        <v>0</v>
      </c>
      <c r="AW562" s="820">
        <f t="shared" ref="AW562" si="371">20+ROUNDDOWN(($K$256-1000)/1000,0)*20</f>
        <v>0</v>
      </c>
    </row>
    <row r="563" spans="3:49" ht="10.9" customHeight="1">
      <c r="C563" s="1161"/>
      <c r="D563" s="1163"/>
      <c r="E563" s="1165"/>
      <c r="F563" s="1167"/>
      <c r="G563" s="1161"/>
      <c r="H563" s="1169"/>
      <c r="I563" s="1174"/>
      <c r="J563" s="1175"/>
      <c r="K563" s="1176"/>
      <c r="L563" s="1131"/>
      <c r="M563" s="1132"/>
      <c r="N563" s="1132"/>
      <c r="O563" s="1132"/>
      <c r="P563" s="1133"/>
      <c r="Q563" s="1140"/>
      <c r="R563" s="1141"/>
      <c r="S563" s="1142"/>
      <c r="T563" s="1149"/>
      <c r="U563" s="1150"/>
      <c r="V563" s="1151"/>
      <c r="W563" s="1131"/>
      <c r="X563" s="1132"/>
      <c r="Y563" s="1132"/>
      <c r="Z563" s="1132"/>
      <c r="AA563" s="1133"/>
      <c r="AB563" s="1158"/>
      <c r="AC563" s="1159"/>
      <c r="AD563" s="1160"/>
      <c r="AE563" s="1149"/>
      <c r="AF563" s="1150"/>
      <c r="AG563" s="1151"/>
      <c r="AH563" s="1113"/>
      <c r="AI563" s="1114"/>
      <c r="AJ563" s="1114"/>
      <c r="AK563" s="1114"/>
      <c r="AL563" s="1115"/>
      <c r="AN563" s="745"/>
      <c r="AO563" s="746"/>
      <c r="AP563" s="746"/>
      <c r="AQ563" s="746"/>
      <c r="AR563" s="747"/>
      <c r="AU563" s="837"/>
      <c r="AV563" s="837"/>
      <c r="AW563" s="820"/>
    </row>
    <row r="564" spans="3:49" ht="10.9" customHeight="1">
      <c r="C564" s="1161"/>
      <c r="D564" s="1163"/>
      <c r="E564" s="1165"/>
      <c r="F564" s="1167"/>
      <c r="G564" s="1161"/>
      <c r="H564" s="1169"/>
      <c r="I564" s="1174"/>
      <c r="J564" s="1175"/>
      <c r="K564" s="1176"/>
      <c r="L564" s="1131"/>
      <c r="M564" s="1132"/>
      <c r="N564" s="1132"/>
      <c r="O564" s="1132"/>
      <c r="P564" s="1133"/>
      <c r="Q564" s="1140"/>
      <c r="R564" s="1141"/>
      <c r="S564" s="1142"/>
      <c r="T564" s="1149"/>
      <c r="U564" s="1150"/>
      <c r="V564" s="1151"/>
      <c r="W564" s="1131"/>
      <c r="X564" s="1132"/>
      <c r="Y564" s="1132"/>
      <c r="Z564" s="1132"/>
      <c r="AA564" s="1133"/>
      <c r="AB564" s="1122"/>
      <c r="AC564" s="1123"/>
      <c r="AD564" s="1124"/>
      <c r="AE564" s="1149"/>
      <c r="AF564" s="1150"/>
      <c r="AG564" s="1151"/>
      <c r="AH564" s="1113"/>
      <c r="AI564" s="1114"/>
      <c r="AJ564" s="1114"/>
      <c r="AK564" s="1114"/>
      <c r="AL564" s="1115"/>
      <c r="AN564" s="745"/>
      <c r="AO564" s="746"/>
      <c r="AP564" s="746"/>
      <c r="AQ564" s="746"/>
      <c r="AR564" s="747"/>
      <c r="AU564" s="837"/>
      <c r="AV564" s="837"/>
      <c r="AW564" s="820"/>
    </row>
    <row r="565" spans="3:49" ht="10.9" customHeight="1">
      <c r="C565" s="1162"/>
      <c r="D565" s="1164"/>
      <c r="E565" s="1166"/>
      <c r="F565" s="1168"/>
      <c r="G565" s="1162"/>
      <c r="H565" s="1170"/>
      <c r="I565" s="1177"/>
      <c r="J565" s="1178"/>
      <c r="K565" s="1179"/>
      <c r="L565" s="1134"/>
      <c r="M565" s="1135"/>
      <c r="N565" s="1135"/>
      <c r="O565" s="1135"/>
      <c r="P565" s="1136"/>
      <c r="Q565" s="1143"/>
      <c r="R565" s="1144"/>
      <c r="S565" s="1145"/>
      <c r="T565" s="1152"/>
      <c r="U565" s="1153"/>
      <c r="V565" s="1154"/>
      <c r="W565" s="1134"/>
      <c r="X565" s="1135"/>
      <c r="Y565" s="1135"/>
      <c r="Z565" s="1135"/>
      <c r="AA565" s="1136"/>
      <c r="AB565" s="1125"/>
      <c r="AC565" s="1126"/>
      <c r="AD565" s="1127"/>
      <c r="AE565" s="1152"/>
      <c r="AF565" s="1153"/>
      <c r="AG565" s="1154"/>
      <c r="AH565" s="1116"/>
      <c r="AI565" s="1117"/>
      <c r="AJ565" s="1117"/>
      <c r="AK565" s="1117"/>
      <c r="AL565" s="1118"/>
      <c r="AN565" s="745"/>
      <c r="AO565" s="746"/>
      <c r="AP565" s="746"/>
      <c r="AQ565" s="746"/>
      <c r="AR565" s="747"/>
      <c r="AU565" s="837"/>
      <c r="AV565" s="837"/>
      <c r="AW565" s="820"/>
    </row>
    <row r="566" spans="3:49" ht="10.9" customHeight="1">
      <c r="C566" s="1196">
        <v>6</v>
      </c>
      <c r="D566" s="1197" t="s">
        <v>9</v>
      </c>
      <c r="E566" s="1198">
        <v>30</v>
      </c>
      <c r="F566" s="1199" t="s">
        <v>10</v>
      </c>
      <c r="G566" s="1196" t="s">
        <v>25</v>
      </c>
      <c r="H566" s="1200"/>
      <c r="I566" s="1201"/>
      <c r="J566" s="1202"/>
      <c r="K566" s="1203"/>
      <c r="L566" s="1184"/>
      <c r="M566" s="1185"/>
      <c r="N566" s="1185"/>
      <c r="O566" s="1185"/>
      <c r="P566" s="1186"/>
      <c r="Q566" s="1187"/>
      <c r="R566" s="1188"/>
      <c r="S566" s="1189"/>
      <c r="T566" s="1190"/>
      <c r="U566" s="1191"/>
      <c r="V566" s="1192"/>
      <c r="W566" s="1184"/>
      <c r="X566" s="1185"/>
      <c r="Y566" s="1185"/>
      <c r="Z566" s="1185"/>
      <c r="AA566" s="1186"/>
      <c r="AB566" s="1193"/>
      <c r="AC566" s="1194"/>
      <c r="AD566" s="1195"/>
      <c r="AE566" s="1190"/>
      <c r="AF566" s="1191"/>
      <c r="AG566" s="1192"/>
      <c r="AH566" s="1180"/>
      <c r="AI566" s="1181"/>
      <c r="AJ566" s="1181"/>
      <c r="AK566" s="1181"/>
      <c r="AL566" s="1182"/>
      <c r="AN566" s="1183"/>
      <c r="AO566" s="1117"/>
      <c r="AP566" s="1117"/>
      <c r="AQ566" s="1117"/>
      <c r="AR566" s="1118"/>
      <c r="AU566" s="837" t="str">
        <f t="shared" ref="AU566" si="372">IF(OR(I566="×",AU570="×"),"×","●")</f>
        <v>●</v>
      </c>
      <c r="AV566" s="837">
        <f t="shared" ref="AV566" si="373">IF(AU566="●",IF(I566="定","-",I566),"-")</f>
        <v>0</v>
      </c>
      <c r="AW566" s="820">
        <f t="shared" ref="AW566" si="374">20+ROUNDDOWN(($K$256-1000)/1000,0)*20</f>
        <v>0</v>
      </c>
    </row>
    <row r="567" spans="3:49" ht="10.9" customHeight="1">
      <c r="C567" s="1161"/>
      <c r="D567" s="1163"/>
      <c r="E567" s="1165"/>
      <c r="F567" s="1167"/>
      <c r="G567" s="1161"/>
      <c r="H567" s="1169"/>
      <c r="I567" s="1174"/>
      <c r="J567" s="1175"/>
      <c r="K567" s="1176"/>
      <c r="L567" s="1131"/>
      <c r="M567" s="1132"/>
      <c r="N567" s="1132"/>
      <c r="O567" s="1132"/>
      <c r="P567" s="1133"/>
      <c r="Q567" s="1140"/>
      <c r="R567" s="1141"/>
      <c r="S567" s="1142"/>
      <c r="T567" s="1149"/>
      <c r="U567" s="1150"/>
      <c r="V567" s="1151"/>
      <c r="W567" s="1131"/>
      <c r="X567" s="1132"/>
      <c r="Y567" s="1132"/>
      <c r="Z567" s="1132"/>
      <c r="AA567" s="1133"/>
      <c r="AB567" s="1158"/>
      <c r="AC567" s="1159"/>
      <c r="AD567" s="1160"/>
      <c r="AE567" s="1149"/>
      <c r="AF567" s="1150"/>
      <c r="AG567" s="1151"/>
      <c r="AH567" s="1113"/>
      <c r="AI567" s="1114"/>
      <c r="AJ567" s="1114"/>
      <c r="AK567" s="1114"/>
      <c r="AL567" s="1115"/>
      <c r="AN567" s="745"/>
      <c r="AO567" s="746"/>
      <c r="AP567" s="746"/>
      <c r="AQ567" s="746"/>
      <c r="AR567" s="747"/>
      <c r="AU567" s="837"/>
      <c r="AV567" s="837"/>
      <c r="AW567" s="820"/>
    </row>
    <row r="568" spans="3:49" ht="10.9" customHeight="1">
      <c r="C568" s="1161"/>
      <c r="D568" s="1163"/>
      <c r="E568" s="1165"/>
      <c r="F568" s="1167"/>
      <c r="G568" s="1161"/>
      <c r="H568" s="1169"/>
      <c r="I568" s="1174"/>
      <c r="J568" s="1175"/>
      <c r="K568" s="1176"/>
      <c r="L568" s="1131"/>
      <c r="M568" s="1132"/>
      <c r="N568" s="1132"/>
      <c r="O568" s="1132"/>
      <c r="P568" s="1133"/>
      <c r="Q568" s="1140"/>
      <c r="R568" s="1141"/>
      <c r="S568" s="1142"/>
      <c r="T568" s="1149"/>
      <c r="U568" s="1150"/>
      <c r="V568" s="1151"/>
      <c r="W568" s="1131"/>
      <c r="X568" s="1132"/>
      <c r="Y568" s="1132"/>
      <c r="Z568" s="1132"/>
      <c r="AA568" s="1133"/>
      <c r="AB568" s="1122"/>
      <c r="AC568" s="1123"/>
      <c r="AD568" s="1124"/>
      <c r="AE568" s="1149"/>
      <c r="AF568" s="1150"/>
      <c r="AG568" s="1151"/>
      <c r="AH568" s="1113"/>
      <c r="AI568" s="1114"/>
      <c r="AJ568" s="1114"/>
      <c r="AK568" s="1114"/>
      <c r="AL568" s="1115"/>
      <c r="AN568" s="745"/>
      <c r="AO568" s="746"/>
      <c r="AP568" s="746"/>
      <c r="AQ568" s="746"/>
      <c r="AR568" s="747"/>
      <c r="AU568" s="837"/>
      <c r="AV568" s="837"/>
      <c r="AW568" s="820"/>
    </row>
    <row r="569" spans="3:49" ht="10.9" customHeight="1">
      <c r="C569" s="1162"/>
      <c r="D569" s="1164"/>
      <c r="E569" s="1166"/>
      <c r="F569" s="1168"/>
      <c r="G569" s="1162"/>
      <c r="H569" s="1170"/>
      <c r="I569" s="1177"/>
      <c r="J569" s="1178"/>
      <c r="K569" s="1179"/>
      <c r="L569" s="1134"/>
      <c r="M569" s="1135"/>
      <c r="N569" s="1135"/>
      <c r="O569" s="1135"/>
      <c r="P569" s="1136"/>
      <c r="Q569" s="1143"/>
      <c r="R569" s="1144"/>
      <c r="S569" s="1145"/>
      <c r="T569" s="1152"/>
      <c r="U569" s="1153"/>
      <c r="V569" s="1154"/>
      <c r="W569" s="1134"/>
      <c r="X569" s="1135"/>
      <c r="Y569" s="1135"/>
      <c r="Z569" s="1135"/>
      <c r="AA569" s="1136"/>
      <c r="AB569" s="1125"/>
      <c r="AC569" s="1126"/>
      <c r="AD569" s="1127"/>
      <c r="AE569" s="1152"/>
      <c r="AF569" s="1153"/>
      <c r="AG569" s="1154"/>
      <c r="AH569" s="1116"/>
      <c r="AI569" s="1117"/>
      <c r="AJ569" s="1117"/>
      <c r="AK569" s="1117"/>
      <c r="AL569" s="1118"/>
      <c r="AN569" s="745"/>
      <c r="AO569" s="746"/>
      <c r="AP569" s="746"/>
      <c r="AQ569" s="746"/>
      <c r="AR569" s="747"/>
      <c r="AU569" s="837"/>
      <c r="AV569" s="837"/>
      <c r="AW569" s="820"/>
    </row>
    <row r="570" spans="3:49" ht="10.9" customHeight="1">
      <c r="C570" s="1196">
        <v>7</v>
      </c>
      <c r="D570" s="1197" t="s">
        <v>9</v>
      </c>
      <c r="E570" s="1198">
        <v>1</v>
      </c>
      <c r="F570" s="1199" t="s">
        <v>10</v>
      </c>
      <c r="G570" s="1196" t="s">
        <v>19</v>
      </c>
      <c r="H570" s="1200"/>
      <c r="I570" s="1201"/>
      <c r="J570" s="1202"/>
      <c r="K570" s="1203"/>
      <c r="L570" s="1184"/>
      <c r="M570" s="1185"/>
      <c r="N570" s="1185"/>
      <c r="O570" s="1185"/>
      <c r="P570" s="1186"/>
      <c r="Q570" s="1187"/>
      <c r="R570" s="1188"/>
      <c r="S570" s="1189"/>
      <c r="T570" s="1190"/>
      <c r="U570" s="1191"/>
      <c r="V570" s="1192"/>
      <c r="W570" s="1184"/>
      <c r="X570" s="1185"/>
      <c r="Y570" s="1185"/>
      <c r="Z570" s="1185"/>
      <c r="AA570" s="1186"/>
      <c r="AB570" s="1193"/>
      <c r="AC570" s="1194"/>
      <c r="AD570" s="1195"/>
      <c r="AE570" s="1190"/>
      <c r="AF570" s="1191"/>
      <c r="AG570" s="1192"/>
      <c r="AH570" s="1180"/>
      <c r="AI570" s="1181"/>
      <c r="AJ570" s="1181"/>
      <c r="AK570" s="1181"/>
      <c r="AL570" s="1182"/>
      <c r="AN570" s="1183"/>
      <c r="AO570" s="1117"/>
      <c r="AP570" s="1117"/>
      <c r="AQ570" s="1117"/>
      <c r="AR570" s="1118"/>
      <c r="AU570" s="837" t="str">
        <f t="shared" ref="AU570" si="375">IF(OR(I570="×",AU574="×"),"×","●")</f>
        <v>●</v>
      </c>
      <c r="AV570" s="837">
        <f t="shared" ref="AV570" si="376">IF(AU570="●",IF(I570="定","-",I570),"-")</f>
        <v>0</v>
      </c>
      <c r="AW570" s="820">
        <f t="shared" ref="AW570" si="377">20+ROUNDDOWN(($K$256-1000)/1000,0)*20</f>
        <v>0</v>
      </c>
    </row>
    <row r="571" spans="3:49" ht="10.9" customHeight="1">
      <c r="C571" s="1161"/>
      <c r="D571" s="1163"/>
      <c r="E571" s="1165"/>
      <c r="F571" s="1167"/>
      <c r="G571" s="1161"/>
      <c r="H571" s="1169"/>
      <c r="I571" s="1174"/>
      <c r="J571" s="1175"/>
      <c r="K571" s="1176"/>
      <c r="L571" s="1131"/>
      <c r="M571" s="1132"/>
      <c r="N571" s="1132"/>
      <c r="O571" s="1132"/>
      <c r="P571" s="1133"/>
      <c r="Q571" s="1140"/>
      <c r="R571" s="1141"/>
      <c r="S571" s="1142"/>
      <c r="T571" s="1149"/>
      <c r="U571" s="1150"/>
      <c r="V571" s="1151"/>
      <c r="W571" s="1131"/>
      <c r="X571" s="1132"/>
      <c r="Y571" s="1132"/>
      <c r="Z571" s="1132"/>
      <c r="AA571" s="1133"/>
      <c r="AB571" s="1158"/>
      <c r="AC571" s="1159"/>
      <c r="AD571" s="1160"/>
      <c r="AE571" s="1149"/>
      <c r="AF571" s="1150"/>
      <c r="AG571" s="1151"/>
      <c r="AH571" s="1113"/>
      <c r="AI571" s="1114"/>
      <c r="AJ571" s="1114"/>
      <c r="AK571" s="1114"/>
      <c r="AL571" s="1115"/>
      <c r="AN571" s="745"/>
      <c r="AO571" s="746"/>
      <c r="AP571" s="746"/>
      <c r="AQ571" s="746"/>
      <c r="AR571" s="747"/>
      <c r="AU571" s="837"/>
      <c r="AV571" s="837"/>
      <c r="AW571" s="820"/>
    </row>
    <row r="572" spans="3:49" ht="10.9" customHeight="1">
      <c r="C572" s="1161"/>
      <c r="D572" s="1163"/>
      <c r="E572" s="1165"/>
      <c r="F572" s="1167"/>
      <c r="G572" s="1161"/>
      <c r="H572" s="1169"/>
      <c r="I572" s="1174"/>
      <c r="J572" s="1175"/>
      <c r="K572" s="1176"/>
      <c r="L572" s="1131"/>
      <c r="M572" s="1132"/>
      <c r="N572" s="1132"/>
      <c r="O572" s="1132"/>
      <c r="P572" s="1133"/>
      <c r="Q572" s="1140"/>
      <c r="R572" s="1141"/>
      <c r="S572" s="1142"/>
      <c r="T572" s="1149"/>
      <c r="U572" s="1150"/>
      <c r="V572" s="1151"/>
      <c r="W572" s="1131"/>
      <c r="X572" s="1132"/>
      <c r="Y572" s="1132"/>
      <c r="Z572" s="1132"/>
      <c r="AA572" s="1133"/>
      <c r="AB572" s="1122"/>
      <c r="AC572" s="1123"/>
      <c r="AD572" s="1124"/>
      <c r="AE572" s="1149"/>
      <c r="AF572" s="1150"/>
      <c r="AG572" s="1151"/>
      <c r="AH572" s="1113"/>
      <c r="AI572" s="1114"/>
      <c r="AJ572" s="1114"/>
      <c r="AK572" s="1114"/>
      <c r="AL572" s="1115"/>
      <c r="AN572" s="745"/>
      <c r="AO572" s="746"/>
      <c r="AP572" s="746"/>
      <c r="AQ572" s="746"/>
      <c r="AR572" s="747"/>
      <c r="AU572" s="837"/>
      <c r="AV572" s="837"/>
      <c r="AW572" s="820"/>
    </row>
    <row r="573" spans="3:49" ht="10.9" customHeight="1">
      <c r="C573" s="1162"/>
      <c r="D573" s="1164"/>
      <c r="E573" s="1166"/>
      <c r="F573" s="1168"/>
      <c r="G573" s="1162"/>
      <c r="H573" s="1170"/>
      <c r="I573" s="1177"/>
      <c r="J573" s="1178"/>
      <c r="K573" s="1179"/>
      <c r="L573" s="1134"/>
      <c r="M573" s="1135"/>
      <c r="N573" s="1135"/>
      <c r="O573" s="1135"/>
      <c r="P573" s="1136"/>
      <c r="Q573" s="1143"/>
      <c r="R573" s="1144"/>
      <c r="S573" s="1145"/>
      <c r="T573" s="1152"/>
      <c r="U573" s="1153"/>
      <c r="V573" s="1154"/>
      <c r="W573" s="1134"/>
      <c r="X573" s="1135"/>
      <c r="Y573" s="1135"/>
      <c r="Z573" s="1135"/>
      <c r="AA573" s="1136"/>
      <c r="AB573" s="1125"/>
      <c r="AC573" s="1126"/>
      <c r="AD573" s="1127"/>
      <c r="AE573" s="1152"/>
      <c r="AF573" s="1153"/>
      <c r="AG573" s="1154"/>
      <c r="AH573" s="1116"/>
      <c r="AI573" s="1117"/>
      <c r="AJ573" s="1117"/>
      <c r="AK573" s="1117"/>
      <c r="AL573" s="1118"/>
      <c r="AN573" s="745"/>
      <c r="AO573" s="746"/>
      <c r="AP573" s="746"/>
      <c r="AQ573" s="746"/>
      <c r="AR573" s="747"/>
      <c r="AU573" s="837"/>
      <c r="AV573" s="837"/>
      <c r="AW573" s="820"/>
    </row>
    <row r="574" spans="3:49" ht="10.9" customHeight="1">
      <c r="C574" s="1196">
        <v>7</v>
      </c>
      <c r="D574" s="1197" t="s">
        <v>9</v>
      </c>
      <c r="E574" s="1198">
        <v>2</v>
      </c>
      <c r="F574" s="1199" t="s">
        <v>10</v>
      </c>
      <c r="G574" s="1196" t="s">
        <v>20</v>
      </c>
      <c r="H574" s="1200"/>
      <c r="I574" s="1201"/>
      <c r="J574" s="1202"/>
      <c r="K574" s="1203"/>
      <c r="L574" s="1184"/>
      <c r="M574" s="1185"/>
      <c r="N574" s="1185"/>
      <c r="O574" s="1185"/>
      <c r="P574" s="1186"/>
      <c r="Q574" s="1187"/>
      <c r="R574" s="1188"/>
      <c r="S574" s="1189"/>
      <c r="T574" s="1190"/>
      <c r="U574" s="1191"/>
      <c r="V574" s="1192"/>
      <c r="W574" s="1184"/>
      <c r="X574" s="1185"/>
      <c r="Y574" s="1185"/>
      <c r="Z574" s="1185"/>
      <c r="AA574" s="1186"/>
      <c r="AB574" s="1193"/>
      <c r="AC574" s="1194"/>
      <c r="AD574" s="1195"/>
      <c r="AE574" s="1190"/>
      <c r="AF574" s="1191"/>
      <c r="AG574" s="1192"/>
      <c r="AH574" s="1180"/>
      <c r="AI574" s="1181"/>
      <c r="AJ574" s="1181"/>
      <c r="AK574" s="1181"/>
      <c r="AL574" s="1182"/>
      <c r="AN574" s="1183"/>
      <c r="AO574" s="1117"/>
      <c r="AP574" s="1117"/>
      <c r="AQ574" s="1117"/>
      <c r="AR574" s="1118"/>
      <c r="AU574" s="837" t="str">
        <f t="shared" ref="AU574" si="378">IF(OR(I574="×",AU578="×"),"×","●")</f>
        <v>●</v>
      </c>
      <c r="AV574" s="837">
        <f t="shared" ref="AV574" si="379">IF(AU574="●",IF(I574="定","-",I574),"-")</f>
        <v>0</v>
      </c>
      <c r="AW574" s="820">
        <f t="shared" ref="AW574" si="380">20+ROUNDDOWN(($K$256-1000)/1000,0)*20</f>
        <v>0</v>
      </c>
    </row>
    <row r="575" spans="3:49" ht="10.9" customHeight="1">
      <c r="C575" s="1161"/>
      <c r="D575" s="1163"/>
      <c r="E575" s="1165"/>
      <c r="F575" s="1167"/>
      <c r="G575" s="1161"/>
      <c r="H575" s="1169"/>
      <c r="I575" s="1174"/>
      <c r="J575" s="1175"/>
      <c r="K575" s="1176"/>
      <c r="L575" s="1131"/>
      <c r="M575" s="1132"/>
      <c r="N575" s="1132"/>
      <c r="O575" s="1132"/>
      <c r="P575" s="1133"/>
      <c r="Q575" s="1140"/>
      <c r="R575" s="1141"/>
      <c r="S575" s="1142"/>
      <c r="T575" s="1149"/>
      <c r="U575" s="1150"/>
      <c r="V575" s="1151"/>
      <c r="W575" s="1131"/>
      <c r="X575" s="1132"/>
      <c r="Y575" s="1132"/>
      <c r="Z575" s="1132"/>
      <c r="AA575" s="1133"/>
      <c r="AB575" s="1158"/>
      <c r="AC575" s="1159"/>
      <c r="AD575" s="1160"/>
      <c r="AE575" s="1149"/>
      <c r="AF575" s="1150"/>
      <c r="AG575" s="1151"/>
      <c r="AH575" s="1113"/>
      <c r="AI575" s="1114"/>
      <c r="AJ575" s="1114"/>
      <c r="AK575" s="1114"/>
      <c r="AL575" s="1115"/>
      <c r="AN575" s="745"/>
      <c r="AO575" s="746"/>
      <c r="AP575" s="746"/>
      <c r="AQ575" s="746"/>
      <c r="AR575" s="747"/>
      <c r="AU575" s="837"/>
      <c r="AV575" s="837"/>
      <c r="AW575" s="820"/>
    </row>
    <row r="576" spans="3:49" ht="10.9" customHeight="1">
      <c r="C576" s="1161"/>
      <c r="D576" s="1163"/>
      <c r="E576" s="1165"/>
      <c r="F576" s="1167"/>
      <c r="G576" s="1161"/>
      <c r="H576" s="1169"/>
      <c r="I576" s="1174"/>
      <c r="J576" s="1175"/>
      <c r="K576" s="1176"/>
      <c r="L576" s="1131"/>
      <c r="M576" s="1132"/>
      <c r="N576" s="1132"/>
      <c r="O576" s="1132"/>
      <c r="P576" s="1133"/>
      <c r="Q576" s="1140"/>
      <c r="R576" s="1141"/>
      <c r="S576" s="1142"/>
      <c r="T576" s="1149"/>
      <c r="U576" s="1150"/>
      <c r="V576" s="1151"/>
      <c r="W576" s="1131"/>
      <c r="X576" s="1132"/>
      <c r="Y576" s="1132"/>
      <c r="Z576" s="1132"/>
      <c r="AA576" s="1133"/>
      <c r="AB576" s="1122"/>
      <c r="AC576" s="1123"/>
      <c r="AD576" s="1124"/>
      <c r="AE576" s="1149"/>
      <c r="AF576" s="1150"/>
      <c r="AG576" s="1151"/>
      <c r="AH576" s="1113"/>
      <c r="AI576" s="1114"/>
      <c r="AJ576" s="1114"/>
      <c r="AK576" s="1114"/>
      <c r="AL576" s="1115"/>
      <c r="AN576" s="745"/>
      <c r="AO576" s="746"/>
      <c r="AP576" s="746"/>
      <c r="AQ576" s="746"/>
      <c r="AR576" s="747"/>
      <c r="AU576" s="837"/>
      <c r="AV576" s="837"/>
      <c r="AW576" s="820"/>
    </row>
    <row r="577" spans="3:49" ht="10.9" customHeight="1">
      <c r="C577" s="1162"/>
      <c r="D577" s="1164"/>
      <c r="E577" s="1166"/>
      <c r="F577" s="1168"/>
      <c r="G577" s="1162"/>
      <c r="H577" s="1170"/>
      <c r="I577" s="1177"/>
      <c r="J577" s="1178"/>
      <c r="K577" s="1179"/>
      <c r="L577" s="1134"/>
      <c r="M577" s="1135"/>
      <c r="N577" s="1135"/>
      <c r="O577" s="1135"/>
      <c r="P577" s="1136"/>
      <c r="Q577" s="1143"/>
      <c r="R577" s="1144"/>
      <c r="S577" s="1145"/>
      <c r="T577" s="1152"/>
      <c r="U577" s="1153"/>
      <c r="V577" s="1154"/>
      <c r="W577" s="1134"/>
      <c r="X577" s="1135"/>
      <c r="Y577" s="1135"/>
      <c r="Z577" s="1135"/>
      <c r="AA577" s="1136"/>
      <c r="AB577" s="1125"/>
      <c r="AC577" s="1126"/>
      <c r="AD577" s="1127"/>
      <c r="AE577" s="1152"/>
      <c r="AF577" s="1153"/>
      <c r="AG577" s="1154"/>
      <c r="AH577" s="1116"/>
      <c r="AI577" s="1117"/>
      <c r="AJ577" s="1117"/>
      <c r="AK577" s="1117"/>
      <c r="AL577" s="1118"/>
      <c r="AN577" s="745"/>
      <c r="AO577" s="746"/>
      <c r="AP577" s="746"/>
      <c r="AQ577" s="746"/>
      <c r="AR577" s="747"/>
      <c r="AU577" s="837"/>
      <c r="AV577" s="837"/>
      <c r="AW577" s="820"/>
    </row>
    <row r="578" spans="3:49" ht="10.9" customHeight="1">
      <c r="C578" s="1196">
        <v>7</v>
      </c>
      <c r="D578" s="1197" t="s">
        <v>9</v>
      </c>
      <c r="E578" s="1198">
        <v>3</v>
      </c>
      <c r="F578" s="1199" t="s">
        <v>10</v>
      </c>
      <c r="G578" s="1196" t="s">
        <v>21</v>
      </c>
      <c r="H578" s="1200"/>
      <c r="I578" s="1201"/>
      <c r="J578" s="1202"/>
      <c r="K578" s="1203"/>
      <c r="L578" s="1184"/>
      <c r="M578" s="1185"/>
      <c r="N578" s="1185"/>
      <c r="O578" s="1185"/>
      <c r="P578" s="1186"/>
      <c r="Q578" s="1187"/>
      <c r="R578" s="1188"/>
      <c r="S578" s="1189"/>
      <c r="T578" s="1190"/>
      <c r="U578" s="1191"/>
      <c r="V578" s="1192"/>
      <c r="W578" s="1204"/>
      <c r="X578" s="1204"/>
      <c r="Y578" s="1204"/>
      <c r="Z578" s="1204"/>
      <c r="AA578" s="1205"/>
      <c r="AB578" s="1193"/>
      <c r="AC578" s="1194"/>
      <c r="AD578" s="1195"/>
      <c r="AE578" s="1190"/>
      <c r="AF578" s="1191"/>
      <c r="AG578" s="1192"/>
      <c r="AH578" s="1180"/>
      <c r="AI578" s="1181"/>
      <c r="AJ578" s="1181"/>
      <c r="AK578" s="1181"/>
      <c r="AL578" s="1182"/>
      <c r="AN578" s="1183"/>
      <c r="AO578" s="1117"/>
      <c r="AP578" s="1117"/>
      <c r="AQ578" s="1117"/>
      <c r="AR578" s="1118"/>
      <c r="AU578" s="837" t="str">
        <f t="shared" ref="AU578" si="381">IF(OR(I578="×",AU582="×"),"×","●")</f>
        <v>●</v>
      </c>
      <c r="AV578" s="837">
        <f t="shared" ref="AV578" si="382">IF(AU578="●",IF(I578="定","-",I578),"-")</f>
        <v>0</v>
      </c>
      <c r="AW578" s="820">
        <f t="shared" ref="AW578" si="383">20+ROUNDDOWN(($K$256-1000)/1000,0)*20</f>
        <v>0</v>
      </c>
    </row>
    <row r="579" spans="3:49" ht="10.9" customHeight="1">
      <c r="C579" s="1161"/>
      <c r="D579" s="1163"/>
      <c r="E579" s="1165"/>
      <c r="F579" s="1167"/>
      <c r="G579" s="1161"/>
      <c r="H579" s="1169"/>
      <c r="I579" s="1174"/>
      <c r="J579" s="1175"/>
      <c r="K579" s="1176"/>
      <c r="L579" s="1131"/>
      <c r="M579" s="1132"/>
      <c r="N579" s="1132"/>
      <c r="O579" s="1132"/>
      <c r="P579" s="1133"/>
      <c r="Q579" s="1140"/>
      <c r="R579" s="1141"/>
      <c r="S579" s="1142"/>
      <c r="T579" s="1149"/>
      <c r="U579" s="1150"/>
      <c r="V579" s="1151"/>
      <c r="W579" s="1204"/>
      <c r="X579" s="1204"/>
      <c r="Y579" s="1204"/>
      <c r="Z579" s="1204"/>
      <c r="AA579" s="1205"/>
      <c r="AB579" s="1158"/>
      <c r="AC579" s="1159"/>
      <c r="AD579" s="1160"/>
      <c r="AE579" s="1149"/>
      <c r="AF579" s="1150"/>
      <c r="AG579" s="1151"/>
      <c r="AH579" s="1113"/>
      <c r="AI579" s="1114"/>
      <c r="AJ579" s="1114"/>
      <c r="AK579" s="1114"/>
      <c r="AL579" s="1115"/>
      <c r="AN579" s="745"/>
      <c r="AO579" s="746"/>
      <c r="AP579" s="746"/>
      <c r="AQ579" s="746"/>
      <c r="AR579" s="747"/>
      <c r="AU579" s="837"/>
      <c r="AV579" s="837"/>
      <c r="AW579" s="820"/>
    </row>
    <row r="580" spans="3:49" ht="10.9" customHeight="1">
      <c r="C580" s="1161"/>
      <c r="D580" s="1163"/>
      <c r="E580" s="1165"/>
      <c r="F580" s="1167"/>
      <c r="G580" s="1161"/>
      <c r="H580" s="1169"/>
      <c r="I580" s="1174"/>
      <c r="J580" s="1175"/>
      <c r="K580" s="1176"/>
      <c r="L580" s="1131"/>
      <c r="M580" s="1132"/>
      <c r="N580" s="1132"/>
      <c r="O580" s="1132"/>
      <c r="P580" s="1133"/>
      <c r="Q580" s="1140"/>
      <c r="R580" s="1141"/>
      <c r="S580" s="1142"/>
      <c r="T580" s="1149"/>
      <c r="U580" s="1150"/>
      <c r="V580" s="1151"/>
      <c r="W580" s="1204"/>
      <c r="X580" s="1204"/>
      <c r="Y580" s="1204"/>
      <c r="Z580" s="1204"/>
      <c r="AA580" s="1205"/>
      <c r="AB580" s="1122"/>
      <c r="AC580" s="1123"/>
      <c r="AD580" s="1124"/>
      <c r="AE580" s="1149"/>
      <c r="AF580" s="1150"/>
      <c r="AG580" s="1151"/>
      <c r="AH580" s="1113"/>
      <c r="AI580" s="1114"/>
      <c r="AJ580" s="1114"/>
      <c r="AK580" s="1114"/>
      <c r="AL580" s="1115"/>
      <c r="AN580" s="745"/>
      <c r="AO580" s="746"/>
      <c r="AP580" s="746"/>
      <c r="AQ580" s="746"/>
      <c r="AR580" s="747"/>
      <c r="AU580" s="837"/>
      <c r="AV580" s="837"/>
      <c r="AW580" s="820"/>
    </row>
    <row r="581" spans="3:49" ht="10.9" customHeight="1">
      <c r="C581" s="1162"/>
      <c r="D581" s="1164"/>
      <c r="E581" s="1166"/>
      <c r="F581" s="1168"/>
      <c r="G581" s="1162"/>
      <c r="H581" s="1170"/>
      <c r="I581" s="1177"/>
      <c r="J581" s="1178"/>
      <c r="K581" s="1179"/>
      <c r="L581" s="1134"/>
      <c r="M581" s="1135"/>
      <c r="N581" s="1135"/>
      <c r="O581" s="1135"/>
      <c r="P581" s="1136"/>
      <c r="Q581" s="1143"/>
      <c r="R581" s="1144"/>
      <c r="S581" s="1145"/>
      <c r="T581" s="1152"/>
      <c r="U581" s="1153"/>
      <c r="V581" s="1154"/>
      <c r="W581" s="1204"/>
      <c r="X581" s="1204"/>
      <c r="Y581" s="1204"/>
      <c r="Z581" s="1204"/>
      <c r="AA581" s="1205"/>
      <c r="AB581" s="1125"/>
      <c r="AC581" s="1126"/>
      <c r="AD581" s="1127"/>
      <c r="AE581" s="1152"/>
      <c r="AF581" s="1153"/>
      <c r="AG581" s="1154"/>
      <c r="AH581" s="1116"/>
      <c r="AI581" s="1117"/>
      <c r="AJ581" s="1117"/>
      <c r="AK581" s="1117"/>
      <c r="AL581" s="1118"/>
      <c r="AN581" s="745"/>
      <c r="AO581" s="746"/>
      <c r="AP581" s="746"/>
      <c r="AQ581" s="746"/>
      <c r="AR581" s="747"/>
      <c r="AU581" s="837"/>
      <c r="AV581" s="837"/>
      <c r="AW581" s="820"/>
    </row>
    <row r="582" spans="3:49" ht="10.9" customHeight="1">
      <c r="C582" s="1196">
        <v>7</v>
      </c>
      <c r="D582" s="1197" t="s">
        <v>9</v>
      </c>
      <c r="E582" s="1198">
        <v>4</v>
      </c>
      <c r="F582" s="1199" t="s">
        <v>10</v>
      </c>
      <c r="G582" s="1196" t="s">
        <v>22</v>
      </c>
      <c r="H582" s="1200"/>
      <c r="I582" s="1201"/>
      <c r="J582" s="1202"/>
      <c r="K582" s="1203"/>
      <c r="L582" s="1184"/>
      <c r="M582" s="1185"/>
      <c r="N582" s="1185"/>
      <c r="O582" s="1185"/>
      <c r="P582" s="1186"/>
      <c r="Q582" s="1187"/>
      <c r="R582" s="1188"/>
      <c r="S582" s="1189"/>
      <c r="T582" s="1190"/>
      <c r="U582" s="1191"/>
      <c r="V582" s="1192"/>
      <c r="W582" s="1204"/>
      <c r="X582" s="1204"/>
      <c r="Y582" s="1204"/>
      <c r="Z582" s="1204"/>
      <c r="AA582" s="1205"/>
      <c r="AB582" s="1193"/>
      <c r="AC582" s="1194"/>
      <c r="AD582" s="1195"/>
      <c r="AE582" s="1190"/>
      <c r="AF582" s="1191"/>
      <c r="AG582" s="1192"/>
      <c r="AH582" s="1180"/>
      <c r="AI582" s="1181"/>
      <c r="AJ582" s="1181"/>
      <c r="AK582" s="1181"/>
      <c r="AL582" s="1182"/>
      <c r="AN582" s="1183"/>
      <c r="AO582" s="1117"/>
      <c r="AP582" s="1117"/>
      <c r="AQ582" s="1117"/>
      <c r="AR582" s="1118"/>
      <c r="AU582" s="837" t="str">
        <f t="shared" ref="AU582" si="384">IF(OR(I582="×",AU586="×"),"×","●")</f>
        <v>●</v>
      </c>
      <c r="AV582" s="837">
        <f t="shared" ref="AV582" si="385">IF(AU582="●",IF(I582="定","-",I582),"-")</f>
        <v>0</v>
      </c>
      <c r="AW582" s="820">
        <f t="shared" ref="AW582" si="386">20+ROUNDDOWN(($K$256-1000)/1000,0)*20</f>
        <v>0</v>
      </c>
    </row>
    <row r="583" spans="3:49" ht="10.9" customHeight="1">
      <c r="C583" s="1161"/>
      <c r="D583" s="1163"/>
      <c r="E583" s="1165"/>
      <c r="F583" s="1167"/>
      <c r="G583" s="1161"/>
      <c r="H583" s="1169"/>
      <c r="I583" s="1174"/>
      <c r="J583" s="1175"/>
      <c r="K583" s="1176"/>
      <c r="L583" s="1131"/>
      <c r="M583" s="1132"/>
      <c r="N583" s="1132"/>
      <c r="O583" s="1132"/>
      <c r="P583" s="1133"/>
      <c r="Q583" s="1140"/>
      <c r="R583" s="1141"/>
      <c r="S583" s="1142"/>
      <c r="T583" s="1149"/>
      <c r="U583" s="1150"/>
      <c r="V583" s="1151"/>
      <c r="W583" s="1204"/>
      <c r="X583" s="1204"/>
      <c r="Y583" s="1204"/>
      <c r="Z583" s="1204"/>
      <c r="AA583" s="1205"/>
      <c r="AB583" s="1158"/>
      <c r="AC583" s="1159"/>
      <c r="AD583" s="1160"/>
      <c r="AE583" s="1149"/>
      <c r="AF583" s="1150"/>
      <c r="AG583" s="1151"/>
      <c r="AH583" s="1113"/>
      <c r="AI583" s="1114"/>
      <c r="AJ583" s="1114"/>
      <c r="AK583" s="1114"/>
      <c r="AL583" s="1115"/>
      <c r="AN583" s="745"/>
      <c r="AO583" s="746"/>
      <c r="AP583" s="746"/>
      <c r="AQ583" s="746"/>
      <c r="AR583" s="747"/>
      <c r="AU583" s="837"/>
      <c r="AV583" s="837"/>
      <c r="AW583" s="820"/>
    </row>
    <row r="584" spans="3:49" ht="10.9" customHeight="1">
      <c r="C584" s="1161"/>
      <c r="D584" s="1163"/>
      <c r="E584" s="1165"/>
      <c r="F584" s="1167"/>
      <c r="G584" s="1161"/>
      <c r="H584" s="1169"/>
      <c r="I584" s="1174"/>
      <c r="J584" s="1175"/>
      <c r="K584" s="1176"/>
      <c r="L584" s="1131"/>
      <c r="M584" s="1132"/>
      <c r="N584" s="1132"/>
      <c r="O584" s="1132"/>
      <c r="P584" s="1133"/>
      <c r="Q584" s="1140"/>
      <c r="R584" s="1141"/>
      <c r="S584" s="1142"/>
      <c r="T584" s="1149"/>
      <c r="U584" s="1150"/>
      <c r="V584" s="1151"/>
      <c r="W584" s="1204"/>
      <c r="X584" s="1204"/>
      <c r="Y584" s="1204"/>
      <c r="Z584" s="1204"/>
      <c r="AA584" s="1205"/>
      <c r="AB584" s="1122"/>
      <c r="AC584" s="1123"/>
      <c r="AD584" s="1124"/>
      <c r="AE584" s="1149"/>
      <c r="AF584" s="1150"/>
      <c r="AG584" s="1151"/>
      <c r="AH584" s="1113"/>
      <c r="AI584" s="1114"/>
      <c r="AJ584" s="1114"/>
      <c r="AK584" s="1114"/>
      <c r="AL584" s="1115"/>
      <c r="AN584" s="745"/>
      <c r="AO584" s="746"/>
      <c r="AP584" s="746"/>
      <c r="AQ584" s="746"/>
      <c r="AR584" s="747"/>
      <c r="AU584" s="837"/>
      <c r="AV584" s="837"/>
      <c r="AW584" s="820"/>
    </row>
    <row r="585" spans="3:49" ht="10.9" customHeight="1">
      <c r="C585" s="1162"/>
      <c r="D585" s="1164"/>
      <c r="E585" s="1166"/>
      <c r="F585" s="1168"/>
      <c r="G585" s="1162"/>
      <c r="H585" s="1170"/>
      <c r="I585" s="1177"/>
      <c r="J585" s="1178"/>
      <c r="K585" s="1179"/>
      <c r="L585" s="1134"/>
      <c r="M585" s="1135"/>
      <c r="N585" s="1135"/>
      <c r="O585" s="1135"/>
      <c r="P585" s="1136"/>
      <c r="Q585" s="1143"/>
      <c r="R585" s="1144"/>
      <c r="S585" s="1145"/>
      <c r="T585" s="1152"/>
      <c r="U585" s="1153"/>
      <c r="V585" s="1154"/>
      <c r="W585" s="1204"/>
      <c r="X585" s="1204"/>
      <c r="Y585" s="1204"/>
      <c r="Z585" s="1204"/>
      <c r="AA585" s="1205"/>
      <c r="AB585" s="1125"/>
      <c r="AC585" s="1126"/>
      <c r="AD585" s="1127"/>
      <c r="AE585" s="1152"/>
      <c r="AF585" s="1153"/>
      <c r="AG585" s="1154"/>
      <c r="AH585" s="1116"/>
      <c r="AI585" s="1117"/>
      <c r="AJ585" s="1117"/>
      <c r="AK585" s="1117"/>
      <c r="AL585" s="1118"/>
      <c r="AN585" s="745"/>
      <c r="AO585" s="746"/>
      <c r="AP585" s="746"/>
      <c r="AQ585" s="746"/>
      <c r="AR585" s="747"/>
      <c r="AU585" s="837"/>
      <c r="AV585" s="837"/>
      <c r="AW585" s="820"/>
    </row>
    <row r="586" spans="3:49" ht="10.9" customHeight="1">
      <c r="C586" s="1196">
        <v>7</v>
      </c>
      <c r="D586" s="1197" t="s">
        <v>9</v>
      </c>
      <c r="E586" s="1198">
        <v>5</v>
      </c>
      <c r="F586" s="1199" t="s">
        <v>10</v>
      </c>
      <c r="G586" s="1161" t="s">
        <v>23</v>
      </c>
      <c r="H586" s="1169"/>
      <c r="I586" s="1201"/>
      <c r="J586" s="1202"/>
      <c r="K586" s="1203"/>
      <c r="L586" s="1184"/>
      <c r="M586" s="1185"/>
      <c r="N586" s="1185"/>
      <c r="O586" s="1185"/>
      <c r="P586" s="1186"/>
      <c r="Q586" s="1187"/>
      <c r="R586" s="1188"/>
      <c r="S586" s="1189"/>
      <c r="T586" s="1190"/>
      <c r="U586" s="1191"/>
      <c r="V586" s="1192"/>
      <c r="W586" s="1184"/>
      <c r="X586" s="1185"/>
      <c r="Y586" s="1185"/>
      <c r="Z586" s="1185"/>
      <c r="AA586" s="1186"/>
      <c r="AB586" s="1193"/>
      <c r="AC586" s="1194"/>
      <c r="AD586" s="1195"/>
      <c r="AE586" s="1190"/>
      <c r="AF586" s="1191"/>
      <c r="AG586" s="1192"/>
      <c r="AH586" s="1180"/>
      <c r="AI586" s="1181"/>
      <c r="AJ586" s="1181"/>
      <c r="AK586" s="1181"/>
      <c r="AL586" s="1182"/>
      <c r="AN586" s="1183"/>
      <c r="AO586" s="1117"/>
      <c r="AP586" s="1117"/>
      <c r="AQ586" s="1117"/>
      <c r="AR586" s="1118"/>
      <c r="AU586" s="837" t="str">
        <f t="shared" ref="AU586" si="387">IF(OR(I586="×",AU590="×"),"×","●")</f>
        <v>●</v>
      </c>
      <c r="AV586" s="837">
        <f t="shared" ref="AV586" si="388">IF(AU586="●",IF(I586="定","-",I586),"-")</f>
        <v>0</v>
      </c>
      <c r="AW586" s="820">
        <f t="shared" ref="AW586" si="389">20+ROUNDDOWN(($K$256-1000)/1000,0)*20</f>
        <v>0</v>
      </c>
    </row>
    <row r="587" spans="3:49" ht="10.9" customHeight="1">
      <c r="C587" s="1161"/>
      <c r="D587" s="1163"/>
      <c r="E587" s="1165"/>
      <c r="F587" s="1167"/>
      <c r="G587" s="1161"/>
      <c r="H587" s="1169"/>
      <c r="I587" s="1174"/>
      <c r="J587" s="1175"/>
      <c r="K587" s="1176"/>
      <c r="L587" s="1131"/>
      <c r="M587" s="1132"/>
      <c r="N587" s="1132"/>
      <c r="O587" s="1132"/>
      <c r="P587" s="1133"/>
      <c r="Q587" s="1140"/>
      <c r="R587" s="1141"/>
      <c r="S587" s="1142"/>
      <c r="T587" s="1149"/>
      <c r="U587" s="1150"/>
      <c r="V587" s="1151"/>
      <c r="W587" s="1131"/>
      <c r="X587" s="1132"/>
      <c r="Y587" s="1132"/>
      <c r="Z587" s="1132"/>
      <c r="AA587" s="1133"/>
      <c r="AB587" s="1158"/>
      <c r="AC587" s="1159"/>
      <c r="AD587" s="1160"/>
      <c r="AE587" s="1149"/>
      <c r="AF587" s="1150"/>
      <c r="AG587" s="1151"/>
      <c r="AH587" s="1113"/>
      <c r="AI587" s="1114"/>
      <c r="AJ587" s="1114"/>
      <c r="AK587" s="1114"/>
      <c r="AL587" s="1115"/>
      <c r="AN587" s="745"/>
      <c r="AO587" s="746"/>
      <c r="AP587" s="746"/>
      <c r="AQ587" s="746"/>
      <c r="AR587" s="747"/>
      <c r="AU587" s="837"/>
      <c r="AV587" s="837"/>
      <c r="AW587" s="820"/>
    </row>
    <row r="588" spans="3:49" ht="10.9" customHeight="1">
      <c r="C588" s="1161"/>
      <c r="D588" s="1163"/>
      <c r="E588" s="1165"/>
      <c r="F588" s="1167"/>
      <c r="G588" s="1161"/>
      <c r="H588" s="1169"/>
      <c r="I588" s="1174"/>
      <c r="J588" s="1175"/>
      <c r="K588" s="1176"/>
      <c r="L588" s="1131"/>
      <c r="M588" s="1132"/>
      <c r="N588" s="1132"/>
      <c r="O588" s="1132"/>
      <c r="P588" s="1133"/>
      <c r="Q588" s="1140"/>
      <c r="R588" s="1141"/>
      <c r="S588" s="1142"/>
      <c r="T588" s="1149"/>
      <c r="U588" s="1150"/>
      <c r="V588" s="1151"/>
      <c r="W588" s="1131"/>
      <c r="X588" s="1132"/>
      <c r="Y588" s="1132"/>
      <c r="Z588" s="1132"/>
      <c r="AA588" s="1133"/>
      <c r="AB588" s="1122"/>
      <c r="AC588" s="1123"/>
      <c r="AD588" s="1124"/>
      <c r="AE588" s="1149"/>
      <c r="AF588" s="1150"/>
      <c r="AG588" s="1151"/>
      <c r="AH588" s="1113"/>
      <c r="AI588" s="1114"/>
      <c r="AJ588" s="1114"/>
      <c r="AK588" s="1114"/>
      <c r="AL588" s="1115"/>
      <c r="AN588" s="745"/>
      <c r="AO588" s="746"/>
      <c r="AP588" s="746"/>
      <c r="AQ588" s="746"/>
      <c r="AR588" s="747"/>
      <c r="AU588" s="837"/>
      <c r="AV588" s="837"/>
      <c r="AW588" s="820"/>
    </row>
    <row r="589" spans="3:49" ht="10.9" customHeight="1">
      <c r="C589" s="1162"/>
      <c r="D589" s="1164"/>
      <c r="E589" s="1166"/>
      <c r="F589" s="1168"/>
      <c r="G589" s="1162"/>
      <c r="H589" s="1170"/>
      <c r="I589" s="1177"/>
      <c r="J589" s="1178"/>
      <c r="K589" s="1179"/>
      <c r="L589" s="1134"/>
      <c r="M589" s="1135"/>
      <c r="N589" s="1135"/>
      <c r="O589" s="1135"/>
      <c r="P589" s="1136"/>
      <c r="Q589" s="1143"/>
      <c r="R589" s="1144"/>
      <c r="S589" s="1145"/>
      <c r="T589" s="1152"/>
      <c r="U589" s="1153"/>
      <c r="V589" s="1154"/>
      <c r="W589" s="1134"/>
      <c r="X589" s="1135"/>
      <c r="Y589" s="1135"/>
      <c r="Z589" s="1135"/>
      <c r="AA589" s="1136"/>
      <c r="AB589" s="1125"/>
      <c r="AC589" s="1126"/>
      <c r="AD589" s="1127"/>
      <c r="AE589" s="1152"/>
      <c r="AF589" s="1153"/>
      <c r="AG589" s="1154"/>
      <c r="AH589" s="1116"/>
      <c r="AI589" s="1117"/>
      <c r="AJ589" s="1117"/>
      <c r="AK589" s="1117"/>
      <c r="AL589" s="1118"/>
      <c r="AN589" s="745"/>
      <c r="AO589" s="746"/>
      <c r="AP589" s="746"/>
      <c r="AQ589" s="746"/>
      <c r="AR589" s="747"/>
      <c r="AU589" s="837"/>
      <c r="AV589" s="837"/>
      <c r="AW589" s="820"/>
    </row>
    <row r="590" spans="3:49" ht="10.9" customHeight="1">
      <c r="C590" s="1196">
        <v>7</v>
      </c>
      <c r="D590" s="1197" t="s">
        <v>9</v>
      </c>
      <c r="E590" s="1198">
        <v>6</v>
      </c>
      <c r="F590" s="1199" t="s">
        <v>10</v>
      </c>
      <c r="G590" s="1196" t="s">
        <v>24</v>
      </c>
      <c r="H590" s="1200"/>
      <c r="I590" s="1201"/>
      <c r="J590" s="1202"/>
      <c r="K590" s="1203"/>
      <c r="L590" s="1184"/>
      <c r="M590" s="1185"/>
      <c r="N590" s="1185"/>
      <c r="O590" s="1185"/>
      <c r="P590" s="1186"/>
      <c r="Q590" s="1187"/>
      <c r="R590" s="1188"/>
      <c r="S590" s="1189"/>
      <c r="T590" s="1190"/>
      <c r="U590" s="1191"/>
      <c r="V590" s="1192"/>
      <c r="W590" s="1184"/>
      <c r="X590" s="1185"/>
      <c r="Y590" s="1185"/>
      <c r="Z590" s="1185"/>
      <c r="AA590" s="1186"/>
      <c r="AB590" s="1193"/>
      <c r="AC590" s="1194"/>
      <c r="AD590" s="1195"/>
      <c r="AE590" s="1190"/>
      <c r="AF590" s="1191"/>
      <c r="AG590" s="1192"/>
      <c r="AH590" s="1180"/>
      <c r="AI590" s="1181"/>
      <c r="AJ590" s="1181"/>
      <c r="AK590" s="1181"/>
      <c r="AL590" s="1182"/>
      <c r="AN590" s="1183"/>
      <c r="AO590" s="1117"/>
      <c r="AP590" s="1117"/>
      <c r="AQ590" s="1117"/>
      <c r="AR590" s="1118"/>
      <c r="AU590" s="837" t="str">
        <f t="shared" ref="AU590" si="390">IF(OR(I590="×",AU594="×"),"×","●")</f>
        <v>●</v>
      </c>
      <c r="AV590" s="837">
        <f t="shared" ref="AV590" si="391">IF(AU590="●",IF(I590="定","-",I590),"-")</f>
        <v>0</v>
      </c>
      <c r="AW590" s="820">
        <f t="shared" ref="AW590" si="392">20+ROUNDDOWN(($K$256-1000)/1000,0)*20</f>
        <v>0</v>
      </c>
    </row>
    <row r="591" spans="3:49" ht="10.9" customHeight="1">
      <c r="C591" s="1161"/>
      <c r="D591" s="1163"/>
      <c r="E591" s="1165"/>
      <c r="F591" s="1167"/>
      <c r="G591" s="1161"/>
      <c r="H591" s="1169"/>
      <c r="I591" s="1174"/>
      <c r="J591" s="1175"/>
      <c r="K591" s="1176"/>
      <c r="L591" s="1131"/>
      <c r="M591" s="1132"/>
      <c r="N591" s="1132"/>
      <c r="O591" s="1132"/>
      <c r="P591" s="1133"/>
      <c r="Q591" s="1140"/>
      <c r="R591" s="1141"/>
      <c r="S591" s="1142"/>
      <c r="T591" s="1149"/>
      <c r="U591" s="1150"/>
      <c r="V591" s="1151"/>
      <c r="W591" s="1131"/>
      <c r="X591" s="1132"/>
      <c r="Y591" s="1132"/>
      <c r="Z591" s="1132"/>
      <c r="AA591" s="1133"/>
      <c r="AB591" s="1158"/>
      <c r="AC591" s="1159"/>
      <c r="AD591" s="1160"/>
      <c r="AE591" s="1149"/>
      <c r="AF591" s="1150"/>
      <c r="AG591" s="1151"/>
      <c r="AH591" s="1113"/>
      <c r="AI591" s="1114"/>
      <c r="AJ591" s="1114"/>
      <c r="AK591" s="1114"/>
      <c r="AL591" s="1115"/>
      <c r="AN591" s="745"/>
      <c r="AO591" s="746"/>
      <c r="AP591" s="746"/>
      <c r="AQ591" s="746"/>
      <c r="AR591" s="747"/>
      <c r="AU591" s="837"/>
      <c r="AV591" s="837"/>
      <c r="AW591" s="820"/>
    </row>
    <row r="592" spans="3:49" ht="10.9" customHeight="1">
      <c r="C592" s="1161"/>
      <c r="D592" s="1163"/>
      <c r="E592" s="1165"/>
      <c r="F592" s="1167"/>
      <c r="G592" s="1161"/>
      <c r="H592" s="1169"/>
      <c r="I592" s="1174"/>
      <c r="J592" s="1175"/>
      <c r="K592" s="1176"/>
      <c r="L592" s="1131"/>
      <c r="M592" s="1132"/>
      <c r="N592" s="1132"/>
      <c r="O592" s="1132"/>
      <c r="P592" s="1133"/>
      <c r="Q592" s="1140"/>
      <c r="R592" s="1141"/>
      <c r="S592" s="1142"/>
      <c r="T592" s="1149"/>
      <c r="U592" s="1150"/>
      <c r="V592" s="1151"/>
      <c r="W592" s="1131"/>
      <c r="X592" s="1132"/>
      <c r="Y592" s="1132"/>
      <c r="Z592" s="1132"/>
      <c r="AA592" s="1133"/>
      <c r="AB592" s="1122"/>
      <c r="AC592" s="1123"/>
      <c r="AD592" s="1124"/>
      <c r="AE592" s="1149"/>
      <c r="AF592" s="1150"/>
      <c r="AG592" s="1151"/>
      <c r="AH592" s="1113"/>
      <c r="AI592" s="1114"/>
      <c r="AJ592" s="1114"/>
      <c r="AK592" s="1114"/>
      <c r="AL592" s="1115"/>
      <c r="AN592" s="745"/>
      <c r="AO592" s="746"/>
      <c r="AP592" s="746"/>
      <c r="AQ592" s="746"/>
      <c r="AR592" s="747"/>
      <c r="AU592" s="837"/>
      <c r="AV592" s="837"/>
      <c r="AW592" s="820"/>
    </row>
    <row r="593" spans="3:49" ht="10.9" customHeight="1">
      <c r="C593" s="1162"/>
      <c r="D593" s="1164"/>
      <c r="E593" s="1166"/>
      <c r="F593" s="1168"/>
      <c r="G593" s="1162"/>
      <c r="H593" s="1170"/>
      <c r="I593" s="1177"/>
      <c r="J593" s="1178"/>
      <c r="K593" s="1179"/>
      <c r="L593" s="1134"/>
      <c r="M593" s="1135"/>
      <c r="N593" s="1135"/>
      <c r="O593" s="1135"/>
      <c r="P593" s="1136"/>
      <c r="Q593" s="1143"/>
      <c r="R593" s="1144"/>
      <c r="S593" s="1145"/>
      <c r="T593" s="1152"/>
      <c r="U593" s="1153"/>
      <c r="V593" s="1154"/>
      <c r="W593" s="1134"/>
      <c r="X593" s="1135"/>
      <c r="Y593" s="1135"/>
      <c r="Z593" s="1135"/>
      <c r="AA593" s="1136"/>
      <c r="AB593" s="1125"/>
      <c r="AC593" s="1126"/>
      <c r="AD593" s="1127"/>
      <c r="AE593" s="1152"/>
      <c r="AF593" s="1153"/>
      <c r="AG593" s="1154"/>
      <c r="AH593" s="1116"/>
      <c r="AI593" s="1117"/>
      <c r="AJ593" s="1117"/>
      <c r="AK593" s="1117"/>
      <c r="AL593" s="1118"/>
      <c r="AN593" s="745"/>
      <c r="AO593" s="746"/>
      <c r="AP593" s="746"/>
      <c r="AQ593" s="746"/>
      <c r="AR593" s="747"/>
      <c r="AU593" s="837"/>
      <c r="AV593" s="837"/>
      <c r="AW593" s="820"/>
    </row>
    <row r="594" spans="3:49" ht="10.9" customHeight="1">
      <c r="C594" s="1196">
        <v>7</v>
      </c>
      <c r="D594" s="1197" t="s">
        <v>9</v>
      </c>
      <c r="E594" s="1198">
        <v>7</v>
      </c>
      <c r="F594" s="1199" t="s">
        <v>10</v>
      </c>
      <c r="G594" s="1196" t="s">
        <v>25</v>
      </c>
      <c r="H594" s="1200"/>
      <c r="I594" s="1201"/>
      <c r="J594" s="1202"/>
      <c r="K594" s="1203"/>
      <c r="L594" s="1184"/>
      <c r="M594" s="1185"/>
      <c r="N594" s="1185"/>
      <c r="O594" s="1185"/>
      <c r="P594" s="1186"/>
      <c r="Q594" s="1187"/>
      <c r="R594" s="1188"/>
      <c r="S594" s="1189"/>
      <c r="T594" s="1190"/>
      <c r="U594" s="1191"/>
      <c r="V594" s="1192"/>
      <c r="W594" s="1184"/>
      <c r="X594" s="1185"/>
      <c r="Y594" s="1185"/>
      <c r="Z594" s="1185"/>
      <c r="AA594" s="1186"/>
      <c r="AB594" s="1193"/>
      <c r="AC594" s="1194"/>
      <c r="AD594" s="1195"/>
      <c r="AE594" s="1190"/>
      <c r="AF594" s="1191"/>
      <c r="AG594" s="1192"/>
      <c r="AH594" s="1180"/>
      <c r="AI594" s="1181"/>
      <c r="AJ594" s="1181"/>
      <c r="AK594" s="1181"/>
      <c r="AL594" s="1182"/>
      <c r="AN594" s="1183"/>
      <c r="AO594" s="1117"/>
      <c r="AP594" s="1117"/>
      <c r="AQ594" s="1117"/>
      <c r="AR594" s="1118"/>
      <c r="AU594" s="837" t="str">
        <f t="shared" ref="AU594" si="393">IF(OR(I594="×",AU598="×"),"×","●")</f>
        <v>●</v>
      </c>
      <c r="AV594" s="837">
        <f t="shared" ref="AV594" si="394">IF(AU594="●",IF(I594="定","-",I594),"-")</f>
        <v>0</v>
      </c>
      <c r="AW594" s="820">
        <f t="shared" ref="AW594" si="395">20+ROUNDDOWN(($K$256-1000)/1000,0)*20</f>
        <v>0</v>
      </c>
    </row>
    <row r="595" spans="3:49" ht="10.9" customHeight="1">
      <c r="C595" s="1161"/>
      <c r="D595" s="1163"/>
      <c r="E595" s="1165"/>
      <c r="F595" s="1167"/>
      <c r="G595" s="1161"/>
      <c r="H595" s="1169"/>
      <c r="I595" s="1174"/>
      <c r="J595" s="1175"/>
      <c r="K595" s="1176"/>
      <c r="L595" s="1131"/>
      <c r="M595" s="1132"/>
      <c r="N595" s="1132"/>
      <c r="O595" s="1132"/>
      <c r="P595" s="1133"/>
      <c r="Q595" s="1140"/>
      <c r="R595" s="1141"/>
      <c r="S595" s="1142"/>
      <c r="T595" s="1149"/>
      <c r="U595" s="1150"/>
      <c r="V595" s="1151"/>
      <c r="W595" s="1131"/>
      <c r="X595" s="1132"/>
      <c r="Y595" s="1132"/>
      <c r="Z595" s="1132"/>
      <c r="AA595" s="1133"/>
      <c r="AB595" s="1158"/>
      <c r="AC595" s="1159"/>
      <c r="AD595" s="1160"/>
      <c r="AE595" s="1149"/>
      <c r="AF595" s="1150"/>
      <c r="AG595" s="1151"/>
      <c r="AH595" s="1113"/>
      <c r="AI595" s="1114"/>
      <c r="AJ595" s="1114"/>
      <c r="AK595" s="1114"/>
      <c r="AL595" s="1115"/>
      <c r="AN595" s="745"/>
      <c r="AO595" s="746"/>
      <c r="AP595" s="746"/>
      <c r="AQ595" s="746"/>
      <c r="AR595" s="747"/>
      <c r="AU595" s="837"/>
      <c r="AV595" s="837"/>
      <c r="AW595" s="820"/>
    </row>
    <row r="596" spans="3:49" ht="10.9" customHeight="1">
      <c r="C596" s="1161"/>
      <c r="D596" s="1163"/>
      <c r="E596" s="1165"/>
      <c r="F596" s="1167"/>
      <c r="G596" s="1161"/>
      <c r="H596" s="1169"/>
      <c r="I596" s="1174"/>
      <c r="J596" s="1175"/>
      <c r="K596" s="1176"/>
      <c r="L596" s="1131"/>
      <c r="M596" s="1132"/>
      <c r="N596" s="1132"/>
      <c r="O596" s="1132"/>
      <c r="P596" s="1133"/>
      <c r="Q596" s="1140"/>
      <c r="R596" s="1141"/>
      <c r="S596" s="1142"/>
      <c r="T596" s="1149"/>
      <c r="U596" s="1150"/>
      <c r="V596" s="1151"/>
      <c r="W596" s="1131"/>
      <c r="X596" s="1132"/>
      <c r="Y596" s="1132"/>
      <c r="Z596" s="1132"/>
      <c r="AA596" s="1133"/>
      <c r="AB596" s="1122"/>
      <c r="AC596" s="1123"/>
      <c r="AD596" s="1124"/>
      <c r="AE596" s="1149"/>
      <c r="AF596" s="1150"/>
      <c r="AG596" s="1151"/>
      <c r="AH596" s="1113"/>
      <c r="AI596" s="1114"/>
      <c r="AJ596" s="1114"/>
      <c r="AK596" s="1114"/>
      <c r="AL596" s="1115"/>
      <c r="AN596" s="745"/>
      <c r="AO596" s="746"/>
      <c r="AP596" s="746"/>
      <c r="AQ596" s="746"/>
      <c r="AR596" s="747"/>
      <c r="AU596" s="837"/>
      <c r="AV596" s="837"/>
      <c r="AW596" s="820"/>
    </row>
    <row r="597" spans="3:49" ht="10.9" customHeight="1">
      <c r="C597" s="1162"/>
      <c r="D597" s="1164"/>
      <c r="E597" s="1166"/>
      <c r="F597" s="1168"/>
      <c r="G597" s="1162"/>
      <c r="H597" s="1170"/>
      <c r="I597" s="1177"/>
      <c r="J597" s="1178"/>
      <c r="K597" s="1179"/>
      <c r="L597" s="1134"/>
      <c r="M597" s="1135"/>
      <c r="N597" s="1135"/>
      <c r="O597" s="1135"/>
      <c r="P597" s="1136"/>
      <c r="Q597" s="1143"/>
      <c r="R597" s="1144"/>
      <c r="S597" s="1145"/>
      <c r="T597" s="1152"/>
      <c r="U597" s="1153"/>
      <c r="V597" s="1154"/>
      <c r="W597" s="1134"/>
      <c r="X597" s="1135"/>
      <c r="Y597" s="1135"/>
      <c r="Z597" s="1135"/>
      <c r="AA597" s="1136"/>
      <c r="AB597" s="1125"/>
      <c r="AC597" s="1126"/>
      <c r="AD597" s="1127"/>
      <c r="AE597" s="1152"/>
      <c r="AF597" s="1153"/>
      <c r="AG597" s="1154"/>
      <c r="AH597" s="1116"/>
      <c r="AI597" s="1117"/>
      <c r="AJ597" s="1117"/>
      <c r="AK597" s="1117"/>
      <c r="AL597" s="1118"/>
      <c r="AN597" s="745"/>
      <c r="AO597" s="746"/>
      <c r="AP597" s="746"/>
      <c r="AQ597" s="746"/>
      <c r="AR597" s="747"/>
      <c r="AU597" s="837"/>
      <c r="AV597" s="837"/>
      <c r="AW597" s="820"/>
    </row>
    <row r="598" spans="3:49" ht="10.9" customHeight="1">
      <c r="C598" s="1196">
        <v>7</v>
      </c>
      <c r="D598" s="1197" t="s">
        <v>9</v>
      </c>
      <c r="E598" s="1198">
        <v>8</v>
      </c>
      <c r="F598" s="1199" t="s">
        <v>10</v>
      </c>
      <c r="G598" s="1196" t="s">
        <v>19</v>
      </c>
      <c r="H598" s="1200"/>
      <c r="I598" s="1201"/>
      <c r="J598" s="1202"/>
      <c r="K598" s="1203"/>
      <c r="L598" s="1184"/>
      <c r="M598" s="1185"/>
      <c r="N598" s="1185"/>
      <c r="O598" s="1185"/>
      <c r="P598" s="1186"/>
      <c r="Q598" s="1187"/>
      <c r="R598" s="1188"/>
      <c r="S598" s="1189"/>
      <c r="T598" s="1190"/>
      <c r="U598" s="1191"/>
      <c r="V598" s="1192"/>
      <c r="W598" s="1184"/>
      <c r="X598" s="1185"/>
      <c r="Y598" s="1185"/>
      <c r="Z598" s="1185"/>
      <c r="AA598" s="1186"/>
      <c r="AB598" s="1193"/>
      <c r="AC598" s="1194"/>
      <c r="AD598" s="1195"/>
      <c r="AE598" s="1190"/>
      <c r="AF598" s="1191"/>
      <c r="AG598" s="1192"/>
      <c r="AH598" s="1180"/>
      <c r="AI598" s="1181"/>
      <c r="AJ598" s="1181"/>
      <c r="AK598" s="1181"/>
      <c r="AL598" s="1182"/>
      <c r="AN598" s="1183"/>
      <c r="AO598" s="1117"/>
      <c r="AP598" s="1117"/>
      <c r="AQ598" s="1117"/>
      <c r="AR598" s="1118"/>
      <c r="AU598" s="837" t="str">
        <f t="shared" ref="AU598" si="396">IF(OR(I598="×",AU602="×"),"×","●")</f>
        <v>●</v>
      </c>
      <c r="AV598" s="837">
        <f t="shared" ref="AV598" si="397">IF(AU598="●",IF(I598="定","-",I598),"-")</f>
        <v>0</v>
      </c>
      <c r="AW598" s="820">
        <f t="shared" ref="AW598" si="398">20+ROUNDDOWN(($K$256-1000)/1000,0)*20</f>
        <v>0</v>
      </c>
    </row>
    <row r="599" spans="3:49" ht="10.9" customHeight="1">
      <c r="C599" s="1161"/>
      <c r="D599" s="1163"/>
      <c r="E599" s="1165"/>
      <c r="F599" s="1167"/>
      <c r="G599" s="1161"/>
      <c r="H599" s="1169"/>
      <c r="I599" s="1174"/>
      <c r="J599" s="1175"/>
      <c r="K599" s="1176"/>
      <c r="L599" s="1131"/>
      <c r="M599" s="1132"/>
      <c r="N599" s="1132"/>
      <c r="O599" s="1132"/>
      <c r="P599" s="1133"/>
      <c r="Q599" s="1140"/>
      <c r="R599" s="1141"/>
      <c r="S599" s="1142"/>
      <c r="T599" s="1149"/>
      <c r="U599" s="1150"/>
      <c r="V599" s="1151"/>
      <c r="W599" s="1131"/>
      <c r="X599" s="1132"/>
      <c r="Y599" s="1132"/>
      <c r="Z599" s="1132"/>
      <c r="AA599" s="1133"/>
      <c r="AB599" s="1158"/>
      <c r="AC599" s="1159"/>
      <c r="AD599" s="1160"/>
      <c r="AE599" s="1149"/>
      <c r="AF599" s="1150"/>
      <c r="AG599" s="1151"/>
      <c r="AH599" s="1113"/>
      <c r="AI599" s="1114"/>
      <c r="AJ599" s="1114"/>
      <c r="AK599" s="1114"/>
      <c r="AL599" s="1115"/>
      <c r="AN599" s="745"/>
      <c r="AO599" s="746"/>
      <c r="AP599" s="746"/>
      <c r="AQ599" s="746"/>
      <c r="AR599" s="747"/>
      <c r="AU599" s="837"/>
      <c r="AV599" s="837"/>
      <c r="AW599" s="820"/>
    </row>
    <row r="600" spans="3:49" ht="10.9" customHeight="1">
      <c r="C600" s="1161"/>
      <c r="D600" s="1163"/>
      <c r="E600" s="1165"/>
      <c r="F600" s="1167"/>
      <c r="G600" s="1161"/>
      <c r="H600" s="1169"/>
      <c r="I600" s="1174"/>
      <c r="J600" s="1175"/>
      <c r="K600" s="1176"/>
      <c r="L600" s="1131"/>
      <c r="M600" s="1132"/>
      <c r="N600" s="1132"/>
      <c r="O600" s="1132"/>
      <c r="P600" s="1133"/>
      <c r="Q600" s="1140"/>
      <c r="R600" s="1141"/>
      <c r="S600" s="1142"/>
      <c r="T600" s="1149"/>
      <c r="U600" s="1150"/>
      <c r="V600" s="1151"/>
      <c r="W600" s="1131"/>
      <c r="X600" s="1132"/>
      <c r="Y600" s="1132"/>
      <c r="Z600" s="1132"/>
      <c r="AA600" s="1133"/>
      <c r="AB600" s="1122"/>
      <c r="AC600" s="1123"/>
      <c r="AD600" s="1124"/>
      <c r="AE600" s="1149"/>
      <c r="AF600" s="1150"/>
      <c r="AG600" s="1151"/>
      <c r="AH600" s="1113"/>
      <c r="AI600" s="1114"/>
      <c r="AJ600" s="1114"/>
      <c r="AK600" s="1114"/>
      <c r="AL600" s="1115"/>
      <c r="AN600" s="745"/>
      <c r="AO600" s="746"/>
      <c r="AP600" s="746"/>
      <c r="AQ600" s="746"/>
      <c r="AR600" s="747"/>
      <c r="AU600" s="837"/>
      <c r="AV600" s="837"/>
      <c r="AW600" s="820"/>
    </row>
    <row r="601" spans="3:49" ht="10.9" customHeight="1">
      <c r="C601" s="1162"/>
      <c r="D601" s="1164"/>
      <c r="E601" s="1166"/>
      <c r="F601" s="1168"/>
      <c r="G601" s="1162"/>
      <c r="H601" s="1170"/>
      <c r="I601" s="1177"/>
      <c r="J601" s="1178"/>
      <c r="K601" s="1179"/>
      <c r="L601" s="1134"/>
      <c r="M601" s="1135"/>
      <c r="N601" s="1135"/>
      <c r="O601" s="1135"/>
      <c r="P601" s="1136"/>
      <c r="Q601" s="1143"/>
      <c r="R601" s="1144"/>
      <c r="S601" s="1145"/>
      <c r="T601" s="1152"/>
      <c r="U601" s="1153"/>
      <c r="V601" s="1154"/>
      <c r="W601" s="1134"/>
      <c r="X601" s="1135"/>
      <c r="Y601" s="1135"/>
      <c r="Z601" s="1135"/>
      <c r="AA601" s="1136"/>
      <c r="AB601" s="1125"/>
      <c r="AC601" s="1126"/>
      <c r="AD601" s="1127"/>
      <c r="AE601" s="1152"/>
      <c r="AF601" s="1153"/>
      <c r="AG601" s="1154"/>
      <c r="AH601" s="1116"/>
      <c r="AI601" s="1117"/>
      <c r="AJ601" s="1117"/>
      <c r="AK601" s="1117"/>
      <c r="AL601" s="1118"/>
      <c r="AN601" s="745"/>
      <c r="AO601" s="746"/>
      <c r="AP601" s="746"/>
      <c r="AQ601" s="746"/>
      <c r="AR601" s="747"/>
      <c r="AU601" s="837"/>
      <c r="AV601" s="837"/>
      <c r="AW601" s="820"/>
    </row>
    <row r="602" spans="3:49" ht="10.9" customHeight="1">
      <c r="C602" s="1196">
        <v>7</v>
      </c>
      <c r="D602" s="1197" t="s">
        <v>9</v>
      </c>
      <c r="E602" s="1198">
        <v>9</v>
      </c>
      <c r="F602" s="1199" t="s">
        <v>10</v>
      </c>
      <c r="G602" s="1196" t="s">
        <v>20</v>
      </c>
      <c r="H602" s="1200"/>
      <c r="I602" s="1201"/>
      <c r="J602" s="1202"/>
      <c r="K602" s="1203"/>
      <c r="L602" s="1184"/>
      <c r="M602" s="1185"/>
      <c r="N602" s="1185"/>
      <c r="O602" s="1185"/>
      <c r="P602" s="1186"/>
      <c r="Q602" s="1187"/>
      <c r="R602" s="1188"/>
      <c r="S602" s="1189"/>
      <c r="T602" s="1190"/>
      <c r="U602" s="1191"/>
      <c r="V602" s="1192"/>
      <c r="W602" s="1184"/>
      <c r="X602" s="1185"/>
      <c r="Y602" s="1185"/>
      <c r="Z602" s="1185"/>
      <c r="AA602" s="1186"/>
      <c r="AB602" s="1193"/>
      <c r="AC602" s="1194"/>
      <c r="AD602" s="1195"/>
      <c r="AE602" s="1190"/>
      <c r="AF602" s="1191"/>
      <c r="AG602" s="1192"/>
      <c r="AH602" s="1180"/>
      <c r="AI602" s="1181"/>
      <c r="AJ602" s="1181"/>
      <c r="AK602" s="1181"/>
      <c r="AL602" s="1182"/>
      <c r="AN602" s="1183"/>
      <c r="AO602" s="1117"/>
      <c r="AP602" s="1117"/>
      <c r="AQ602" s="1117"/>
      <c r="AR602" s="1118"/>
      <c r="AU602" s="837" t="str">
        <f t="shared" ref="AU602" si="399">IF(OR(I602="×",AU606="×"),"×","●")</f>
        <v>●</v>
      </c>
      <c r="AV602" s="837">
        <f t="shared" ref="AV602" si="400">IF(AU602="●",IF(I602="定","-",I602),"-")</f>
        <v>0</v>
      </c>
      <c r="AW602" s="820">
        <f t="shared" ref="AW602" si="401">20+ROUNDDOWN(($K$256-1000)/1000,0)*20</f>
        <v>0</v>
      </c>
    </row>
    <row r="603" spans="3:49" ht="10.9" customHeight="1">
      <c r="C603" s="1161"/>
      <c r="D603" s="1163"/>
      <c r="E603" s="1165"/>
      <c r="F603" s="1167"/>
      <c r="G603" s="1161"/>
      <c r="H603" s="1169"/>
      <c r="I603" s="1174"/>
      <c r="J603" s="1175"/>
      <c r="K603" s="1176"/>
      <c r="L603" s="1131"/>
      <c r="M603" s="1132"/>
      <c r="N603" s="1132"/>
      <c r="O603" s="1132"/>
      <c r="P603" s="1133"/>
      <c r="Q603" s="1140"/>
      <c r="R603" s="1141"/>
      <c r="S603" s="1142"/>
      <c r="T603" s="1149"/>
      <c r="U603" s="1150"/>
      <c r="V603" s="1151"/>
      <c r="W603" s="1131"/>
      <c r="X603" s="1132"/>
      <c r="Y603" s="1132"/>
      <c r="Z603" s="1132"/>
      <c r="AA603" s="1133"/>
      <c r="AB603" s="1158"/>
      <c r="AC603" s="1159"/>
      <c r="AD603" s="1160"/>
      <c r="AE603" s="1149"/>
      <c r="AF603" s="1150"/>
      <c r="AG603" s="1151"/>
      <c r="AH603" s="1113"/>
      <c r="AI603" s="1114"/>
      <c r="AJ603" s="1114"/>
      <c r="AK603" s="1114"/>
      <c r="AL603" s="1115"/>
      <c r="AN603" s="745"/>
      <c r="AO603" s="746"/>
      <c r="AP603" s="746"/>
      <c r="AQ603" s="746"/>
      <c r="AR603" s="747"/>
      <c r="AU603" s="837"/>
      <c r="AV603" s="837"/>
      <c r="AW603" s="820"/>
    </row>
    <row r="604" spans="3:49" ht="10.9" customHeight="1">
      <c r="C604" s="1161"/>
      <c r="D604" s="1163"/>
      <c r="E604" s="1165"/>
      <c r="F604" s="1167"/>
      <c r="G604" s="1161"/>
      <c r="H604" s="1169"/>
      <c r="I604" s="1174"/>
      <c r="J604" s="1175"/>
      <c r="K604" s="1176"/>
      <c r="L604" s="1131"/>
      <c r="M604" s="1132"/>
      <c r="N604" s="1132"/>
      <c r="O604" s="1132"/>
      <c r="P604" s="1133"/>
      <c r="Q604" s="1140"/>
      <c r="R604" s="1141"/>
      <c r="S604" s="1142"/>
      <c r="T604" s="1149"/>
      <c r="U604" s="1150"/>
      <c r="V604" s="1151"/>
      <c r="W604" s="1131"/>
      <c r="X604" s="1132"/>
      <c r="Y604" s="1132"/>
      <c r="Z604" s="1132"/>
      <c r="AA604" s="1133"/>
      <c r="AB604" s="1122"/>
      <c r="AC604" s="1123"/>
      <c r="AD604" s="1124"/>
      <c r="AE604" s="1149"/>
      <c r="AF604" s="1150"/>
      <c r="AG604" s="1151"/>
      <c r="AH604" s="1113"/>
      <c r="AI604" s="1114"/>
      <c r="AJ604" s="1114"/>
      <c r="AK604" s="1114"/>
      <c r="AL604" s="1115"/>
      <c r="AN604" s="745"/>
      <c r="AO604" s="746"/>
      <c r="AP604" s="746"/>
      <c r="AQ604" s="746"/>
      <c r="AR604" s="747"/>
      <c r="AU604" s="837"/>
      <c r="AV604" s="837"/>
      <c r="AW604" s="820"/>
    </row>
    <row r="605" spans="3:49" ht="10.9" customHeight="1">
      <c r="C605" s="1162"/>
      <c r="D605" s="1164"/>
      <c r="E605" s="1166"/>
      <c r="F605" s="1168"/>
      <c r="G605" s="1162"/>
      <c r="H605" s="1170"/>
      <c r="I605" s="1177"/>
      <c r="J605" s="1178"/>
      <c r="K605" s="1179"/>
      <c r="L605" s="1134"/>
      <c r="M605" s="1135"/>
      <c r="N605" s="1135"/>
      <c r="O605" s="1135"/>
      <c r="P605" s="1136"/>
      <c r="Q605" s="1143"/>
      <c r="R605" s="1144"/>
      <c r="S605" s="1145"/>
      <c r="T605" s="1152"/>
      <c r="U605" s="1153"/>
      <c r="V605" s="1154"/>
      <c r="W605" s="1134"/>
      <c r="X605" s="1135"/>
      <c r="Y605" s="1135"/>
      <c r="Z605" s="1135"/>
      <c r="AA605" s="1136"/>
      <c r="AB605" s="1125"/>
      <c r="AC605" s="1126"/>
      <c r="AD605" s="1127"/>
      <c r="AE605" s="1152"/>
      <c r="AF605" s="1153"/>
      <c r="AG605" s="1154"/>
      <c r="AH605" s="1116"/>
      <c r="AI605" s="1117"/>
      <c r="AJ605" s="1117"/>
      <c r="AK605" s="1117"/>
      <c r="AL605" s="1118"/>
      <c r="AN605" s="745"/>
      <c r="AO605" s="746"/>
      <c r="AP605" s="746"/>
      <c r="AQ605" s="746"/>
      <c r="AR605" s="747"/>
      <c r="AU605" s="837"/>
      <c r="AV605" s="837"/>
      <c r="AW605" s="820"/>
    </row>
    <row r="606" spans="3:49" ht="10.9" customHeight="1">
      <c r="C606" s="1196">
        <v>7</v>
      </c>
      <c r="D606" s="1197" t="s">
        <v>9</v>
      </c>
      <c r="E606" s="1198">
        <v>10</v>
      </c>
      <c r="F606" s="1199" t="s">
        <v>10</v>
      </c>
      <c r="G606" s="1196" t="s">
        <v>21</v>
      </c>
      <c r="H606" s="1200"/>
      <c r="I606" s="1201"/>
      <c r="J606" s="1202"/>
      <c r="K606" s="1203"/>
      <c r="L606" s="1184"/>
      <c r="M606" s="1185"/>
      <c r="N606" s="1185"/>
      <c r="O606" s="1185"/>
      <c r="P606" s="1186"/>
      <c r="Q606" s="1187"/>
      <c r="R606" s="1188"/>
      <c r="S606" s="1189"/>
      <c r="T606" s="1190"/>
      <c r="U606" s="1191"/>
      <c r="V606" s="1192"/>
      <c r="W606" s="1224"/>
      <c r="X606" s="1204"/>
      <c r="Y606" s="1204"/>
      <c r="Z606" s="1204"/>
      <c r="AA606" s="1205"/>
      <c r="AB606" s="1193"/>
      <c r="AC606" s="1194"/>
      <c r="AD606" s="1195"/>
      <c r="AE606" s="1190"/>
      <c r="AF606" s="1191"/>
      <c r="AG606" s="1192"/>
      <c r="AH606" s="1180"/>
      <c r="AI606" s="1181"/>
      <c r="AJ606" s="1181"/>
      <c r="AK606" s="1181"/>
      <c r="AL606" s="1182"/>
      <c r="AN606" s="1183"/>
      <c r="AO606" s="1117"/>
      <c r="AP606" s="1117"/>
      <c r="AQ606" s="1117"/>
      <c r="AR606" s="1118"/>
      <c r="AU606" s="837" t="str">
        <f>IF(OR(I606="×",AU610="×"),"×","●")</f>
        <v>●</v>
      </c>
      <c r="AV606" s="837">
        <f t="shared" ref="AV606" si="402">IF(AU606="●",IF(I606="定","-",I606),"-")</f>
        <v>0</v>
      </c>
      <c r="AW606" s="820">
        <f t="shared" ref="AW606" si="403">20+ROUNDDOWN(($K$256-1000)/1000,0)*20</f>
        <v>0</v>
      </c>
    </row>
    <row r="607" spans="3:49" ht="10.9" customHeight="1">
      <c r="C607" s="1161"/>
      <c r="D607" s="1163"/>
      <c r="E607" s="1165"/>
      <c r="F607" s="1167"/>
      <c r="G607" s="1161"/>
      <c r="H607" s="1169"/>
      <c r="I607" s="1174"/>
      <c r="J607" s="1175"/>
      <c r="K607" s="1176"/>
      <c r="L607" s="1131"/>
      <c r="M607" s="1132"/>
      <c r="N607" s="1132"/>
      <c r="O607" s="1132"/>
      <c r="P607" s="1133"/>
      <c r="Q607" s="1140"/>
      <c r="R607" s="1141"/>
      <c r="S607" s="1142"/>
      <c r="T607" s="1149"/>
      <c r="U607" s="1150"/>
      <c r="V607" s="1151"/>
      <c r="W607" s="1224"/>
      <c r="X607" s="1204"/>
      <c r="Y607" s="1204"/>
      <c r="Z607" s="1204"/>
      <c r="AA607" s="1205"/>
      <c r="AB607" s="1158"/>
      <c r="AC607" s="1159"/>
      <c r="AD607" s="1160"/>
      <c r="AE607" s="1149"/>
      <c r="AF607" s="1150"/>
      <c r="AG607" s="1151"/>
      <c r="AH607" s="1113"/>
      <c r="AI607" s="1114"/>
      <c r="AJ607" s="1114"/>
      <c r="AK607" s="1114"/>
      <c r="AL607" s="1115"/>
      <c r="AN607" s="745"/>
      <c r="AO607" s="746"/>
      <c r="AP607" s="746"/>
      <c r="AQ607" s="746"/>
      <c r="AR607" s="747"/>
      <c r="AU607" s="837"/>
      <c r="AV607" s="837"/>
      <c r="AW607" s="820"/>
    </row>
    <row r="608" spans="3:49" ht="10.9" customHeight="1">
      <c r="C608" s="1161"/>
      <c r="D608" s="1163"/>
      <c r="E608" s="1165"/>
      <c r="F608" s="1167"/>
      <c r="G608" s="1161"/>
      <c r="H608" s="1169"/>
      <c r="I608" s="1174"/>
      <c r="J608" s="1175"/>
      <c r="K608" s="1176"/>
      <c r="L608" s="1131"/>
      <c r="M608" s="1132"/>
      <c r="N608" s="1132"/>
      <c r="O608" s="1132"/>
      <c r="P608" s="1133"/>
      <c r="Q608" s="1140"/>
      <c r="R608" s="1141"/>
      <c r="S608" s="1142"/>
      <c r="T608" s="1149"/>
      <c r="U608" s="1150"/>
      <c r="V608" s="1151"/>
      <c r="W608" s="1224"/>
      <c r="X608" s="1204"/>
      <c r="Y608" s="1204"/>
      <c r="Z608" s="1204"/>
      <c r="AA608" s="1205"/>
      <c r="AB608" s="1122"/>
      <c r="AC608" s="1123"/>
      <c r="AD608" s="1124"/>
      <c r="AE608" s="1149"/>
      <c r="AF608" s="1150"/>
      <c r="AG608" s="1151"/>
      <c r="AH608" s="1113"/>
      <c r="AI608" s="1114"/>
      <c r="AJ608" s="1114"/>
      <c r="AK608" s="1114"/>
      <c r="AL608" s="1115"/>
      <c r="AN608" s="745"/>
      <c r="AO608" s="746"/>
      <c r="AP608" s="746"/>
      <c r="AQ608" s="746"/>
      <c r="AR608" s="747"/>
      <c r="AU608" s="837"/>
      <c r="AV608" s="837"/>
      <c r="AW608" s="820"/>
    </row>
    <row r="609" spans="3:50" ht="10.9" customHeight="1">
      <c r="C609" s="1162"/>
      <c r="D609" s="1164"/>
      <c r="E609" s="1166"/>
      <c r="F609" s="1168"/>
      <c r="G609" s="1162"/>
      <c r="H609" s="1170"/>
      <c r="I609" s="1177"/>
      <c r="J609" s="1178"/>
      <c r="K609" s="1179"/>
      <c r="L609" s="1134"/>
      <c r="M609" s="1135"/>
      <c r="N609" s="1135"/>
      <c r="O609" s="1135"/>
      <c r="P609" s="1136"/>
      <c r="Q609" s="1143"/>
      <c r="R609" s="1144"/>
      <c r="S609" s="1145"/>
      <c r="T609" s="1152"/>
      <c r="U609" s="1153"/>
      <c r="V609" s="1154"/>
      <c r="W609" s="1224"/>
      <c r="X609" s="1204"/>
      <c r="Y609" s="1204"/>
      <c r="Z609" s="1204"/>
      <c r="AA609" s="1205"/>
      <c r="AB609" s="1125"/>
      <c r="AC609" s="1126"/>
      <c r="AD609" s="1127"/>
      <c r="AE609" s="1152"/>
      <c r="AF609" s="1153"/>
      <c r="AG609" s="1154"/>
      <c r="AH609" s="1116"/>
      <c r="AI609" s="1117"/>
      <c r="AJ609" s="1117"/>
      <c r="AK609" s="1117"/>
      <c r="AL609" s="1118"/>
      <c r="AN609" s="745"/>
      <c r="AO609" s="746"/>
      <c r="AP609" s="746"/>
      <c r="AQ609" s="746"/>
      <c r="AR609" s="747"/>
      <c r="AU609" s="837"/>
      <c r="AV609" s="837"/>
      <c r="AW609" s="820"/>
    </row>
    <row r="610" spans="3:50" ht="10.9" customHeight="1">
      <c r="C610" s="1196">
        <v>7</v>
      </c>
      <c r="D610" s="1197" t="s">
        <v>9</v>
      </c>
      <c r="E610" s="1198">
        <v>11</v>
      </c>
      <c r="F610" s="1199" t="s">
        <v>10</v>
      </c>
      <c r="G610" s="1196" t="s">
        <v>22</v>
      </c>
      <c r="H610" s="1200"/>
      <c r="I610" s="1201"/>
      <c r="J610" s="1202"/>
      <c r="K610" s="1203"/>
      <c r="L610" s="1184"/>
      <c r="M610" s="1185"/>
      <c r="N610" s="1185"/>
      <c r="O610" s="1185"/>
      <c r="P610" s="1186"/>
      <c r="Q610" s="1187"/>
      <c r="R610" s="1188"/>
      <c r="S610" s="1189"/>
      <c r="T610" s="1190"/>
      <c r="U610" s="1191"/>
      <c r="V610" s="1192"/>
      <c r="W610" s="1224"/>
      <c r="X610" s="1204"/>
      <c r="Y610" s="1204"/>
      <c r="Z610" s="1204"/>
      <c r="AA610" s="1205"/>
      <c r="AB610" s="1193"/>
      <c r="AC610" s="1194"/>
      <c r="AD610" s="1195"/>
      <c r="AE610" s="1190"/>
      <c r="AF610" s="1191"/>
      <c r="AG610" s="1192"/>
      <c r="AH610" s="1180"/>
      <c r="AI610" s="1181"/>
      <c r="AJ610" s="1181"/>
      <c r="AK610" s="1181"/>
      <c r="AL610" s="1182"/>
      <c r="AN610" s="745"/>
      <c r="AO610" s="746"/>
      <c r="AP610" s="746"/>
      <c r="AQ610" s="746"/>
      <c r="AR610" s="747"/>
      <c r="AU610" s="837" t="str">
        <f>IF(I610="×","×","●")</f>
        <v>●</v>
      </c>
      <c r="AV610" s="837">
        <f t="shared" ref="AV610" si="404">IF(AU610="●",IF(I610="定","-",I610),"-")</f>
        <v>0</v>
      </c>
      <c r="AW610" s="820">
        <f t="shared" ref="AW610" si="405">20+ROUNDDOWN(($K$256-1000)/1000,0)*20</f>
        <v>0</v>
      </c>
      <c r="AX610" s="12"/>
    </row>
    <row r="611" spans="3:50" ht="10.9" customHeight="1">
      <c r="C611" s="1161"/>
      <c r="D611" s="1163"/>
      <c r="E611" s="1165"/>
      <c r="F611" s="1167"/>
      <c r="G611" s="1161"/>
      <c r="H611" s="1169"/>
      <c r="I611" s="1174"/>
      <c r="J611" s="1175"/>
      <c r="K611" s="1176"/>
      <c r="L611" s="1131"/>
      <c r="M611" s="1132"/>
      <c r="N611" s="1132"/>
      <c r="O611" s="1132"/>
      <c r="P611" s="1133"/>
      <c r="Q611" s="1140"/>
      <c r="R611" s="1141"/>
      <c r="S611" s="1142"/>
      <c r="T611" s="1149"/>
      <c r="U611" s="1150"/>
      <c r="V611" s="1151"/>
      <c r="W611" s="1224"/>
      <c r="X611" s="1204"/>
      <c r="Y611" s="1204"/>
      <c r="Z611" s="1204"/>
      <c r="AA611" s="1205"/>
      <c r="AB611" s="1158"/>
      <c r="AC611" s="1159"/>
      <c r="AD611" s="1160"/>
      <c r="AE611" s="1149"/>
      <c r="AF611" s="1150"/>
      <c r="AG611" s="1151"/>
      <c r="AH611" s="1113"/>
      <c r="AI611" s="1114"/>
      <c r="AJ611" s="1114"/>
      <c r="AK611" s="1114"/>
      <c r="AL611" s="1115"/>
      <c r="AN611" s="745"/>
      <c r="AO611" s="746"/>
      <c r="AP611" s="746"/>
      <c r="AQ611" s="746"/>
      <c r="AR611" s="747"/>
      <c r="AU611" s="837"/>
      <c r="AV611" s="837"/>
      <c r="AW611" s="820"/>
      <c r="AX611" s="12"/>
    </row>
    <row r="612" spans="3:50" ht="10.9" customHeight="1">
      <c r="C612" s="1161"/>
      <c r="D612" s="1163"/>
      <c r="E612" s="1165"/>
      <c r="F612" s="1167"/>
      <c r="G612" s="1161"/>
      <c r="H612" s="1169"/>
      <c r="I612" s="1174"/>
      <c r="J612" s="1175"/>
      <c r="K612" s="1176"/>
      <c r="L612" s="1131"/>
      <c r="M612" s="1132"/>
      <c r="N612" s="1132"/>
      <c r="O612" s="1132"/>
      <c r="P612" s="1133"/>
      <c r="Q612" s="1140"/>
      <c r="R612" s="1141"/>
      <c r="S612" s="1142"/>
      <c r="T612" s="1149"/>
      <c r="U612" s="1150"/>
      <c r="V612" s="1151"/>
      <c r="W612" s="1224"/>
      <c r="X612" s="1204"/>
      <c r="Y612" s="1204"/>
      <c r="Z612" s="1204"/>
      <c r="AA612" s="1205"/>
      <c r="AB612" s="1209"/>
      <c r="AC612" s="1210"/>
      <c r="AD612" s="1211"/>
      <c r="AE612" s="1149"/>
      <c r="AF612" s="1150"/>
      <c r="AG612" s="1151"/>
      <c r="AH612" s="1113"/>
      <c r="AI612" s="1114"/>
      <c r="AJ612" s="1114"/>
      <c r="AK612" s="1114"/>
      <c r="AL612" s="1115"/>
      <c r="AN612" s="745"/>
      <c r="AO612" s="746"/>
      <c r="AP612" s="746"/>
      <c r="AQ612" s="746"/>
      <c r="AR612" s="747"/>
      <c r="AU612" s="837"/>
      <c r="AV612" s="837"/>
      <c r="AW612" s="820"/>
      <c r="AX612" s="12"/>
    </row>
    <row r="613" spans="3:50" ht="10.9" customHeight="1" thickBot="1">
      <c r="C613" s="1228"/>
      <c r="D613" s="1229"/>
      <c r="E613" s="1230"/>
      <c r="F613" s="1231"/>
      <c r="G613" s="1228"/>
      <c r="H613" s="1232"/>
      <c r="I613" s="1233"/>
      <c r="J613" s="1234"/>
      <c r="K613" s="1235"/>
      <c r="L613" s="1215"/>
      <c r="M613" s="1216"/>
      <c r="N613" s="1216"/>
      <c r="O613" s="1216"/>
      <c r="P613" s="1217"/>
      <c r="Q613" s="1218"/>
      <c r="R613" s="1219"/>
      <c r="S613" s="1220"/>
      <c r="T613" s="1221"/>
      <c r="U613" s="1222"/>
      <c r="V613" s="1223"/>
      <c r="W613" s="1225"/>
      <c r="X613" s="1226"/>
      <c r="Y613" s="1226"/>
      <c r="Z613" s="1226"/>
      <c r="AA613" s="1227"/>
      <c r="AB613" s="1212"/>
      <c r="AC613" s="1213"/>
      <c r="AD613" s="1214"/>
      <c r="AE613" s="1221"/>
      <c r="AF613" s="1222"/>
      <c r="AG613" s="1223"/>
      <c r="AH613" s="1206"/>
      <c r="AI613" s="1207"/>
      <c r="AJ613" s="1207"/>
      <c r="AK613" s="1207"/>
      <c r="AL613" s="1208"/>
      <c r="AN613" s="900"/>
      <c r="AO613" s="901"/>
      <c r="AP613" s="901"/>
      <c r="AQ613" s="901"/>
      <c r="AR613" s="902"/>
      <c r="AU613" s="904"/>
      <c r="AV613" s="904"/>
      <c r="AW613" s="905"/>
      <c r="AX613" s="12"/>
    </row>
    <row r="614" spans="3:50" ht="10.9" customHeight="1" thickTop="1">
      <c r="C614" s="1161">
        <v>7</v>
      </c>
      <c r="D614" s="1163" t="s">
        <v>9</v>
      </c>
      <c r="E614" s="1165">
        <v>12</v>
      </c>
      <c r="F614" s="1167" t="s">
        <v>10</v>
      </c>
      <c r="G614" s="1161" t="s">
        <v>23</v>
      </c>
      <c r="H614" s="1169"/>
      <c r="I614" s="1171"/>
      <c r="J614" s="1172"/>
      <c r="K614" s="1173"/>
      <c r="L614" s="1128"/>
      <c r="M614" s="1129"/>
      <c r="N614" s="1129"/>
      <c r="O614" s="1129"/>
      <c r="P614" s="1130"/>
      <c r="Q614" s="1137"/>
      <c r="R614" s="1138"/>
      <c r="S614" s="1139"/>
      <c r="T614" s="1146"/>
      <c r="U614" s="1147"/>
      <c r="V614" s="1148"/>
      <c r="W614" s="1128"/>
      <c r="X614" s="1129"/>
      <c r="Y614" s="1129"/>
      <c r="Z614" s="1129"/>
      <c r="AA614" s="1130"/>
      <c r="AB614" s="1155"/>
      <c r="AC614" s="1156"/>
      <c r="AD614" s="1157"/>
      <c r="AE614" s="1146"/>
      <c r="AF614" s="1147"/>
      <c r="AG614" s="1148"/>
      <c r="AH614" s="1110"/>
      <c r="AI614" s="1111"/>
      <c r="AJ614" s="1111"/>
      <c r="AK614" s="1111"/>
      <c r="AL614" s="1112"/>
      <c r="AN614" s="1183"/>
      <c r="AO614" s="1117"/>
      <c r="AP614" s="1117"/>
      <c r="AQ614" s="1117"/>
      <c r="AR614" s="1118"/>
      <c r="AU614" s="837" t="str">
        <f t="shared" ref="AU614" si="406">IF(OR(I614="×",AU618="×"),"×","●")</f>
        <v>●</v>
      </c>
      <c r="AV614" s="837">
        <f t="shared" ref="AV614" si="407">IF(AU614="●",IF(I614="定","-",I614),"-")</f>
        <v>0</v>
      </c>
      <c r="AW614" s="820">
        <f t="shared" ref="AW614" si="408">20+ROUNDDOWN(($K$256-1000)/1000,0)*20</f>
        <v>0</v>
      </c>
    </row>
    <row r="615" spans="3:50" ht="10.9" customHeight="1">
      <c r="C615" s="1161"/>
      <c r="D615" s="1163"/>
      <c r="E615" s="1165"/>
      <c r="F615" s="1167"/>
      <c r="G615" s="1161"/>
      <c r="H615" s="1169"/>
      <c r="I615" s="1174"/>
      <c r="J615" s="1175"/>
      <c r="K615" s="1176"/>
      <c r="L615" s="1131"/>
      <c r="M615" s="1132"/>
      <c r="N615" s="1132"/>
      <c r="O615" s="1132"/>
      <c r="P615" s="1133"/>
      <c r="Q615" s="1140"/>
      <c r="R615" s="1141"/>
      <c r="S615" s="1142"/>
      <c r="T615" s="1149"/>
      <c r="U615" s="1150"/>
      <c r="V615" s="1151"/>
      <c r="W615" s="1131"/>
      <c r="X615" s="1132"/>
      <c r="Y615" s="1132"/>
      <c r="Z615" s="1132"/>
      <c r="AA615" s="1133"/>
      <c r="AB615" s="1158"/>
      <c r="AC615" s="1159"/>
      <c r="AD615" s="1160"/>
      <c r="AE615" s="1149"/>
      <c r="AF615" s="1150"/>
      <c r="AG615" s="1151"/>
      <c r="AH615" s="1113"/>
      <c r="AI615" s="1114"/>
      <c r="AJ615" s="1114"/>
      <c r="AK615" s="1114"/>
      <c r="AL615" s="1115"/>
      <c r="AN615" s="745"/>
      <c r="AO615" s="746"/>
      <c r="AP615" s="746"/>
      <c r="AQ615" s="746"/>
      <c r="AR615" s="747"/>
      <c r="AU615" s="837"/>
      <c r="AV615" s="837"/>
      <c r="AW615" s="820"/>
    </row>
    <row r="616" spans="3:50" ht="10.9" customHeight="1">
      <c r="C616" s="1161"/>
      <c r="D616" s="1163"/>
      <c r="E616" s="1165"/>
      <c r="F616" s="1167"/>
      <c r="G616" s="1161"/>
      <c r="H616" s="1169"/>
      <c r="I616" s="1174"/>
      <c r="J616" s="1175"/>
      <c r="K616" s="1176"/>
      <c r="L616" s="1131"/>
      <c r="M616" s="1132"/>
      <c r="N616" s="1132"/>
      <c r="O616" s="1132"/>
      <c r="P616" s="1133"/>
      <c r="Q616" s="1140"/>
      <c r="R616" s="1141"/>
      <c r="S616" s="1142"/>
      <c r="T616" s="1149"/>
      <c r="U616" s="1150"/>
      <c r="V616" s="1151"/>
      <c r="W616" s="1131"/>
      <c r="X616" s="1132"/>
      <c r="Y616" s="1132"/>
      <c r="Z616" s="1132"/>
      <c r="AA616" s="1133"/>
      <c r="AB616" s="1122"/>
      <c r="AC616" s="1123"/>
      <c r="AD616" s="1124"/>
      <c r="AE616" s="1149"/>
      <c r="AF616" s="1150"/>
      <c r="AG616" s="1151"/>
      <c r="AH616" s="1113"/>
      <c r="AI616" s="1114"/>
      <c r="AJ616" s="1114"/>
      <c r="AK616" s="1114"/>
      <c r="AL616" s="1115"/>
      <c r="AN616" s="745"/>
      <c r="AO616" s="746"/>
      <c r="AP616" s="746"/>
      <c r="AQ616" s="746"/>
      <c r="AR616" s="747"/>
      <c r="AU616" s="837"/>
      <c r="AV616" s="837"/>
      <c r="AW616" s="820"/>
    </row>
    <row r="617" spans="3:50" ht="10.9" customHeight="1">
      <c r="C617" s="1162"/>
      <c r="D617" s="1164"/>
      <c r="E617" s="1166"/>
      <c r="F617" s="1168"/>
      <c r="G617" s="1162"/>
      <c r="H617" s="1170"/>
      <c r="I617" s="1177"/>
      <c r="J617" s="1178"/>
      <c r="K617" s="1179"/>
      <c r="L617" s="1134"/>
      <c r="M617" s="1135"/>
      <c r="N617" s="1135"/>
      <c r="O617" s="1135"/>
      <c r="P617" s="1136"/>
      <c r="Q617" s="1143"/>
      <c r="R617" s="1144"/>
      <c r="S617" s="1145"/>
      <c r="T617" s="1152"/>
      <c r="U617" s="1153"/>
      <c r="V617" s="1154"/>
      <c r="W617" s="1134"/>
      <c r="X617" s="1135"/>
      <c r="Y617" s="1135"/>
      <c r="Z617" s="1135"/>
      <c r="AA617" s="1136"/>
      <c r="AB617" s="1125"/>
      <c r="AC617" s="1126"/>
      <c r="AD617" s="1127"/>
      <c r="AE617" s="1152"/>
      <c r="AF617" s="1153"/>
      <c r="AG617" s="1154"/>
      <c r="AH617" s="1116"/>
      <c r="AI617" s="1117"/>
      <c r="AJ617" s="1117"/>
      <c r="AK617" s="1117"/>
      <c r="AL617" s="1118"/>
      <c r="AN617" s="745"/>
      <c r="AO617" s="746"/>
      <c r="AP617" s="746"/>
      <c r="AQ617" s="746"/>
      <c r="AR617" s="747"/>
      <c r="AU617" s="837"/>
      <c r="AV617" s="837"/>
      <c r="AW617" s="820"/>
    </row>
    <row r="618" spans="3:50" ht="10.9" customHeight="1">
      <c r="C618" s="1196">
        <v>7</v>
      </c>
      <c r="D618" s="1197" t="s">
        <v>9</v>
      </c>
      <c r="E618" s="1198">
        <v>13</v>
      </c>
      <c r="F618" s="1199" t="s">
        <v>10</v>
      </c>
      <c r="G618" s="1196" t="s">
        <v>24</v>
      </c>
      <c r="H618" s="1200"/>
      <c r="I618" s="1201"/>
      <c r="J618" s="1202"/>
      <c r="K618" s="1203"/>
      <c r="L618" s="1184"/>
      <c r="M618" s="1185"/>
      <c r="N618" s="1185"/>
      <c r="O618" s="1185"/>
      <c r="P618" s="1186"/>
      <c r="Q618" s="1187"/>
      <c r="R618" s="1188"/>
      <c r="S618" s="1189"/>
      <c r="T618" s="1190"/>
      <c r="U618" s="1191"/>
      <c r="V618" s="1192"/>
      <c r="W618" s="1184"/>
      <c r="X618" s="1185"/>
      <c r="Y618" s="1185"/>
      <c r="Z618" s="1185"/>
      <c r="AA618" s="1186"/>
      <c r="AB618" s="1193"/>
      <c r="AC618" s="1194"/>
      <c r="AD618" s="1195"/>
      <c r="AE618" s="1190"/>
      <c r="AF618" s="1191"/>
      <c r="AG618" s="1192"/>
      <c r="AH618" s="1180"/>
      <c r="AI618" s="1181"/>
      <c r="AJ618" s="1181"/>
      <c r="AK618" s="1181"/>
      <c r="AL618" s="1182"/>
      <c r="AN618" s="1183"/>
      <c r="AO618" s="1117"/>
      <c r="AP618" s="1117"/>
      <c r="AQ618" s="1117"/>
      <c r="AR618" s="1118"/>
      <c r="AU618" s="837" t="str">
        <f t="shared" ref="AU618" si="409">IF(OR(I618="×",AU622="×"),"×","●")</f>
        <v>●</v>
      </c>
      <c r="AV618" s="837">
        <f t="shared" ref="AV618" si="410">IF(AU618="●",IF(I618="定","-",I618),"-")</f>
        <v>0</v>
      </c>
      <c r="AW618" s="820">
        <f t="shared" ref="AW618" si="411">20+ROUNDDOWN(($K$256-1000)/1000,0)*20</f>
        <v>0</v>
      </c>
    </row>
    <row r="619" spans="3:50" ht="10.9" customHeight="1">
      <c r="C619" s="1161"/>
      <c r="D619" s="1163"/>
      <c r="E619" s="1165"/>
      <c r="F619" s="1167"/>
      <c r="G619" s="1161"/>
      <c r="H619" s="1169"/>
      <c r="I619" s="1174"/>
      <c r="J619" s="1175"/>
      <c r="K619" s="1176"/>
      <c r="L619" s="1131"/>
      <c r="M619" s="1132"/>
      <c r="N619" s="1132"/>
      <c r="O619" s="1132"/>
      <c r="P619" s="1133"/>
      <c r="Q619" s="1140"/>
      <c r="R619" s="1141"/>
      <c r="S619" s="1142"/>
      <c r="T619" s="1149"/>
      <c r="U619" s="1150"/>
      <c r="V619" s="1151"/>
      <c r="W619" s="1131"/>
      <c r="X619" s="1132"/>
      <c r="Y619" s="1132"/>
      <c r="Z619" s="1132"/>
      <c r="AA619" s="1133"/>
      <c r="AB619" s="1158"/>
      <c r="AC619" s="1159"/>
      <c r="AD619" s="1160"/>
      <c r="AE619" s="1149"/>
      <c r="AF619" s="1150"/>
      <c r="AG619" s="1151"/>
      <c r="AH619" s="1113"/>
      <c r="AI619" s="1114"/>
      <c r="AJ619" s="1114"/>
      <c r="AK619" s="1114"/>
      <c r="AL619" s="1115"/>
      <c r="AN619" s="745"/>
      <c r="AO619" s="746"/>
      <c r="AP619" s="746"/>
      <c r="AQ619" s="746"/>
      <c r="AR619" s="747"/>
      <c r="AU619" s="837"/>
      <c r="AV619" s="837"/>
      <c r="AW619" s="820"/>
    </row>
    <row r="620" spans="3:50" ht="10.9" customHeight="1">
      <c r="C620" s="1161"/>
      <c r="D620" s="1163"/>
      <c r="E620" s="1165"/>
      <c r="F620" s="1167"/>
      <c r="G620" s="1161"/>
      <c r="H620" s="1169"/>
      <c r="I620" s="1174"/>
      <c r="J620" s="1175"/>
      <c r="K620" s="1176"/>
      <c r="L620" s="1131"/>
      <c r="M620" s="1132"/>
      <c r="N620" s="1132"/>
      <c r="O620" s="1132"/>
      <c r="P620" s="1133"/>
      <c r="Q620" s="1140"/>
      <c r="R620" s="1141"/>
      <c r="S620" s="1142"/>
      <c r="T620" s="1149"/>
      <c r="U620" s="1150"/>
      <c r="V620" s="1151"/>
      <c r="W620" s="1131"/>
      <c r="X620" s="1132"/>
      <c r="Y620" s="1132"/>
      <c r="Z620" s="1132"/>
      <c r="AA620" s="1133"/>
      <c r="AB620" s="1122"/>
      <c r="AC620" s="1123"/>
      <c r="AD620" s="1124"/>
      <c r="AE620" s="1149"/>
      <c r="AF620" s="1150"/>
      <c r="AG620" s="1151"/>
      <c r="AH620" s="1113"/>
      <c r="AI620" s="1114"/>
      <c r="AJ620" s="1114"/>
      <c r="AK620" s="1114"/>
      <c r="AL620" s="1115"/>
      <c r="AN620" s="745"/>
      <c r="AO620" s="746"/>
      <c r="AP620" s="746"/>
      <c r="AQ620" s="746"/>
      <c r="AR620" s="747"/>
      <c r="AU620" s="837"/>
      <c r="AV620" s="837"/>
      <c r="AW620" s="820"/>
    </row>
    <row r="621" spans="3:50" ht="10.9" customHeight="1">
      <c r="C621" s="1162"/>
      <c r="D621" s="1164"/>
      <c r="E621" s="1166"/>
      <c r="F621" s="1168"/>
      <c r="G621" s="1162"/>
      <c r="H621" s="1170"/>
      <c r="I621" s="1177"/>
      <c r="J621" s="1178"/>
      <c r="K621" s="1179"/>
      <c r="L621" s="1134"/>
      <c r="M621" s="1135"/>
      <c r="N621" s="1135"/>
      <c r="O621" s="1135"/>
      <c r="P621" s="1136"/>
      <c r="Q621" s="1143"/>
      <c r="R621" s="1144"/>
      <c r="S621" s="1145"/>
      <c r="T621" s="1152"/>
      <c r="U621" s="1153"/>
      <c r="V621" s="1154"/>
      <c r="W621" s="1134"/>
      <c r="X621" s="1135"/>
      <c r="Y621" s="1135"/>
      <c r="Z621" s="1135"/>
      <c r="AA621" s="1136"/>
      <c r="AB621" s="1125"/>
      <c r="AC621" s="1126"/>
      <c r="AD621" s="1127"/>
      <c r="AE621" s="1152"/>
      <c r="AF621" s="1153"/>
      <c r="AG621" s="1154"/>
      <c r="AH621" s="1116"/>
      <c r="AI621" s="1117"/>
      <c r="AJ621" s="1117"/>
      <c r="AK621" s="1117"/>
      <c r="AL621" s="1118"/>
      <c r="AN621" s="745"/>
      <c r="AO621" s="746"/>
      <c r="AP621" s="746"/>
      <c r="AQ621" s="746"/>
      <c r="AR621" s="747"/>
      <c r="AU621" s="837"/>
      <c r="AV621" s="837"/>
      <c r="AW621" s="820"/>
    </row>
    <row r="622" spans="3:50" ht="10.9" customHeight="1">
      <c r="C622" s="1196">
        <v>7</v>
      </c>
      <c r="D622" s="1197" t="s">
        <v>9</v>
      </c>
      <c r="E622" s="1198">
        <v>14</v>
      </c>
      <c r="F622" s="1199" t="s">
        <v>10</v>
      </c>
      <c r="G622" s="1196" t="s">
        <v>25</v>
      </c>
      <c r="H622" s="1200"/>
      <c r="I622" s="1201"/>
      <c r="J622" s="1202"/>
      <c r="K622" s="1203"/>
      <c r="L622" s="1184"/>
      <c r="M622" s="1185"/>
      <c r="N622" s="1185"/>
      <c r="O622" s="1185"/>
      <c r="P622" s="1186"/>
      <c r="Q622" s="1187"/>
      <c r="R622" s="1188"/>
      <c r="S622" s="1189"/>
      <c r="T622" s="1190"/>
      <c r="U622" s="1191"/>
      <c r="V622" s="1192"/>
      <c r="W622" s="1184"/>
      <c r="X622" s="1185"/>
      <c r="Y622" s="1185"/>
      <c r="Z622" s="1185"/>
      <c r="AA622" s="1186"/>
      <c r="AB622" s="1193"/>
      <c r="AC622" s="1194"/>
      <c r="AD622" s="1195"/>
      <c r="AE622" s="1190"/>
      <c r="AF622" s="1191"/>
      <c r="AG622" s="1192"/>
      <c r="AH622" s="1180"/>
      <c r="AI622" s="1181"/>
      <c r="AJ622" s="1181"/>
      <c r="AK622" s="1181"/>
      <c r="AL622" s="1182"/>
      <c r="AN622" s="1183"/>
      <c r="AO622" s="1117"/>
      <c r="AP622" s="1117"/>
      <c r="AQ622" s="1117"/>
      <c r="AR622" s="1118"/>
      <c r="AU622" s="837" t="str">
        <f t="shared" ref="AU622" si="412">IF(OR(I622="×",AU626="×"),"×","●")</f>
        <v>●</v>
      </c>
      <c r="AV622" s="837">
        <f t="shared" ref="AV622" si="413">IF(AU622="●",IF(I622="定","-",I622),"-")</f>
        <v>0</v>
      </c>
      <c r="AW622" s="820">
        <f t="shared" ref="AW622" si="414">20+ROUNDDOWN(($K$256-1000)/1000,0)*20</f>
        <v>0</v>
      </c>
    </row>
    <row r="623" spans="3:50" ht="10.9" customHeight="1">
      <c r="C623" s="1161"/>
      <c r="D623" s="1163"/>
      <c r="E623" s="1165"/>
      <c r="F623" s="1167"/>
      <c r="G623" s="1161"/>
      <c r="H623" s="1169"/>
      <c r="I623" s="1174"/>
      <c r="J623" s="1175"/>
      <c r="K623" s="1176"/>
      <c r="L623" s="1131"/>
      <c r="M623" s="1132"/>
      <c r="N623" s="1132"/>
      <c r="O623" s="1132"/>
      <c r="P623" s="1133"/>
      <c r="Q623" s="1140"/>
      <c r="R623" s="1141"/>
      <c r="S623" s="1142"/>
      <c r="T623" s="1149"/>
      <c r="U623" s="1150"/>
      <c r="V623" s="1151"/>
      <c r="W623" s="1131"/>
      <c r="X623" s="1132"/>
      <c r="Y623" s="1132"/>
      <c r="Z623" s="1132"/>
      <c r="AA623" s="1133"/>
      <c r="AB623" s="1158"/>
      <c r="AC623" s="1159"/>
      <c r="AD623" s="1160"/>
      <c r="AE623" s="1149"/>
      <c r="AF623" s="1150"/>
      <c r="AG623" s="1151"/>
      <c r="AH623" s="1113"/>
      <c r="AI623" s="1114"/>
      <c r="AJ623" s="1114"/>
      <c r="AK623" s="1114"/>
      <c r="AL623" s="1115"/>
      <c r="AN623" s="745"/>
      <c r="AO623" s="746"/>
      <c r="AP623" s="746"/>
      <c r="AQ623" s="746"/>
      <c r="AR623" s="747"/>
      <c r="AU623" s="837"/>
      <c r="AV623" s="837"/>
      <c r="AW623" s="820"/>
    </row>
    <row r="624" spans="3:50" ht="10.9" customHeight="1">
      <c r="C624" s="1161"/>
      <c r="D624" s="1163"/>
      <c r="E624" s="1165"/>
      <c r="F624" s="1167"/>
      <c r="G624" s="1161"/>
      <c r="H624" s="1169"/>
      <c r="I624" s="1174"/>
      <c r="J624" s="1175"/>
      <c r="K624" s="1176"/>
      <c r="L624" s="1131"/>
      <c r="M624" s="1132"/>
      <c r="N624" s="1132"/>
      <c r="O624" s="1132"/>
      <c r="P624" s="1133"/>
      <c r="Q624" s="1140"/>
      <c r="R624" s="1141"/>
      <c r="S624" s="1142"/>
      <c r="T624" s="1149"/>
      <c r="U624" s="1150"/>
      <c r="V624" s="1151"/>
      <c r="W624" s="1131"/>
      <c r="X624" s="1132"/>
      <c r="Y624" s="1132"/>
      <c r="Z624" s="1132"/>
      <c r="AA624" s="1133"/>
      <c r="AB624" s="1122"/>
      <c r="AC624" s="1123"/>
      <c r="AD624" s="1124"/>
      <c r="AE624" s="1149"/>
      <c r="AF624" s="1150"/>
      <c r="AG624" s="1151"/>
      <c r="AH624" s="1113"/>
      <c r="AI624" s="1114"/>
      <c r="AJ624" s="1114"/>
      <c r="AK624" s="1114"/>
      <c r="AL624" s="1115"/>
      <c r="AN624" s="745"/>
      <c r="AO624" s="746"/>
      <c r="AP624" s="746"/>
      <c r="AQ624" s="746"/>
      <c r="AR624" s="747"/>
      <c r="AU624" s="837"/>
      <c r="AV624" s="837"/>
      <c r="AW624" s="820"/>
    </row>
    <row r="625" spans="3:49" ht="10.9" customHeight="1">
      <c r="C625" s="1162"/>
      <c r="D625" s="1164"/>
      <c r="E625" s="1166"/>
      <c r="F625" s="1168"/>
      <c r="G625" s="1162"/>
      <c r="H625" s="1170"/>
      <c r="I625" s="1177"/>
      <c r="J625" s="1178"/>
      <c r="K625" s="1179"/>
      <c r="L625" s="1134"/>
      <c r="M625" s="1135"/>
      <c r="N625" s="1135"/>
      <c r="O625" s="1135"/>
      <c r="P625" s="1136"/>
      <c r="Q625" s="1143"/>
      <c r="R625" s="1144"/>
      <c r="S625" s="1145"/>
      <c r="T625" s="1152"/>
      <c r="U625" s="1153"/>
      <c r="V625" s="1154"/>
      <c r="W625" s="1134"/>
      <c r="X625" s="1135"/>
      <c r="Y625" s="1135"/>
      <c r="Z625" s="1135"/>
      <c r="AA625" s="1136"/>
      <c r="AB625" s="1125"/>
      <c r="AC625" s="1126"/>
      <c r="AD625" s="1127"/>
      <c r="AE625" s="1152"/>
      <c r="AF625" s="1153"/>
      <c r="AG625" s="1154"/>
      <c r="AH625" s="1116"/>
      <c r="AI625" s="1117"/>
      <c r="AJ625" s="1117"/>
      <c r="AK625" s="1117"/>
      <c r="AL625" s="1118"/>
      <c r="AN625" s="745"/>
      <c r="AO625" s="746"/>
      <c r="AP625" s="746"/>
      <c r="AQ625" s="746"/>
      <c r="AR625" s="747"/>
      <c r="AU625" s="837"/>
      <c r="AV625" s="837"/>
      <c r="AW625" s="820"/>
    </row>
    <row r="626" spans="3:49" ht="10.9" customHeight="1">
      <c r="C626" s="1196">
        <v>7</v>
      </c>
      <c r="D626" s="1197" t="s">
        <v>9</v>
      </c>
      <c r="E626" s="1198">
        <v>15</v>
      </c>
      <c r="F626" s="1199" t="s">
        <v>10</v>
      </c>
      <c r="G626" s="1196" t="s">
        <v>19</v>
      </c>
      <c r="H626" s="1200"/>
      <c r="I626" s="1201"/>
      <c r="J626" s="1202"/>
      <c r="K626" s="1203"/>
      <c r="L626" s="1184"/>
      <c r="M626" s="1185"/>
      <c r="N626" s="1185"/>
      <c r="O626" s="1185"/>
      <c r="P626" s="1186"/>
      <c r="Q626" s="1187"/>
      <c r="R626" s="1188"/>
      <c r="S626" s="1189"/>
      <c r="T626" s="1190"/>
      <c r="U626" s="1191"/>
      <c r="V626" s="1192"/>
      <c r="W626" s="1184"/>
      <c r="X626" s="1185"/>
      <c r="Y626" s="1185"/>
      <c r="Z626" s="1185"/>
      <c r="AA626" s="1186"/>
      <c r="AB626" s="1193"/>
      <c r="AC626" s="1194"/>
      <c r="AD626" s="1195"/>
      <c r="AE626" s="1190"/>
      <c r="AF626" s="1191"/>
      <c r="AG626" s="1192"/>
      <c r="AH626" s="1180"/>
      <c r="AI626" s="1181"/>
      <c r="AJ626" s="1181"/>
      <c r="AK626" s="1181"/>
      <c r="AL626" s="1182"/>
      <c r="AN626" s="1183"/>
      <c r="AO626" s="1117"/>
      <c r="AP626" s="1117"/>
      <c r="AQ626" s="1117"/>
      <c r="AR626" s="1118"/>
      <c r="AU626" s="837" t="str">
        <f t="shared" ref="AU626" si="415">IF(OR(I626="×",AU630="×"),"×","●")</f>
        <v>●</v>
      </c>
      <c r="AV626" s="837">
        <f t="shared" ref="AV626" si="416">IF(AU626="●",IF(I626="定","-",I626),"-")</f>
        <v>0</v>
      </c>
      <c r="AW626" s="820">
        <f t="shared" ref="AW626" si="417">20+ROUNDDOWN(($K$256-1000)/1000,0)*20</f>
        <v>0</v>
      </c>
    </row>
    <row r="627" spans="3:49" ht="10.9" customHeight="1">
      <c r="C627" s="1161"/>
      <c r="D627" s="1163"/>
      <c r="E627" s="1165"/>
      <c r="F627" s="1167"/>
      <c r="G627" s="1161"/>
      <c r="H627" s="1169"/>
      <c r="I627" s="1174"/>
      <c r="J627" s="1175"/>
      <c r="K627" s="1176"/>
      <c r="L627" s="1131"/>
      <c r="M627" s="1132"/>
      <c r="N627" s="1132"/>
      <c r="O627" s="1132"/>
      <c r="P627" s="1133"/>
      <c r="Q627" s="1140"/>
      <c r="R627" s="1141"/>
      <c r="S627" s="1142"/>
      <c r="T627" s="1149"/>
      <c r="U627" s="1150"/>
      <c r="V627" s="1151"/>
      <c r="W627" s="1131"/>
      <c r="X627" s="1132"/>
      <c r="Y627" s="1132"/>
      <c r="Z627" s="1132"/>
      <c r="AA627" s="1133"/>
      <c r="AB627" s="1158"/>
      <c r="AC627" s="1159"/>
      <c r="AD627" s="1160"/>
      <c r="AE627" s="1149"/>
      <c r="AF627" s="1150"/>
      <c r="AG627" s="1151"/>
      <c r="AH627" s="1113"/>
      <c r="AI627" s="1114"/>
      <c r="AJ627" s="1114"/>
      <c r="AK627" s="1114"/>
      <c r="AL627" s="1115"/>
      <c r="AN627" s="745"/>
      <c r="AO627" s="746"/>
      <c r="AP627" s="746"/>
      <c r="AQ627" s="746"/>
      <c r="AR627" s="747"/>
      <c r="AU627" s="837"/>
      <c r="AV627" s="837"/>
      <c r="AW627" s="820"/>
    </row>
    <row r="628" spans="3:49" ht="10.9" customHeight="1">
      <c r="C628" s="1161"/>
      <c r="D628" s="1163"/>
      <c r="E628" s="1165"/>
      <c r="F628" s="1167"/>
      <c r="G628" s="1161"/>
      <c r="H628" s="1169"/>
      <c r="I628" s="1174"/>
      <c r="J628" s="1175"/>
      <c r="K628" s="1176"/>
      <c r="L628" s="1131"/>
      <c r="M628" s="1132"/>
      <c r="N628" s="1132"/>
      <c r="O628" s="1132"/>
      <c r="P628" s="1133"/>
      <c r="Q628" s="1140"/>
      <c r="R628" s="1141"/>
      <c r="S628" s="1142"/>
      <c r="T628" s="1149"/>
      <c r="U628" s="1150"/>
      <c r="V628" s="1151"/>
      <c r="W628" s="1131"/>
      <c r="X628" s="1132"/>
      <c r="Y628" s="1132"/>
      <c r="Z628" s="1132"/>
      <c r="AA628" s="1133"/>
      <c r="AB628" s="1122"/>
      <c r="AC628" s="1123"/>
      <c r="AD628" s="1124"/>
      <c r="AE628" s="1149"/>
      <c r="AF628" s="1150"/>
      <c r="AG628" s="1151"/>
      <c r="AH628" s="1113"/>
      <c r="AI628" s="1114"/>
      <c r="AJ628" s="1114"/>
      <c r="AK628" s="1114"/>
      <c r="AL628" s="1115"/>
      <c r="AN628" s="745"/>
      <c r="AO628" s="746"/>
      <c r="AP628" s="746"/>
      <c r="AQ628" s="746"/>
      <c r="AR628" s="747"/>
      <c r="AU628" s="837"/>
      <c r="AV628" s="837"/>
      <c r="AW628" s="820"/>
    </row>
    <row r="629" spans="3:49" ht="10.9" customHeight="1">
      <c r="C629" s="1162"/>
      <c r="D629" s="1164"/>
      <c r="E629" s="1166"/>
      <c r="F629" s="1168"/>
      <c r="G629" s="1162"/>
      <c r="H629" s="1170"/>
      <c r="I629" s="1177"/>
      <c r="J629" s="1178"/>
      <c r="K629" s="1179"/>
      <c r="L629" s="1134"/>
      <c r="M629" s="1135"/>
      <c r="N629" s="1135"/>
      <c r="O629" s="1135"/>
      <c r="P629" s="1136"/>
      <c r="Q629" s="1143"/>
      <c r="R629" s="1144"/>
      <c r="S629" s="1145"/>
      <c r="T629" s="1152"/>
      <c r="U629" s="1153"/>
      <c r="V629" s="1154"/>
      <c r="W629" s="1134"/>
      <c r="X629" s="1135"/>
      <c r="Y629" s="1135"/>
      <c r="Z629" s="1135"/>
      <c r="AA629" s="1136"/>
      <c r="AB629" s="1125"/>
      <c r="AC629" s="1126"/>
      <c r="AD629" s="1127"/>
      <c r="AE629" s="1152"/>
      <c r="AF629" s="1153"/>
      <c r="AG629" s="1154"/>
      <c r="AH629" s="1116"/>
      <c r="AI629" s="1117"/>
      <c r="AJ629" s="1117"/>
      <c r="AK629" s="1117"/>
      <c r="AL629" s="1118"/>
      <c r="AN629" s="745"/>
      <c r="AO629" s="746"/>
      <c r="AP629" s="746"/>
      <c r="AQ629" s="746"/>
      <c r="AR629" s="747"/>
      <c r="AU629" s="837"/>
      <c r="AV629" s="837"/>
      <c r="AW629" s="820"/>
    </row>
    <row r="630" spans="3:49" ht="10.9" customHeight="1">
      <c r="C630" s="1196">
        <v>7</v>
      </c>
      <c r="D630" s="1197" t="s">
        <v>9</v>
      </c>
      <c r="E630" s="1198">
        <v>16</v>
      </c>
      <c r="F630" s="1199" t="s">
        <v>10</v>
      </c>
      <c r="G630" s="1196" t="s">
        <v>20</v>
      </c>
      <c r="H630" s="1200"/>
      <c r="I630" s="1201"/>
      <c r="J630" s="1202"/>
      <c r="K630" s="1203"/>
      <c r="L630" s="1184"/>
      <c r="M630" s="1185"/>
      <c r="N630" s="1185"/>
      <c r="O630" s="1185"/>
      <c r="P630" s="1186"/>
      <c r="Q630" s="1187"/>
      <c r="R630" s="1188"/>
      <c r="S630" s="1189"/>
      <c r="T630" s="1190"/>
      <c r="U630" s="1191"/>
      <c r="V630" s="1192"/>
      <c r="W630" s="1184"/>
      <c r="X630" s="1185"/>
      <c r="Y630" s="1185"/>
      <c r="Z630" s="1185"/>
      <c r="AA630" s="1186"/>
      <c r="AB630" s="1193"/>
      <c r="AC630" s="1194"/>
      <c r="AD630" s="1195"/>
      <c r="AE630" s="1190"/>
      <c r="AF630" s="1191"/>
      <c r="AG630" s="1192"/>
      <c r="AH630" s="1180"/>
      <c r="AI630" s="1181"/>
      <c r="AJ630" s="1181"/>
      <c r="AK630" s="1181"/>
      <c r="AL630" s="1182"/>
      <c r="AN630" s="1183"/>
      <c r="AO630" s="1117"/>
      <c r="AP630" s="1117"/>
      <c r="AQ630" s="1117"/>
      <c r="AR630" s="1118"/>
      <c r="AU630" s="837" t="str">
        <f t="shared" ref="AU630" si="418">IF(OR(I630="×",AU634="×"),"×","●")</f>
        <v>●</v>
      </c>
      <c r="AV630" s="837">
        <f t="shared" ref="AV630" si="419">IF(AU630="●",IF(I630="定","-",I630),"-")</f>
        <v>0</v>
      </c>
      <c r="AW630" s="820">
        <f t="shared" ref="AW630" si="420">20+ROUNDDOWN(($K$256-1000)/1000,0)*20</f>
        <v>0</v>
      </c>
    </row>
    <row r="631" spans="3:49" ht="10.9" customHeight="1">
      <c r="C631" s="1161"/>
      <c r="D631" s="1163"/>
      <c r="E631" s="1165"/>
      <c r="F631" s="1167"/>
      <c r="G631" s="1161"/>
      <c r="H631" s="1169"/>
      <c r="I631" s="1174"/>
      <c r="J631" s="1175"/>
      <c r="K631" s="1176"/>
      <c r="L631" s="1131"/>
      <c r="M631" s="1132"/>
      <c r="N631" s="1132"/>
      <c r="O631" s="1132"/>
      <c r="P631" s="1133"/>
      <c r="Q631" s="1140"/>
      <c r="R631" s="1141"/>
      <c r="S631" s="1142"/>
      <c r="T631" s="1149"/>
      <c r="U631" s="1150"/>
      <c r="V631" s="1151"/>
      <c r="W631" s="1131"/>
      <c r="X631" s="1132"/>
      <c r="Y631" s="1132"/>
      <c r="Z631" s="1132"/>
      <c r="AA631" s="1133"/>
      <c r="AB631" s="1158"/>
      <c r="AC631" s="1159"/>
      <c r="AD631" s="1160"/>
      <c r="AE631" s="1149"/>
      <c r="AF631" s="1150"/>
      <c r="AG631" s="1151"/>
      <c r="AH631" s="1113"/>
      <c r="AI631" s="1114"/>
      <c r="AJ631" s="1114"/>
      <c r="AK631" s="1114"/>
      <c r="AL631" s="1115"/>
      <c r="AN631" s="745"/>
      <c r="AO631" s="746"/>
      <c r="AP631" s="746"/>
      <c r="AQ631" s="746"/>
      <c r="AR631" s="747"/>
      <c r="AU631" s="837"/>
      <c r="AV631" s="837"/>
      <c r="AW631" s="820"/>
    </row>
    <row r="632" spans="3:49" ht="10.9" customHeight="1">
      <c r="C632" s="1161"/>
      <c r="D632" s="1163"/>
      <c r="E632" s="1165"/>
      <c r="F632" s="1167"/>
      <c r="G632" s="1161"/>
      <c r="H632" s="1169"/>
      <c r="I632" s="1174"/>
      <c r="J632" s="1175"/>
      <c r="K632" s="1176"/>
      <c r="L632" s="1131"/>
      <c r="M632" s="1132"/>
      <c r="N632" s="1132"/>
      <c r="O632" s="1132"/>
      <c r="P632" s="1133"/>
      <c r="Q632" s="1140"/>
      <c r="R632" s="1141"/>
      <c r="S632" s="1142"/>
      <c r="T632" s="1149"/>
      <c r="U632" s="1150"/>
      <c r="V632" s="1151"/>
      <c r="W632" s="1131"/>
      <c r="X632" s="1132"/>
      <c r="Y632" s="1132"/>
      <c r="Z632" s="1132"/>
      <c r="AA632" s="1133"/>
      <c r="AB632" s="1122"/>
      <c r="AC632" s="1123"/>
      <c r="AD632" s="1124"/>
      <c r="AE632" s="1149"/>
      <c r="AF632" s="1150"/>
      <c r="AG632" s="1151"/>
      <c r="AH632" s="1113"/>
      <c r="AI632" s="1114"/>
      <c r="AJ632" s="1114"/>
      <c r="AK632" s="1114"/>
      <c r="AL632" s="1115"/>
      <c r="AN632" s="745"/>
      <c r="AO632" s="746"/>
      <c r="AP632" s="746"/>
      <c r="AQ632" s="746"/>
      <c r="AR632" s="747"/>
      <c r="AU632" s="837"/>
      <c r="AV632" s="837"/>
      <c r="AW632" s="820"/>
    </row>
    <row r="633" spans="3:49" ht="10.9" customHeight="1">
      <c r="C633" s="1162"/>
      <c r="D633" s="1164"/>
      <c r="E633" s="1166"/>
      <c r="F633" s="1168"/>
      <c r="G633" s="1162"/>
      <c r="H633" s="1170"/>
      <c r="I633" s="1177"/>
      <c r="J633" s="1178"/>
      <c r="K633" s="1179"/>
      <c r="L633" s="1134"/>
      <c r="M633" s="1135"/>
      <c r="N633" s="1135"/>
      <c r="O633" s="1135"/>
      <c r="P633" s="1136"/>
      <c r="Q633" s="1143"/>
      <c r="R633" s="1144"/>
      <c r="S633" s="1145"/>
      <c r="T633" s="1152"/>
      <c r="U633" s="1153"/>
      <c r="V633" s="1154"/>
      <c r="W633" s="1134"/>
      <c r="X633" s="1135"/>
      <c r="Y633" s="1135"/>
      <c r="Z633" s="1135"/>
      <c r="AA633" s="1136"/>
      <c r="AB633" s="1125"/>
      <c r="AC633" s="1126"/>
      <c r="AD633" s="1127"/>
      <c r="AE633" s="1152"/>
      <c r="AF633" s="1153"/>
      <c r="AG633" s="1154"/>
      <c r="AH633" s="1116"/>
      <c r="AI633" s="1117"/>
      <c r="AJ633" s="1117"/>
      <c r="AK633" s="1117"/>
      <c r="AL633" s="1118"/>
      <c r="AN633" s="745"/>
      <c r="AO633" s="746"/>
      <c r="AP633" s="746"/>
      <c r="AQ633" s="746"/>
      <c r="AR633" s="747"/>
      <c r="AU633" s="837"/>
      <c r="AV633" s="837"/>
      <c r="AW633" s="820"/>
    </row>
    <row r="634" spans="3:49" ht="10.9" customHeight="1">
      <c r="C634" s="1196">
        <v>7</v>
      </c>
      <c r="D634" s="1197" t="s">
        <v>9</v>
      </c>
      <c r="E634" s="1198">
        <v>17</v>
      </c>
      <c r="F634" s="1199" t="s">
        <v>10</v>
      </c>
      <c r="G634" s="1196" t="s">
        <v>21</v>
      </c>
      <c r="H634" s="1200"/>
      <c r="I634" s="1201"/>
      <c r="J634" s="1202"/>
      <c r="K634" s="1203"/>
      <c r="L634" s="1184"/>
      <c r="M634" s="1185"/>
      <c r="N634" s="1185"/>
      <c r="O634" s="1185"/>
      <c r="P634" s="1186"/>
      <c r="Q634" s="1187"/>
      <c r="R634" s="1188"/>
      <c r="S634" s="1189"/>
      <c r="T634" s="1190"/>
      <c r="U634" s="1191"/>
      <c r="V634" s="1192"/>
      <c r="W634" s="1204"/>
      <c r="X634" s="1204"/>
      <c r="Y634" s="1204"/>
      <c r="Z634" s="1204"/>
      <c r="AA634" s="1205"/>
      <c r="AB634" s="1193"/>
      <c r="AC634" s="1194"/>
      <c r="AD634" s="1195"/>
      <c r="AE634" s="1190"/>
      <c r="AF634" s="1191"/>
      <c r="AG634" s="1192"/>
      <c r="AH634" s="1180"/>
      <c r="AI634" s="1181"/>
      <c r="AJ634" s="1181"/>
      <c r="AK634" s="1181"/>
      <c r="AL634" s="1182"/>
      <c r="AN634" s="1183"/>
      <c r="AO634" s="1117"/>
      <c r="AP634" s="1117"/>
      <c r="AQ634" s="1117"/>
      <c r="AR634" s="1118"/>
      <c r="AU634" s="837" t="str">
        <f t="shared" ref="AU634" si="421">IF(OR(I634="×",AU638="×"),"×","●")</f>
        <v>●</v>
      </c>
      <c r="AV634" s="837">
        <f t="shared" ref="AV634" si="422">IF(AU634="●",IF(I634="定","-",I634),"-")</f>
        <v>0</v>
      </c>
      <c r="AW634" s="820">
        <f t="shared" ref="AW634" si="423">20+ROUNDDOWN(($K$256-1000)/1000,0)*20</f>
        <v>0</v>
      </c>
    </row>
    <row r="635" spans="3:49" ht="10.9" customHeight="1">
      <c r="C635" s="1161"/>
      <c r="D635" s="1163"/>
      <c r="E635" s="1165"/>
      <c r="F635" s="1167"/>
      <c r="G635" s="1161"/>
      <c r="H635" s="1169"/>
      <c r="I635" s="1174"/>
      <c r="J635" s="1175"/>
      <c r="K635" s="1176"/>
      <c r="L635" s="1131"/>
      <c r="M635" s="1132"/>
      <c r="N635" s="1132"/>
      <c r="O635" s="1132"/>
      <c r="P635" s="1133"/>
      <c r="Q635" s="1140"/>
      <c r="R635" s="1141"/>
      <c r="S635" s="1142"/>
      <c r="T635" s="1149"/>
      <c r="U635" s="1150"/>
      <c r="V635" s="1151"/>
      <c r="W635" s="1204"/>
      <c r="X635" s="1204"/>
      <c r="Y635" s="1204"/>
      <c r="Z635" s="1204"/>
      <c r="AA635" s="1205"/>
      <c r="AB635" s="1158"/>
      <c r="AC635" s="1159"/>
      <c r="AD635" s="1160"/>
      <c r="AE635" s="1149"/>
      <c r="AF635" s="1150"/>
      <c r="AG635" s="1151"/>
      <c r="AH635" s="1113"/>
      <c r="AI635" s="1114"/>
      <c r="AJ635" s="1114"/>
      <c r="AK635" s="1114"/>
      <c r="AL635" s="1115"/>
      <c r="AN635" s="745"/>
      <c r="AO635" s="746"/>
      <c r="AP635" s="746"/>
      <c r="AQ635" s="746"/>
      <c r="AR635" s="747"/>
      <c r="AU635" s="837"/>
      <c r="AV635" s="837"/>
      <c r="AW635" s="820"/>
    </row>
    <row r="636" spans="3:49" ht="10.9" customHeight="1">
      <c r="C636" s="1161"/>
      <c r="D636" s="1163"/>
      <c r="E636" s="1165"/>
      <c r="F636" s="1167"/>
      <c r="G636" s="1161"/>
      <c r="H636" s="1169"/>
      <c r="I636" s="1174"/>
      <c r="J636" s="1175"/>
      <c r="K636" s="1176"/>
      <c r="L636" s="1131"/>
      <c r="M636" s="1132"/>
      <c r="N636" s="1132"/>
      <c r="O636" s="1132"/>
      <c r="P636" s="1133"/>
      <c r="Q636" s="1140"/>
      <c r="R636" s="1141"/>
      <c r="S636" s="1142"/>
      <c r="T636" s="1149"/>
      <c r="U636" s="1150"/>
      <c r="V636" s="1151"/>
      <c r="W636" s="1204"/>
      <c r="X636" s="1204"/>
      <c r="Y636" s="1204"/>
      <c r="Z636" s="1204"/>
      <c r="AA636" s="1205"/>
      <c r="AB636" s="1122"/>
      <c r="AC636" s="1123"/>
      <c r="AD636" s="1124"/>
      <c r="AE636" s="1149"/>
      <c r="AF636" s="1150"/>
      <c r="AG636" s="1151"/>
      <c r="AH636" s="1113"/>
      <c r="AI636" s="1114"/>
      <c r="AJ636" s="1114"/>
      <c r="AK636" s="1114"/>
      <c r="AL636" s="1115"/>
      <c r="AN636" s="745"/>
      <c r="AO636" s="746"/>
      <c r="AP636" s="746"/>
      <c r="AQ636" s="746"/>
      <c r="AR636" s="747"/>
      <c r="AU636" s="837"/>
      <c r="AV636" s="837"/>
      <c r="AW636" s="820"/>
    </row>
    <row r="637" spans="3:49" ht="10.9" customHeight="1">
      <c r="C637" s="1162"/>
      <c r="D637" s="1164"/>
      <c r="E637" s="1166"/>
      <c r="F637" s="1168"/>
      <c r="G637" s="1162"/>
      <c r="H637" s="1170"/>
      <c r="I637" s="1177"/>
      <c r="J637" s="1178"/>
      <c r="K637" s="1179"/>
      <c r="L637" s="1134"/>
      <c r="M637" s="1135"/>
      <c r="N637" s="1135"/>
      <c r="O637" s="1135"/>
      <c r="P637" s="1136"/>
      <c r="Q637" s="1143"/>
      <c r="R637" s="1144"/>
      <c r="S637" s="1145"/>
      <c r="T637" s="1152"/>
      <c r="U637" s="1153"/>
      <c r="V637" s="1154"/>
      <c r="W637" s="1204"/>
      <c r="X637" s="1204"/>
      <c r="Y637" s="1204"/>
      <c r="Z637" s="1204"/>
      <c r="AA637" s="1205"/>
      <c r="AB637" s="1125"/>
      <c r="AC637" s="1126"/>
      <c r="AD637" s="1127"/>
      <c r="AE637" s="1152"/>
      <c r="AF637" s="1153"/>
      <c r="AG637" s="1154"/>
      <c r="AH637" s="1116"/>
      <c r="AI637" s="1117"/>
      <c r="AJ637" s="1117"/>
      <c r="AK637" s="1117"/>
      <c r="AL637" s="1118"/>
      <c r="AN637" s="745"/>
      <c r="AO637" s="746"/>
      <c r="AP637" s="746"/>
      <c r="AQ637" s="746"/>
      <c r="AR637" s="747"/>
      <c r="AU637" s="837"/>
      <c r="AV637" s="837"/>
      <c r="AW637" s="820"/>
    </row>
    <row r="638" spans="3:49" ht="10.9" customHeight="1">
      <c r="C638" s="1196">
        <v>7</v>
      </c>
      <c r="D638" s="1197" t="s">
        <v>9</v>
      </c>
      <c r="E638" s="1198">
        <v>18</v>
      </c>
      <c r="F638" s="1199" t="s">
        <v>10</v>
      </c>
      <c r="G638" s="1196" t="s">
        <v>22</v>
      </c>
      <c r="H638" s="1200"/>
      <c r="I638" s="1201"/>
      <c r="J638" s="1202"/>
      <c r="K638" s="1203"/>
      <c r="L638" s="1184"/>
      <c r="M638" s="1185"/>
      <c r="N638" s="1185"/>
      <c r="O638" s="1185"/>
      <c r="P638" s="1186"/>
      <c r="Q638" s="1187"/>
      <c r="R638" s="1188"/>
      <c r="S638" s="1189"/>
      <c r="T638" s="1190"/>
      <c r="U638" s="1191"/>
      <c r="V638" s="1192"/>
      <c r="W638" s="1204"/>
      <c r="X638" s="1204"/>
      <c r="Y638" s="1204"/>
      <c r="Z638" s="1204"/>
      <c r="AA638" s="1205"/>
      <c r="AB638" s="1193"/>
      <c r="AC638" s="1194"/>
      <c r="AD638" s="1195"/>
      <c r="AE638" s="1190"/>
      <c r="AF638" s="1191"/>
      <c r="AG638" s="1192"/>
      <c r="AH638" s="1180"/>
      <c r="AI638" s="1181"/>
      <c r="AJ638" s="1181"/>
      <c r="AK638" s="1181"/>
      <c r="AL638" s="1182"/>
      <c r="AN638" s="1183"/>
      <c r="AO638" s="1117"/>
      <c r="AP638" s="1117"/>
      <c r="AQ638" s="1117"/>
      <c r="AR638" s="1118"/>
      <c r="AU638" s="837" t="str">
        <f t="shared" ref="AU638" si="424">IF(OR(I638="×",AU642="×"),"×","●")</f>
        <v>●</v>
      </c>
      <c r="AV638" s="837">
        <f t="shared" ref="AV638" si="425">IF(AU638="●",IF(I638="定","-",I638),"-")</f>
        <v>0</v>
      </c>
      <c r="AW638" s="820">
        <f t="shared" ref="AW638" si="426">20+ROUNDDOWN(($K$256-1000)/1000,0)*20</f>
        <v>0</v>
      </c>
    </row>
    <row r="639" spans="3:49" ht="10.9" customHeight="1">
      <c r="C639" s="1161"/>
      <c r="D639" s="1163"/>
      <c r="E639" s="1165"/>
      <c r="F639" s="1167"/>
      <c r="G639" s="1161"/>
      <c r="H639" s="1169"/>
      <c r="I639" s="1174"/>
      <c r="J639" s="1175"/>
      <c r="K639" s="1176"/>
      <c r="L639" s="1131"/>
      <c r="M639" s="1132"/>
      <c r="N639" s="1132"/>
      <c r="O639" s="1132"/>
      <c r="P639" s="1133"/>
      <c r="Q639" s="1140"/>
      <c r="R639" s="1141"/>
      <c r="S639" s="1142"/>
      <c r="T639" s="1149"/>
      <c r="U639" s="1150"/>
      <c r="V639" s="1151"/>
      <c r="W639" s="1204"/>
      <c r="X639" s="1204"/>
      <c r="Y639" s="1204"/>
      <c r="Z639" s="1204"/>
      <c r="AA639" s="1205"/>
      <c r="AB639" s="1158"/>
      <c r="AC639" s="1159"/>
      <c r="AD639" s="1160"/>
      <c r="AE639" s="1149"/>
      <c r="AF639" s="1150"/>
      <c r="AG639" s="1151"/>
      <c r="AH639" s="1113"/>
      <c r="AI639" s="1114"/>
      <c r="AJ639" s="1114"/>
      <c r="AK639" s="1114"/>
      <c r="AL639" s="1115"/>
      <c r="AN639" s="745"/>
      <c r="AO639" s="746"/>
      <c r="AP639" s="746"/>
      <c r="AQ639" s="746"/>
      <c r="AR639" s="747"/>
      <c r="AU639" s="837"/>
      <c r="AV639" s="837"/>
      <c r="AW639" s="820"/>
    </row>
    <row r="640" spans="3:49" ht="10.9" customHeight="1">
      <c r="C640" s="1161"/>
      <c r="D640" s="1163"/>
      <c r="E640" s="1165"/>
      <c r="F640" s="1167"/>
      <c r="G640" s="1161"/>
      <c r="H640" s="1169"/>
      <c r="I640" s="1174"/>
      <c r="J640" s="1175"/>
      <c r="K640" s="1176"/>
      <c r="L640" s="1131"/>
      <c r="M640" s="1132"/>
      <c r="N640" s="1132"/>
      <c r="O640" s="1132"/>
      <c r="P640" s="1133"/>
      <c r="Q640" s="1140"/>
      <c r="R640" s="1141"/>
      <c r="S640" s="1142"/>
      <c r="T640" s="1149"/>
      <c r="U640" s="1150"/>
      <c r="V640" s="1151"/>
      <c r="W640" s="1204"/>
      <c r="X640" s="1204"/>
      <c r="Y640" s="1204"/>
      <c r="Z640" s="1204"/>
      <c r="AA640" s="1205"/>
      <c r="AB640" s="1122"/>
      <c r="AC640" s="1123"/>
      <c r="AD640" s="1124"/>
      <c r="AE640" s="1149"/>
      <c r="AF640" s="1150"/>
      <c r="AG640" s="1151"/>
      <c r="AH640" s="1113"/>
      <c r="AI640" s="1114"/>
      <c r="AJ640" s="1114"/>
      <c r="AK640" s="1114"/>
      <c r="AL640" s="1115"/>
      <c r="AN640" s="745"/>
      <c r="AO640" s="746"/>
      <c r="AP640" s="746"/>
      <c r="AQ640" s="746"/>
      <c r="AR640" s="747"/>
      <c r="AU640" s="837"/>
      <c r="AV640" s="837"/>
      <c r="AW640" s="820"/>
    </row>
    <row r="641" spans="3:49" ht="10.9" customHeight="1">
      <c r="C641" s="1162"/>
      <c r="D641" s="1164"/>
      <c r="E641" s="1166"/>
      <c r="F641" s="1168"/>
      <c r="G641" s="1162"/>
      <c r="H641" s="1170"/>
      <c r="I641" s="1177"/>
      <c r="J641" s="1178"/>
      <c r="K641" s="1179"/>
      <c r="L641" s="1134"/>
      <c r="M641" s="1135"/>
      <c r="N641" s="1135"/>
      <c r="O641" s="1135"/>
      <c r="P641" s="1136"/>
      <c r="Q641" s="1143"/>
      <c r="R641" s="1144"/>
      <c r="S641" s="1145"/>
      <c r="T641" s="1152"/>
      <c r="U641" s="1153"/>
      <c r="V641" s="1154"/>
      <c r="W641" s="1204"/>
      <c r="X641" s="1204"/>
      <c r="Y641" s="1204"/>
      <c r="Z641" s="1204"/>
      <c r="AA641" s="1205"/>
      <c r="AB641" s="1125"/>
      <c r="AC641" s="1126"/>
      <c r="AD641" s="1127"/>
      <c r="AE641" s="1152"/>
      <c r="AF641" s="1153"/>
      <c r="AG641" s="1154"/>
      <c r="AH641" s="1116"/>
      <c r="AI641" s="1117"/>
      <c r="AJ641" s="1117"/>
      <c r="AK641" s="1117"/>
      <c r="AL641" s="1118"/>
      <c r="AN641" s="745"/>
      <c r="AO641" s="746"/>
      <c r="AP641" s="746"/>
      <c r="AQ641" s="746"/>
      <c r="AR641" s="747"/>
      <c r="AU641" s="837"/>
      <c r="AV641" s="837"/>
      <c r="AW641" s="820"/>
    </row>
    <row r="642" spans="3:49" ht="10.9" customHeight="1">
      <c r="C642" s="1196">
        <v>7</v>
      </c>
      <c r="D642" s="1197" t="s">
        <v>9</v>
      </c>
      <c r="E642" s="1198">
        <v>19</v>
      </c>
      <c r="F642" s="1199" t="s">
        <v>10</v>
      </c>
      <c r="G642" s="1161" t="s">
        <v>23</v>
      </c>
      <c r="H642" s="1169"/>
      <c r="I642" s="1201"/>
      <c r="J642" s="1202"/>
      <c r="K642" s="1203"/>
      <c r="L642" s="1184"/>
      <c r="M642" s="1185"/>
      <c r="N642" s="1185"/>
      <c r="O642" s="1185"/>
      <c r="P642" s="1186"/>
      <c r="Q642" s="1187"/>
      <c r="R642" s="1188"/>
      <c r="S642" s="1189"/>
      <c r="T642" s="1190"/>
      <c r="U642" s="1191"/>
      <c r="V642" s="1192"/>
      <c r="W642" s="1184"/>
      <c r="X642" s="1185"/>
      <c r="Y642" s="1185"/>
      <c r="Z642" s="1185"/>
      <c r="AA642" s="1186"/>
      <c r="AB642" s="1193"/>
      <c r="AC642" s="1194"/>
      <c r="AD642" s="1195"/>
      <c r="AE642" s="1190"/>
      <c r="AF642" s="1191"/>
      <c r="AG642" s="1192"/>
      <c r="AH642" s="1180"/>
      <c r="AI642" s="1181"/>
      <c r="AJ642" s="1181"/>
      <c r="AK642" s="1181"/>
      <c r="AL642" s="1182"/>
      <c r="AN642" s="1183"/>
      <c r="AO642" s="1117"/>
      <c r="AP642" s="1117"/>
      <c r="AQ642" s="1117"/>
      <c r="AR642" s="1118"/>
      <c r="AU642" s="837" t="str">
        <f t="shared" ref="AU642" si="427">IF(OR(I642="×",AU646="×"),"×","●")</f>
        <v>●</v>
      </c>
      <c r="AV642" s="837">
        <f t="shared" ref="AV642" si="428">IF(AU642="●",IF(I642="定","-",I642),"-")</f>
        <v>0</v>
      </c>
      <c r="AW642" s="820">
        <f t="shared" ref="AW642" si="429">20+ROUNDDOWN(($K$256-1000)/1000,0)*20</f>
        <v>0</v>
      </c>
    </row>
    <row r="643" spans="3:49" ht="10.9" customHeight="1">
      <c r="C643" s="1161"/>
      <c r="D643" s="1163"/>
      <c r="E643" s="1165"/>
      <c r="F643" s="1167"/>
      <c r="G643" s="1161"/>
      <c r="H643" s="1169"/>
      <c r="I643" s="1174"/>
      <c r="J643" s="1175"/>
      <c r="K643" s="1176"/>
      <c r="L643" s="1131"/>
      <c r="M643" s="1132"/>
      <c r="N643" s="1132"/>
      <c r="O643" s="1132"/>
      <c r="P643" s="1133"/>
      <c r="Q643" s="1140"/>
      <c r="R643" s="1141"/>
      <c r="S643" s="1142"/>
      <c r="T643" s="1149"/>
      <c r="U643" s="1150"/>
      <c r="V643" s="1151"/>
      <c r="W643" s="1131"/>
      <c r="X643" s="1132"/>
      <c r="Y643" s="1132"/>
      <c r="Z643" s="1132"/>
      <c r="AA643" s="1133"/>
      <c r="AB643" s="1158"/>
      <c r="AC643" s="1159"/>
      <c r="AD643" s="1160"/>
      <c r="AE643" s="1149"/>
      <c r="AF643" s="1150"/>
      <c r="AG643" s="1151"/>
      <c r="AH643" s="1113"/>
      <c r="AI643" s="1114"/>
      <c r="AJ643" s="1114"/>
      <c r="AK643" s="1114"/>
      <c r="AL643" s="1115"/>
      <c r="AN643" s="745"/>
      <c r="AO643" s="746"/>
      <c r="AP643" s="746"/>
      <c r="AQ643" s="746"/>
      <c r="AR643" s="747"/>
      <c r="AU643" s="837"/>
      <c r="AV643" s="837"/>
      <c r="AW643" s="820"/>
    </row>
    <row r="644" spans="3:49" ht="10.9" customHeight="1">
      <c r="C644" s="1161"/>
      <c r="D644" s="1163"/>
      <c r="E644" s="1165"/>
      <c r="F644" s="1167"/>
      <c r="G644" s="1161"/>
      <c r="H644" s="1169"/>
      <c r="I644" s="1174"/>
      <c r="J644" s="1175"/>
      <c r="K644" s="1176"/>
      <c r="L644" s="1131"/>
      <c r="M644" s="1132"/>
      <c r="N644" s="1132"/>
      <c r="O644" s="1132"/>
      <c r="P644" s="1133"/>
      <c r="Q644" s="1140"/>
      <c r="R644" s="1141"/>
      <c r="S644" s="1142"/>
      <c r="T644" s="1149"/>
      <c r="U644" s="1150"/>
      <c r="V644" s="1151"/>
      <c r="W644" s="1131"/>
      <c r="X644" s="1132"/>
      <c r="Y644" s="1132"/>
      <c r="Z644" s="1132"/>
      <c r="AA644" s="1133"/>
      <c r="AB644" s="1122"/>
      <c r="AC644" s="1123"/>
      <c r="AD644" s="1124"/>
      <c r="AE644" s="1149"/>
      <c r="AF644" s="1150"/>
      <c r="AG644" s="1151"/>
      <c r="AH644" s="1113"/>
      <c r="AI644" s="1114"/>
      <c r="AJ644" s="1114"/>
      <c r="AK644" s="1114"/>
      <c r="AL644" s="1115"/>
      <c r="AN644" s="745"/>
      <c r="AO644" s="746"/>
      <c r="AP644" s="746"/>
      <c r="AQ644" s="746"/>
      <c r="AR644" s="747"/>
      <c r="AU644" s="837"/>
      <c r="AV644" s="837"/>
      <c r="AW644" s="820"/>
    </row>
    <row r="645" spans="3:49" ht="10.9" customHeight="1">
      <c r="C645" s="1162"/>
      <c r="D645" s="1164"/>
      <c r="E645" s="1166"/>
      <c r="F645" s="1168"/>
      <c r="G645" s="1162"/>
      <c r="H645" s="1170"/>
      <c r="I645" s="1177"/>
      <c r="J645" s="1178"/>
      <c r="K645" s="1179"/>
      <c r="L645" s="1134"/>
      <c r="M645" s="1135"/>
      <c r="N645" s="1135"/>
      <c r="O645" s="1135"/>
      <c r="P645" s="1136"/>
      <c r="Q645" s="1143"/>
      <c r="R645" s="1144"/>
      <c r="S645" s="1145"/>
      <c r="T645" s="1152"/>
      <c r="U645" s="1153"/>
      <c r="V645" s="1154"/>
      <c r="W645" s="1134"/>
      <c r="X645" s="1135"/>
      <c r="Y645" s="1135"/>
      <c r="Z645" s="1135"/>
      <c r="AA645" s="1136"/>
      <c r="AB645" s="1125"/>
      <c r="AC645" s="1126"/>
      <c r="AD645" s="1127"/>
      <c r="AE645" s="1152"/>
      <c r="AF645" s="1153"/>
      <c r="AG645" s="1154"/>
      <c r="AH645" s="1116"/>
      <c r="AI645" s="1117"/>
      <c r="AJ645" s="1117"/>
      <c r="AK645" s="1117"/>
      <c r="AL645" s="1118"/>
      <c r="AN645" s="745"/>
      <c r="AO645" s="746"/>
      <c r="AP645" s="746"/>
      <c r="AQ645" s="746"/>
      <c r="AR645" s="747"/>
      <c r="AU645" s="837"/>
      <c r="AV645" s="837"/>
      <c r="AW645" s="820"/>
    </row>
    <row r="646" spans="3:49" ht="10.9" customHeight="1">
      <c r="C646" s="1196">
        <v>7</v>
      </c>
      <c r="D646" s="1197" t="s">
        <v>9</v>
      </c>
      <c r="E646" s="1198">
        <v>20</v>
      </c>
      <c r="F646" s="1199" t="s">
        <v>10</v>
      </c>
      <c r="G646" s="1196" t="s">
        <v>24</v>
      </c>
      <c r="H646" s="1200"/>
      <c r="I646" s="1201"/>
      <c r="J646" s="1202"/>
      <c r="K646" s="1203"/>
      <c r="L646" s="1184"/>
      <c r="M646" s="1185"/>
      <c r="N646" s="1185"/>
      <c r="O646" s="1185"/>
      <c r="P646" s="1186"/>
      <c r="Q646" s="1187"/>
      <c r="R646" s="1188"/>
      <c r="S646" s="1189"/>
      <c r="T646" s="1190"/>
      <c r="U646" s="1191"/>
      <c r="V646" s="1192"/>
      <c r="W646" s="1184"/>
      <c r="X646" s="1185"/>
      <c r="Y646" s="1185"/>
      <c r="Z646" s="1185"/>
      <c r="AA646" s="1186"/>
      <c r="AB646" s="1193"/>
      <c r="AC646" s="1194"/>
      <c r="AD646" s="1195"/>
      <c r="AE646" s="1190"/>
      <c r="AF646" s="1191"/>
      <c r="AG646" s="1192"/>
      <c r="AH646" s="1180"/>
      <c r="AI646" s="1181"/>
      <c r="AJ646" s="1181"/>
      <c r="AK646" s="1181"/>
      <c r="AL646" s="1182"/>
      <c r="AN646" s="1183"/>
      <c r="AO646" s="1117"/>
      <c r="AP646" s="1117"/>
      <c r="AQ646" s="1117"/>
      <c r="AR646" s="1118"/>
      <c r="AU646" s="837" t="str">
        <f t="shared" ref="AU646" si="430">IF(OR(I646="×",AU650="×"),"×","●")</f>
        <v>●</v>
      </c>
      <c r="AV646" s="837">
        <f t="shared" ref="AV646" si="431">IF(AU646="●",IF(I646="定","-",I646),"-")</f>
        <v>0</v>
      </c>
      <c r="AW646" s="820">
        <f t="shared" ref="AW646" si="432">20+ROUNDDOWN(($K$256-1000)/1000,0)*20</f>
        <v>0</v>
      </c>
    </row>
    <row r="647" spans="3:49" ht="10.9" customHeight="1">
      <c r="C647" s="1161"/>
      <c r="D647" s="1163"/>
      <c r="E647" s="1165"/>
      <c r="F647" s="1167"/>
      <c r="G647" s="1161"/>
      <c r="H647" s="1169"/>
      <c r="I647" s="1174"/>
      <c r="J647" s="1175"/>
      <c r="K647" s="1176"/>
      <c r="L647" s="1131"/>
      <c r="M647" s="1132"/>
      <c r="N647" s="1132"/>
      <c r="O647" s="1132"/>
      <c r="P647" s="1133"/>
      <c r="Q647" s="1140"/>
      <c r="R647" s="1141"/>
      <c r="S647" s="1142"/>
      <c r="T647" s="1149"/>
      <c r="U647" s="1150"/>
      <c r="V647" s="1151"/>
      <c r="W647" s="1131"/>
      <c r="X647" s="1132"/>
      <c r="Y647" s="1132"/>
      <c r="Z647" s="1132"/>
      <c r="AA647" s="1133"/>
      <c r="AB647" s="1158"/>
      <c r="AC647" s="1159"/>
      <c r="AD647" s="1160"/>
      <c r="AE647" s="1149"/>
      <c r="AF647" s="1150"/>
      <c r="AG647" s="1151"/>
      <c r="AH647" s="1113"/>
      <c r="AI647" s="1114"/>
      <c r="AJ647" s="1114"/>
      <c r="AK647" s="1114"/>
      <c r="AL647" s="1115"/>
      <c r="AN647" s="745"/>
      <c r="AO647" s="746"/>
      <c r="AP647" s="746"/>
      <c r="AQ647" s="746"/>
      <c r="AR647" s="747"/>
      <c r="AU647" s="837"/>
      <c r="AV647" s="837"/>
      <c r="AW647" s="820"/>
    </row>
    <row r="648" spans="3:49" ht="10.9" customHeight="1">
      <c r="C648" s="1161"/>
      <c r="D648" s="1163"/>
      <c r="E648" s="1165"/>
      <c r="F648" s="1167"/>
      <c r="G648" s="1161"/>
      <c r="H648" s="1169"/>
      <c r="I648" s="1174"/>
      <c r="J648" s="1175"/>
      <c r="K648" s="1176"/>
      <c r="L648" s="1131"/>
      <c r="M648" s="1132"/>
      <c r="N648" s="1132"/>
      <c r="O648" s="1132"/>
      <c r="P648" s="1133"/>
      <c r="Q648" s="1140"/>
      <c r="R648" s="1141"/>
      <c r="S648" s="1142"/>
      <c r="T648" s="1149"/>
      <c r="U648" s="1150"/>
      <c r="V648" s="1151"/>
      <c r="W648" s="1131"/>
      <c r="X648" s="1132"/>
      <c r="Y648" s="1132"/>
      <c r="Z648" s="1132"/>
      <c r="AA648" s="1133"/>
      <c r="AB648" s="1122"/>
      <c r="AC648" s="1123"/>
      <c r="AD648" s="1124"/>
      <c r="AE648" s="1149"/>
      <c r="AF648" s="1150"/>
      <c r="AG648" s="1151"/>
      <c r="AH648" s="1113"/>
      <c r="AI648" s="1114"/>
      <c r="AJ648" s="1114"/>
      <c r="AK648" s="1114"/>
      <c r="AL648" s="1115"/>
      <c r="AN648" s="745"/>
      <c r="AO648" s="746"/>
      <c r="AP648" s="746"/>
      <c r="AQ648" s="746"/>
      <c r="AR648" s="747"/>
      <c r="AU648" s="837"/>
      <c r="AV648" s="837"/>
      <c r="AW648" s="820"/>
    </row>
    <row r="649" spans="3:49" ht="10.9" customHeight="1">
      <c r="C649" s="1162"/>
      <c r="D649" s="1164"/>
      <c r="E649" s="1166"/>
      <c r="F649" s="1168"/>
      <c r="G649" s="1162"/>
      <c r="H649" s="1170"/>
      <c r="I649" s="1177"/>
      <c r="J649" s="1178"/>
      <c r="K649" s="1179"/>
      <c r="L649" s="1134"/>
      <c r="M649" s="1135"/>
      <c r="N649" s="1135"/>
      <c r="O649" s="1135"/>
      <c r="P649" s="1136"/>
      <c r="Q649" s="1143"/>
      <c r="R649" s="1144"/>
      <c r="S649" s="1145"/>
      <c r="T649" s="1152"/>
      <c r="U649" s="1153"/>
      <c r="V649" s="1154"/>
      <c r="W649" s="1134"/>
      <c r="X649" s="1135"/>
      <c r="Y649" s="1135"/>
      <c r="Z649" s="1135"/>
      <c r="AA649" s="1136"/>
      <c r="AB649" s="1125"/>
      <c r="AC649" s="1126"/>
      <c r="AD649" s="1127"/>
      <c r="AE649" s="1152"/>
      <c r="AF649" s="1153"/>
      <c r="AG649" s="1154"/>
      <c r="AH649" s="1116"/>
      <c r="AI649" s="1117"/>
      <c r="AJ649" s="1117"/>
      <c r="AK649" s="1117"/>
      <c r="AL649" s="1118"/>
      <c r="AN649" s="745"/>
      <c r="AO649" s="746"/>
      <c r="AP649" s="746"/>
      <c r="AQ649" s="746"/>
      <c r="AR649" s="747"/>
      <c r="AU649" s="837"/>
      <c r="AV649" s="837"/>
      <c r="AW649" s="820"/>
    </row>
    <row r="650" spans="3:49" ht="10.9" customHeight="1">
      <c r="C650" s="1196">
        <v>7</v>
      </c>
      <c r="D650" s="1197" t="s">
        <v>9</v>
      </c>
      <c r="E650" s="1198">
        <v>21</v>
      </c>
      <c r="F650" s="1199" t="s">
        <v>10</v>
      </c>
      <c r="G650" s="1196" t="s">
        <v>25</v>
      </c>
      <c r="H650" s="1200"/>
      <c r="I650" s="1201"/>
      <c r="J650" s="1202"/>
      <c r="K650" s="1203"/>
      <c r="L650" s="1184"/>
      <c r="M650" s="1185"/>
      <c r="N650" s="1185"/>
      <c r="O650" s="1185"/>
      <c r="P650" s="1186"/>
      <c r="Q650" s="1187"/>
      <c r="R650" s="1188"/>
      <c r="S650" s="1189"/>
      <c r="T650" s="1190"/>
      <c r="U650" s="1191"/>
      <c r="V650" s="1192"/>
      <c r="W650" s="1184"/>
      <c r="X650" s="1185"/>
      <c r="Y650" s="1185"/>
      <c r="Z650" s="1185"/>
      <c r="AA650" s="1186"/>
      <c r="AB650" s="1193"/>
      <c r="AC650" s="1194"/>
      <c r="AD650" s="1195"/>
      <c r="AE650" s="1190"/>
      <c r="AF650" s="1191"/>
      <c r="AG650" s="1192"/>
      <c r="AH650" s="1180"/>
      <c r="AI650" s="1181"/>
      <c r="AJ650" s="1181"/>
      <c r="AK650" s="1181"/>
      <c r="AL650" s="1182"/>
      <c r="AN650" s="1183"/>
      <c r="AO650" s="1117"/>
      <c r="AP650" s="1117"/>
      <c r="AQ650" s="1117"/>
      <c r="AR650" s="1118"/>
      <c r="AU650" s="837" t="str">
        <f t="shared" ref="AU650" si="433">IF(OR(I650="×",AU654="×"),"×","●")</f>
        <v>●</v>
      </c>
      <c r="AV650" s="837">
        <f t="shared" ref="AV650" si="434">IF(AU650="●",IF(I650="定","-",I650),"-")</f>
        <v>0</v>
      </c>
      <c r="AW650" s="820">
        <f t="shared" ref="AW650" si="435">20+ROUNDDOWN(($K$256-1000)/1000,0)*20</f>
        <v>0</v>
      </c>
    </row>
    <row r="651" spans="3:49" ht="10.9" customHeight="1">
      <c r="C651" s="1161"/>
      <c r="D651" s="1163"/>
      <c r="E651" s="1165"/>
      <c r="F651" s="1167"/>
      <c r="G651" s="1161"/>
      <c r="H651" s="1169"/>
      <c r="I651" s="1174"/>
      <c r="J651" s="1175"/>
      <c r="K651" s="1176"/>
      <c r="L651" s="1131"/>
      <c r="M651" s="1132"/>
      <c r="N651" s="1132"/>
      <c r="O651" s="1132"/>
      <c r="P651" s="1133"/>
      <c r="Q651" s="1140"/>
      <c r="R651" s="1141"/>
      <c r="S651" s="1142"/>
      <c r="T651" s="1149"/>
      <c r="U651" s="1150"/>
      <c r="V651" s="1151"/>
      <c r="W651" s="1131"/>
      <c r="X651" s="1132"/>
      <c r="Y651" s="1132"/>
      <c r="Z651" s="1132"/>
      <c r="AA651" s="1133"/>
      <c r="AB651" s="1158"/>
      <c r="AC651" s="1159"/>
      <c r="AD651" s="1160"/>
      <c r="AE651" s="1149"/>
      <c r="AF651" s="1150"/>
      <c r="AG651" s="1151"/>
      <c r="AH651" s="1113"/>
      <c r="AI651" s="1114"/>
      <c r="AJ651" s="1114"/>
      <c r="AK651" s="1114"/>
      <c r="AL651" s="1115"/>
      <c r="AN651" s="745"/>
      <c r="AO651" s="746"/>
      <c r="AP651" s="746"/>
      <c r="AQ651" s="746"/>
      <c r="AR651" s="747"/>
      <c r="AU651" s="837"/>
      <c r="AV651" s="837"/>
      <c r="AW651" s="820"/>
    </row>
    <row r="652" spans="3:49" ht="10.9" customHeight="1">
      <c r="C652" s="1161"/>
      <c r="D652" s="1163"/>
      <c r="E652" s="1165"/>
      <c r="F652" s="1167"/>
      <c r="G652" s="1161"/>
      <c r="H652" s="1169"/>
      <c r="I652" s="1174"/>
      <c r="J652" s="1175"/>
      <c r="K652" s="1176"/>
      <c r="L652" s="1131"/>
      <c r="M652" s="1132"/>
      <c r="N652" s="1132"/>
      <c r="O652" s="1132"/>
      <c r="P652" s="1133"/>
      <c r="Q652" s="1140"/>
      <c r="R652" s="1141"/>
      <c r="S652" s="1142"/>
      <c r="T652" s="1149"/>
      <c r="U652" s="1150"/>
      <c r="V652" s="1151"/>
      <c r="W652" s="1131"/>
      <c r="X652" s="1132"/>
      <c r="Y652" s="1132"/>
      <c r="Z652" s="1132"/>
      <c r="AA652" s="1133"/>
      <c r="AB652" s="1122"/>
      <c r="AC652" s="1123"/>
      <c r="AD652" s="1124"/>
      <c r="AE652" s="1149"/>
      <c r="AF652" s="1150"/>
      <c r="AG652" s="1151"/>
      <c r="AH652" s="1113"/>
      <c r="AI652" s="1114"/>
      <c r="AJ652" s="1114"/>
      <c r="AK652" s="1114"/>
      <c r="AL652" s="1115"/>
      <c r="AN652" s="745"/>
      <c r="AO652" s="746"/>
      <c r="AP652" s="746"/>
      <c r="AQ652" s="746"/>
      <c r="AR652" s="747"/>
      <c r="AU652" s="837"/>
      <c r="AV652" s="837"/>
      <c r="AW652" s="820"/>
    </row>
    <row r="653" spans="3:49" ht="10.9" customHeight="1">
      <c r="C653" s="1162"/>
      <c r="D653" s="1164"/>
      <c r="E653" s="1166"/>
      <c r="F653" s="1168"/>
      <c r="G653" s="1162"/>
      <c r="H653" s="1170"/>
      <c r="I653" s="1177"/>
      <c r="J653" s="1178"/>
      <c r="K653" s="1179"/>
      <c r="L653" s="1134"/>
      <c r="M653" s="1135"/>
      <c r="N653" s="1135"/>
      <c r="O653" s="1135"/>
      <c r="P653" s="1136"/>
      <c r="Q653" s="1143"/>
      <c r="R653" s="1144"/>
      <c r="S653" s="1145"/>
      <c r="T653" s="1152"/>
      <c r="U653" s="1153"/>
      <c r="V653" s="1154"/>
      <c r="W653" s="1134"/>
      <c r="X653" s="1135"/>
      <c r="Y653" s="1135"/>
      <c r="Z653" s="1135"/>
      <c r="AA653" s="1136"/>
      <c r="AB653" s="1125"/>
      <c r="AC653" s="1126"/>
      <c r="AD653" s="1127"/>
      <c r="AE653" s="1152"/>
      <c r="AF653" s="1153"/>
      <c r="AG653" s="1154"/>
      <c r="AH653" s="1116"/>
      <c r="AI653" s="1117"/>
      <c r="AJ653" s="1117"/>
      <c r="AK653" s="1117"/>
      <c r="AL653" s="1118"/>
      <c r="AN653" s="745"/>
      <c r="AO653" s="746"/>
      <c r="AP653" s="746"/>
      <c r="AQ653" s="746"/>
      <c r="AR653" s="747"/>
      <c r="AU653" s="837"/>
      <c r="AV653" s="837"/>
      <c r="AW653" s="820"/>
    </row>
    <row r="654" spans="3:49" ht="10.9" customHeight="1">
      <c r="C654" s="1196">
        <v>7</v>
      </c>
      <c r="D654" s="1197" t="s">
        <v>9</v>
      </c>
      <c r="E654" s="1198">
        <v>22</v>
      </c>
      <c r="F654" s="1199" t="s">
        <v>10</v>
      </c>
      <c r="G654" s="1196" t="s">
        <v>19</v>
      </c>
      <c r="H654" s="1200"/>
      <c r="I654" s="1201"/>
      <c r="J654" s="1202"/>
      <c r="K654" s="1203"/>
      <c r="L654" s="1184"/>
      <c r="M654" s="1185"/>
      <c r="N654" s="1185"/>
      <c r="O654" s="1185"/>
      <c r="P654" s="1186"/>
      <c r="Q654" s="1187"/>
      <c r="R654" s="1188"/>
      <c r="S654" s="1189"/>
      <c r="T654" s="1190"/>
      <c r="U654" s="1191"/>
      <c r="V654" s="1192"/>
      <c r="W654" s="1184"/>
      <c r="X654" s="1185"/>
      <c r="Y654" s="1185"/>
      <c r="Z654" s="1185"/>
      <c r="AA654" s="1186"/>
      <c r="AB654" s="1193"/>
      <c r="AC654" s="1194"/>
      <c r="AD654" s="1195"/>
      <c r="AE654" s="1190"/>
      <c r="AF654" s="1191"/>
      <c r="AG654" s="1192"/>
      <c r="AH654" s="1180"/>
      <c r="AI654" s="1181"/>
      <c r="AJ654" s="1181"/>
      <c r="AK654" s="1181"/>
      <c r="AL654" s="1182"/>
      <c r="AN654" s="1183"/>
      <c r="AO654" s="1117"/>
      <c r="AP654" s="1117"/>
      <c r="AQ654" s="1117"/>
      <c r="AR654" s="1118"/>
      <c r="AU654" s="837" t="str">
        <f t="shared" ref="AU654" si="436">IF(OR(I654="×",AU658="×"),"×","●")</f>
        <v>●</v>
      </c>
      <c r="AV654" s="837">
        <f t="shared" ref="AV654" si="437">IF(AU654="●",IF(I654="定","-",I654),"-")</f>
        <v>0</v>
      </c>
      <c r="AW654" s="820">
        <f t="shared" ref="AW654" si="438">20+ROUNDDOWN(($K$256-1000)/1000,0)*20</f>
        <v>0</v>
      </c>
    </row>
    <row r="655" spans="3:49" ht="10.9" customHeight="1">
      <c r="C655" s="1161"/>
      <c r="D655" s="1163"/>
      <c r="E655" s="1165"/>
      <c r="F655" s="1167"/>
      <c r="G655" s="1161"/>
      <c r="H655" s="1169"/>
      <c r="I655" s="1174"/>
      <c r="J655" s="1175"/>
      <c r="K655" s="1176"/>
      <c r="L655" s="1131"/>
      <c r="M655" s="1132"/>
      <c r="N655" s="1132"/>
      <c r="O655" s="1132"/>
      <c r="P655" s="1133"/>
      <c r="Q655" s="1140"/>
      <c r="R655" s="1141"/>
      <c r="S655" s="1142"/>
      <c r="T655" s="1149"/>
      <c r="U655" s="1150"/>
      <c r="V655" s="1151"/>
      <c r="W655" s="1131"/>
      <c r="X655" s="1132"/>
      <c r="Y655" s="1132"/>
      <c r="Z655" s="1132"/>
      <c r="AA655" s="1133"/>
      <c r="AB655" s="1158"/>
      <c r="AC655" s="1159"/>
      <c r="AD655" s="1160"/>
      <c r="AE655" s="1149"/>
      <c r="AF655" s="1150"/>
      <c r="AG655" s="1151"/>
      <c r="AH655" s="1113"/>
      <c r="AI655" s="1114"/>
      <c r="AJ655" s="1114"/>
      <c r="AK655" s="1114"/>
      <c r="AL655" s="1115"/>
      <c r="AN655" s="745"/>
      <c r="AO655" s="746"/>
      <c r="AP655" s="746"/>
      <c r="AQ655" s="746"/>
      <c r="AR655" s="747"/>
      <c r="AU655" s="837"/>
      <c r="AV655" s="837"/>
      <c r="AW655" s="820"/>
    </row>
    <row r="656" spans="3:49" ht="10.9" customHeight="1">
      <c r="C656" s="1161"/>
      <c r="D656" s="1163"/>
      <c r="E656" s="1165"/>
      <c r="F656" s="1167"/>
      <c r="G656" s="1161"/>
      <c r="H656" s="1169"/>
      <c r="I656" s="1174"/>
      <c r="J656" s="1175"/>
      <c r="K656" s="1176"/>
      <c r="L656" s="1131"/>
      <c r="M656" s="1132"/>
      <c r="N656" s="1132"/>
      <c r="O656" s="1132"/>
      <c r="P656" s="1133"/>
      <c r="Q656" s="1140"/>
      <c r="R656" s="1141"/>
      <c r="S656" s="1142"/>
      <c r="T656" s="1149"/>
      <c r="U656" s="1150"/>
      <c r="V656" s="1151"/>
      <c r="W656" s="1131"/>
      <c r="X656" s="1132"/>
      <c r="Y656" s="1132"/>
      <c r="Z656" s="1132"/>
      <c r="AA656" s="1133"/>
      <c r="AB656" s="1122"/>
      <c r="AC656" s="1123"/>
      <c r="AD656" s="1124"/>
      <c r="AE656" s="1149"/>
      <c r="AF656" s="1150"/>
      <c r="AG656" s="1151"/>
      <c r="AH656" s="1113"/>
      <c r="AI656" s="1114"/>
      <c r="AJ656" s="1114"/>
      <c r="AK656" s="1114"/>
      <c r="AL656" s="1115"/>
      <c r="AN656" s="745"/>
      <c r="AO656" s="746"/>
      <c r="AP656" s="746"/>
      <c r="AQ656" s="746"/>
      <c r="AR656" s="747"/>
      <c r="AU656" s="837"/>
      <c r="AV656" s="837"/>
      <c r="AW656" s="820"/>
    </row>
    <row r="657" spans="3:49" ht="10.9" customHeight="1">
      <c r="C657" s="1162"/>
      <c r="D657" s="1164"/>
      <c r="E657" s="1166"/>
      <c r="F657" s="1168"/>
      <c r="G657" s="1162"/>
      <c r="H657" s="1170"/>
      <c r="I657" s="1177"/>
      <c r="J657" s="1178"/>
      <c r="K657" s="1179"/>
      <c r="L657" s="1134"/>
      <c r="M657" s="1135"/>
      <c r="N657" s="1135"/>
      <c r="O657" s="1135"/>
      <c r="P657" s="1136"/>
      <c r="Q657" s="1143"/>
      <c r="R657" s="1144"/>
      <c r="S657" s="1145"/>
      <c r="T657" s="1152"/>
      <c r="U657" s="1153"/>
      <c r="V657" s="1154"/>
      <c r="W657" s="1134"/>
      <c r="X657" s="1135"/>
      <c r="Y657" s="1135"/>
      <c r="Z657" s="1135"/>
      <c r="AA657" s="1136"/>
      <c r="AB657" s="1125"/>
      <c r="AC657" s="1126"/>
      <c r="AD657" s="1127"/>
      <c r="AE657" s="1152"/>
      <c r="AF657" s="1153"/>
      <c r="AG657" s="1154"/>
      <c r="AH657" s="1116"/>
      <c r="AI657" s="1117"/>
      <c r="AJ657" s="1117"/>
      <c r="AK657" s="1117"/>
      <c r="AL657" s="1118"/>
      <c r="AN657" s="745"/>
      <c r="AO657" s="746"/>
      <c r="AP657" s="746"/>
      <c r="AQ657" s="746"/>
      <c r="AR657" s="747"/>
      <c r="AU657" s="837"/>
      <c r="AV657" s="837"/>
      <c r="AW657" s="820"/>
    </row>
    <row r="658" spans="3:49" ht="10.9" customHeight="1">
      <c r="C658" s="1196">
        <v>7</v>
      </c>
      <c r="D658" s="1197" t="s">
        <v>9</v>
      </c>
      <c r="E658" s="1198">
        <v>23</v>
      </c>
      <c r="F658" s="1199" t="s">
        <v>10</v>
      </c>
      <c r="G658" s="1196" t="s">
        <v>20</v>
      </c>
      <c r="H658" s="1200"/>
      <c r="I658" s="1201"/>
      <c r="J658" s="1202"/>
      <c r="K658" s="1203"/>
      <c r="L658" s="1184"/>
      <c r="M658" s="1185"/>
      <c r="N658" s="1185"/>
      <c r="O658" s="1185"/>
      <c r="P658" s="1186"/>
      <c r="Q658" s="1187"/>
      <c r="R658" s="1188"/>
      <c r="S658" s="1189"/>
      <c r="T658" s="1190"/>
      <c r="U658" s="1191"/>
      <c r="V658" s="1192"/>
      <c r="W658" s="1184"/>
      <c r="X658" s="1185"/>
      <c r="Y658" s="1185"/>
      <c r="Z658" s="1185"/>
      <c r="AA658" s="1186"/>
      <c r="AB658" s="1193"/>
      <c r="AC658" s="1194"/>
      <c r="AD658" s="1195"/>
      <c r="AE658" s="1190"/>
      <c r="AF658" s="1191"/>
      <c r="AG658" s="1192"/>
      <c r="AH658" s="1180"/>
      <c r="AI658" s="1181"/>
      <c r="AJ658" s="1181"/>
      <c r="AK658" s="1181"/>
      <c r="AL658" s="1182"/>
      <c r="AN658" s="1183"/>
      <c r="AO658" s="1117"/>
      <c r="AP658" s="1117"/>
      <c r="AQ658" s="1117"/>
      <c r="AR658" s="1118"/>
      <c r="AU658" s="837" t="str">
        <f t="shared" ref="AU658" si="439">IF(OR(I658="×",AU662="×"),"×","●")</f>
        <v>●</v>
      </c>
      <c r="AV658" s="837">
        <f t="shared" ref="AV658" si="440">IF(AU658="●",IF(I658="定","-",I658),"-")</f>
        <v>0</v>
      </c>
      <c r="AW658" s="820">
        <f t="shared" ref="AW658" si="441">20+ROUNDDOWN(($K$256-1000)/1000,0)*20</f>
        <v>0</v>
      </c>
    </row>
    <row r="659" spans="3:49" ht="10.9" customHeight="1">
      <c r="C659" s="1161"/>
      <c r="D659" s="1163"/>
      <c r="E659" s="1165"/>
      <c r="F659" s="1167"/>
      <c r="G659" s="1161"/>
      <c r="H659" s="1169"/>
      <c r="I659" s="1174"/>
      <c r="J659" s="1175"/>
      <c r="K659" s="1176"/>
      <c r="L659" s="1131"/>
      <c r="M659" s="1132"/>
      <c r="N659" s="1132"/>
      <c r="O659" s="1132"/>
      <c r="P659" s="1133"/>
      <c r="Q659" s="1140"/>
      <c r="R659" s="1141"/>
      <c r="S659" s="1142"/>
      <c r="T659" s="1149"/>
      <c r="U659" s="1150"/>
      <c r="V659" s="1151"/>
      <c r="W659" s="1131"/>
      <c r="X659" s="1132"/>
      <c r="Y659" s="1132"/>
      <c r="Z659" s="1132"/>
      <c r="AA659" s="1133"/>
      <c r="AB659" s="1158"/>
      <c r="AC659" s="1159"/>
      <c r="AD659" s="1160"/>
      <c r="AE659" s="1149"/>
      <c r="AF659" s="1150"/>
      <c r="AG659" s="1151"/>
      <c r="AH659" s="1113"/>
      <c r="AI659" s="1114"/>
      <c r="AJ659" s="1114"/>
      <c r="AK659" s="1114"/>
      <c r="AL659" s="1115"/>
      <c r="AN659" s="745"/>
      <c r="AO659" s="746"/>
      <c r="AP659" s="746"/>
      <c r="AQ659" s="746"/>
      <c r="AR659" s="747"/>
      <c r="AU659" s="837"/>
      <c r="AV659" s="837"/>
      <c r="AW659" s="820"/>
    </row>
    <row r="660" spans="3:49" ht="10.9" customHeight="1">
      <c r="C660" s="1161"/>
      <c r="D660" s="1163"/>
      <c r="E660" s="1165"/>
      <c r="F660" s="1167"/>
      <c r="G660" s="1161"/>
      <c r="H660" s="1169"/>
      <c r="I660" s="1174"/>
      <c r="J660" s="1175"/>
      <c r="K660" s="1176"/>
      <c r="L660" s="1131"/>
      <c r="M660" s="1132"/>
      <c r="N660" s="1132"/>
      <c r="O660" s="1132"/>
      <c r="P660" s="1133"/>
      <c r="Q660" s="1140"/>
      <c r="R660" s="1141"/>
      <c r="S660" s="1142"/>
      <c r="T660" s="1149"/>
      <c r="U660" s="1150"/>
      <c r="V660" s="1151"/>
      <c r="W660" s="1131"/>
      <c r="X660" s="1132"/>
      <c r="Y660" s="1132"/>
      <c r="Z660" s="1132"/>
      <c r="AA660" s="1133"/>
      <c r="AB660" s="1122"/>
      <c r="AC660" s="1123"/>
      <c r="AD660" s="1124"/>
      <c r="AE660" s="1149"/>
      <c r="AF660" s="1150"/>
      <c r="AG660" s="1151"/>
      <c r="AH660" s="1113"/>
      <c r="AI660" s="1114"/>
      <c r="AJ660" s="1114"/>
      <c r="AK660" s="1114"/>
      <c r="AL660" s="1115"/>
      <c r="AN660" s="745"/>
      <c r="AO660" s="746"/>
      <c r="AP660" s="746"/>
      <c r="AQ660" s="746"/>
      <c r="AR660" s="747"/>
      <c r="AU660" s="837"/>
      <c r="AV660" s="837"/>
      <c r="AW660" s="820"/>
    </row>
    <row r="661" spans="3:49" ht="10.9" customHeight="1">
      <c r="C661" s="1162"/>
      <c r="D661" s="1164"/>
      <c r="E661" s="1166"/>
      <c r="F661" s="1168"/>
      <c r="G661" s="1162"/>
      <c r="H661" s="1170"/>
      <c r="I661" s="1177"/>
      <c r="J661" s="1178"/>
      <c r="K661" s="1179"/>
      <c r="L661" s="1134"/>
      <c r="M661" s="1135"/>
      <c r="N661" s="1135"/>
      <c r="O661" s="1135"/>
      <c r="P661" s="1136"/>
      <c r="Q661" s="1143"/>
      <c r="R661" s="1144"/>
      <c r="S661" s="1145"/>
      <c r="T661" s="1152"/>
      <c r="U661" s="1153"/>
      <c r="V661" s="1154"/>
      <c r="W661" s="1134"/>
      <c r="X661" s="1135"/>
      <c r="Y661" s="1135"/>
      <c r="Z661" s="1135"/>
      <c r="AA661" s="1136"/>
      <c r="AB661" s="1125"/>
      <c r="AC661" s="1126"/>
      <c r="AD661" s="1127"/>
      <c r="AE661" s="1152"/>
      <c r="AF661" s="1153"/>
      <c r="AG661" s="1154"/>
      <c r="AH661" s="1116"/>
      <c r="AI661" s="1117"/>
      <c r="AJ661" s="1117"/>
      <c r="AK661" s="1117"/>
      <c r="AL661" s="1118"/>
      <c r="AN661" s="745"/>
      <c r="AO661" s="746"/>
      <c r="AP661" s="746"/>
      <c r="AQ661" s="746"/>
      <c r="AR661" s="747"/>
      <c r="AU661" s="837"/>
      <c r="AV661" s="837"/>
      <c r="AW661" s="820"/>
    </row>
    <row r="662" spans="3:49" ht="10.9" customHeight="1">
      <c r="C662" s="1196">
        <v>7</v>
      </c>
      <c r="D662" s="1197" t="s">
        <v>9</v>
      </c>
      <c r="E662" s="1198">
        <v>24</v>
      </c>
      <c r="F662" s="1199" t="s">
        <v>10</v>
      </c>
      <c r="G662" s="1196" t="s">
        <v>21</v>
      </c>
      <c r="H662" s="1200"/>
      <c r="I662" s="1201"/>
      <c r="J662" s="1202"/>
      <c r="K662" s="1203"/>
      <c r="L662" s="1184"/>
      <c r="M662" s="1185"/>
      <c r="N662" s="1185"/>
      <c r="O662" s="1185"/>
      <c r="P662" s="1186"/>
      <c r="Q662" s="1187"/>
      <c r="R662" s="1188"/>
      <c r="S662" s="1189"/>
      <c r="T662" s="1190"/>
      <c r="U662" s="1191"/>
      <c r="V662" s="1192"/>
      <c r="W662" s="1204"/>
      <c r="X662" s="1204"/>
      <c r="Y662" s="1204"/>
      <c r="Z662" s="1204"/>
      <c r="AA662" s="1205"/>
      <c r="AB662" s="1193"/>
      <c r="AC662" s="1194"/>
      <c r="AD662" s="1195"/>
      <c r="AE662" s="1190"/>
      <c r="AF662" s="1191"/>
      <c r="AG662" s="1192"/>
      <c r="AH662" s="1180"/>
      <c r="AI662" s="1181"/>
      <c r="AJ662" s="1181"/>
      <c r="AK662" s="1181"/>
      <c r="AL662" s="1182"/>
      <c r="AN662" s="1183"/>
      <c r="AO662" s="1117"/>
      <c r="AP662" s="1117"/>
      <c r="AQ662" s="1117"/>
      <c r="AR662" s="1118"/>
      <c r="AU662" s="837" t="str">
        <f t="shared" ref="AU662" si="442">IF(OR(I662="×",AU666="×"),"×","●")</f>
        <v>●</v>
      </c>
      <c r="AV662" s="837">
        <f t="shared" ref="AV662" si="443">IF(AU662="●",IF(I662="定","-",I662),"-")</f>
        <v>0</v>
      </c>
      <c r="AW662" s="820">
        <f t="shared" ref="AW662" si="444">20+ROUNDDOWN(($K$256-1000)/1000,0)*20</f>
        <v>0</v>
      </c>
    </row>
    <row r="663" spans="3:49" ht="10.9" customHeight="1">
      <c r="C663" s="1161"/>
      <c r="D663" s="1163"/>
      <c r="E663" s="1165"/>
      <c r="F663" s="1167"/>
      <c r="G663" s="1161"/>
      <c r="H663" s="1169"/>
      <c r="I663" s="1174"/>
      <c r="J663" s="1175"/>
      <c r="K663" s="1176"/>
      <c r="L663" s="1131"/>
      <c r="M663" s="1132"/>
      <c r="N663" s="1132"/>
      <c r="O663" s="1132"/>
      <c r="P663" s="1133"/>
      <c r="Q663" s="1140"/>
      <c r="R663" s="1141"/>
      <c r="S663" s="1142"/>
      <c r="T663" s="1149"/>
      <c r="U663" s="1150"/>
      <c r="V663" s="1151"/>
      <c r="W663" s="1204"/>
      <c r="X663" s="1204"/>
      <c r="Y663" s="1204"/>
      <c r="Z663" s="1204"/>
      <c r="AA663" s="1205"/>
      <c r="AB663" s="1158"/>
      <c r="AC663" s="1159"/>
      <c r="AD663" s="1160"/>
      <c r="AE663" s="1149"/>
      <c r="AF663" s="1150"/>
      <c r="AG663" s="1151"/>
      <c r="AH663" s="1113"/>
      <c r="AI663" s="1114"/>
      <c r="AJ663" s="1114"/>
      <c r="AK663" s="1114"/>
      <c r="AL663" s="1115"/>
      <c r="AN663" s="745"/>
      <c r="AO663" s="746"/>
      <c r="AP663" s="746"/>
      <c r="AQ663" s="746"/>
      <c r="AR663" s="747"/>
      <c r="AU663" s="837"/>
      <c r="AV663" s="837"/>
      <c r="AW663" s="820"/>
    </row>
    <row r="664" spans="3:49" ht="10.9" customHeight="1">
      <c r="C664" s="1161"/>
      <c r="D664" s="1163"/>
      <c r="E664" s="1165"/>
      <c r="F664" s="1167"/>
      <c r="G664" s="1161"/>
      <c r="H664" s="1169"/>
      <c r="I664" s="1174"/>
      <c r="J664" s="1175"/>
      <c r="K664" s="1176"/>
      <c r="L664" s="1131"/>
      <c r="M664" s="1132"/>
      <c r="N664" s="1132"/>
      <c r="O664" s="1132"/>
      <c r="P664" s="1133"/>
      <c r="Q664" s="1140"/>
      <c r="R664" s="1141"/>
      <c r="S664" s="1142"/>
      <c r="T664" s="1149"/>
      <c r="U664" s="1150"/>
      <c r="V664" s="1151"/>
      <c r="W664" s="1204"/>
      <c r="X664" s="1204"/>
      <c r="Y664" s="1204"/>
      <c r="Z664" s="1204"/>
      <c r="AA664" s="1205"/>
      <c r="AB664" s="1122"/>
      <c r="AC664" s="1123"/>
      <c r="AD664" s="1124"/>
      <c r="AE664" s="1149"/>
      <c r="AF664" s="1150"/>
      <c r="AG664" s="1151"/>
      <c r="AH664" s="1113"/>
      <c r="AI664" s="1114"/>
      <c r="AJ664" s="1114"/>
      <c r="AK664" s="1114"/>
      <c r="AL664" s="1115"/>
      <c r="AN664" s="745"/>
      <c r="AO664" s="746"/>
      <c r="AP664" s="746"/>
      <c r="AQ664" s="746"/>
      <c r="AR664" s="747"/>
      <c r="AU664" s="837"/>
      <c r="AV664" s="837"/>
      <c r="AW664" s="820"/>
    </row>
    <row r="665" spans="3:49" ht="10.9" customHeight="1">
      <c r="C665" s="1162"/>
      <c r="D665" s="1164"/>
      <c r="E665" s="1166"/>
      <c r="F665" s="1168"/>
      <c r="G665" s="1162"/>
      <c r="H665" s="1170"/>
      <c r="I665" s="1177"/>
      <c r="J665" s="1178"/>
      <c r="K665" s="1179"/>
      <c r="L665" s="1134"/>
      <c r="M665" s="1135"/>
      <c r="N665" s="1135"/>
      <c r="O665" s="1135"/>
      <c r="P665" s="1136"/>
      <c r="Q665" s="1143"/>
      <c r="R665" s="1144"/>
      <c r="S665" s="1145"/>
      <c r="T665" s="1152"/>
      <c r="U665" s="1153"/>
      <c r="V665" s="1154"/>
      <c r="W665" s="1204"/>
      <c r="X665" s="1204"/>
      <c r="Y665" s="1204"/>
      <c r="Z665" s="1204"/>
      <c r="AA665" s="1205"/>
      <c r="AB665" s="1125"/>
      <c r="AC665" s="1126"/>
      <c r="AD665" s="1127"/>
      <c r="AE665" s="1152"/>
      <c r="AF665" s="1153"/>
      <c r="AG665" s="1154"/>
      <c r="AH665" s="1116"/>
      <c r="AI665" s="1117"/>
      <c r="AJ665" s="1117"/>
      <c r="AK665" s="1117"/>
      <c r="AL665" s="1118"/>
      <c r="AN665" s="745"/>
      <c r="AO665" s="746"/>
      <c r="AP665" s="746"/>
      <c r="AQ665" s="746"/>
      <c r="AR665" s="747"/>
      <c r="AU665" s="837"/>
      <c r="AV665" s="837"/>
      <c r="AW665" s="820"/>
    </row>
    <row r="666" spans="3:49" ht="10.9" customHeight="1">
      <c r="C666" s="1196">
        <v>7</v>
      </c>
      <c r="D666" s="1197" t="s">
        <v>9</v>
      </c>
      <c r="E666" s="1198">
        <v>25</v>
      </c>
      <c r="F666" s="1199" t="s">
        <v>10</v>
      </c>
      <c r="G666" s="1196" t="s">
        <v>22</v>
      </c>
      <c r="H666" s="1200"/>
      <c r="I666" s="1201"/>
      <c r="J666" s="1202"/>
      <c r="K666" s="1203"/>
      <c r="L666" s="1184"/>
      <c r="M666" s="1185"/>
      <c r="N666" s="1185"/>
      <c r="O666" s="1185"/>
      <c r="P666" s="1186"/>
      <c r="Q666" s="1187"/>
      <c r="R666" s="1188"/>
      <c r="S666" s="1189"/>
      <c r="T666" s="1190"/>
      <c r="U666" s="1191"/>
      <c r="V666" s="1192"/>
      <c r="W666" s="1204"/>
      <c r="X666" s="1204"/>
      <c r="Y666" s="1204"/>
      <c r="Z666" s="1204"/>
      <c r="AA666" s="1205"/>
      <c r="AB666" s="1193"/>
      <c r="AC666" s="1194"/>
      <c r="AD666" s="1195"/>
      <c r="AE666" s="1190"/>
      <c r="AF666" s="1191"/>
      <c r="AG666" s="1192"/>
      <c r="AH666" s="1180"/>
      <c r="AI666" s="1181"/>
      <c r="AJ666" s="1181"/>
      <c r="AK666" s="1181"/>
      <c r="AL666" s="1182"/>
      <c r="AN666" s="1183"/>
      <c r="AO666" s="1117"/>
      <c r="AP666" s="1117"/>
      <c r="AQ666" s="1117"/>
      <c r="AR666" s="1118"/>
      <c r="AU666" s="837" t="str">
        <f t="shared" ref="AU666" si="445">IF(OR(I666="×",AU670="×"),"×","●")</f>
        <v>●</v>
      </c>
      <c r="AV666" s="837">
        <f t="shared" ref="AV666" si="446">IF(AU666="●",IF(I666="定","-",I666),"-")</f>
        <v>0</v>
      </c>
      <c r="AW666" s="820">
        <f t="shared" ref="AW666" si="447">20+ROUNDDOWN(($K$256-1000)/1000,0)*20</f>
        <v>0</v>
      </c>
    </row>
    <row r="667" spans="3:49" ht="10.9" customHeight="1">
      <c r="C667" s="1161"/>
      <c r="D667" s="1163"/>
      <c r="E667" s="1165"/>
      <c r="F667" s="1167"/>
      <c r="G667" s="1161"/>
      <c r="H667" s="1169"/>
      <c r="I667" s="1174"/>
      <c r="J667" s="1175"/>
      <c r="K667" s="1176"/>
      <c r="L667" s="1131"/>
      <c r="M667" s="1132"/>
      <c r="N667" s="1132"/>
      <c r="O667" s="1132"/>
      <c r="P667" s="1133"/>
      <c r="Q667" s="1140"/>
      <c r="R667" s="1141"/>
      <c r="S667" s="1142"/>
      <c r="T667" s="1149"/>
      <c r="U667" s="1150"/>
      <c r="V667" s="1151"/>
      <c r="W667" s="1204"/>
      <c r="X667" s="1204"/>
      <c r="Y667" s="1204"/>
      <c r="Z667" s="1204"/>
      <c r="AA667" s="1205"/>
      <c r="AB667" s="1158"/>
      <c r="AC667" s="1159"/>
      <c r="AD667" s="1160"/>
      <c r="AE667" s="1149"/>
      <c r="AF667" s="1150"/>
      <c r="AG667" s="1151"/>
      <c r="AH667" s="1113"/>
      <c r="AI667" s="1114"/>
      <c r="AJ667" s="1114"/>
      <c r="AK667" s="1114"/>
      <c r="AL667" s="1115"/>
      <c r="AN667" s="745"/>
      <c r="AO667" s="746"/>
      <c r="AP667" s="746"/>
      <c r="AQ667" s="746"/>
      <c r="AR667" s="747"/>
      <c r="AU667" s="837"/>
      <c r="AV667" s="837"/>
      <c r="AW667" s="820"/>
    </row>
    <row r="668" spans="3:49" ht="10.9" customHeight="1">
      <c r="C668" s="1161"/>
      <c r="D668" s="1163"/>
      <c r="E668" s="1165"/>
      <c r="F668" s="1167"/>
      <c r="G668" s="1161"/>
      <c r="H668" s="1169"/>
      <c r="I668" s="1174"/>
      <c r="J668" s="1175"/>
      <c r="K668" s="1176"/>
      <c r="L668" s="1131"/>
      <c r="M668" s="1132"/>
      <c r="N668" s="1132"/>
      <c r="O668" s="1132"/>
      <c r="P668" s="1133"/>
      <c r="Q668" s="1140"/>
      <c r="R668" s="1141"/>
      <c r="S668" s="1142"/>
      <c r="T668" s="1149"/>
      <c r="U668" s="1150"/>
      <c r="V668" s="1151"/>
      <c r="W668" s="1204"/>
      <c r="X668" s="1204"/>
      <c r="Y668" s="1204"/>
      <c r="Z668" s="1204"/>
      <c r="AA668" s="1205"/>
      <c r="AB668" s="1122"/>
      <c r="AC668" s="1123"/>
      <c r="AD668" s="1124"/>
      <c r="AE668" s="1149"/>
      <c r="AF668" s="1150"/>
      <c r="AG668" s="1151"/>
      <c r="AH668" s="1113"/>
      <c r="AI668" s="1114"/>
      <c r="AJ668" s="1114"/>
      <c r="AK668" s="1114"/>
      <c r="AL668" s="1115"/>
      <c r="AN668" s="745"/>
      <c r="AO668" s="746"/>
      <c r="AP668" s="746"/>
      <c r="AQ668" s="746"/>
      <c r="AR668" s="747"/>
      <c r="AU668" s="837"/>
      <c r="AV668" s="837"/>
      <c r="AW668" s="820"/>
    </row>
    <row r="669" spans="3:49" ht="10.9" customHeight="1">
      <c r="C669" s="1162"/>
      <c r="D669" s="1164"/>
      <c r="E669" s="1166"/>
      <c r="F669" s="1168"/>
      <c r="G669" s="1162"/>
      <c r="H669" s="1170"/>
      <c r="I669" s="1177"/>
      <c r="J669" s="1178"/>
      <c r="K669" s="1179"/>
      <c r="L669" s="1134"/>
      <c r="M669" s="1135"/>
      <c r="N669" s="1135"/>
      <c r="O669" s="1135"/>
      <c r="P669" s="1136"/>
      <c r="Q669" s="1143"/>
      <c r="R669" s="1144"/>
      <c r="S669" s="1145"/>
      <c r="T669" s="1152"/>
      <c r="U669" s="1153"/>
      <c r="V669" s="1154"/>
      <c r="W669" s="1204"/>
      <c r="X669" s="1204"/>
      <c r="Y669" s="1204"/>
      <c r="Z669" s="1204"/>
      <c r="AA669" s="1205"/>
      <c r="AB669" s="1125"/>
      <c r="AC669" s="1126"/>
      <c r="AD669" s="1127"/>
      <c r="AE669" s="1152"/>
      <c r="AF669" s="1153"/>
      <c r="AG669" s="1154"/>
      <c r="AH669" s="1116"/>
      <c r="AI669" s="1117"/>
      <c r="AJ669" s="1117"/>
      <c r="AK669" s="1117"/>
      <c r="AL669" s="1118"/>
      <c r="AN669" s="745"/>
      <c r="AO669" s="746"/>
      <c r="AP669" s="746"/>
      <c r="AQ669" s="746"/>
      <c r="AR669" s="747"/>
      <c r="AU669" s="837"/>
      <c r="AV669" s="837"/>
      <c r="AW669" s="820"/>
    </row>
    <row r="670" spans="3:49" ht="10.9" customHeight="1">
      <c r="C670" s="1196">
        <v>7</v>
      </c>
      <c r="D670" s="1197" t="s">
        <v>9</v>
      </c>
      <c r="E670" s="1198">
        <v>26</v>
      </c>
      <c r="F670" s="1199" t="s">
        <v>10</v>
      </c>
      <c r="G670" s="1161" t="s">
        <v>23</v>
      </c>
      <c r="H670" s="1169"/>
      <c r="I670" s="1201"/>
      <c r="J670" s="1202"/>
      <c r="K670" s="1203"/>
      <c r="L670" s="1184"/>
      <c r="M670" s="1185"/>
      <c r="N670" s="1185"/>
      <c r="O670" s="1185"/>
      <c r="P670" s="1186"/>
      <c r="Q670" s="1187"/>
      <c r="R670" s="1188"/>
      <c r="S670" s="1189"/>
      <c r="T670" s="1190"/>
      <c r="U670" s="1191"/>
      <c r="V670" s="1192"/>
      <c r="W670" s="1184"/>
      <c r="X670" s="1185"/>
      <c r="Y670" s="1185"/>
      <c r="Z670" s="1185"/>
      <c r="AA670" s="1186"/>
      <c r="AB670" s="1193"/>
      <c r="AC670" s="1194"/>
      <c r="AD670" s="1195"/>
      <c r="AE670" s="1190"/>
      <c r="AF670" s="1191"/>
      <c r="AG670" s="1192"/>
      <c r="AH670" s="1180"/>
      <c r="AI670" s="1181"/>
      <c r="AJ670" s="1181"/>
      <c r="AK670" s="1181"/>
      <c r="AL670" s="1182"/>
      <c r="AN670" s="1183"/>
      <c r="AO670" s="1117"/>
      <c r="AP670" s="1117"/>
      <c r="AQ670" s="1117"/>
      <c r="AR670" s="1118"/>
      <c r="AU670" s="837" t="str">
        <f t="shared" ref="AU670" si="448">IF(OR(I670="×",AU674="×"),"×","●")</f>
        <v>●</v>
      </c>
      <c r="AV670" s="837">
        <f t="shared" ref="AV670" si="449">IF(AU670="●",IF(I670="定","-",I670),"-")</f>
        <v>0</v>
      </c>
      <c r="AW670" s="820">
        <f t="shared" ref="AW670" si="450">20+ROUNDDOWN(($K$256-1000)/1000,0)*20</f>
        <v>0</v>
      </c>
    </row>
    <row r="671" spans="3:49" ht="10.9" customHeight="1">
      <c r="C671" s="1161"/>
      <c r="D671" s="1163"/>
      <c r="E671" s="1165"/>
      <c r="F671" s="1167"/>
      <c r="G671" s="1161"/>
      <c r="H671" s="1169"/>
      <c r="I671" s="1174"/>
      <c r="J671" s="1175"/>
      <c r="K671" s="1176"/>
      <c r="L671" s="1131"/>
      <c r="M671" s="1132"/>
      <c r="N671" s="1132"/>
      <c r="O671" s="1132"/>
      <c r="P671" s="1133"/>
      <c r="Q671" s="1140"/>
      <c r="R671" s="1141"/>
      <c r="S671" s="1142"/>
      <c r="T671" s="1149"/>
      <c r="U671" s="1150"/>
      <c r="V671" s="1151"/>
      <c r="W671" s="1131"/>
      <c r="X671" s="1132"/>
      <c r="Y671" s="1132"/>
      <c r="Z671" s="1132"/>
      <c r="AA671" s="1133"/>
      <c r="AB671" s="1158"/>
      <c r="AC671" s="1159"/>
      <c r="AD671" s="1160"/>
      <c r="AE671" s="1149"/>
      <c r="AF671" s="1150"/>
      <c r="AG671" s="1151"/>
      <c r="AH671" s="1113"/>
      <c r="AI671" s="1114"/>
      <c r="AJ671" s="1114"/>
      <c r="AK671" s="1114"/>
      <c r="AL671" s="1115"/>
      <c r="AN671" s="745"/>
      <c r="AO671" s="746"/>
      <c r="AP671" s="746"/>
      <c r="AQ671" s="746"/>
      <c r="AR671" s="747"/>
      <c r="AU671" s="837"/>
      <c r="AV671" s="837"/>
      <c r="AW671" s="820"/>
    </row>
    <row r="672" spans="3:49" ht="10.9" customHeight="1">
      <c r="C672" s="1161"/>
      <c r="D672" s="1163"/>
      <c r="E672" s="1165"/>
      <c r="F672" s="1167"/>
      <c r="G672" s="1161"/>
      <c r="H672" s="1169"/>
      <c r="I672" s="1174"/>
      <c r="J672" s="1175"/>
      <c r="K672" s="1176"/>
      <c r="L672" s="1131"/>
      <c r="M672" s="1132"/>
      <c r="N672" s="1132"/>
      <c r="O672" s="1132"/>
      <c r="P672" s="1133"/>
      <c r="Q672" s="1140"/>
      <c r="R672" s="1141"/>
      <c r="S672" s="1142"/>
      <c r="T672" s="1149"/>
      <c r="U672" s="1150"/>
      <c r="V672" s="1151"/>
      <c r="W672" s="1131"/>
      <c r="X672" s="1132"/>
      <c r="Y672" s="1132"/>
      <c r="Z672" s="1132"/>
      <c r="AA672" s="1133"/>
      <c r="AB672" s="1122"/>
      <c r="AC672" s="1123"/>
      <c r="AD672" s="1124"/>
      <c r="AE672" s="1149"/>
      <c r="AF672" s="1150"/>
      <c r="AG672" s="1151"/>
      <c r="AH672" s="1113"/>
      <c r="AI672" s="1114"/>
      <c r="AJ672" s="1114"/>
      <c r="AK672" s="1114"/>
      <c r="AL672" s="1115"/>
      <c r="AN672" s="745"/>
      <c r="AO672" s="746"/>
      <c r="AP672" s="746"/>
      <c r="AQ672" s="746"/>
      <c r="AR672" s="747"/>
      <c r="AU672" s="837"/>
      <c r="AV672" s="837"/>
      <c r="AW672" s="820"/>
    </row>
    <row r="673" spans="3:49" ht="10.9" customHeight="1">
      <c r="C673" s="1162"/>
      <c r="D673" s="1164"/>
      <c r="E673" s="1166"/>
      <c r="F673" s="1168"/>
      <c r="G673" s="1162"/>
      <c r="H673" s="1170"/>
      <c r="I673" s="1177"/>
      <c r="J673" s="1178"/>
      <c r="K673" s="1179"/>
      <c r="L673" s="1134"/>
      <c r="M673" s="1135"/>
      <c r="N673" s="1135"/>
      <c r="O673" s="1135"/>
      <c r="P673" s="1136"/>
      <c r="Q673" s="1143"/>
      <c r="R673" s="1144"/>
      <c r="S673" s="1145"/>
      <c r="T673" s="1152"/>
      <c r="U673" s="1153"/>
      <c r="V673" s="1154"/>
      <c r="W673" s="1134"/>
      <c r="X673" s="1135"/>
      <c r="Y673" s="1135"/>
      <c r="Z673" s="1135"/>
      <c r="AA673" s="1136"/>
      <c r="AB673" s="1125"/>
      <c r="AC673" s="1126"/>
      <c r="AD673" s="1127"/>
      <c r="AE673" s="1152"/>
      <c r="AF673" s="1153"/>
      <c r="AG673" s="1154"/>
      <c r="AH673" s="1116"/>
      <c r="AI673" s="1117"/>
      <c r="AJ673" s="1117"/>
      <c r="AK673" s="1117"/>
      <c r="AL673" s="1118"/>
      <c r="AN673" s="745"/>
      <c r="AO673" s="746"/>
      <c r="AP673" s="746"/>
      <c r="AQ673" s="746"/>
      <c r="AR673" s="747"/>
      <c r="AU673" s="837"/>
      <c r="AV673" s="837"/>
      <c r="AW673" s="820"/>
    </row>
    <row r="674" spans="3:49" ht="10.9" customHeight="1">
      <c r="C674" s="1196">
        <v>7</v>
      </c>
      <c r="D674" s="1197" t="s">
        <v>9</v>
      </c>
      <c r="E674" s="1198">
        <v>27</v>
      </c>
      <c r="F674" s="1199" t="s">
        <v>10</v>
      </c>
      <c r="G674" s="1196" t="s">
        <v>24</v>
      </c>
      <c r="H674" s="1200"/>
      <c r="I674" s="1201"/>
      <c r="J674" s="1202"/>
      <c r="K674" s="1203"/>
      <c r="L674" s="1184"/>
      <c r="M674" s="1185"/>
      <c r="N674" s="1185"/>
      <c r="O674" s="1185"/>
      <c r="P674" s="1186"/>
      <c r="Q674" s="1187"/>
      <c r="R674" s="1188"/>
      <c r="S674" s="1189"/>
      <c r="T674" s="1190"/>
      <c r="U674" s="1191"/>
      <c r="V674" s="1192"/>
      <c r="W674" s="1184"/>
      <c r="X674" s="1185"/>
      <c r="Y674" s="1185"/>
      <c r="Z674" s="1185"/>
      <c r="AA674" s="1186"/>
      <c r="AB674" s="1193"/>
      <c r="AC674" s="1194"/>
      <c r="AD674" s="1195"/>
      <c r="AE674" s="1190"/>
      <c r="AF674" s="1191"/>
      <c r="AG674" s="1192"/>
      <c r="AH674" s="1180"/>
      <c r="AI674" s="1181"/>
      <c r="AJ674" s="1181"/>
      <c r="AK674" s="1181"/>
      <c r="AL674" s="1182"/>
      <c r="AN674" s="1183"/>
      <c r="AO674" s="1117"/>
      <c r="AP674" s="1117"/>
      <c r="AQ674" s="1117"/>
      <c r="AR674" s="1118"/>
      <c r="AU674" s="837" t="str">
        <f t="shared" ref="AU674" si="451">IF(OR(I674="×",AU678="×"),"×","●")</f>
        <v>●</v>
      </c>
      <c r="AV674" s="837">
        <f t="shared" ref="AV674" si="452">IF(AU674="●",IF(I674="定","-",I674),"-")</f>
        <v>0</v>
      </c>
      <c r="AW674" s="820">
        <f t="shared" ref="AW674" si="453">20+ROUNDDOWN(($K$256-1000)/1000,0)*20</f>
        <v>0</v>
      </c>
    </row>
    <row r="675" spans="3:49" ht="10.9" customHeight="1">
      <c r="C675" s="1161"/>
      <c r="D675" s="1163"/>
      <c r="E675" s="1165"/>
      <c r="F675" s="1167"/>
      <c r="G675" s="1161"/>
      <c r="H675" s="1169"/>
      <c r="I675" s="1174"/>
      <c r="J675" s="1175"/>
      <c r="K675" s="1176"/>
      <c r="L675" s="1131"/>
      <c r="M675" s="1132"/>
      <c r="N675" s="1132"/>
      <c r="O675" s="1132"/>
      <c r="P675" s="1133"/>
      <c r="Q675" s="1140"/>
      <c r="R675" s="1141"/>
      <c r="S675" s="1142"/>
      <c r="T675" s="1149"/>
      <c r="U675" s="1150"/>
      <c r="V675" s="1151"/>
      <c r="W675" s="1131"/>
      <c r="X675" s="1132"/>
      <c r="Y675" s="1132"/>
      <c r="Z675" s="1132"/>
      <c r="AA675" s="1133"/>
      <c r="AB675" s="1158"/>
      <c r="AC675" s="1159"/>
      <c r="AD675" s="1160"/>
      <c r="AE675" s="1149"/>
      <c r="AF675" s="1150"/>
      <c r="AG675" s="1151"/>
      <c r="AH675" s="1113"/>
      <c r="AI675" s="1114"/>
      <c r="AJ675" s="1114"/>
      <c r="AK675" s="1114"/>
      <c r="AL675" s="1115"/>
      <c r="AN675" s="745"/>
      <c r="AO675" s="746"/>
      <c r="AP675" s="746"/>
      <c r="AQ675" s="746"/>
      <c r="AR675" s="747"/>
      <c r="AU675" s="837"/>
      <c r="AV675" s="837"/>
      <c r="AW675" s="820"/>
    </row>
    <row r="676" spans="3:49" ht="10.9" customHeight="1">
      <c r="C676" s="1161"/>
      <c r="D676" s="1163"/>
      <c r="E676" s="1165"/>
      <c r="F676" s="1167"/>
      <c r="G676" s="1161"/>
      <c r="H676" s="1169"/>
      <c r="I676" s="1174"/>
      <c r="J676" s="1175"/>
      <c r="K676" s="1176"/>
      <c r="L676" s="1131"/>
      <c r="M676" s="1132"/>
      <c r="N676" s="1132"/>
      <c r="O676" s="1132"/>
      <c r="P676" s="1133"/>
      <c r="Q676" s="1140"/>
      <c r="R676" s="1141"/>
      <c r="S676" s="1142"/>
      <c r="T676" s="1149"/>
      <c r="U676" s="1150"/>
      <c r="V676" s="1151"/>
      <c r="W676" s="1131"/>
      <c r="X676" s="1132"/>
      <c r="Y676" s="1132"/>
      <c r="Z676" s="1132"/>
      <c r="AA676" s="1133"/>
      <c r="AB676" s="1122"/>
      <c r="AC676" s="1123"/>
      <c r="AD676" s="1124"/>
      <c r="AE676" s="1149"/>
      <c r="AF676" s="1150"/>
      <c r="AG676" s="1151"/>
      <c r="AH676" s="1113"/>
      <c r="AI676" s="1114"/>
      <c r="AJ676" s="1114"/>
      <c r="AK676" s="1114"/>
      <c r="AL676" s="1115"/>
      <c r="AN676" s="745"/>
      <c r="AO676" s="746"/>
      <c r="AP676" s="746"/>
      <c r="AQ676" s="746"/>
      <c r="AR676" s="747"/>
      <c r="AU676" s="837"/>
      <c r="AV676" s="837"/>
      <c r="AW676" s="820"/>
    </row>
    <row r="677" spans="3:49" ht="10.9" customHeight="1">
      <c r="C677" s="1162"/>
      <c r="D677" s="1164"/>
      <c r="E677" s="1166"/>
      <c r="F677" s="1168"/>
      <c r="G677" s="1162"/>
      <c r="H677" s="1170"/>
      <c r="I677" s="1177"/>
      <c r="J677" s="1178"/>
      <c r="K677" s="1179"/>
      <c r="L677" s="1134"/>
      <c r="M677" s="1135"/>
      <c r="N677" s="1135"/>
      <c r="O677" s="1135"/>
      <c r="P677" s="1136"/>
      <c r="Q677" s="1143"/>
      <c r="R677" s="1144"/>
      <c r="S677" s="1145"/>
      <c r="T677" s="1152"/>
      <c r="U677" s="1153"/>
      <c r="V677" s="1154"/>
      <c r="W677" s="1134"/>
      <c r="X677" s="1135"/>
      <c r="Y677" s="1135"/>
      <c r="Z677" s="1135"/>
      <c r="AA677" s="1136"/>
      <c r="AB677" s="1125"/>
      <c r="AC677" s="1126"/>
      <c r="AD677" s="1127"/>
      <c r="AE677" s="1152"/>
      <c r="AF677" s="1153"/>
      <c r="AG677" s="1154"/>
      <c r="AH677" s="1116"/>
      <c r="AI677" s="1117"/>
      <c r="AJ677" s="1117"/>
      <c r="AK677" s="1117"/>
      <c r="AL677" s="1118"/>
      <c r="AN677" s="745"/>
      <c r="AO677" s="746"/>
      <c r="AP677" s="746"/>
      <c r="AQ677" s="746"/>
      <c r="AR677" s="747"/>
      <c r="AU677" s="837"/>
      <c r="AV677" s="837"/>
      <c r="AW677" s="820"/>
    </row>
    <row r="678" spans="3:49" ht="10.9" customHeight="1">
      <c r="C678" s="1196">
        <v>7</v>
      </c>
      <c r="D678" s="1197" t="s">
        <v>9</v>
      </c>
      <c r="E678" s="1198">
        <v>28</v>
      </c>
      <c r="F678" s="1199" t="s">
        <v>10</v>
      </c>
      <c r="G678" s="1196" t="s">
        <v>25</v>
      </c>
      <c r="H678" s="1200"/>
      <c r="I678" s="1201"/>
      <c r="J678" s="1202"/>
      <c r="K678" s="1203"/>
      <c r="L678" s="1184"/>
      <c r="M678" s="1185"/>
      <c r="N678" s="1185"/>
      <c r="O678" s="1185"/>
      <c r="P678" s="1186"/>
      <c r="Q678" s="1187"/>
      <c r="R678" s="1188"/>
      <c r="S678" s="1189"/>
      <c r="T678" s="1190"/>
      <c r="U678" s="1191"/>
      <c r="V678" s="1192"/>
      <c r="W678" s="1184"/>
      <c r="X678" s="1185"/>
      <c r="Y678" s="1185"/>
      <c r="Z678" s="1185"/>
      <c r="AA678" s="1186"/>
      <c r="AB678" s="1193"/>
      <c r="AC678" s="1194"/>
      <c r="AD678" s="1195"/>
      <c r="AE678" s="1190"/>
      <c r="AF678" s="1191"/>
      <c r="AG678" s="1192"/>
      <c r="AH678" s="1180"/>
      <c r="AI678" s="1181"/>
      <c r="AJ678" s="1181"/>
      <c r="AK678" s="1181"/>
      <c r="AL678" s="1182"/>
      <c r="AN678" s="1183"/>
      <c r="AO678" s="1117"/>
      <c r="AP678" s="1117"/>
      <c r="AQ678" s="1117"/>
      <c r="AR678" s="1118"/>
      <c r="AU678" s="837" t="str">
        <f t="shared" ref="AU678" si="454">IF(OR(I678="×",AU682="×"),"×","●")</f>
        <v>●</v>
      </c>
      <c r="AV678" s="837">
        <f t="shared" ref="AV678" si="455">IF(AU678="●",IF(I678="定","-",I678),"-")</f>
        <v>0</v>
      </c>
      <c r="AW678" s="820">
        <f t="shared" ref="AW678" si="456">20+ROUNDDOWN(($K$256-1000)/1000,0)*20</f>
        <v>0</v>
      </c>
    </row>
    <row r="679" spans="3:49" ht="10.9" customHeight="1">
      <c r="C679" s="1161"/>
      <c r="D679" s="1163"/>
      <c r="E679" s="1165"/>
      <c r="F679" s="1167"/>
      <c r="G679" s="1161"/>
      <c r="H679" s="1169"/>
      <c r="I679" s="1174"/>
      <c r="J679" s="1175"/>
      <c r="K679" s="1176"/>
      <c r="L679" s="1131"/>
      <c r="M679" s="1132"/>
      <c r="N679" s="1132"/>
      <c r="O679" s="1132"/>
      <c r="P679" s="1133"/>
      <c r="Q679" s="1140"/>
      <c r="R679" s="1141"/>
      <c r="S679" s="1142"/>
      <c r="T679" s="1149"/>
      <c r="U679" s="1150"/>
      <c r="V679" s="1151"/>
      <c r="W679" s="1131"/>
      <c r="X679" s="1132"/>
      <c r="Y679" s="1132"/>
      <c r="Z679" s="1132"/>
      <c r="AA679" s="1133"/>
      <c r="AB679" s="1158"/>
      <c r="AC679" s="1159"/>
      <c r="AD679" s="1160"/>
      <c r="AE679" s="1149"/>
      <c r="AF679" s="1150"/>
      <c r="AG679" s="1151"/>
      <c r="AH679" s="1113"/>
      <c r="AI679" s="1114"/>
      <c r="AJ679" s="1114"/>
      <c r="AK679" s="1114"/>
      <c r="AL679" s="1115"/>
      <c r="AN679" s="745"/>
      <c r="AO679" s="746"/>
      <c r="AP679" s="746"/>
      <c r="AQ679" s="746"/>
      <c r="AR679" s="747"/>
      <c r="AU679" s="837"/>
      <c r="AV679" s="837"/>
      <c r="AW679" s="820"/>
    </row>
    <row r="680" spans="3:49" ht="10.9" customHeight="1">
      <c r="C680" s="1161"/>
      <c r="D680" s="1163"/>
      <c r="E680" s="1165"/>
      <c r="F680" s="1167"/>
      <c r="G680" s="1161"/>
      <c r="H680" s="1169"/>
      <c r="I680" s="1174"/>
      <c r="J680" s="1175"/>
      <c r="K680" s="1176"/>
      <c r="L680" s="1131"/>
      <c r="M680" s="1132"/>
      <c r="N680" s="1132"/>
      <c r="O680" s="1132"/>
      <c r="P680" s="1133"/>
      <c r="Q680" s="1140"/>
      <c r="R680" s="1141"/>
      <c r="S680" s="1142"/>
      <c r="T680" s="1149"/>
      <c r="U680" s="1150"/>
      <c r="V680" s="1151"/>
      <c r="W680" s="1131"/>
      <c r="X680" s="1132"/>
      <c r="Y680" s="1132"/>
      <c r="Z680" s="1132"/>
      <c r="AA680" s="1133"/>
      <c r="AB680" s="1122"/>
      <c r="AC680" s="1123"/>
      <c r="AD680" s="1124"/>
      <c r="AE680" s="1149"/>
      <c r="AF680" s="1150"/>
      <c r="AG680" s="1151"/>
      <c r="AH680" s="1113"/>
      <c r="AI680" s="1114"/>
      <c r="AJ680" s="1114"/>
      <c r="AK680" s="1114"/>
      <c r="AL680" s="1115"/>
      <c r="AN680" s="745"/>
      <c r="AO680" s="746"/>
      <c r="AP680" s="746"/>
      <c r="AQ680" s="746"/>
      <c r="AR680" s="747"/>
      <c r="AU680" s="837"/>
      <c r="AV680" s="837"/>
      <c r="AW680" s="820"/>
    </row>
    <row r="681" spans="3:49" ht="10.9" customHeight="1">
      <c r="C681" s="1162"/>
      <c r="D681" s="1164"/>
      <c r="E681" s="1166"/>
      <c r="F681" s="1168"/>
      <c r="G681" s="1162"/>
      <c r="H681" s="1170"/>
      <c r="I681" s="1177"/>
      <c r="J681" s="1178"/>
      <c r="K681" s="1179"/>
      <c r="L681" s="1134"/>
      <c r="M681" s="1135"/>
      <c r="N681" s="1135"/>
      <c r="O681" s="1135"/>
      <c r="P681" s="1136"/>
      <c r="Q681" s="1143"/>
      <c r="R681" s="1144"/>
      <c r="S681" s="1145"/>
      <c r="T681" s="1152"/>
      <c r="U681" s="1153"/>
      <c r="V681" s="1154"/>
      <c r="W681" s="1134"/>
      <c r="X681" s="1135"/>
      <c r="Y681" s="1135"/>
      <c r="Z681" s="1135"/>
      <c r="AA681" s="1136"/>
      <c r="AB681" s="1125"/>
      <c r="AC681" s="1126"/>
      <c r="AD681" s="1127"/>
      <c r="AE681" s="1152"/>
      <c r="AF681" s="1153"/>
      <c r="AG681" s="1154"/>
      <c r="AH681" s="1116"/>
      <c r="AI681" s="1117"/>
      <c r="AJ681" s="1117"/>
      <c r="AK681" s="1117"/>
      <c r="AL681" s="1118"/>
      <c r="AN681" s="745"/>
      <c r="AO681" s="746"/>
      <c r="AP681" s="746"/>
      <c r="AQ681" s="746"/>
      <c r="AR681" s="747"/>
      <c r="AU681" s="837"/>
      <c r="AV681" s="837"/>
      <c r="AW681" s="820"/>
    </row>
    <row r="682" spans="3:49" ht="10.9" customHeight="1">
      <c r="C682" s="1196">
        <v>7</v>
      </c>
      <c r="D682" s="1197" t="s">
        <v>9</v>
      </c>
      <c r="E682" s="1198">
        <v>29</v>
      </c>
      <c r="F682" s="1199" t="s">
        <v>10</v>
      </c>
      <c r="G682" s="1196" t="s">
        <v>19</v>
      </c>
      <c r="H682" s="1200"/>
      <c r="I682" s="1201"/>
      <c r="J682" s="1202"/>
      <c r="K682" s="1203"/>
      <c r="L682" s="1184"/>
      <c r="M682" s="1185"/>
      <c r="N682" s="1185"/>
      <c r="O682" s="1185"/>
      <c r="P682" s="1186"/>
      <c r="Q682" s="1187"/>
      <c r="R682" s="1188"/>
      <c r="S682" s="1189"/>
      <c r="T682" s="1190"/>
      <c r="U682" s="1191"/>
      <c r="V682" s="1192"/>
      <c r="W682" s="1184"/>
      <c r="X682" s="1185"/>
      <c r="Y682" s="1185"/>
      <c r="Z682" s="1185"/>
      <c r="AA682" s="1186"/>
      <c r="AB682" s="1193"/>
      <c r="AC682" s="1194"/>
      <c r="AD682" s="1195"/>
      <c r="AE682" s="1190"/>
      <c r="AF682" s="1191"/>
      <c r="AG682" s="1192"/>
      <c r="AH682" s="1180"/>
      <c r="AI682" s="1181"/>
      <c r="AJ682" s="1181"/>
      <c r="AK682" s="1181"/>
      <c r="AL682" s="1182"/>
      <c r="AN682" s="1183"/>
      <c r="AO682" s="1117"/>
      <c r="AP682" s="1117"/>
      <c r="AQ682" s="1117"/>
      <c r="AR682" s="1118"/>
      <c r="AU682" s="837" t="str">
        <f t="shared" ref="AU682" si="457">IF(OR(I682="×",AU686="×"),"×","●")</f>
        <v>●</v>
      </c>
      <c r="AV682" s="837">
        <f t="shared" ref="AV682" si="458">IF(AU682="●",IF(I682="定","-",I682),"-")</f>
        <v>0</v>
      </c>
      <c r="AW682" s="820">
        <f t="shared" ref="AW682" si="459">20+ROUNDDOWN(($K$256-1000)/1000,0)*20</f>
        <v>0</v>
      </c>
    </row>
    <row r="683" spans="3:49" ht="10.9" customHeight="1">
      <c r="C683" s="1161"/>
      <c r="D683" s="1163"/>
      <c r="E683" s="1165"/>
      <c r="F683" s="1167"/>
      <c r="G683" s="1161"/>
      <c r="H683" s="1169"/>
      <c r="I683" s="1174"/>
      <c r="J683" s="1175"/>
      <c r="K683" s="1176"/>
      <c r="L683" s="1131"/>
      <c r="M683" s="1132"/>
      <c r="N683" s="1132"/>
      <c r="O683" s="1132"/>
      <c r="P683" s="1133"/>
      <c r="Q683" s="1140"/>
      <c r="R683" s="1141"/>
      <c r="S683" s="1142"/>
      <c r="T683" s="1149"/>
      <c r="U683" s="1150"/>
      <c r="V683" s="1151"/>
      <c r="W683" s="1131"/>
      <c r="X683" s="1132"/>
      <c r="Y683" s="1132"/>
      <c r="Z683" s="1132"/>
      <c r="AA683" s="1133"/>
      <c r="AB683" s="1158"/>
      <c r="AC683" s="1159"/>
      <c r="AD683" s="1160"/>
      <c r="AE683" s="1149"/>
      <c r="AF683" s="1150"/>
      <c r="AG683" s="1151"/>
      <c r="AH683" s="1113"/>
      <c r="AI683" s="1114"/>
      <c r="AJ683" s="1114"/>
      <c r="AK683" s="1114"/>
      <c r="AL683" s="1115"/>
      <c r="AN683" s="745"/>
      <c r="AO683" s="746"/>
      <c r="AP683" s="746"/>
      <c r="AQ683" s="746"/>
      <c r="AR683" s="747"/>
      <c r="AU683" s="837"/>
      <c r="AV683" s="837"/>
      <c r="AW683" s="820"/>
    </row>
    <row r="684" spans="3:49" ht="10.9" customHeight="1">
      <c r="C684" s="1161"/>
      <c r="D684" s="1163"/>
      <c r="E684" s="1165"/>
      <c r="F684" s="1167"/>
      <c r="G684" s="1161"/>
      <c r="H684" s="1169"/>
      <c r="I684" s="1174"/>
      <c r="J684" s="1175"/>
      <c r="K684" s="1176"/>
      <c r="L684" s="1131"/>
      <c r="M684" s="1132"/>
      <c r="N684" s="1132"/>
      <c r="O684" s="1132"/>
      <c r="P684" s="1133"/>
      <c r="Q684" s="1140"/>
      <c r="R684" s="1141"/>
      <c r="S684" s="1142"/>
      <c r="T684" s="1149"/>
      <c r="U684" s="1150"/>
      <c r="V684" s="1151"/>
      <c r="W684" s="1131"/>
      <c r="X684" s="1132"/>
      <c r="Y684" s="1132"/>
      <c r="Z684" s="1132"/>
      <c r="AA684" s="1133"/>
      <c r="AB684" s="1122"/>
      <c r="AC684" s="1123"/>
      <c r="AD684" s="1124"/>
      <c r="AE684" s="1149"/>
      <c r="AF684" s="1150"/>
      <c r="AG684" s="1151"/>
      <c r="AH684" s="1113"/>
      <c r="AI684" s="1114"/>
      <c r="AJ684" s="1114"/>
      <c r="AK684" s="1114"/>
      <c r="AL684" s="1115"/>
      <c r="AN684" s="745"/>
      <c r="AO684" s="746"/>
      <c r="AP684" s="746"/>
      <c r="AQ684" s="746"/>
      <c r="AR684" s="747"/>
      <c r="AU684" s="837"/>
      <c r="AV684" s="837"/>
      <c r="AW684" s="820"/>
    </row>
    <row r="685" spans="3:49" ht="10.9" customHeight="1">
      <c r="C685" s="1162"/>
      <c r="D685" s="1164"/>
      <c r="E685" s="1166"/>
      <c r="F685" s="1168"/>
      <c r="G685" s="1162"/>
      <c r="H685" s="1170"/>
      <c r="I685" s="1177"/>
      <c r="J685" s="1178"/>
      <c r="K685" s="1179"/>
      <c r="L685" s="1134"/>
      <c r="M685" s="1135"/>
      <c r="N685" s="1135"/>
      <c r="O685" s="1135"/>
      <c r="P685" s="1136"/>
      <c r="Q685" s="1143"/>
      <c r="R685" s="1144"/>
      <c r="S685" s="1145"/>
      <c r="T685" s="1152"/>
      <c r="U685" s="1153"/>
      <c r="V685" s="1154"/>
      <c r="W685" s="1134"/>
      <c r="X685" s="1135"/>
      <c r="Y685" s="1135"/>
      <c r="Z685" s="1135"/>
      <c r="AA685" s="1136"/>
      <c r="AB685" s="1125"/>
      <c r="AC685" s="1126"/>
      <c r="AD685" s="1127"/>
      <c r="AE685" s="1152"/>
      <c r="AF685" s="1153"/>
      <c r="AG685" s="1154"/>
      <c r="AH685" s="1116"/>
      <c r="AI685" s="1117"/>
      <c r="AJ685" s="1117"/>
      <c r="AK685" s="1117"/>
      <c r="AL685" s="1118"/>
      <c r="AN685" s="745"/>
      <c r="AO685" s="746"/>
      <c r="AP685" s="746"/>
      <c r="AQ685" s="746"/>
      <c r="AR685" s="747"/>
      <c r="AU685" s="837"/>
      <c r="AV685" s="837"/>
      <c r="AW685" s="820"/>
    </row>
    <row r="686" spans="3:49" ht="10.9" customHeight="1">
      <c r="C686" s="1196">
        <v>7</v>
      </c>
      <c r="D686" s="1197" t="s">
        <v>9</v>
      </c>
      <c r="E686" s="1198">
        <v>30</v>
      </c>
      <c r="F686" s="1199" t="s">
        <v>10</v>
      </c>
      <c r="G686" s="1196" t="s">
        <v>20</v>
      </c>
      <c r="H686" s="1200"/>
      <c r="I686" s="1201"/>
      <c r="J686" s="1202"/>
      <c r="K686" s="1203"/>
      <c r="L686" s="1184"/>
      <c r="M686" s="1185"/>
      <c r="N686" s="1185"/>
      <c r="O686" s="1185"/>
      <c r="P686" s="1186"/>
      <c r="Q686" s="1187"/>
      <c r="R686" s="1188"/>
      <c r="S686" s="1189"/>
      <c r="T686" s="1190"/>
      <c r="U686" s="1191"/>
      <c r="V686" s="1192"/>
      <c r="W686" s="1184"/>
      <c r="X686" s="1185"/>
      <c r="Y686" s="1185"/>
      <c r="Z686" s="1185"/>
      <c r="AA686" s="1186"/>
      <c r="AB686" s="1193"/>
      <c r="AC686" s="1194"/>
      <c r="AD686" s="1195"/>
      <c r="AE686" s="1190"/>
      <c r="AF686" s="1191"/>
      <c r="AG686" s="1192"/>
      <c r="AH686" s="1180"/>
      <c r="AI686" s="1181"/>
      <c r="AJ686" s="1181"/>
      <c r="AK686" s="1181"/>
      <c r="AL686" s="1182"/>
      <c r="AN686" s="1183"/>
      <c r="AO686" s="1117"/>
      <c r="AP686" s="1117"/>
      <c r="AQ686" s="1117"/>
      <c r="AR686" s="1118"/>
      <c r="AU686" s="837" t="str">
        <f t="shared" ref="AU686" si="460">IF(OR(I686="×",AU690="×"),"×","●")</f>
        <v>●</v>
      </c>
      <c r="AV686" s="837">
        <f t="shared" ref="AV686" si="461">IF(AU686="●",IF(I686="定","-",I686),"-")</f>
        <v>0</v>
      </c>
      <c r="AW686" s="820">
        <f t="shared" ref="AW686" si="462">20+ROUNDDOWN(($K$256-1000)/1000,0)*20</f>
        <v>0</v>
      </c>
    </row>
    <row r="687" spans="3:49" ht="10.9" customHeight="1">
      <c r="C687" s="1161"/>
      <c r="D687" s="1163"/>
      <c r="E687" s="1165"/>
      <c r="F687" s="1167"/>
      <c r="G687" s="1161"/>
      <c r="H687" s="1169"/>
      <c r="I687" s="1174"/>
      <c r="J687" s="1175"/>
      <c r="K687" s="1176"/>
      <c r="L687" s="1131"/>
      <c r="M687" s="1132"/>
      <c r="N687" s="1132"/>
      <c r="O687" s="1132"/>
      <c r="P687" s="1133"/>
      <c r="Q687" s="1140"/>
      <c r="R687" s="1141"/>
      <c r="S687" s="1142"/>
      <c r="T687" s="1149"/>
      <c r="U687" s="1150"/>
      <c r="V687" s="1151"/>
      <c r="W687" s="1131"/>
      <c r="X687" s="1132"/>
      <c r="Y687" s="1132"/>
      <c r="Z687" s="1132"/>
      <c r="AA687" s="1133"/>
      <c r="AB687" s="1158"/>
      <c r="AC687" s="1159"/>
      <c r="AD687" s="1160"/>
      <c r="AE687" s="1149"/>
      <c r="AF687" s="1150"/>
      <c r="AG687" s="1151"/>
      <c r="AH687" s="1113"/>
      <c r="AI687" s="1114"/>
      <c r="AJ687" s="1114"/>
      <c r="AK687" s="1114"/>
      <c r="AL687" s="1115"/>
      <c r="AN687" s="745"/>
      <c r="AO687" s="746"/>
      <c r="AP687" s="746"/>
      <c r="AQ687" s="746"/>
      <c r="AR687" s="747"/>
      <c r="AU687" s="837"/>
      <c r="AV687" s="837"/>
      <c r="AW687" s="820"/>
    </row>
    <row r="688" spans="3:49" ht="10.9" customHeight="1">
      <c r="C688" s="1161"/>
      <c r="D688" s="1163"/>
      <c r="E688" s="1165"/>
      <c r="F688" s="1167"/>
      <c r="G688" s="1161"/>
      <c r="H688" s="1169"/>
      <c r="I688" s="1174"/>
      <c r="J688" s="1175"/>
      <c r="K688" s="1176"/>
      <c r="L688" s="1131"/>
      <c r="M688" s="1132"/>
      <c r="N688" s="1132"/>
      <c r="O688" s="1132"/>
      <c r="P688" s="1133"/>
      <c r="Q688" s="1140"/>
      <c r="R688" s="1141"/>
      <c r="S688" s="1142"/>
      <c r="T688" s="1149"/>
      <c r="U688" s="1150"/>
      <c r="V688" s="1151"/>
      <c r="W688" s="1131"/>
      <c r="X688" s="1132"/>
      <c r="Y688" s="1132"/>
      <c r="Z688" s="1132"/>
      <c r="AA688" s="1133"/>
      <c r="AB688" s="1122"/>
      <c r="AC688" s="1123"/>
      <c r="AD688" s="1124"/>
      <c r="AE688" s="1149"/>
      <c r="AF688" s="1150"/>
      <c r="AG688" s="1151"/>
      <c r="AH688" s="1113"/>
      <c r="AI688" s="1114"/>
      <c r="AJ688" s="1114"/>
      <c r="AK688" s="1114"/>
      <c r="AL688" s="1115"/>
      <c r="AN688" s="745"/>
      <c r="AO688" s="746"/>
      <c r="AP688" s="746"/>
      <c r="AQ688" s="746"/>
      <c r="AR688" s="747"/>
      <c r="AU688" s="837"/>
      <c r="AV688" s="837"/>
      <c r="AW688" s="820"/>
    </row>
    <row r="689" spans="3:49" ht="10.9" customHeight="1">
      <c r="C689" s="1162"/>
      <c r="D689" s="1164"/>
      <c r="E689" s="1166"/>
      <c r="F689" s="1168"/>
      <c r="G689" s="1162"/>
      <c r="H689" s="1170"/>
      <c r="I689" s="1177"/>
      <c r="J689" s="1178"/>
      <c r="K689" s="1179"/>
      <c r="L689" s="1134"/>
      <c r="M689" s="1135"/>
      <c r="N689" s="1135"/>
      <c r="O689" s="1135"/>
      <c r="P689" s="1136"/>
      <c r="Q689" s="1143"/>
      <c r="R689" s="1144"/>
      <c r="S689" s="1145"/>
      <c r="T689" s="1152"/>
      <c r="U689" s="1153"/>
      <c r="V689" s="1154"/>
      <c r="W689" s="1134"/>
      <c r="X689" s="1135"/>
      <c r="Y689" s="1135"/>
      <c r="Z689" s="1135"/>
      <c r="AA689" s="1136"/>
      <c r="AB689" s="1125"/>
      <c r="AC689" s="1126"/>
      <c r="AD689" s="1127"/>
      <c r="AE689" s="1152"/>
      <c r="AF689" s="1153"/>
      <c r="AG689" s="1154"/>
      <c r="AH689" s="1116"/>
      <c r="AI689" s="1117"/>
      <c r="AJ689" s="1117"/>
      <c r="AK689" s="1117"/>
      <c r="AL689" s="1118"/>
      <c r="AN689" s="745"/>
      <c r="AO689" s="746"/>
      <c r="AP689" s="746"/>
      <c r="AQ689" s="746"/>
      <c r="AR689" s="747"/>
      <c r="AU689" s="837"/>
      <c r="AV689" s="837"/>
      <c r="AW689" s="820"/>
    </row>
    <row r="690" spans="3:49" ht="10.9" customHeight="1">
      <c r="C690" s="1196">
        <v>7</v>
      </c>
      <c r="D690" s="1197" t="s">
        <v>9</v>
      </c>
      <c r="E690" s="1198">
        <v>31</v>
      </c>
      <c r="F690" s="1199" t="s">
        <v>10</v>
      </c>
      <c r="G690" s="1196" t="s">
        <v>21</v>
      </c>
      <c r="H690" s="1200"/>
      <c r="I690" s="1201"/>
      <c r="J690" s="1202"/>
      <c r="K690" s="1203"/>
      <c r="L690" s="1184"/>
      <c r="M690" s="1185"/>
      <c r="N690" s="1185"/>
      <c r="O690" s="1185"/>
      <c r="P690" s="1186"/>
      <c r="Q690" s="1187"/>
      <c r="R690" s="1188"/>
      <c r="S690" s="1189"/>
      <c r="T690" s="1190"/>
      <c r="U690" s="1191"/>
      <c r="V690" s="1192"/>
      <c r="W690" s="1224"/>
      <c r="X690" s="1204"/>
      <c r="Y690" s="1204"/>
      <c r="Z690" s="1204"/>
      <c r="AA690" s="1205"/>
      <c r="AB690" s="1193"/>
      <c r="AC690" s="1194"/>
      <c r="AD690" s="1195"/>
      <c r="AE690" s="1190"/>
      <c r="AF690" s="1191"/>
      <c r="AG690" s="1192"/>
      <c r="AH690" s="1180"/>
      <c r="AI690" s="1181"/>
      <c r="AJ690" s="1181"/>
      <c r="AK690" s="1181"/>
      <c r="AL690" s="1182"/>
      <c r="AN690" s="1183"/>
      <c r="AO690" s="1117"/>
      <c r="AP690" s="1117"/>
      <c r="AQ690" s="1117"/>
      <c r="AR690" s="1118"/>
      <c r="AU690" s="837" t="str">
        <f>IF(I690="×","×","●")</f>
        <v>●</v>
      </c>
      <c r="AV690" s="837">
        <f t="shared" ref="AV690" si="463">IF(AU690="●",IF(I690="定","-",I690),"-")</f>
        <v>0</v>
      </c>
      <c r="AW690" s="820">
        <f t="shared" ref="AW690" si="464">20+ROUNDDOWN(($K$256-1000)/1000,0)*20</f>
        <v>0</v>
      </c>
    </row>
    <row r="691" spans="3:49" ht="10.9" customHeight="1">
      <c r="C691" s="1161"/>
      <c r="D691" s="1163"/>
      <c r="E691" s="1165"/>
      <c r="F691" s="1167"/>
      <c r="G691" s="1161"/>
      <c r="H691" s="1169"/>
      <c r="I691" s="1174"/>
      <c r="J691" s="1175"/>
      <c r="K691" s="1176"/>
      <c r="L691" s="1131"/>
      <c r="M691" s="1132"/>
      <c r="N691" s="1132"/>
      <c r="O691" s="1132"/>
      <c r="P691" s="1133"/>
      <c r="Q691" s="1140"/>
      <c r="R691" s="1141"/>
      <c r="S691" s="1142"/>
      <c r="T691" s="1149"/>
      <c r="U691" s="1150"/>
      <c r="V691" s="1151"/>
      <c r="W691" s="1224"/>
      <c r="X691" s="1204"/>
      <c r="Y691" s="1204"/>
      <c r="Z691" s="1204"/>
      <c r="AA691" s="1205"/>
      <c r="AB691" s="1158"/>
      <c r="AC691" s="1159"/>
      <c r="AD691" s="1160"/>
      <c r="AE691" s="1149"/>
      <c r="AF691" s="1150"/>
      <c r="AG691" s="1151"/>
      <c r="AH691" s="1113"/>
      <c r="AI691" s="1114"/>
      <c r="AJ691" s="1114"/>
      <c r="AK691" s="1114"/>
      <c r="AL691" s="1115"/>
      <c r="AN691" s="745"/>
      <c r="AO691" s="746"/>
      <c r="AP691" s="746"/>
      <c r="AQ691" s="746"/>
      <c r="AR691" s="747"/>
      <c r="AU691" s="837"/>
      <c r="AV691" s="837"/>
      <c r="AW691" s="820"/>
    </row>
    <row r="692" spans="3:49" ht="10.9" customHeight="1">
      <c r="C692" s="1161"/>
      <c r="D692" s="1163"/>
      <c r="E692" s="1165"/>
      <c r="F692" s="1167"/>
      <c r="G692" s="1161"/>
      <c r="H692" s="1169"/>
      <c r="I692" s="1174"/>
      <c r="J692" s="1175"/>
      <c r="K692" s="1176"/>
      <c r="L692" s="1131"/>
      <c r="M692" s="1132"/>
      <c r="N692" s="1132"/>
      <c r="O692" s="1132"/>
      <c r="P692" s="1133"/>
      <c r="Q692" s="1140"/>
      <c r="R692" s="1141"/>
      <c r="S692" s="1142"/>
      <c r="T692" s="1149"/>
      <c r="U692" s="1150"/>
      <c r="V692" s="1151"/>
      <c r="W692" s="1224"/>
      <c r="X692" s="1204"/>
      <c r="Y692" s="1204"/>
      <c r="Z692" s="1204"/>
      <c r="AA692" s="1205"/>
      <c r="AB692" s="1209"/>
      <c r="AC692" s="1210"/>
      <c r="AD692" s="1211"/>
      <c r="AE692" s="1149"/>
      <c r="AF692" s="1150"/>
      <c r="AG692" s="1151"/>
      <c r="AH692" s="1113"/>
      <c r="AI692" s="1114"/>
      <c r="AJ692" s="1114"/>
      <c r="AK692" s="1114"/>
      <c r="AL692" s="1115"/>
      <c r="AN692" s="745"/>
      <c r="AO692" s="746"/>
      <c r="AP692" s="746"/>
      <c r="AQ692" s="746"/>
      <c r="AR692" s="747"/>
      <c r="AU692" s="837"/>
      <c r="AV692" s="837"/>
      <c r="AW692" s="820"/>
    </row>
    <row r="693" spans="3:49" ht="10.9" customHeight="1" thickBot="1">
      <c r="C693" s="1228"/>
      <c r="D693" s="1229"/>
      <c r="E693" s="1230"/>
      <c r="F693" s="1231"/>
      <c r="G693" s="1228"/>
      <c r="H693" s="1232"/>
      <c r="I693" s="1233"/>
      <c r="J693" s="1234"/>
      <c r="K693" s="1235"/>
      <c r="L693" s="1215"/>
      <c r="M693" s="1216"/>
      <c r="N693" s="1216"/>
      <c r="O693" s="1216"/>
      <c r="P693" s="1217"/>
      <c r="Q693" s="1218"/>
      <c r="R693" s="1219"/>
      <c r="S693" s="1220"/>
      <c r="T693" s="1221"/>
      <c r="U693" s="1222"/>
      <c r="V693" s="1223"/>
      <c r="W693" s="1225"/>
      <c r="X693" s="1226"/>
      <c r="Y693" s="1226"/>
      <c r="Z693" s="1226"/>
      <c r="AA693" s="1227"/>
      <c r="AB693" s="1212"/>
      <c r="AC693" s="1213"/>
      <c r="AD693" s="1214"/>
      <c r="AE693" s="1221"/>
      <c r="AF693" s="1222"/>
      <c r="AG693" s="1223"/>
      <c r="AH693" s="1206"/>
      <c r="AI693" s="1207"/>
      <c r="AJ693" s="1207"/>
      <c r="AK693" s="1207"/>
      <c r="AL693" s="1208"/>
      <c r="AN693" s="900"/>
      <c r="AO693" s="901"/>
      <c r="AP693" s="901"/>
      <c r="AQ693" s="901"/>
      <c r="AR693" s="902"/>
      <c r="AU693" s="904"/>
      <c r="AV693" s="904"/>
      <c r="AW693" s="905"/>
    </row>
    <row r="694" spans="3:49" ht="10.9" customHeight="1" thickTop="1">
      <c r="C694" s="868">
        <v>8</v>
      </c>
      <c r="D694" s="922" t="s">
        <v>9</v>
      </c>
      <c r="E694" s="866">
        <v>1</v>
      </c>
      <c r="F694" s="985" t="s">
        <v>10</v>
      </c>
      <c r="G694" s="868" t="s">
        <v>22</v>
      </c>
      <c r="H694" s="1025"/>
      <c r="I694" s="991"/>
      <c r="J694" s="992"/>
      <c r="K694" s="993"/>
      <c r="L694" s="958">
        <f t="shared" ref="L694" si="465">IF(AND(I694="△",AU694="●"),AW694,0)</f>
        <v>0</v>
      </c>
      <c r="M694" s="959"/>
      <c r="N694" s="959"/>
      <c r="O694" s="959"/>
      <c r="P694" s="960"/>
      <c r="Q694" s="777"/>
      <c r="R694" s="778"/>
      <c r="S694" s="874"/>
      <c r="T694" s="964">
        <f t="shared" ref="T694" si="466">IF(Q694="①",$AL$168,IF(Q694="②",$AL$190,IF(Q694="③",$AL$212,IF(Q694="④",$AL$234,0))))</f>
        <v>0</v>
      </c>
      <c r="U694" s="965"/>
      <c r="V694" s="966"/>
      <c r="W694" s="1028">
        <f t="shared" ref="W694" si="467">IF(AND(I694="△",AU694="●"),$K$258*2,0)</f>
        <v>0</v>
      </c>
      <c r="X694" s="1029"/>
      <c r="Y694" s="1029"/>
      <c r="Z694" s="1029"/>
      <c r="AA694" s="1030"/>
      <c r="AB694" s="931"/>
      <c r="AC694" s="932"/>
      <c r="AD694" s="933"/>
      <c r="AE694" s="964">
        <f t="shared" ref="AE694" si="468">IF(AB696=0,0,ROUNDUP(AB696/AB694,3))</f>
        <v>0</v>
      </c>
      <c r="AF694" s="965"/>
      <c r="AG694" s="966"/>
      <c r="AH694" s="970">
        <f t="shared" ref="AH694" si="469">ROUNDUP(L694*T694+W694*AE694,1)</f>
        <v>0</v>
      </c>
      <c r="AI694" s="971"/>
      <c r="AJ694" s="971"/>
      <c r="AK694" s="971"/>
      <c r="AL694" s="972"/>
      <c r="AM694" s="12"/>
      <c r="AN694" s="928">
        <f t="shared" ref="AN694" si="470">IF(I694="△",ROUNDUP(W694*AE694,1),0)</f>
        <v>0</v>
      </c>
      <c r="AO694" s="929"/>
      <c r="AP694" s="929"/>
      <c r="AQ694" s="929"/>
      <c r="AR694" s="930"/>
      <c r="AU694" s="837" t="str">
        <f>IF(I694="×","×","●")</f>
        <v>●</v>
      </c>
      <c r="AV694" s="837">
        <f t="shared" ref="AV694" si="471">IF(AU694="●",IF(I694="定","-",I694),"-")</f>
        <v>0</v>
      </c>
      <c r="AW694" s="820">
        <f t="shared" ref="AW694" si="472">20+ROUNDDOWN(($K$256-1000)/1000,0)*20</f>
        <v>0</v>
      </c>
    </row>
    <row r="695" spans="3:49" ht="10.9" customHeight="1">
      <c r="C695" s="868"/>
      <c r="D695" s="922"/>
      <c r="E695" s="866"/>
      <c r="F695" s="985"/>
      <c r="G695" s="868"/>
      <c r="H695" s="1025"/>
      <c r="I695" s="991"/>
      <c r="J695" s="992"/>
      <c r="K695" s="993"/>
      <c r="L695" s="958"/>
      <c r="M695" s="959"/>
      <c r="N695" s="959"/>
      <c r="O695" s="959"/>
      <c r="P695" s="960"/>
      <c r="Q695" s="777"/>
      <c r="R695" s="778"/>
      <c r="S695" s="874"/>
      <c r="T695" s="964"/>
      <c r="U695" s="965"/>
      <c r="V695" s="966"/>
      <c r="W695" s="1004"/>
      <c r="X695" s="906"/>
      <c r="Y695" s="906"/>
      <c r="Z695" s="906"/>
      <c r="AA695" s="907"/>
      <c r="AB695" s="940"/>
      <c r="AC695" s="941"/>
      <c r="AD695" s="942"/>
      <c r="AE695" s="964"/>
      <c r="AF695" s="965"/>
      <c r="AG695" s="966"/>
      <c r="AH695" s="970"/>
      <c r="AI695" s="971"/>
      <c r="AJ695" s="971"/>
      <c r="AK695" s="971"/>
      <c r="AL695" s="972"/>
      <c r="AM695" s="12"/>
      <c r="AN695" s="911"/>
      <c r="AO695" s="912"/>
      <c r="AP695" s="912"/>
      <c r="AQ695" s="912"/>
      <c r="AR695" s="913"/>
      <c r="AU695" s="837"/>
      <c r="AV695" s="837"/>
      <c r="AW695" s="820"/>
    </row>
    <row r="696" spans="3:49" ht="10.9" customHeight="1">
      <c r="C696" s="868"/>
      <c r="D696" s="922"/>
      <c r="E696" s="866"/>
      <c r="F696" s="985"/>
      <c r="G696" s="868"/>
      <c r="H696" s="1025"/>
      <c r="I696" s="991"/>
      <c r="J696" s="992"/>
      <c r="K696" s="993"/>
      <c r="L696" s="958"/>
      <c r="M696" s="959"/>
      <c r="N696" s="959"/>
      <c r="O696" s="959"/>
      <c r="P696" s="960"/>
      <c r="Q696" s="777"/>
      <c r="R696" s="778"/>
      <c r="S696" s="874"/>
      <c r="T696" s="964"/>
      <c r="U696" s="965"/>
      <c r="V696" s="966"/>
      <c r="W696" s="1004"/>
      <c r="X696" s="906"/>
      <c r="Y696" s="906"/>
      <c r="Z696" s="906"/>
      <c r="AA696" s="907"/>
      <c r="AB696" s="943"/>
      <c r="AC696" s="944"/>
      <c r="AD696" s="945"/>
      <c r="AE696" s="964"/>
      <c r="AF696" s="965"/>
      <c r="AG696" s="966"/>
      <c r="AH696" s="970"/>
      <c r="AI696" s="971"/>
      <c r="AJ696" s="971"/>
      <c r="AK696" s="971"/>
      <c r="AL696" s="972"/>
      <c r="AM696" s="12"/>
      <c r="AN696" s="911"/>
      <c r="AO696" s="912"/>
      <c r="AP696" s="912"/>
      <c r="AQ696" s="912"/>
      <c r="AR696" s="913"/>
      <c r="AU696" s="837"/>
      <c r="AV696" s="837"/>
      <c r="AW696" s="820"/>
    </row>
    <row r="697" spans="3:49" ht="10.9" customHeight="1" thickBot="1">
      <c r="C697" s="946"/>
      <c r="D697" s="947"/>
      <c r="E697" s="948"/>
      <c r="F697" s="1014"/>
      <c r="G697" s="946"/>
      <c r="H697" s="1027"/>
      <c r="I697" s="1015"/>
      <c r="J697" s="1016"/>
      <c r="K697" s="1017"/>
      <c r="L697" s="1018"/>
      <c r="M697" s="1019"/>
      <c r="N697" s="1019"/>
      <c r="O697" s="1019"/>
      <c r="P697" s="1020"/>
      <c r="Q697" s="885"/>
      <c r="R697" s="886"/>
      <c r="S697" s="949"/>
      <c r="T697" s="1008"/>
      <c r="U697" s="1009"/>
      <c r="V697" s="1010"/>
      <c r="W697" s="1005"/>
      <c r="X697" s="1006"/>
      <c r="Y697" s="1006"/>
      <c r="Z697" s="1006"/>
      <c r="AA697" s="1007"/>
      <c r="AB697" s="1021"/>
      <c r="AC697" s="1022"/>
      <c r="AD697" s="1023"/>
      <c r="AE697" s="1008"/>
      <c r="AF697" s="1009"/>
      <c r="AG697" s="1010"/>
      <c r="AH697" s="1011"/>
      <c r="AI697" s="1012"/>
      <c r="AJ697" s="1012"/>
      <c r="AK697" s="1012"/>
      <c r="AL697" s="1013"/>
      <c r="AM697" s="11"/>
      <c r="AN697" s="955"/>
      <c r="AO697" s="956"/>
      <c r="AP697" s="956"/>
      <c r="AQ697" s="956"/>
      <c r="AR697" s="957"/>
      <c r="AU697" s="904"/>
      <c r="AV697" s="904"/>
      <c r="AW697" s="905"/>
    </row>
    <row r="698" spans="3:49" ht="10.9" customHeight="1" thickTop="1">
      <c r="C698" s="868">
        <v>8</v>
      </c>
      <c r="D698" s="922" t="s">
        <v>9</v>
      </c>
      <c r="E698" s="866">
        <v>2</v>
      </c>
      <c r="F698" s="985" t="s">
        <v>10</v>
      </c>
      <c r="G698" s="868" t="s">
        <v>23</v>
      </c>
      <c r="H698" s="1025"/>
      <c r="I698" s="991"/>
      <c r="J698" s="992"/>
      <c r="K698" s="993"/>
      <c r="L698" s="958">
        <f t="shared" ref="L698" si="473">IF(AND(I698="△",AU698="●"),AW698,0)</f>
        <v>0</v>
      </c>
      <c r="M698" s="959"/>
      <c r="N698" s="959"/>
      <c r="O698" s="959"/>
      <c r="P698" s="960"/>
      <c r="Q698" s="777"/>
      <c r="R698" s="778"/>
      <c r="S698" s="874"/>
      <c r="T698" s="964">
        <f t="shared" ref="T698" si="474">IF(Q698="①",$AL$168,IF(Q698="②",$AL$190,IF(Q698="③",$AL$212,IF(Q698="④",$AL$234,0))))</f>
        <v>0</v>
      </c>
      <c r="U698" s="965"/>
      <c r="V698" s="966"/>
      <c r="W698" s="958">
        <f t="shared" ref="W698" si="475">IF(AND(I698="△",AU698="●"),$K$258*2,0)</f>
        <v>0</v>
      </c>
      <c r="X698" s="959"/>
      <c r="Y698" s="959"/>
      <c r="Z698" s="959"/>
      <c r="AA698" s="960"/>
      <c r="AB698" s="931"/>
      <c r="AC698" s="932"/>
      <c r="AD698" s="933"/>
      <c r="AE698" s="964">
        <f t="shared" ref="AE698" si="476">IF(AB700=0,0,ROUNDUP(AB700/AB698,3))</f>
        <v>0</v>
      </c>
      <c r="AF698" s="965"/>
      <c r="AG698" s="966"/>
      <c r="AH698" s="970">
        <f t="shared" ref="AH698" si="477">ROUNDUP(L698*T698+W698*AE698,1)</f>
        <v>0</v>
      </c>
      <c r="AI698" s="971"/>
      <c r="AJ698" s="971"/>
      <c r="AK698" s="971"/>
      <c r="AL698" s="972"/>
      <c r="AN698" s="928">
        <f t="shared" ref="AN698" si="478">IF(I698="△",ROUNDUP(W698*AE698,1),0)</f>
        <v>0</v>
      </c>
      <c r="AO698" s="929"/>
      <c r="AP698" s="929"/>
      <c r="AQ698" s="929"/>
      <c r="AR698" s="930"/>
      <c r="AU698" s="837" t="str">
        <f t="shared" ref="AU698" si="479">IF(OR(I698="×",AU702="×"),"×","●")</f>
        <v>●</v>
      </c>
      <c r="AV698" s="837">
        <f t="shared" ref="AV698" si="480">IF(AU698="●",IF(I698="定","-",I698),"-")</f>
        <v>0</v>
      </c>
      <c r="AW698" s="820">
        <f t="shared" ref="AW698" si="481">20+ROUNDDOWN(($K$256-1000)/1000,0)*20</f>
        <v>0</v>
      </c>
    </row>
    <row r="699" spans="3:49" ht="10.9" customHeight="1">
      <c r="C699" s="868"/>
      <c r="D699" s="922"/>
      <c r="E699" s="866"/>
      <c r="F699" s="985"/>
      <c r="G699" s="868"/>
      <c r="H699" s="1025"/>
      <c r="I699" s="991"/>
      <c r="J699" s="992"/>
      <c r="K699" s="993"/>
      <c r="L699" s="958"/>
      <c r="M699" s="959"/>
      <c r="N699" s="959"/>
      <c r="O699" s="959"/>
      <c r="P699" s="960"/>
      <c r="Q699" s="777"/>
      <c r="R699" s="778"/>
      <c r="S699" s="874"/>
      <c r="T699" s="964"/>
      <c r="U699" s="965"/>
      <c r="V699" s="966"/>
      <c r="W699" s="958"/>
      <c r="X699" s="959"/>
      <c r="Y699" s="959"/>
      <c r="Z699" s="959"/>
      <c r="AA699" s="960"/>
      <c r="AB699" s="940"/>
      <c r="AC699" s="941"/>
      <c r="AD699" s="942"/>
      <c r="AE699" s="964"/>
      <c r="AF699" s="965"/>
      <c r="AG699" s="966"/>
      <c r="AH699" s="970"/>
      <c r="AI699" s="971"/>
      <c r="AJ699" s="971"/>
      <c r="AK699" s="971"/>
      <c r="AL699" s="972"/>
      <c r="AN699" s="911"/>
      <c r="AO699" s="912"/>
      <c r="AP699" s="912"/>
      <c r="AQ699" s="912"/>
      <c r="AR699" s="913"/>
      <c r="AU699" s="837"/>
      <c r="AV699" s="837"/>
      <c r="AW699" s="820"/>
    </row>
    <row r="700" spans="3:49" ht="10.9" customHeight="1">
      <c r="C700" s="868"/>
      <c r="D700" s="922"/>
      <c r="E700" s="866"/>
      <c r="F700" s="985"/>
      <c r="G700" s="868"/>
      <c r="H700" s="1025"/>
      <c r="I700" s="991"/>
      <c r="J700" s="992"/>
      <c r="K700" s="993"/>
      <c r="L700" s="958"/>
      <c r="M700" s="959"/>
      <c r="N700" s="959"/>
      <c r="O700" s="959"/>
      <c r="P700" s="960"/>
      <c r="Q700" s="777"/>
      <c r="R700" s="778"/>
      <c r="S700" s="874"/>
      <c r="T700" s="964"/>
      <c r="U700" s="965"/>
      <c r="V700" s="966"/>
      <c r="W700" s="958"/>
      <c r="X700" s="959"/>
      <c r="Y700" s="959"/>
      <c r="Z700" s="959"/>
      <c r="AA700" s="960"/>
      <c r="AB700" s="931"/>
      <c r="AC700" s="932"/>
      <c r="AD700" s="933"/>
      <c r="AE700" s="964"/>
      <c r="AF700" s="965"/>
      <c r="AG700" s="966"/>
      <c r="AH700" s="970"/>
      <c r="AI700" s="971"/>
      <c r="AJ700" s="971"/>
      <c r="AK700" s="971"/>
      <c r="AL700" s="972"/>
      <c r="AN700" s="911"/>
      <c r="AO700" s="912"/>
      <c r="AP700" s="912"/>
      <c r="AQ700" s="912"/>
      <c r="AR700" s="913"/>
      <c r="AU700" s="837"/>
      <c r="AV700" s="837"/>
      <c r="AW700" s="820"/>
    </row>
    <row r="701" spans="3:49" ht="10.9" customHeight="1">
      <c r="C701" s="869"/>
      <c r="D701" s="923"/>
      <c r="E701" s="867"/>
      <c r="F701" s="986"/>
      <c r="G701" s="869"/>
      <c r="H701" s="1026"/>
      <c r="I701" s="994"/>
      <c r="J701" s="995"/>
      <c r="K701" s="996"/>
      <c r="L701" s="961"/>
      <c r="M701" s="962"/>
      <c r="N701" s="962"/>
      <c r="O701" s="962"/>
      <c r="P701" s="963"/>
      <c r="Q701" s="780"/>
      <c r="R701" s="781"/>
      <c r="S701" s="875"/>
      <c r="T701" s="967"/>
      <c r="U701" s="968"/>
      <c r="V701" s="969"/>
      <c r="W701" s="961"/>
      <c r="X701" s="962"/>
      <c r="Y701" s="962"/>
      <c r="Z701" s="962"/>
      <c r="AA701" s="963"/>
      <c r="AB701" s="934"/>
      <c r="AC701" s="935"/>
      <c r="AD701" s="936"/>
      <c r="AE701" s="967"/>
      <c r="AF701" s="968"/>
      <c r="AG701" s="969"/>
      <c r="AH701" s="973"/>
      <c r="AI701" s="929"/>
      <c r="AJ701" s="929"/>
      <c r="AK701" s="929"/>
      <c r="AL701" s="930"/>
      <c r="AN701" s="911"/>
      <c r="AO701" s="912"/>
      <c r="AP701" s="912"/>
      <c r="AQ701" s="912"/>
      <c r="AR701" s="913"/>
      <c r="AU701" s="837"/>
      <c r="AV701" s="837"/>
      <c r="AW701" s="820"/>
    </row>
    <row r="702" spans="3:49" ht="10.9" customHeight="1">
      <c r="C702" s="920">
        <v>8</v>
      </c>
      <c r="D702" s="921" t="s">
        <v>9</v>
      </c>
      <c r="E702" s="924">
        <v>3</v>
      </c>
      <c r="F702" s="984" t="s">
        <v>10</v>
      </c>
      <c r="G702" s="920" t="s">
        <v>24</v>
      </c>
      <c r="H702" s="1024"/>
      <c r="I702" s="988"/>
      <c r="J702" s="989"/>
      <c r="K702" s="990"/>
      <c r="L702" s="975">
        <f t="shared" ref="L702" si="482">IF(AND(I702="△",AU702="●"),AW702,0)</f>
        <v>0</v>
      </c>
      <c r="M702" s="976"/>
      <c r="N702" s="976"/>
      <c r="O702" s="976"/>
      <c r="P702" s="977"/>
      <c r="Q702" s="774"/>
      <c r="R702" s="775"/>
      <c r="S702" s="873"/>
      <c r="T702" s="978">
        <f t="shared" ref="T702" si="483">IF(Q702="①",$AL$168,IF(Q702="②",$AL$190,IF(Q702="③",$AL$212,IF(Q702="④",$AL$234,0))))</f>
        <v>0</v>
      </c>
      <c r="U702" s="979"/>
      <c r="V702" s="980"/>
      <c r="W702" s="975">
        <f t="shared" ref="W702" si="484">IF(AND(I702="△",AU702="●"),$K$258*2,0)</f>
        <v>0</v>
      </c>
      <c r="X702" s="976"/>
      <c r="Y702" s="976"/>
      <c r="Z702" s="976"/>
      <c r="AA702" s="977"/>
      <c r="AB702" s="937"/>
      <c r="AC702" s="938"/>
      <c r="AD702" s="939"/>
      <c r="AE702" s="978">
        <f t="shared" ref="AE702" si="485">IF(AB704=0,0,ROUNDUP(AB704/AB702,3))</f>
        <v>0</v>
      </c>
      <c r="AF702" s="979"/>
      <c r="AG702" s="980"/>
      <c r="AH702" s="981">
        <f t="shared" ref="AH702" si="486">ROUNDUP(L702*T702+W702*AE702,1)</f>
        <v>0</v>
      </c>
      <c r="AI702" s="982"/>
      <c r="AJ702" s="982"/>
      <c r="AK702" s="982"/>
      <c r="AL702" s="983"/>
      <c r="AN702" s="928">
        <f t="shared" ref="AN702" si="487">IF(I702="△",ROUNDUP(W702*AE702,1),0)</f>
        <v>0</v>
      </c>
      <c r="AO702" s="929"/>
      <c r="AP702" s="929"/>
      <c r="AQ702" s="929"/>
      <c r="AR702" s="930"/>
      <c r="AU702" s="837" t="str">
        <f t="shared" ref="AU702" si="488">IF(OR(I702="×",AU706="×"),"×","●")</f>
        <v>●</v>
      </c>
      <c r="AV702" s="837">
        <f t="shared" ref="AV702" si="489">IF(AU702="●",IF(I702="定","-",I702),"-")</f>
        <v>0</v>
      </c>
      <c r="AW702" s="820">
        <f t="shared" ref="AW702" si="490">20+ROUNDDOWN(($K$256-1000)/1000,0)*20</f>
        <v>0</v>
      </c>
    </row>
    <row r="703" spans="3:49" ht="10.9" customHeight="1">
      <c r="C703" s="868"/>
      <c r="D703" s="922"/>
      <c r="E703" s="866"/>
      <c r="F703" s="985"/>
      <c r="G703" s="868"/>
      <c r="H703" s="1025"/>
      <c r="I703" s="991"/>
      <c r="J703" s="992"/>
      <c r="K703" s="993"/>
      <c r="L703" s="958"/>
      <c r="M703" s="959"/>
      <c r="N703" s="959"/>
      <c r="O703" s="959"/>
      <c r="P703" s="960"/>
      <c r="Q703" s="777"/>
      <c r="R703" s="778"/>
      <c r="S703" s="874"/>
      <c r="T703" s="964"/>
      <c r="U703" s="965"/>
      <c r="V703" s="966"/>
      <c r="W703" s="958"/>
      <c r="X703" s="959"/>
      <c r="Y703" s="959"/>
      <c r="Z703" s="959"/>
      <c r="AA703" s="960"/>
      <c r="AB703" s="940"/>
      <c r="AC703" s="941"/>
      <c r="AD703" s="942"/>
      <c r="AE703" s="964"/>
      <c r="AF703" s="965"/>
      <c r="AG703" s="966"/>
      <c r="AH703" s="970"/>
      <c r="AI703" s="971"/>
      <c r="AJ703" s="971"/>
      <c r="AK703" s="971"/>
      <c r="AL703" s="972"/>
      <c r="AN703" s="911"/>
      <c r="AO703" s="912"/>
      <c r="AP703" s="912"/>
      <c r="AQ703" s="912"/>
      <c r="AR703" s="913"/>
      <c r="AU703" s="837"/>
      <c r="AV703" s="837"/>
      <c r="AW703" s="820"/>
    </row>
    <row r="704" spans="3:49" ht="10.9" customHeight="1">
      <c r="C704" s="868"/>
      <c r="D704" s="922"/>
      <c r="E704" s="866"/>
      <c r="F704" s="985"/>
      <c r="G704" s="868"/>
      <c r="H704" s="1025"/>
      <c r="I704" s="991"/>
      <c r="J704" s="992"/>
      <c r="K704" s="993"/>
      <c r="L704" s="958"/>
      <c r="M704" s="959"/>
      <c r="N704" s="959"/>
      <c r="O704" s="959"/>
      <c r="P704" s="960"/>
      <c r="Q704" s="777"/>
      <c r="R704" s="778"/>
      <c r="S704" s="874"/>
      <c r="T704" s="964"/>
      <c r="U704" s="965"/>
      <c r="V704" s="966"/>
      <c r="W704" s="958"/>
      <c r="X704" s="959"/>
      <c r="Y704" s="959"/>
      <c r="Z704" s="959"/>
      <c r="AA704" s="960"/>
      <c r="AB704" s="931"/>
      <c r="AC704" s="932"/>
      <c r="AD704" s="933"/>
      <c r="AE704" s="964"/>
      <c r="AF704" s="965"/>
      <c r="AG704" s="966"/>
      <c r="AH704" s="970"/>
      <c r="AI704" s="971"/>
      <c r="AJ704" s="971"/>
      <c r="AK704" s="971"/>
      <c r="AL704" s="972"/>
      <c r="AN704" s="911"/>
      <c r="AO704" s="912"/>
      <c r="AP704" s="912"/>
      <c r="AQ704" s="912"/>
      <c r="AR704" s="913"/>
      <c r="AU704" s="837"/>
      <c r="AV704" s="837"/>
      <c r="AW704" s="820"/>
    </row>
    <row r="705" spans="3:49" ht="10.9" customHeight="1">
      <c r="C705" s="869"/>
      <c r="D705" s="923"/>
      <c r="E705" s="867"/>
      <c r="F705" s="986"/>
      <c r="G705" s="869"/>
      <c r="H705" s="1026"/>
      <c r="I705" s="994"/>
      <c r="J705" s="995"/>
      <c r="K705" s="996"/>
      <c r="L705" s="961"/>
      <c r="M705" s="962"/>
      <c r="N705" s="962"/>
      <c r="O705" s="962"/>
      <c r="P705" s="963"/>
      <c r="Q705" s="780"/>
      <c r="R705" s="781"/>
      <c r="S705" s="875"/>
      <c r="T705" s="967"/>
      <c r="U705" s="968"/>
      <c r="V705" s="969"/>
      <c r="W705" s="961"/>
      <c r="X705" s="962"/>
      <c r="Y705" s="962"/>
      <c r="Z705" s="962"/>
      <c r="AA705" s="963"/>
      <c r="AB705" s="934"/>
      <c r="AC705" s="935"/>
      <c r="AD705" s="936"/>
      <c r="AE705" s="967"/>
      <c r="AF705" s="968"/>
      <c r="AG705" s="969"/>
      <c r="AH705" s="973"/>
      <c r="AI705" s="929"/>
      <c r="AJ705" s="929"/>
      <c r="AK705" s="929"/>
      <c r="AL705" s="930"/>
      <c r="AN705" s="911"/>
      <c r="AO705" s="912"/>
      <c r="AP705" s="912"/>
      <c r="AQ705" s="912"/>
      <c r="AR705" s="913"/>
      <c r="AU705" s="837"/>
      <c r="AV705" s="837"/>
      <c r="AW705" s="820"/>
    </row>
    <row r="706" spans="3:49" ht="10.9" customHeight="1">
      <c r="C706" s="920">
        <v>8</v>
      </c>
      <c r="D706" s="921" t="s">
        <v>9</v>
      </c>
      <c r="E706" s="924">
        <v>4</v>
      </c>
      <c r="F706" s="984" t="s">
        <v>10</v>
      </c>
      <c r="G706" s="920" t="s">
        <v>25</v>
      </c>
      <c r="H706" s="1024"/>
      <c r="I706" s="988"/>
      <c r="J706" s="989"/>
      <c r="K706" s="990"/>
      <c r="L706" s="975">
        <f t="shared" ref="L706" si="491">IF(AND(I706="△",AU706="●"),AW706,0)</f>
        <v>0</v>
      </c>
      <c r="M706" s="976"/>
      <c r="N706" s="976"/>
      <c r="O706" s="976"/>
      <c r="P706" s="977"/>
      <c r="Q706" s="774"/>
      <c r="R706" s="775"/>
      <c r="S706" s="873"/>
      <c r="T706" s="978">
        <f t="shared" ref="T706" si="492">IF(Q706="①",$AL$168,IF(Q706="②",$AL$190,IF(Q706="③",$AL$212,IF(Q706="④",$AL$234,0))))</f>
        <v>0</v>
      </c>
      <c r="U706" s="979"/>
      <c r="V706" s="980"/>
      <c r="W706" s="975">
        <f t="shared" ref="W706" si="493">IF(AND(I706="△",AU706="●"),$K$258*2,0)</f>
        <v>0</v>
      </c>
      <c r="X706" s="976"/>
      <c r="Y706" s="976"/>
      <c r="Z706" s="976"/>
      <c r="AA706" s="977"/>
      <c r="AB706" s="937"/>
      <c r="AC706" s="938"/>
      <c r="AD706" s="939"/>
      <c r="AE706" s="978">
        <f t="shared" ref="AE706" si="494">IF(AB708=0,0,ROUNDUP(AB708/AB706,3))</f>
        <v>0</v>
      </c>
      <c r="AF706" s="979"/>
      <c r="AG706" s="980"/>
      <c r="AH706" s="981">
        <f t="shared" ref="AH706" si="495">ROUNDUP(L706*T706+W706*AE706,1)</f>
        <v>0</v>
      </c>
      <c r="AI706" s="982"/>
      <c r="AJ706" s="982"/>
      <c r="AK706" s="982"/>
      <c r="AL706" s="983"/>
      <c r="AN706" s="928">
        <f t="shared" ref="AN706" si="496">IF(I706="△",ROUNDUP(W706*AE706,1),0)</f>
        <v>0</v>
      </c>
      <c r="AO706" s="929"/>
      <c r="AP706" s="929"/>
      <c r="AQ706" s="929"/>
      <c r="AR706" s="930"/>
      <c r="AU706" s="837" t="str">
        <f t="shared" ref="AU706" si="497">IF(OR(I706="×",AU710="×"),"×","●")</f>
        <v>●</v>
      </c>
      <c r="AV706" s="837">
        <f t="shared" ref="AV706" si="498">IF(AU706="●",IF(I706="定","-",I706),"-")</f>
        <v>0</v>
      </c>
      <c r="AW706" s="820">
        <f t="shared" ref="AW706" si="499">20+ROUNDDOWN(($K$256-1000)/1000,0)*20</f>
        <v>0</v>
      </c>
    </row>
    <row r="707" spans="3:49" ht="10.9" customHeight="1">
      <c r="C707" s="868"/>
      <c r="D707" s="922"/>
      <c r="E707" s="866"/>
      <c r="F707" s="985"/>
      <c r="G707" s="868"/>
      <c r="H707" s="1025"/>
      <c r="I707" s="991"/>
      <c r="J707" s="992"/>
      <c r="K707" s="993"/>
      <c r="L707" s="958"/>
      <c r="M707" s="959"/>
      <c r="N707" s="959"/>
      <c r="O707" s="959"/>
      <c r="P707" s="960"/>
      <c r="Q707" s="777"/>
      <c r="R707" s="778"/>
      <c r="S707" s="874"/>
      <c r="T707" s="964"/>
      <c r="U707" s="965"/>
      <c r="V707" s="966"/>
      <c r="W707" s="958"/>
      <c r="X707" s="959"/>
      <c r="Y707" s="959"/>
      <c r="Z707" s="959"/>
      <c r="AA707" s="960"/>
      <c r="AB707" s="940"/>
      <c r="AC707" s="941"/>
      <c r="AD707" s="942"/>
      <c r="AE707" s="964"/>
      <c r="AF707" s="965"/>
      <c r="AG707" s="966"/>
      <c r="AH707" s="970"/>
      <c r="AI707" s="971"/>
      <c r="AJ707" s="971"/>
      <c r="AK707" s="971"/>
      <c r="AL707" s="972"/>
      <c r="AN707" s="911"/>
      <c r="AO707" s="912"/>
      <c r="AP707" s="912"/>
      <c r="AQ707" s="912"/>
      <c r="AR707" s="913"/>
      <c r="AU707" s="837"/>
      <c r="AV707" s="837"/>
      <c r="AW707" s="820"/>
    </row>
    <row r="708" spans="3:49" ht="10.9" customHeight="1">
      <c r="C708" s="868"/>
      <c r="D708" s="922"/>
      <c r="E708" s="866"/>
      <c r="F708" s="985"/>
      <c r="G708" s="868"/>
      <c r="H708" s="1025"/>
      <c r="I708" s="991"/>
      <c r="J708" s="992"/>
      <c r="K708" s="993"/>
      <c r="L708" s="958"/>
      <c r="M708" s="959"/>
      <c r="N708" s="959"/>
      <c r="O708" s="959"/>
      <c r="P708" s="960"/>
      <c r="Q708" s="777"/>
      <c r="R708" s="778"/>
      <c r="S708" s="874"/>
      <c r="T708" s="964"/>
      <c r="U708" s="965"/>
      <c r="V708" s="966"/>
      <c r="W708" s="958"/>
      <c r="X708" s="959"/>
      <c r="Y708" s="959"/>
      <c r="Z708" s="959"/>
      <c r="AA708" s="960"/>
      <c r="AB708" s="931"/>
      <c r="AC708" s="932"/>
      <c r="AD708" s="933"/>
      <c r="AE708" s="964"/>
      <c r="AF708" s="965"/>
      <c r="AG708" s="966"/>
      <c r="AH708" s="970"/>
      <c r="AI708" s="971"/>
      <c r="AJ708" s="971"/>
      <c r="AK708" s="971"/>
      <c r="AL708" s="972"/>
      <c r="AN708" s="911"/>
      <c r="AO708" s="912"/>
      <c r="AP708" s="912"/>
      <c r="AQ708" s="912"/>
      <c r="AR708" s="913"/>
      <c r="AU708" s="837"/>
      <c r="AV708" s="837"/>
      <c r="AW708" s="820"/>
    </row>
    <row r="709" spans="3:49" ht="10.9" customHeight="1">
      <c r="C709" s="869"/>
      <c r="D709" s="923"/>
      <c r="E709" s="867"/>
      <c r="F709" s="986"/>
      <c r="G709" s="869"/>
      <c r="H709" s="1026"/>
      <c r="I709" s="994"/>
      <c r="J709" s="995"/>
      <c r="K709" s="996"/>
      <c r="L709" s="961"/>
      <c r="M709" s="962"/>
      <c r="N709" s="962"/>
      <c r="O709" s="962"/>
      <c r="P709" s="963"/>
      <c r="Q709" s="780"/>
      <c r="R709" s="781"/>
      <c r="S709" s="875"/>
      <c r="T709" s="967"/>
      <c r="U709" s="968"/>
      <c r="V709" s="969"/>
      <c r="W709" s="961"/>
      <c r="X709" s="962"/>
      <c r="Y709" s="962"/>
      <c r="Z709" s="962"/>
      <c r="AA709" s="963"/>
      <c r="AB709" s="934"/>
      <c r="AC709" s="935"/>
      <c r="AD709" s="936"/>
      <c r="AE709" s="967"/>
      <c r="AF709" s="968"/>
      <c r="AG709" s="969"/>
      <c r="AH709" s="973"/>
      <c r="AI709" s="929"/>
      <c r="AJ709" s="929"/>
      <c r="AK709" s="929"/>
      <c r="AL709" s="930"/>
      <c r="AN709" s="911"/>
      <c r="AO709" s="912"/>
      <c r="AP709" s="912"/>
      <c r="AQ709" s="912"/>
      <c r="AR709" s="913"/>
      <c r="AU709" s="837"/>
      <c r="AV709" s="837"/>
      <c r="AW709" s="820"/>
    </row>
    <row r="710" spans="3:49" ht="10.9" customHeight="1">
      <c r="C710" s="920">
        <v>8</v>
      </c>
      <c r="D710" s="921" t="s">
        <v>9</v>
      </c>
      <c r="E710" s="924">
        <v>5</v>
      </c>
      <c r="F710" s="984" t="s">
        <v>10</v>
      </c>
      <c r="G710" s="920" t="s">
        <v>19</v>
      </c>
      <c r="H710" s="1024"/>
      <c r="I710" s="988"/>
      <c r="J710" s="989"/>
      <c r="K710" s="990"/>
      <c r="L710" s="975">
        <f t="shared" ref="L710" si="500">IF(AND(I710="△",AU710="●"),AW710,0)</f>
        <v>0</v>
      </c>
      <c r="M710" s="976"/>
      <c r="N710" s="976"/>
      <c r="O710" s="976"/>
      <c r="P710" s="977"/>
      <c r="Q710" s="774"/>
      <c r="R710" s="775"/>
      <c r="S710" s="873"/>
      <c r="T710" s="978">
        <f t="shared" ref="T710" si="501">IF(Q710="①",$AL$168,IF(Q710="②",$AL$190,IF(Q710="③",$AL$212,IF(Q710="④",$AL$234,0))))</f>
        <v>0</v>
      </c>
      <c r="U710" s="979"/>
      <c r="V710" s="980"/>
      <c r="W710" s="975">
        <f t="shared" ref="W710" si="502">IF(AND(I710="△",AU710="●"),$K$258*2,0)</f>
        <v>0</v>
      </c>
      <c r="X710" s="976"/>
      <c r="Y710" s="976"/>
      <c r="Z710" s="976"/>
      <c r="AA710" s="977"/>
      <c r="AB710" s="937"/>
      <c r="AC710" s="938"/>
      <c r="AD710" s="939"/>
      <c r="AE710" s="978">
        <f t="shared" ref="AE710" si="503">IF(AB712=0,0,ROUNDUP(AB712/AB710,3))</f>
        <v>0</v>
      </c>
      <c r="AF710" s="979"/>
      <c r="AG710" s="980"/>
      <c r="AH710" s="981">
        <f t="shared" ref="AH710" si="504">ROUNDUP(L710*T710+W710*AE710,1)</f>
        <v>0</v>
      </c>
      <c r="AI710" s="982"/>
      <c r="AJ710" s="982"/>
      <c r="AK710" s="982"/>
      <c r="AL710" s="983"/>
      <c r="AN710" s="928">
        <f t="shared" ref="AN710" si="505">IF(I710="△",ROUNDUP(W710*AE710,1),0)</f>
        <v>0</v>
      </c>
      <c r="AO710" s="929"/>
      <c r="AP710" s="929"/>
      <c r="AQ710" s="929"/>
      <c r="AR710" s="930"/>
      <c r="AU710" s="837" t="str">
        <f t="shared" ref="AU710" si="506">IF(OR(I710="×",AU714="×"),"×","●")</f>
        <v>●</v>
      </c>
      <c r="AV710" s="837">
        <f t="shared" ref="AV710" si="507">IF(AU710="●",IF(I710="定","-",I710),"-")</f>
        <v>0</v>
      </c>
      <c r="AW710" s="820">
        <f t="shared" ref="AW710" si="508">20+ROUNDDOWN(($K$256-1000)/1000,0)*20</f>
        <v>0</v>
      </c>
    </row>
    <row r="711" spans="3:49" ht="10.9" customHeight="1">
      <c r="C711" s="868"/>
      <c r="D711" s="922"/>
      <c r="E711" s="866"/>
      <c r="F711" s="985"/>
      <c r="G711" s="868"/>
      <c r="H711" s="1025"/>
      <c r="I711" s="991"/>
      <c r="J711" s="992"/>
      <c r="K711" s="993"/>
      <c r="L711" s="958"/>
      <c r="M711" s="959"/>
      <c r="N711" s="959"/>
      <c r="O711" s="959"/>
      <c r="P711" s="960"/>
      <c r="Q711" s="777"/>
      <c r="R711" s="778"/>
      <c r="S711" s="874"/>
      <c r="T711" s="964"/>
      <c r="U711" s="965"/>
      <c r="V711" s="966"/>
      <c r="W711" s="958"/>
      <c r="X711" s="959"/>
      <c r="Y711" s="959"/>
      <c r="Z711" s="959"/>
      <c r="AA711" s="960"/>
      <c r="AB711" s="940"/>
      <c r="AC711" s="941"/>
      <c r="AD711" s="942"/>
      <c r="AE711" s="964"/>
      <c r="AF711" s="965"/>
      <c r="AG711" s="966"/>
      <c r="AH711" s="970"/>
      <c r="AI711" s="971"/>
      <c r="AJ711" s="971"/>
      <c r="AK711" s="971"/>
      <c r="AL711" s="972"/>
      <c r="AN711" s="911"/>
      <c r="AO711" s="912"/>
      <c r="AP711" s="912"/>
      <c r="AQ711" s="912"/>
      <c r="AR711" s="913"/>
      <c r="AU711" s="837"/>
      <c r="AV711" s="837"/>
      <c r="AW711" s="820"/>
    </row>
    <row r="712" spans="3:49" ht="10.9" customHeight="1">
      <c r="C712" s="868"/>
      <c r="D712" s="922"/>
      <c r="E712" s="866"/>
      <c r="F712" s="985"/>
      <c r="G712" s="868"/>
      <c r="H712" s="1025"/>
      <c r="I712" s="991"/>
      <c r="J712" s="992"/>
      <c r="K712" s="993"/>
      <c r="L712" s="958"/>
      <c r="M712" s="959"/>
      <c r="N712" s="959"/>
      <c r="O712" s="959"/>
      <c r="P712" s="960"/>
      <c r="Q712" s="777"/>
      <c r="R712" s="778"/>
      <c r="S712" s="874"/>
      <c r="T712" s="964"/>
      <c r="U712" s="965"/>
      <c r="V712" s="966"/>
      <c r="W712" s="958"/>
      <c r="X712" s="959"/>
      <c r="Y712" s="959"/>
      <c r="Z712" s="959"/>
      <c r="AA712" s="960"/>
      <c r="AB712" s="931"/>
      <c r="AC712" s="932"/>
      <c r="AD712" s="933"/>
      <c r="AE712" s="964"/>
      <c r="AF712" s="965"/>
      <c r="AG712" s="966"/>
      <c r="AH712" s="970"/>
      <c r="AI712" s="971"/>
      <c r="AJ712" s="971"/>
      <c r="AK712" s="971"/>
      <c r="AL712" s="972"/>
      <c r="AN712" s="911"/>
      <c r="AO712" s="912"/>
      <c r="AP712" s="912"/>
      <c r="AQ712" s="912"/>
      <c r="AR712" s="913"/>
      <c r="AU712" s="837"/>
      <c r="AV712" s="837"/>
      <c r="AW712" s="820"/>
    </row>
    <row r="713" spans="3:49" ht="10.9" customHeight="1">
      <c r="C713" s="869"/>
      <c r="D713" s="923"/>
      <c r="E713" s="867"/>
      <c r="F713" s="986"/>
      <c r="G713" s="869"/>
      <c r="H713" s="1026"/>
      <c r="I713" s="994"/>
      <c r="J713" s="995"/>
      <c r="K713" s="996"/>
      <c r="L713" s="961"/>
      <c r="M713" s="962"/>
      <c r="N713" s="962"/>
      <c r="O713" s="962"/>
      <c r="P713" s="963"/>
      <c r="Q713" s="780"/>
      <c r="R713" s="781"/>
      <c r="S713" s="875"/>
      <c r="T713" s="967"/>
      <c r="U713" s="968"/>
      <c r="V713" s="969"/>
      <c r="W713" s="961"/>
      <c r="X713" s="962"/>
      <c r="Y713" s="962"/>
      <c r="Z713" s="962"/>
      <c r="AA713" s="963"/>
      <c r="AB713" s="934"/>
      <c r="AC713" s="935"/>
      <c r="AD713" s="936"/>
      <c r="AE713" s="967"/>
      <c r="AF713" s="968"/>
      <c r="AG713" s="969"/>
      <c r="AH713" s="973"/>
      <c r="AI713" s="929"/>
      <c r="AJ713" s="929"/>
      <c r="AK713" s="929"/>
      <c r="AL713" s="930"/>
      <c r="AN713" s="911"/>
      <c r="AO713" s="912"/>
      <c r="AP713" s="912"/>
      <c r="AQ713" s="912"/>
      <c r="AR713" s="913"/>
      <c r="AU713" s="837"/>
      <c r="AV713" s="837"/>
      <c r="AW713" s="820"/>
    </row>
    <row r="714" spans="3:49" ht="10.9" customHeight="1">
      <c r="C714" s="920">
        <v>8</v>
      </c>
      <c r="D714" s="921" t="s">
        <v>9</v>
      </c>
      <c r="E714" s="924">
        <v>6</v>
      </c>
      <c r="F714" s="984" t="s">
        <v>10</v>
      </c>
      <c r="G714" s="920" t="s">
        <v>20</v>
      </c>
      <c r="H714" s="1024"/>
      <c r="I714" s="988"/>
      <c r="J714" s="989"/>
      <c r="K714" s="990"/>
      <c r="L714" s="975">
        <f t="shared" ref="L714" si="509">IF(AND(I714="△",AU714="●"),AW714,0)</f>
        <v>0</v>
      </c>
      <c r="M714" s="976"/>
      <c r="N714" s="976"/>
      <c r="O714" s="976"/>
      <c r="P714" s="977"/>
      <c r="Q714" s="774"/>
      <c r="R714" s="775"/>
      <c r="S714" s="873"/>
      <c r="T714" s="978">
        <f t="shared" ref="T714" si="510">IF(Q714="①",$AL$168,IF(Q714="②",$AL$190,IF(Q714="③",$AL$212,IF(Q714="④",$AL$234,0))))</f>
        <v>0</v>
      </c>
      <c r="U714" s="979"/>
      <c r="V714" s="980"/>
      <c r="W714" s="975">
        <f t="shared" ref="W714" si="511">IF(AND(I714="△",AU714="●"),$K$258*2,0)</f>
        <v>0</v>
      </c>
      <c r="X714" s="976"/>
      <c r="Y714" s="976"/>
      <c r="Z714" s="976"/>
      <c r="AA714" s="977"/>
      <c r="AB714" s="937"/>
      <c r="AC714" s="938"/>
      <c r="AD714" s="939"/>
      <c r="AE714" s="978">
        <f t="shared" ref="AE714" si="512">IF(AB716=0,0,ROUNDUP(AB716/AB714,3))</f>
        <v>0</v>
      </c>
      <c r="AF714" s="979"/>
      <c r="AG714" s="980"/>
      <c r="AH714" s="981">
        <f t="shared" ref="AH714" si="513">ROUNDUP(L714*T714+W714*AE714,1)</f>
        <v>0</v>
      </c>
      <c r="AI714" s="982"/>
      <c r="AJ714" s="982"/>
      <c r="AK714" s="982"/>
      <c r="AL714" s="983"/>
      <c r="AN714" s="928">
        <f t="shared" ref="AN714" si="514">IF(I714="△",ROUNDUP(W714*AE714,1),0)</f>
        <v>0</v>
      </c>
      <c r="AO714" s="929"/>
      <c r="AP714" s="929"/>
      <c r="AQ714" s="929"/>
      <c r="AR714" s="930"/>
      <c r="AU714" s="837" t="str">
        <f t="shared" ref="AU714" si="515">IF(OR(I714="×",AU718="×"),"×","●")</f>
        <v>●</v>
      </c>
      <c r="AV714" s="837">
        <f t="shared" ref="AV714" si="516">IF(AU714="●",IF(I714="定","-",I714),"-")</f>
        <v>0</v>
      </c>
      <c r="AW714" s="820">
        <f t="shared" ref="AW714" si="517">20+ROUNDDOWN(($K$256-1000)/1000,0)*20</f>
        <v>0</v>
      </c>
    </row>
    <row r="715" spans="3:49" ht="10.9" customHeight="1">
      <c r="C715" s="868"/>
      <c r="D715" s="922"/>
      <c r="E715" s="866"/>
      <c r="F715" s="985"/>
      <c r="G715" s="868"/>
      <c r="H715" s="1025"/>
      <c r="I715" s="991"/>
      <c r="J715" s="992"/>
      <c r="K715" s="993"/>
      <c r="L715" s="958"/>
      <c r="M715" s="959"/>
      <c r="N715" s="959"/>
      <c r="O715" s="959"/>
      <c r="P715" s="960"/>
      <c r="Q715" s="777"/>
      <c r="R715" s="778"/>
      <c r="S715" s="874"/>
      <c r="T715" s="964"/>
      <c r="U715" s="965"/>
      <c r="V715" s="966"/>
      <c r="W715" s="958"/>
      <c r="X715" s="959"/>
      <c r="Y715" s="959"/>
      <c r="Z715" s="959"/>
      <c r="AA715" s="960"/>
      <c r="AB715" s="940"/>
      <c r="AC715" s="941"/>
      <c r="AD715" s="942"/>
      <c r="AE715" s="964"/>
      <c r="AF715" s="965"/>
      <c r="AG715" s="966"/>
      <c r="AH715" s="970"/>
      <c r="AI715" s="971"/>
      <c r="AJ715" s="971"/>
      <c r="AK715" s="971"/>
      <c r="AL715" s="972"/>
      <c r="AN715" s="911"/>
      <c r="AO715" s="912"/>
      <c r="AP715" s="912"/>
      <c r="AQ715" s="912"/>
      <c r="AR715" s="913"/>
      <c r="AU715" s="837"/>
      <c r="AV715" s="837"/>
      <c r="AW715" s="820"/>
    </row>
    <row r="716" spans="3:49" ht="10.9" customHeight="1">
      <c r="C716" s="868"/>
      <c r="D716" s="922"/>
      <c r="E716" s="866"/>
      <c r="F716" s="985"/>
      <c r="G716" s="868"/>
      <c r="H716" s="1025"/>
      <c r="I716" s="991"/>
      <c r="J716" s="992"/>
      <c r="K716" s="993"/>
      <c r="L716" s="958"/>
      <c r="M716" s="959"/>
      <c r="N716" s="959"/>
      <c r="O716" s="959"/>
      <c r="P716" s="960"/>
      <c r="Q716" s="777"/>
      <c r="R716" s="778"/>
      <c r="S716" s="874"/>
      <c r="T716" s="964"/>
      <c r="U716" s="965"/>
      <c r="V716" s="966"/>
      <c r="W716" s="958"/>
      <c r="X716" s="959"/>
      <c r="Y716" s="959"/>
      <c r="Z716" s="959"/>
      <c r="AA716" s="960"/>
      <c r="AB716" s="931"/>
      <c r="AC716" s="932"/>
      <c r="AD716" s="933"/>
      <c r="AE716" s="964"/>
      <c r="AF716" s="965"/>
      <c r="AG716" s="966"/>
      <c r="AH716" s="970"/>
      <c r="AI716" s="971"/>
      <c r="AJ716" s="971"/>
      <c r="AK716" s="971"/>
      <c r="AL716" s="972"/>
      <c r="AN716" s="911"/>
      <c r="AO716" s="912"/>
      <c r="AP716" s="912"/>
      <c r="AQ716" s="912"/>
      <c r="AR716" s="913"/>
      <c r="AU716" s="837"/>
      <c r="AV716" s="837"/>
      <c r="AW716" s="820"/>
    </row>
    <row r="717" spans="3:49" ht="10.9" customHeight="1">
      <c r="C717" s="869"/>
      <c r="D717" s="923"/>
      <c r="E717" s="867"/>
      <c r="F717" s="986"/>
      <c r="G717" s="869"/>
      <c r="H717" s="1026"/>
      <c r="I717" s="994"/>
      <c r="J717" s="995"/>
      <c r="K717" s="996"/>
      <c r="L717" s="961"/>
      <c r="M717" s="962"/>
      <c r="N717" s="962"/>
      <c r="O717" s="962"/>
      <c r="P717" s="963"/>
      <c r="Q717" s="780"/>
      <c r="R717" s="781"/>
      <c r="S717" s="875"/>
      <c r="T717" s="967"/>
      <c r="U717" s="968"/>
      <c r="V717" s="969"/>
      <c r="W717" s="961"/>
      <c r="X717" s="962"/>
      <c r="Y717" s="962"/>
      <c r="Z717" s="962"/>
      <c r="AA717" s="963"/>
      <c r="AB717" s="934"/>
      <c r="AC717" s="935"/>
      <c r="AD717" s="936"/>
      <c r="AE717" s="967"/>
      <c r="AF717" s="968"/>
      <c r="AG717" s="969"/>
      <c r="AH717" s="973"/>
      <c r="AI717" s="929"/>
      <c r="AJ717" s="929"/>
      <c r="AK717" s="929"/>
      <c r="AL717" s="930"/>
      <c r="AN717" s="911"/>
      <c r="AO717" s="912"/>
      <c r="AP717" s="912"/>
      <c r="AQ717" s="912"/>
      <c r="AR717" s="913"/>
      <c r="AU717" s="837"/>
      <c r="AV717" s="837"/>
      <c r="AW717" s="820"/>
    </row>
    <row r="718" spans="3:49" ht="10.9" customHeight="1">
      <c r="C718" s="920">
        <v>8</v>
      </c>
      <c r="D718" s="921" t="s">
        <v>9</v>
      </c>
      <c r="E718" s="924">
        <v>7</v>
      </c>
      <c r="F718" s="984" t="s">
        <v>10</v>
      </c>
      <c r="G718" s="920" t="s">
        <v>21</v>
      </c>
      <c r="H718" s="1024"/>
      <c r="I718" s="988"/>
      <c r="J718" s="989"/>
      <c r="K718" s="990"/>
      <c r="L718" s="975">
        <f t="shared" ref="L718" si="518">IF(AND(I718="△",AU718="●"),AW718,0)</f>
        <v>0</v>
      </c>
      <c r="M718" s="976"/>
      <c r="N718" s="976"/>
      <c r="O718" s="976"/>
      <c r="P718" s="977"/>
      <c r="Q718" s="774"/>
      <c r="R718" s="775"/>
      <c r="S718" s="873"/>
      <c r="T718" s="978">
        <f t="shared" ref="T718" si="519">IF(Q718="①",$AL$168,IF(Q718="②",$AL$190,IF(Q718="③",$AL$212,IF(Q718="④",$AL$234,0))))</f>
        <v>0</v>
      </c>
      <c r="U718" s="979"/>
      <c r="V718" s="980"/>
      <c r="W718" s="1004">
        <f t="shared" ref="W718" si="520">IF(AND(I718="△",AU718="●"),$K$258*2,0)</f>
        <v>0</v>
      </c>
      <c r="X718" s="906"/>
      <c r="Y718" s="906"/>
      <c r="Z718" s="906"/>
      <c r="AA718" s="907"/>
      <c r="AB718" s="937"/>
      <c r="AC718" s="938"/>
      <c r="AD718" s="939"/>
      <c r="AE718" s="978">
        <f t="shared" ref="AE718" si="521">IF(AB720=0,0,ROUNDUP(AB720/AB718,3))</f>
        <v>0</v>
      </c>
      <c r="AF718" s="979"/>
      <c r="AG718" s="980"/>
      <c r="AH718" s="981">
        <f t="shared" ref="AH718" si="522">ROUNDUP(L718*T718+W718*AE718,1)</f>
        <v>0</v>
      </c>
      <c r="AI718" s="982"/>
      <c r="AJ718" s="982"/>
      <c r="AK718" s="982"/>
      <c r="AL718" s="983"/>
      <c r="AN718" s="928">
        <f t="shared" ref="AN718" si="523">IF(I718="△",ROUNDUP(W718*AE718,1),0)</f>
        <v>0</v>
      </c>
      <c r="AO718" s="929"/>
      <c r="AP718" s="929"/>
      <c r="AQ718" s="929"/>
      <c r="AR718" s="930"/>
      <c r="AU718" s="837" t="str">
        <f>IF(OR(I718="×",AU722="×"),"×","●")</f>
        <v>●</v>
      </c>
      <c r="AV718" s="837">
        <f t="shared" ref="AV718" si="524">IF(AU718="●",IF(I718="定","-",I718),"-")</f>
        <v>0</v>
      </c>
      <c r="AW718" s="820">
        <f t="shared" ref="AW718" si="525">20+ROUNDDOWN(($K$256-1000)/1000,0)*20</f>
        <v>0</v>
      </c>
    </row>
    <row r="719" spans="3:49" ht="10.9" customHeight="1">
      <c r="C719" s="868"/>
      <c r="D719" s="922"/>
      <c r="E719" s="866"/>
      <c r="F719" s="985"/>
      <c r="G719" s="868"/>
      <c r="H719" s="1025"/>
      <c r="I719" s="991"/>
      <c r="J719" s="992"/>
      <c r="K719" s="993"/>
      <c r="L719" s="958"/>
      <c r="M719" s="959"/>
      <c r="N719" s="959"/>
      <c r="O719" s="959"/>
      <c r="P719" s="960"/>
      <c r="Q719" s="777"/>
      <c r="R719" s="778"/>
      <c r="S719" s="874"/>
      <c r="T719" s="964"/>
      <c r="U719" s="965"/>
      <c r="V719" s="966"/>
      <c r="W719" s="1004"/>
      <c r="X719" s="906"/>
      <c r="Y719" s="906"/>
      <c r="Z719" s="906"/>
      <c r="AA719" s="907"/>
      <c r="AB719" s="940"/>
      <c r="AC719" s="941"/>
      <c r="AD719" s="942"/>
      <c r="AE719" s="964"/>
      <c r="AF719" s="965"/>
      <c r="AG719" s="966"/>
      <c r="AH719" s="970"/>
      <c r="AI719" s="971"/>
      <c r="AJ719" s="971"/>
      <c r="AK719" s="971"/>
      <c r="AL719" s="972"/>
      <c r="AN719" s="911"/>
      <c r="AO719" s="912"/>
      <c r="AP719" s="912"/>
      <c r="AQ719" s="912"/>
      <c r="AR719" s="913"/>
      <c r="AU719" s="837"/>
      <c r="AV719" s="837"/>
      <c r="AW719" s="820"/>
    </row>
    <row r="720" spans="3:49" ht="10.9" customHeight="1">
      <c r="C720" s="868"/>
      <c r="D720" s="922"/>
      <c r="E720" s="866"/>
      <c r="F720" s="985"/>
      <c r="G720" s="868"/>
      <c r="H720" s="1025"/>
      <c r="I720" s="991"/>
      <c r="J720" s="992"/>
      <c r="K720" s="993"/>
      <c r="L720" s="958"/>
      <c r="M720" s="959"/>
      <c r="N720" s="959"/>
      <c r="O720" s="959"/>
      <c r="P720" s="960"/>
      <c r="Q720" s="777"/>
      <c r="R720" s="778"/>
      <c r="S720" s="874"/>
      <c r="T720" s="964"/>
      <c r="U720" s="965"/>
      <c r="V720" s="966"/>
      <c r="W720" s="1004"/>
      <c r="X720" s="906"/>
      <c r="Y720" s="906"/>
      <c r="Z720" s="906"/>
      <c r="AA720" s="907"/>
      <c r="AB720" s="931"/>
      <c r="AC720" s="932"/>
      <c r="AD720" s="933"/>
      <c r="AE720" s="964"/>
      <c r="AF720" s="965"/>
      <c r="AG720" s="966"/>
      <c r="AH720" s="970"/>
      <c r="AI720" s="971"/>
      <c r="AJ720" s="971"/>
      <c r="AK720" s="971"/>
      <c r="AL720" s="972"/>
      <c r="AN720" s="911"/>
      <c r="AO720" s="912"/>
      <c r="AP720" s="912"/>
      <c r="AQ720" s="912"/>
      <c r="AR720" s="913"/>
      <c r="AU720" s="837"/>
      <c r="AV720" s="837"/>
      <c r="AW720" s="820"/>
    </row>
    <row r="721" spans="3:49" ht="10.9" customHeight="1">
      <c r="C721" s="869"/>
      <c r="D721" s="923"/>
      <c r="E721" s="867"/>
      <c r="F721" s="986"/>
      <c r="G721" s="869"/>
      <c r="H721" s="1026"/>
      <c r="I721" s="994"/>
      <c r="J721" s="995"/>
      <c r="K721" s="996"/>
      <c r="L721" s="961"/>
      <c r="M721" s="962"/>
      <c r="N721" s="962"/>
      <c r="O721" s="962"/>
      <c r="P721" s="963"/>
      <c r="Q721" s="780"/>
      <c r="R721" s="781"/>
      <c r="S721" s="875"/>
      <c r="T721" s="967"/>
      <c r="U721" s="968"/>
      <c r="V721" s="969"/>
      <c r="W721" s="1004"/>
      <c r="X721" s="906"/>
      <c r="Y721" s="906"/>
      <c r="Z721" s="906"/>
      <c r="AA721" s="907"/>
      <c r="AB721" s="934"/>
      <c r="AC721" s="935"/>
      <c r="AD721" s="936"/>
      <c r="AE721" s="967"/>
      <c r="AF721" s="968"/>
      <c r="AG721" s="969"/>
      <c r="AH721" s="973"/>
      <c r="AI721" s="929"/>
      <c r="AJ721" s="929"/>
      <c r="AK721" s="929"/>
      <c r="AL721" s="930"/>
      <c r="AN721" s="911"/>
      <c r="AO721" s="912"/>
      <c r="AP721" s="912"/>
      <c r="AQ721" s="912"/>
      <c r="AR721" s="913"/>
      <c r="AU721" s="837"/>
      <c r="AV721" s="837"/>
      <c r="AW721" s="820"/>
    </row>
    <row r="722" spans="3:49" ht="10.9" customHeight="1">
      <c r="C722" s="920">
        <v>8</v>
      </c>
      <c r="D722" s="921" t="s">
        <v>9</v>
      </c>
      <c r="E722" s="924">
        <v>8</v>
      </c>
      <c r="F722" s="984" t="s">
        <v>10</v>
      </c>
      <c r="G722" s="920" t="s">
        <v>22</v>
      </c>
      <c r="H722" s="1024"/>
      <c r="I722" s="988"/>
      <c r="J722" s="989"/>
      <c r="K722" s="990"/>
      <c r="L722" s="975">
        <f t="shared" ref="L722" si="526">IF(AND(I722="△",AU722="●"),AW722,0)</f>
        <v>0</v>
      </c>
      <c r="M722" s="976"/>
      <c r="N722" s="976"/>
      <c r="O722" s="976"/>
      <c r="P722" s="977"/>
      <c r="Q722" s="774"/>
      <c r="R722" s="775"/>
      <c r="S722" s="873"/>
      <c r="T722" s="978">
        <f t="shared" ref="T722" si="527">IF(Q722="①",$AL$168,IF(Q722="②",$AL$190,IF(Q722="③",$AL$212,IF(Q722="④",$AL$234,0))))</f>
        <v>0</v>
      </c>
      <c r="U722" s="979"/>
      <c r="V722" s="980"/>
      <c r="W722" s="1004">
        <f t="shared" ref="W722" si="528">IF(AND(I722="△",AU722="●"),$K$258*2,0)</f>
        <v>0</v>
      </c>
      <c r="X722" s="906"/>
      <c r="Y722" s="906"/>
      <c r="Z722" s="906"/>
      <c r="AA722" s="907"/>
      <c r="AB722" s="937"/>
      <c r="AC722" s="938"/>
      <c r="AD722" s="939"/>
      <c r="AE722" s="978">
        <f t="shared" ref="AE722" si="529">IF(AB724=0,0,ROUNDUP(AB724/AB722,3))</f>
        <v>0</v>
      </c>
      <c r="AF722" s="979"/>
      <c r="AG722" s="980"/>
      <c r="AH722" s="981">
        <f t="shared" ref="AH722" si="530">ROUNDUP(L722*T722+W722*AE722,1)</f>
        <v>0</v>
      </c>
      <c r="AI722" s="982"/>
      <c r="AJ722" s="982"/>
      <c r="AK722" s="982"/>
      <c r="AL722" s="983"/>
      <c r="AM722" s="12"/>
      <c r="AN722" s="928">
        <f t="shared" ref="AN722" si="531">IF(I722="△",ROUNDUP(W722*AE722,1),0)</f>
        <v>0</v>
      </c>
      <c r="AO722" s="929"/>
      <c r="AP722" s="929"/>
      <c r="AQ722" s="929"/>
      <c r="AR722" s="930"/>
      <c r="AU722" s="837" t="str">
        <f t="shared" ref="AU722" si="532">IF(OR(I722="×",AU726="×"),"×","●")</f>
        <v>●</v>
      </c>
      <c r="AV722" s="837">
        <f t="shared" ref="AV722" si="533">IF(AU722="●",IF(I722="定","-",I722),"-")</f>
        <v>0</v>
      </c>
      <c r="AW722" s="820">
        <f t="shared" ref="AW722" si="534">20+ROUNDDOWN(($K$256-1000)/1000,0)*20</f>
        <v>0</v>
      </c>
    </row>
    <row r="723" spans="3:49" ht="10.9" customHeight="1">
      <c r="C723" s="868"/>
      <c r="D723" s="922"/>
      <c r="E723" s="866"/>
      <c r="F723" s="985"/>
      <c r="G723" s="868"/>
      <c r="H723" s="1025"/>
      <c r="I723" s="991"/>
      <c r="J723" s="992"/>
      <c r="K723" s="993"/>
      <c r="L723" s="958"/>
      <c r="M723" s="959"/>
      <c r="N723" s="959"/>
      <c r="O723" s="959"/>
      <c r="P723" s="960"/>
      <c r="Q723" s="777"/>
      <c r="R723" s="778"/>
      <c r="S723" s="874"/>
      <c r="T723" s="964"/>
      <c r="U723" s="965"/>
      <c r="V723" s="966"/>
      <c r="W723" s="1004"/>
      <c r="X723" s="906"/>
      <c r="Y723" s="906"/>
      <c r="Z723" s="906"/>
      <c r="AA723" s="907"/>
      <c r="AB723" s="940"/>
      <c r="AC723" s="941"/>
      <c r="AD723" s="942"/>
      <c r="AE723" s="964"/>
      <c r="AF723" s="965"/>
      <c r="AG723" s="966"/>
      <c r="AH723" s="970"/>
      <c r="AI723" s="971"/>
      <c r="AJ723" s="971"/>
      <c r="AK723" s="971"/>
      <c r="AL723" s="972"/>
      <c r="AM723" s="12"/>
      <c r="AN723" s="911"/>
      <c r="AO723" s="912"/>
      <c r="AP723" s="912"/>
      <c r="AQ723" s="912"/>
      <c r="AR723" s="913"/>
      <c r="AU723" s="837"/>
      <c r="AV723" s="837"/>
      <c r="AW723" s="820"/>
    </row>
    <row r="724" spans="3:49" ht="10.9" customHeight="1">
      <c r="C724" s="868"/>
      <c r="D724" s="922"/>
      <c r="E724" s="866"/>
      <c r="F724" s="985"/>
      <c r="G724" s="868"/>
      <c r="H724" s="1025"/>
      <c r="I724" s="991"/>
      <c r="J724" s="992"/>
      <c r="K724" s="993"/>
      <c r="L724" s="958"/>
      <c r="M724" s="959"/>
      <c r="N724" s="959"/>
      <c r="O724" s="959"/>
      <c r="P724" s="960"/>
      <c r="Q724" s="777"/>
      <c r="R724" s="778"/>
      <c r="S724" s="874"/>
      <c r="T724" s="964"/>
      <c r="U724" s="965"/>
      <c r="V724" s="966"/>
      <c r="W724" s="1004"/>
      <c r="X724" s="906"/>
      <c r="Y724" s="906"/>
      <c r="Z724" s="906"/>
      <c r="AA724" s="907"/>
      <c r="AB724" s="931"/>
      <c r="AC724" s="932"/>
      <c r="AD724" s="933"/>
      <c r="AE724" s="964"/>
      <c r="AF724" s="965"/>
      <c r="AG724" s="966"/>
      <c r="AH724" s="970"/>
      <c r="AI724" s="971"/>
      <c r="AJ724" s="971"/>
      <c r="AK724" s="971"/>
      <c r="AL724" s="972"/>
      <c r="AM724" s="12"/>
      <c r="AN724" s="911"/>
      <c r="AO724" s="912"/>
      <c r="AP724" s="912"/>
      <c r="AQ724" s="912"/>
      <c r="AR724" s="913"/>
      <c r="AU724" s="837"/>
      <c r="AV724" s="837"/>
      <c r="AW724" s="820"/>
    </row>
    <row r="725" spans="3:49" ht="10.9" customHeight="1">
      <c r="C725" s="869"/>
      <c r="D725" s="923"/>
      <c r="E725" s="867"/>
      <c r="F725" s="986"/>
      <c r="G725" s="869"/>
      <c r="H725" s="1026"/>
      <c r="I725" s="994"/>
      <c r="J725" s="995"/>
      <c r="K725" s="996"/>
      <c r="L725" s="961"/>
      <c r="M725" s="962"/>
      <c r="N725" s="962"/>
      <c r="O725" s="962"/>
      <c r="P725" s="963"/>
      <c r="Q725" s="780"/>
      <c r="R725" s="781"/>
      <c r="S725" s="875"/>
      <c r="T725" s="967"/>
      <c r="U725" s="968"/>
      <c r="V725" s="969"/>
      <c r="W725" s="1004"/>
      <c r="X725" s="906"/>
      <c r="Y725" s="906"/>
      <c r="Z725" s="906"/>
      <c r="AA725" s="907"/>
      <c r="AB725" s="934"/>
      <c r="AC725" s="935"/>
      <c r="AD725" s="936"/>
      <c r="AE725" s="967"/>
      <c r="AF725" s="968"/>
      <c r="AG725" s="969"/>
      <c r="AH725" s="973"/>
      <c r="AI725" s="929"/>
      <c r="AJ725" s="929"/>
      <c r="AK725" s="929"/>
      <c r="AL725" s="930"/>
      <c r="AM725" s="11"/>
      <c r="AN725" s="911"/>
      <c r="AO725" s="912"/>
      <c r="AP725" s="912"/>
      <c r="AQ725" s="912"/>
      <c r="AR725" s="913"/>
      <c r="AU725" s="837"/>
      <c r="AV725" s="837"/>
      <c r="AW725" s="820"/>
    </row>
    <row r="726" spans="3:49" ht="10.9" customHeight="1">
      <c r="C726" s="868">
        <v>8</v>
      </c>
      <c r="D726" s="922" t="s">
        <v>9</v>
      </c>
      <c r="E726" s="866">
        <v>9</v>
      </c>
      <c r="F726" s="985" t="s">
        <v>10</v>
      </c>
      <c r="G726" s="868" t="s">
        <v>23</v>
      </c>
      <c r="H726" s="1025"/>
      <c r="I726" s="991"/>
      <c r="J726" s="992"/>
      <c r="K726" s="993"/>
      <c r="L726" s="958">
        <f t="shared" ref="L726" si="535">IF(AND(I726="△",AU726="●"),AW726,0)</f>
        <v>0</v>
      </c>
      <c r="M726" s="959"/>
      <c r="N726" s="959"/>
      <c r="O726" s="959"/>
      <c r="P726" s="960"/>
      <c r="Q726" s="774"/>
      <c r="R726" s="775"/>
      <c r="S726" s="873"/>
      <c r="T726" s="964">
        <f t="shared" ref="T726" si="536">IF(Q726="①",$AL$168,IF(Q726="②",$AL$190,IF(Q726="③",$AL$212,IF(Q726="④",$AL$234,0))))</f>
        <v>0</v>
      </c>
      <c r="U726" s="965"/>
      <c r="V726" s="966"/>
      <c r="W726" s="958">
        <f t="shared" ref="W726" si="537">IF(AND(I726="△",AU726="●"),$K$258*2,0)</f>
        <v>0</v>
      </c>
      <c r="X726" s="959"/>
      <c r="Y726" s="959"/>
      <c r="Z726" s="959"/>
      <c r="AA726" s="960"/>
      <c r="AB726" s="937"/>
      <c r="AC726" s="938"/>
      <c r="AD726" s="939"/>
      <c r="AE726" s="964">
        <f t="shared" ref="AE726" si="538">IF(AB728=0,0,ROUNDUP(AB728/AB726,3))</f>
        <v>0</v>
      </c>
      <c r="AF726" s="965"/>
      <c r="AG726" s="966"/>
      <c r="AH726" s="970">
        <f t="shared" ref="AH726" si="539">ROUNDUP(L726*T726+W726*AE726,1)</f>
        <v>0</v>
      </c>
      <c r="AI726" s="971"/>
      <c r="AJ726" s="971"/>
      <c r="AK726" s="971"/>
      <c r="AL726" s="972"/>
      <c r="AN726" s="928">
        <f t="shared" ref="AN726" si="540">IF(I726="△",ROUNDUP(W726*AE726,1),0)</f>
        <v>0</v>
      </c>
      <c r="AO726" s="929"/>
      <c r="AP726" s="929"/>
      <c r="AQ726" s="929"/>
      <c r="AR726" s="930"/>
      <c r="AU726" s="837" t="str">
        <f t="shared" ref="AU726" si="541">IF(OR(I726="×",AU730="×"),"×","●")</f>
        <v>●</v>
      </c>
      <c r="AV726" s="837">
        <f t="shared" ref="AV726" si="542">IF(AU726="●",IF(I726="定","-",I726),"-")</f>
        <v>0</v>
      </c>
      <c r="AW726" s="820">
        <f t="shared" ref="AW726" si="543">20+ROUNDDOWN(($K$256-1000)/1000,0)*20</f>
        <v>0</v>
      </c>
    </row>
    <row r="727" spans="3:49" ht="10.9" customHeight="1">
      <c r="C727" s="868"/>
      <c r="D727" s="922"/>
      <c r="E727" s="866"/>
      <c r="F727" s="985"/>
      <c r="G727" s="868"/>
      <c r="H727" s="1025"/>
      <c r="I727" s="991"/>
      <c r="J727" s="992"/>
      <c r="K727" s="993"/>
      <c r="L727" s="958"/>
      <c r="M727" s="959"/>
      <c r="N727" s="959"/>
      <c r="O727" s="959"/>
      <c r="P727" s="960"/>
      <c r="Q727" s="777"/>
      <c r="R727" s="778"/>
      <c r="S727" s="874"/>
      <c r="T727" s="964"/>
      <c r="U727" s="965"/>
      <c r="V727" s="966"/>
      <c r="W727" s="958"/>
      <c r="X727" s="959"/>
      <c r="Y727" s="959"/>
      <c r="Z727" s="959"/>
      <c r="AA727" s="960"/>
      <c r="AB727" s="940"/>
      <c r="AC727" s="941"/>
      <c r="AD727" s="942"/>
      <c r="AE727" s="964"/>
      <c r="AF727" s="965"/>
      <c r="AG727" s="966"/>
      <c r="AH727" s="970"/>
      <c r="AI727" s="971"/>
      <c r="AJ727" s="971"/>
      <c r="AK727" s="971"/>
      <c r="AL727" s="972"/>
      <c r="AN727" s="911"/>
      <c r="AO727" s="912"/>
      <c r="AP727" s="912"/>
      <c r="AQ727" s="912"/>
      <c r="AR727" s="913"/>
      <c r="AU727" s="837"/>
      <c r="AV727" s="837"/>
      <c r="AW727" s="820"/>
    </row>
    <row r="728" spans="3:49" ht="10.9" customHeight="1">
      <c r="C728" s="868"/>
      <c r="D728" s="922"/>
      <c r="E728" s="866"/>
      <c r="F728" s="985"/>
      <c r="G728" s="868"/>
      <c r="H728" s="1025"/>
      <c r="I728" s="991"/>
      <c r="J728" s="992"/>
      <c r="K728" s="993"/>
      <c r="L728" s="958"/>
      <c r="M728" s="959"/>
      <c r="N728" s="959"/>
      <c r="O728" s="959"/>
      <c r="P728" s="960"/>
      <c r="Q728" s="777"/>
      <c r="R728" s="778"/>
      <c r="S728" s="874"/>
      <c r="T728" s="964"/>
      <c r="U728" s="965"/>
      <c r="V728" s="966"/>
      <c r="W728" s="958"/>
      <c r="X728" s="959"/>
      <c r="Y728" s="959"/>
      <c r="Z728" s="959"/>
      <c r="AA728" s="960"/>
      <c r="AB728" s="931"/>
      <c r="AC728" s="932"/>
      <c r="AD728" s="933"/>
      <c r="AE728" s="964"/>
      <c r="AF728" s="965"/>
      <c r="AG728" s="966"/>
      <c r="AH728" s="970"/>
      <c r="AI728" s="971"/>
      <c r="AJ728" s="971"/>
      <c r="AK728" s="971"/>
      <c r="AL728" s="972"/>
      <c r="AN728" s="911"/>
      <c r="AO728" s="912"/>
      <c r="AP728" s="912"/>
      <c r="AQ728" s="912"/>
      <c r="AR728" s="913"/>
      <c r="AU728" s="837"/>
      <c r="AV728" s="837"/>
      <c r="AW728" s="820"/>
    </row>
    <row r="729" spans="3:49" ht="10.9" customHeight="1">
      <c r="C729" s="869"/>
      <c r="D729" s="923"/>
      <c r="E729" s="867"/>
      <c r="F729" s="986"/>
      <c r="G729" s="869"/>
      <c r="H729" s="1026"/>
      <c r="I729" s="994"/>
      <c r="J729" s="995"/>
      <c r="K729" s="996"/>
      <c r="L729" s="961"/>
      <c r="M729" s="962"/>
      <c r="N729" s="962"/>
      <c r="O729" s="962"/>
      <c r="P729" s="963"/>
      <c r="Q729" s="780"/>
      <c r="R729" s="781"/>
      <c r="S729" s="875"/>
      <c r="T729" s="967"/>
      <c r="U729" s="968"/>
      <c r="V729" s="969"/>
      <c r="W729" s="961"/>
      <c r="X729" s="962"/>
      <c r="Y729" s="962"/>
      <c r="Z729" s="962"/>
      <c r="AA729" s="963"/>
      <c r="AB729" s="934"/>
      <c r="AC729" s="935"/>
      <c r="AD729" s="936"/>
      <c r="AE729" s="967"/>
      <c r="AF729" s="968"/>
      <c r="AG729" s="969"/>
      <c r="AH729" s="973"/>
      <c r="AI729" s="929"/>
      <c r="AJ729" s="929"/>
      <c r="AK729" s="929"/>
      <c r="AL729" s="930"/>
      <c r="AN729" s="911"/>
      <c r="AO729" s="912"/>
      <c r="AP729" s="912"/>
      <c r="AQ729" s="912"/>
      <c r="AR729" s="913"/>
      <c r="AU729" s="837"/>
      <c r="AV729" s="837"/>
      <c r="AW729" s="820"/>
    </row>
    <row r="730" spans="3:49" ht="10.9" customHeight="1">
      <c r="C730" s="920">
        <v>8</v>
      </c>
      <c r="D730" s="921" t="s">
        <v>9</v>
      </c>
      <c r="E730" s="924">
        <v>10</v>
      </c>
      <c r="F730" s="984" t="s">
        <v>10</v>
      </c>
      <c r="G730" s="920" t="s">
        <v>24</v>
      </c>
      <c r="H730" s="1024"/>
      <c r="I730" s="988"/>
      <c r="J730" s="989"/>
      <c r="K730" s="990"/>
      <c r="L730" s="975">
        <f t="shared" ref="L730" si="544">IF(AND(I730="△",AU730="●"),AW730,0)</f>
        <v>0</v>
      </c>
      <c r="M730" s="976"/>
      <c r="N730" s="976"/>
      <c r="O730" s="976"/>
      <c r="P730" s="977"/>
      <c r="Q730" s="774"/>
      <c r="R730" s="775"/>
      <c r="S730" s="873"/>
      <c r="T730" s="978">
        <f t="shared" ref="T730" si="545">IF(Q730="①",$AL$168,IF(Q730="②",$AL$190,IF(Q730="③",$AL$212,IF(Q730="④",$AL$234,0))))</f>
        <v>0</v>
      </c>
      <c r="U730" s="979"/>
      <c r="V730" s="980"/>
      <c r="W730" s="975">
        <f t="shared" ref="W730" si="546">IF(AND(I730="△",AU730="●"),$K$258*2,0)</f>
        <v>0</v>
      </c>
      <c r="X730" s="976"/>
      <c r="Y730" s="976"/>
      <c r="Z730" s="976"/>
      <c r="AA730" s="977"/>
      <c r="AB730" s="937"/>
      <c r="AC730" s="938"/>
      <c r="AD730" s="939"/>
      <c r="AE730" s="978">
        <f t="shared" ref="AE730" si="547">IF(AB732=0,0,ROUNDUP(AB732/AB730,3))</f>
        <v>0</v>
      </c>
      <c r="AF730" s="979"/>
      <c r="AG730" s="980"/>
      <c r="AH730" s="981">
        <f t="shared" ref="AH730" si="548">ROUNDUP(L730*T730+W730*AE730,1)</f>
        <v>0</v>
      </c>
      <c r="AI730" s="982"/>
      <c r="AJ730" s="982"/>
      <c r="AK730" s="982"/>
      <c r="AL730" s="983"/>
      <c r="AN730" s="928">
        <f t="shared" ref="AN730" si="549">IF(I730="△",ROUNDUP(W730*AE730,1),0)</f>
        <v>0</v>
      </c>
      <c r="AO730" s="929"/>
      <c r="AP730" s="929"/>
      <c r="AQ730" s="929"/>
      <c r="AR730" s="930"/>
      <c r="AU730" s="837" t="str">
        <f t="shared" ref="AU730" si="550">IF(OR(I730="×",AU734="×"),"×","●")</f>
        <v>●</v>
      </c>
      <c r="AV730" s="837">
        <f t="shared" ref="AV730" si="551">IF(AU730="●",IF(I730="定","-",I730),"-")</f>
        <v>0</v>
      </c>
      <c r="AW730" s="820">
        <f t="shared" ref="AW730" si="552">20+ROUNDDOWN(($K$256-1000)/1000,0)*20</f>
        <v>0</v>
      </c>
    </row>
    <row r="731" spans="3:49" ht="10.9" customHeight="1">
      <c r="C731" s="868"/>
      <c r="D731" s="922"/>
      <c r="E731" s="866"/>
      <c r="F731" s="985"/>
      <c r="G731" s="868"/>
      <c r="H731" s="1025"/>
      <c r="I731" s="991"/>
      <c r="J731" s="992"/>
      <c r="K731" s="993"/>
      <c r="L731" s="958"/>
      <c r="M731" s="959"/>
      <c r="N731" s="959"/>
      <c r="O731" s="959"/>
      <c r="P731" s="960"/>
      <c r="Q731" s="777"/>
      <c r="R731" s="778"/>
      <c r="S731" s="874"/>
      <c r="T731" s="964"/>
      <c r="U731" s="965"/>
      <c r="V731" s="966"/>
      <c r="W731" s="958"/>
      <c r="X731" s="959"/>
      <c r="Y731" s="959"/>
      <c r="Z731" s="959"/>
      <c r="AA731" s="960"/>
      <c r="AB731" s="940"/>
      <c r="AC731" s="941"/>
      <c r="AD731" s="942"/>
      <c r="AE731" s="964"/>
      <c r="AF731" s="965"/>
      <c r="AG731" s="966"/>
      <c r="AH731" s="970"/>
      <c r="AI731" s="971"/>
      <c r="AJ731" s="971"/>
      <c r="AK731" s="971"/>
      <c r="AL731" s="972"/>
      <c r="AN731" s="911"/>
      <c r="AO731" s="912"/>
      <c r="AP731" s="912"/>
      <c r="AQ731" s="912"/>
      <c r="AR731" s="913"/>
      <c r="AU731" s="837"/>
      <c r="AV731" s="837"/>
      <c r="AW731" s="820"/>
    </row>
    <row r="732" spans="3:49" ht="10.9" customHeight="1">
      <c r="C732" s="868"/>
      <c r="D732" s="922"/>
      <c r="E732" s="866"/>
      <c r="F732" s="985"/>
      <c r="G732" s="868"/>
      <c r="H732" s="1025"/>
      <c r="I732" s="991"/>
      <c r="J732" s="992"/>
      <c r="K732" s="993"/>
      <c r="L732" s="958"/>
      <c r="M732" s="959"/>
      <c r="N732" s="959"/>
      <c r="O732" s="959"/>
      <c r="P732" s="960"/>
      <c r="Q732" s="777"/>
      <c r="R732" s="778"/>
      <c r="S732" s="874"/>
      <c r="T732" s="964"/>
      <c r="U732" s="965"/>
      <c r="V732" s="966"/>
      <c r="W732" s="958"/>
      <c r="X732" s="959"/>
      <c r="Y732" s="959"/>
      <c r="Z732" s="959"/>
      <c r="AA732" s="960"/>
      <c r="AB732" s="931"/>
      <c r="AC732" s="932"/>
      <c r="AD732" s="933"/>
      <c r="AE732" s="964"/>
      <c r="AF732" s="965"/>
      <c r="AG732" s="966"/>
      <c r="AH732" s="970"/>
      <c r="AI732" s="971"/>
      <c r="AJ732" s="971"/>
      <c r="AK732" s="971"/>
      <c r="AL732" s="972"/>
      <c r="AN732" s="911"/>
      <c r="AO732" s="912"/>
      <c r="AP732" s="912"/>
      <c r="AQ732" s="912"/>
      <c r="AR732" s="913"/>
      <c r="AU732" s="837"/>
      <c r="AV732" s="837"/>
      <c r="AW732" s="820"/>
    </row>
    <row r="733" spans="3:49" ht="10.9" customHeight="1">
      <c r="C733" s="869"/>
      <c r="D733" s="923"/>
      <c r="E733" s="867"/>
      <c r="F733" s="986"/>
      <c r="G733" s="869"/>
      <c r="H733" s="1026"/>
      <c r="I733" s="994"/>
      <c r="J733" s="995"/>
      <c r="K733" s="996"/>
      <c r="L733" s="961"/>
      <c r="M733" s="962"/>
      <c r="N733" s="962"/>
      <c r="O733" s="962"/>
      <c r="P733" s="963"/>
      <c r="Q733" s="780"/>
      <c r="R733" s="781"/>
      <c r="S733" s="875"/>
      <c r="T733" s="967"/>
      <c r="U733" s="968"/>
      <c r="V733" s="969"/>
      <c r="W733" s="961"/>
      <c r="X733" s="962"/>
      <c r="Y733" s="962"/>
      <c r="Z733" s="962"/>
      <c r="AA733" s="963"/>
      <c r="AB733" s="934"/>
      <c r="AC733" s="935"/>
      <c r="AD733" s="936"/>
      <c r="AE733" s="967"/>
      <c r="AF733" s="968"/>
      <c r="AG733" s="969"/>
      <c r="AH733" s="973"/>
      <c r="AI733" s="929"/>
      <c r="AJ733" s="929"/>
      <c r="AK733" s="929"/>
      <c r="AL733" s="930"/>
      <c r="AN733" s="911"/>
      <c r="AO733" s="912"/>
      <c r="AP733" s="912"/>
      <c r="AQ733" s="912"/>
      <c r="AR733" s="913"/>
      <c r="AU733" s="837"/>
      <c r="AV733" s="837"/>
      <c r="AW733" s="820"/>
    </row>
    <row r="734" spans="3:49" ht="10.9" customHeight="1">
      <c r="C734" s="920">
        <v>8</v>
      </c>
      <c r="D734" s="921" t="s">
        <v>9</v>
      </c>
      <c r="E734" s="924">
        <v>11</v>
      </c>
      <c r="F734" s="984" t="s">
        <v>10</v>
      </c>
      <c r="G734" s="920" t="s">
        <v>25</v>
      </c>
      <c r="H734" s="1024"/>
      <c r="I734" s="988"/>
      <c r="J734" s="989"/>
      <c r="K734" s="990"/>
      <c r="L734" s="975">
        <f t="shared" ref="L734" si="553">IF(AND(I734="△",AU734="●"),AW734,0)</f>
        <v>0</v>
      </c>
      <c r="M734" s="976"/>
      <c r="N734" s="976"/>
      <c r="O734" s="976"/>
      <c r="P734" s="977"/>
      <c r="Q734" s="774"/>
      <c r="R734" s="775"/>
      <c r="S734" s="873"/>
      <c r="T734" s="978">
        <f t="shared" ref="T734" si="554">IF(Q734="①",$AL$168,IF(Q734="②",$AL$190,IF(Q734="③",$AL$212,IF(Q734="④",$AL$234,0))))</f>
        <v>0</v>
      </c>
      <c r="U734" s="979"/>
      <c r="V734" s="980"/>
      <c r="W734" s="975">
        <f t="shared" ref="W734" si="555">IF(AND(I734="△",AU734="●"),$K$258*2,0)</f>
        <v>0</v>
      </c>
      <c r="X734" s="976"/>
      <c r="Y734" s="976"/>
      <c r="Z734" s="976"/>
      <c r="AA734" s="977"/>
      <c r="AB734" s="937"/>
      <c r="AC734" s="938"/>
      <c r="AD734" s="939"/>
      <c r="AE734" s="978">
        <f t="shared" ref="AE734" si="556">IF(AB736=0,0,ROUNDUP(AB736/AB734,3))</f>
        <v>0</v>
      </c>
      <c r="AF734" s="979"/>
      <c r="AG734" s="980"/>
      <c r="AH734" s="981">
        <f t="shared" ref="AH734" si="557">ROUNDUP(L734*T734+W734*AE734,1)</f>
        <v>0</v>
      </c>
      <c r="AI734" s="982"/>
      <c r="AJ734" s="982"/>
      <c r="AK734" s="982"/>
      <c r="AL734" s="983"/>
      <c r="AN734" s="928">
        <f t="shared" ref="AN734" si="558">IF(I734="△",ROUNDUP(W734*AE734,1),0)</f>
        <v>0</v>
      </c>
      <c r="AO734" s="929"/>
      <c r="AP734" s="929"/>
      <c r="AQ734" s="929"/>
      <c r="AR734" s="930"/>
      <c r="AU734" s="837" t="str">
        <f t="shared" ref="AU734" si="559">IF(OR(I734="×",AU738="×"),"×","●")</f>
        <v>●</v>
      </c>
      <c r="AV734" s="837">
        <f t="shared" ref="AV734" si="560">IF(AU734="●",IF(I734="定","-",I734),"-")</f>
        <v>0</v>
      </c>
      <c r="AW734" s="820">
        <f t="shared" ref="AW734" si="561">20+ROUNDDOWN(($K$256-1000)/1000,0)*20</f>
        <v>0</v>
      </c>
    </row>
    <row r="735" spans="3:49" ht="10.9" customHeight="1">
      <c r="C735" s="868"/>
      <c r="D735" s="922"/>
      <c r="E735" s="866"/>
      <c r="F735" s="985"/>
      <c r="G735" s="868"/>
      <c r="H735" s="1025"/>
      <c r="I735" s="991"/>
      <c r="J735" s="992"/>
      <c r="K735" s="993"/>
      <c r="L735" s="958"/>
      <c r="M735" s="959"/>
      <c r="N735" s="959"/>
      <c r="O735" s="959"/>
      <c r="P735" s="960"/>
      <c r="Q735" s="777"/>
      <c r="R735" s="778"/>
      <c r="S735" s="874"/>
      <c r="T735" s="964"/>
      <c r="U735" s="965"/>
      <c r="V735" s="966"/>
      <c r="W735" s="958"/>
      <c r="X735" s="959"/>
      <c r="Y735" s="959"/>
      <c r="Z735" s="959"/>
      <c r="AA735" s="960"/>
      <c r="AB735" s="940"/>
      <c r="AC735" s="941"/>
      <c r="AD735" s="942"/>
      <c r="AE735" s="964"/>
      <c r="AF735" s="965"/>
      <c r="AG735" s="966"/>
      <c r="AH735" s="970"/>
      <c r="AI735" s="971"/>
      <c r="AJ735" s="971"/>
      <c r="AK735" s="971"/>
      <c r="AL735" s="972"/>
      <c r="AN735" s="911"/>
      <c r="AO735" s="912"/>
      <c r="AP735" s="912"/>
      <c r="AQ735" s="912"/>
      <c r="AR735" s="913"/>
      <c r="AU735" s="837"/>
      <c r="AV735" s="837"/>
      <c r="AW735" s="820"/>
    </row>
    <row r="736" spans="3:49" ht="10.9" customHeight="1">
      <c r="C736" s="868"/>
      <c r="D736" s="922"/>
      <c r="E736" s="866"/>
      <c r="F736" s="985"/>
      <c r="G736" s="868"/>
      <c r="H736" s="1025"/>
      <c r="I736" s="991"/>
      <c r="J736" s="992"/>
      <c r="K736" s="993"/>
      <c r="L736" s="958"/>
      <c r="M736" s="959"/>
      <c r="N736" s="959"/>
      <c r="O736" s="959"/>
      <c r="P736" s="960"/>
      <c r="Q736" s="777"/>
      <c r="R736" s="778"/>
      <c r="S736" s="874"/>
      <c r="T736" s="964"/>
      <c r="U736" s="965"/>
      <c r="V736" s="966"/>
      <c r="W736" s="958"/>
      <c r="X736" s="959"/>
      <c r="Y736" s="959"/>
      <c r="Z736" s="959"/>
      <c r="AA736" s="960"/>
      <c r="AB736" s="931"/>
      <c r="AC736" s="932"/>
      <c r="AD736" s="933"/>
      <c r="AE736" s="964"/>
      <c r="AF736" s="965"/>
      <c r="AG736" s="966"/>
      <c r="AH736" s="970"/>
      <c r="AI736" s="971"/>
      <c r="AJ736" s="971"/>
      <c r="AK736" s="971"/>
      <c r="AL736" s="972"/>
      <c r="AN736" s="911"/>
      <c r="AO736" s="912"/>
      <c r="AP736" s="912"/>
      <c r="AQ736" s="912"/>
      <c r="AR736" s="913"/>
      <c r="AU736" s="837"/>
      <c r="AV736" s="837"/>
      <c r="AW736" s="820"/>
    </row>
    <row r="737" spans="3:49" ht="10.9" customHeight="1">
      <c r="C737" s="869"/>
      <c r="D737" s="923"/>
      <c r="E737" s="867"/>
      <c r="F737" s="986"/>
      <c r="G737" s="869"/>
      <c r="H737" s="1026"/>
      <c r="I737" s="994"/>
      <c r="J737" s="995"/>
      <c r="K737" s="996"/>
      <c r="L737" s="961"/>
      <c r="M737" s="962"/>
      <c r="N737" s="962"/>
      <c r="O737" s="962"/>
      <c r="P737" s="963"/>
      <c r="Q737" s="780"/>
      <c r="R737" s="781"/>
      <c r="S737" s="875"/>
      <c r="T737" s="967"/>
      <c r="U737" s="968"/>
      <c r="V737" s="969"/>
      <c r="W737" s="961"/>
      <c r="X737" s="962"/>
      <c r="Y737" s="962"/>
      <c r="Z737" s="962"/>
      <c r="AA737" s="963"/>
      <c r="AB737" s="934"/>
      <c r="AC737" s="935"/>
      <c r="AD737" s="936"/>
      <c r="AE737" s="967"/>
      <c r="AF737" s="968"/>
      <c r="AG737" s="969"/>
      <c r="AH737" s="973"/>
      <c r="AI737" s="929"/>
      <c r="AJ737" s="929"/>
      <c r="AK737" s="929"/>
      <c r="AL737" s="930"/>
      <c r="AN737" s="911"/>
      <c r="AO737" s="912"/>
      <c r="AP737" s="912"/>
      <c r="AQ737" s="912"/>
      <c r="AR737" s="913"/>
      <c r="AU737" s="837"/>
      <c r="AV737" s="837"/>
      <c r="AW737" s="820"/>
    </row>
    <row r="738" spans="3:49" ht="10.9" customHeight="1">
      <c r="C738" s="920">
        <v>8</v>
      </c>
      <c r="D738" s="921" t="s">
        <v>9</v>
      </c>
      <c r="E738" s="924">
        <v>12</v>
      </c>
      <c r="F738" s="984" t="s">
        <v>10</v>
      </c>
      <c r="G738" s="920" t="s">
        <v>19</v>
      </c>
      <c r="H738" s="1024"/>
      <c r="I738" s="988"/>
      <c r="J738" s="989"/>
      <c r="K738" s="990"/>
      <c r="L738" s="975">
        <f t="shared" ref="L738" si="562">IF(AND(I738="△",AU738="●"),AW738,0)</f>
        <v>0</v>
      </c>
      <c r="M738" s="976"/>
      <c r="N738" s="976"/>
      <c r="O738" s="976"/>
      <c r="P738" s="977"/>
      <c r="Q738" s="774"/>
      <c r="R738" s="775"/>
      <c r="S738" s="873"/>
      <c r="T738" s="978">
        <f t="shared" ref="T738" si="563">IF(Q738="①",$AL$168,IF(Q738="②",$AL$190,IF(Q738="③",$AL$212,IF(Q738="④",$AL$234,0))))</f>
        <v>0</v>
      </c>
      <c r="U738" s="979"/>
      <c r="V738" s="980"/>
      <c r="W738" s="906">
        <f t="shared" ref="W738" si="564">IF(AND(I738="△",AU738="●"),$K$258*2,0)</f>
        <v>0</v>
      </c>
      <c r="X738" s="906"/>
      <c r="Y738" s="906"/>
      <c r="Z738" s="906"/>
      <c r="AA738" s="907"/>
      <c r="AB738" s="937"/>
      <c r="AC738" s="938"/>
      <c r="AD738" s="939"/>
      <c r="AE738" s="978">
        <f t="shared" ref="AE738" si="565">IF(AB740=0,0,ROUNDUP(AB740/AB738,3))</f>
        <v>0</v>
      </c>
      <c r="AF738" s="979"/>
      <c r="AG738" s="980"/>
      <c r="AH738" s="981">
        <f t="shared" ref="AH738" si="566">ROUNDUP(L738*T738+W738*AE738,1)</f>
        <v>0</v>
      </c>
      <c r="AI738" s="982"/>
      <c r="AJ738" s="982"/>
      <c r="AK738" s="982"/>
      <c r="AL738" s="983"/>
      <c r="AN738" s="928">
        <f t="shared" ref="AN738" si="567">IF(I738="△",ROUNDUP(W738*AE738,1),0)</f>
        <v>0</v>
      </c>
      <c r="AO738" s="929"/>
      <c r="AP738" s="929"/>
      <c r="AQ738" s="929"/>
      <c r="AR738" s="930"/>
      <c r="AU738" s="837" t="str">
        <f t="shared" ref="AU738" si="568">IF(OR(I738="×",AU742="×"),"×","●")</f>
        <v>●</v>
      </c>
      <c r="AV738" s="837">
        <f t="shared" ref="AV738" si="569">IF(AU738="●",IF(I738="定","-",I738),"-")</f>
        <v>0</v>
      </c>
      <c r="AW738" s="820">
        <f t="shared" ref="AW738" si="570">20+ROUNDDOWN(($K$256-1000)/1000,0)*20</f>
        <v>0</v>
      </c>
    </row>
    <row r="739" spans="3:49" ht="10.9" customHeight="1">
      <c r="C739" s="868"/>
      <c r="D739" s="922"/>
      <c r="E739" s="866"/>
      <c r="F739" s="985"/>
      <c r="G739" s="868"/>
      <c r="H739" s="1025"/>
      <c r="I739" s="991"/>
      <c r="J739" s="992"/>
      <c r="K739" s="993"/>
      <c r="L739" s="958"/>
      <c r="M739" s="959"/>
      <c r="N739" s="959"/>
      <c r="O739" s="959"/>
      <c r="P739" s="960"/>
      <c r="Q739" s="777"/>
      <c r="R739" s="778"/>
      <c r="S739" s="874"/>
      <c r="T739" s="964"/>
      <c r="U739" s="965"/>
      <c r="V739" s="966"/>
      <c r="W739" s="906"/>
      <c r="X739" s="906"/>
      <c r="Y739" s="906"/>
      <c r="Z739" s="906"/>
      <c r="AA739" s="907"/>
      <c r="AB739" s="940"/>
      <c r="AC739" s="941"/>
      <c r="AD739" s="942"/>
      <c r="AE739" s="964"/>
      <c r="AF739" s="965"/>
      <c r="AG739" s="966"/>
      <c r="AH739" s="970"/>
      <c r="AI739" s="971"/>
      <c r="AJ739" s="971"/>
      <c r="AK739" s="971"/>
      <c r="AL739" s="972"/>
      <c r="AN739" s="911"/>
      <c r="AO739" s="912"/>
      <c r="AP739" s="912"/>
      <c r="AQ739" s="912"/>
      <c r="AR739" s="913"/>
      <c r="AU739" s="837"/>
      <c r="AV739" s="837"/>
      <c r="AW739" s="820"/>
    </row>
    <row r="740" spans="3:49" ht="10.9" customHeight="1">
      <c r="C740" s="868"/>
      <c r="D740" s="922"/>
      <c r="E740" s="866"/>
      <c r="F740" s="985"/>
      <c r="G740" s="868"/>
      <c r="H740" s="1025"/>
      <c r="I740" s="991"/>
      <c r="J740" s="992"/>
      <c r="K740" s="993"/>
      <c r="L740" s="958"/>
      <c r="M740" s="959"/>
      <c r="N740" s="959"/>
      <c r="O740" s="959"/>
      <c r="P740" s="960"/>
      <c r="Q740" s="777"/>
      <c r="R740" s="778"/>
      <c r="S740" s="874"/>
      <c r="T740" s="964"/>
      <c r="U740" s="965"/>
      <c r="V740" s="966"/>
      <c r="W740" s="906"/>
      <c r="X740" s="906"/>
      <c r="Y740" s="906"/>
      <c r="Z740" s="906"/>
      <c r="AA740" s="907"/>
      <c r="AB740" s="931"/>
      <c r="AC740" s="932"/>
      <c r="AD740" s="933"/>
      <c r="AE740" s="964"/>
      <c r="AF740" s="965"/>
      <c r="AG740" s="966"/>
      <c r="AH740" s="970"/>
      <c r="AI740" s="971"/>
      <c r="AJ740" s="971"/>
      <c r="AK740" s="971"/>
      <c r="AL740" s="972"/>
      <c r="AN740" s="911"/>
      <c r="AO740" s="912"/>
      <c r="AP740" s="912"/>
      <c r="AQ740" s="912"/>
      <c r="AR740" s="913"/>
      <c r="AU740" s="837"/>
      <c r="AV740" s="837"/>
      <c r="AW740" s="820"/>
    </row>
    <row r="741" spans="3:49" ht="10.9" customHeight="1">
      <c r="C741" s="869"/>
      <c r="D741" s="923"/>
      <c r="E741" s="867"/>
      <c r="F741" s="986"/>
      <c r="G741" s="869"/>
      <c r="H741" s="1026"/>
      <c r="I741" s="994"/>
      <c r="J741" s="995"/>
      <c r="K741" s="996"/>
      <c r="L741" s="961"/>
      <c r="M741" s="962"/>
      <c r="N741" s="962"/>
      <c r="O741" s="962"/>
      <c r="P741" s="963"/>
      <c r="Q741" s="780"/>
      <c r="R741" s="781"/>
      <c r="S741" s="875"/>
      <c r="T741" s="967"/>
      <c r="U741" s="968"/>
      <c r="V741" s="969"/>
      <c r="W741" s="906"/>
      <c r="X741" s="906"/>
      <c r="Y741" s="906"/>
      <c r="Z741" s="906"/>
      <c r="AA741" s="907"/>
      <c r="AB741" s="934"/>
      <c r="AC741" s="935"/>
      <c r="AD741" s="936"/>
      <c r="AE741" s="967"/>
      <c r="AF741" s="968"/>
      <c r="AG741" s="969"/>
      <c r="AH741" s="973"/>
      <c r="AI741" s="929"/>
      <c r="AJ741" s="929"/>
      <c r="AK741" s="929"/>
      <c r="AL741" s="930"/>
      <c r="AN741" s="911"/>
      <c r="AO741" s="912"/>
      <c r="AP741" s="912"/>
      <c r="AQ741" s="912"/>
      <c r="AR741" s="913"/>
      <c r="AU741" s="837"/>
      <c r="AV741" s="837"/>
      <c r="AW741" s="820"/>
    </row>
    <row r="742" spans="3:49" ht="10.9" customHeight="1">
      <c r="C742" s="920">
        <v>8</v>
      </c>
      <c r="D742" s="921" t="s">
        <v>9</v>
      </c>
      <c r="E742" s="924">
        <v>13</v>
      </c>
      <c r="F742" s="984" t="s">
        <v>10</v>
      </c>
      <c r="G742" s="920" t="s">
        <v>20</v>
      </c>
      <c r="H742" s="1024"/>
      <c r="I742" s="988"/>
      <c r="J742" s="989"/>
      <c r="K742" s="990"/>
      <c r="L742" s="975">
        <f t="shared" ref="L742" si="571">IF(AND(I742="△",AU742="●"),AW742,0)</f>
        <v>0</v>
      </c>
      <c r="M742" s="976"/>
      <c r="N742" s="976"/>
      <c r="O742" s="976"/>
      <c r="P742" s="977"/>
      <c r="Q742" s="774"/>
      <c r="R742" s="775"/>
      <c r="S742" s="873"/>
      <c r="T742" s="978">
        <f t="shared" ref="T742" si="572">IF(Q742="①",$AL$168,IF(Q742="②",$AL$190,IF(Q742="③",$AL$212,IF(Q742="④",$AL$234,0))))</f>
        <v>0</v>
      </c>
      <c r="U742" s="979"/>
      <c r="V742" s="980"/>
      <c r="W742" s="906">
        <f t="shared" ref="W742" si="573">IF(AND(I742="△",AU742="●"),$K$258*2,0)</f>
        <v>0</v>
      </c>
      <c r="X742" s="906"/>
      <c r="Y742" s="906"/>
      <c r="Z742" s="906"/>
      <c r="AA742" s="907"/>
      <c r="AB742" s="937"/>
      <c r="AC742" s="938"/>
      <c r="AD742" s="939"/>
      <c r="AE742" s="978">
        <f t="shared" ref="AE742" si="574">IF(AB744=0,0,ROUNDUP(AB744/AB742,3))</f>
        <v>0</v>
      </c>
      <c r="AF742" s="979"/>
      <c r="AG742" s="980"/>
      <c r="AH742" s="981">
        <f t="shared" ref="AH742" si="575">ROUNDUP(L742*T742+W742*AE742,1)</f>
        <v>0</v>
      </c>
      <c r="AI742" s="982"/>
      <c r="AJ742" s="982"/>
      <c r="AK742" s="982"/>
      <c r="AL742" s="983"/>
      <c r="AN742" s="928">
        <f t="shared" ref="AN742" si="576">IF(I742="△",ROUNDUP(W742*AE742,1),0)</f>
        <v>0</v>
      </c>
      <c r="AO742" s="929"/>
      <c r="AP742" s="929"/>
      <c r="AQ742" s="929"/>
      <c r="AR742" s="930"/>
      <c r="AU742" s="837" t="str">
        <f t="shared" ref="AU742" si="577">IF(OR(I742="×",AU746="×"),"×","●")</f>
        <v>●</v>
      </c>
      <c r="AV742" s="837">
        <f t="shared" ref="AV742" si="578">IF(AU742="●",IF(I742="定","-",I742),"-")</f>
        <v>0</v>
      </c>
      <c r="AW742" s="820">
        <f t="shared" ref="AW742" si="579">20+ROUNDDOWN(($K$256-1000)/1000,0)*20</f>
        <v>0</v>
      </c>
    </row>
    <row r="743" spans="3:49" ht="10.9" customHeight="1">
      <c r="C743" s="868"/>
      <c r="D743" s="922"/>
      <c r="E743" s="866"/>
      <c r="F743" s="985"/>
      <c r="G743" s="868"/>
      <c r="H743" s="1025"/>
      <c r="I743" s="991"/>
      <c r="J743" s="992"/>
      <c r="K743" s="993"/>
      <c r="L743" s="958"/>
      <c r="M743" s="959"/>
      <c r="N743" s="959"/>
      <c r="O743" s="959"/>
      <c r="P743" s="960"/>
      <c r="Q743" s="777"/>
      <c r="R743" s="778"/>
      <c r="S743" s="874"/>
      <c r="T743" s="964"/>
      <c r="U743" s="965"/>
      <c r="V743" s="966"/>
      <c r="W743" s="906"/>
      <c r="X743" s="906"/>
      <c r="Y743" s="906"/>
      <c r="Z743" s="906"/>
      <c r="AA743" s="907"/>
      <c r="AB743" s="940"/>
      <c r="AC743" s="941"/>
      <c r="AD743" s="942"/>
      <c r="AE743" s="964"/>
      <c r="AF743" s="965"/>
      <c r="AG743" s="966"/>
      <c r="AH743" s="970"/>
      <c r="AI743" s="971"/>
      <c r="AJ743" s="971"/>
      <c r="AK743" s="971"/>
      <c r="AL743" s="972"/>
      <c r="AN743" s="911"/>
      <c r="AO743" s="912"/>
      <c r="AP743" s="912"/>
      <c r="AQ743" s="912"/>
      <c r="AR743" s="913"/>
      <c r="AU743" s="837"/>
      <c r="AV743" s="837"/>
      <c r="AW743" s="820"/>
    </row>
    <row r="744" spans="3:49" ht="10.9" customHeight="1">
      <c r="C744" s="868"/>
      <c r="D744" s="922"/>
      <c r="E744" s="866"/>
      <c r="F744" s="985"/>
      <c r="G744" s="868"/>
      <c r="H744" s="1025"/>
      <c r="I744" s="991"/>
      <c r="J744" s="992"/>
      <c r="K744" s="993"/>
      <c r="L744" s="958"/>
      <c r="M744" s="959"/>
      <c r="N744" s="959"/>
      <c r="O744" s="959"/>
      <c r="P744" s="960"/>
      <c r="Q744" s="777"/>
      <c r="R744" s="778"/>
      <c r="S744" s="874"/>
      <c r="T744" s="964"/>
      <c r="U744" s="965"/>
      <c r="V744" s="966"/>
      <c r="W744" s="906"/>
      <c r="X744" s="906"/>
      <c r="Y744" s="906"/>
      <c r="Z744" s="906"/>
      <c r="AA744" s="907"/>
      <c r="AB744" s="931"/>
      <c r="AC744" s="932"/>
      <c r="AD744" s="933"/>
      <c r="AE744" s="964"/>
      <c r="AF744" s="965"/>
      <c r="AG744" s="966"/>
      <c r="AH744" s="970"/>
      <c r="AI744" s="971"/>
      <c r="AJ744" s="971"/>
      <c r="AK744" s="971"/>
      <c r="AL744" s="972"/>
      <c r="AN744" s="911"/>
      <c r="AO744" s="912"/>
      <c r="AP744" s="912"/>
      <c r="AQ744" s="912"/>
      <c r="AR744" s="913"/>
      <c r="AU744" s="837"/>
      <c r="AV744" s="837"/>
      <c r="AW744" s="820"/>
    </row>
    <row r="745" spans="3:49" ht="10.9" customHeight="1">
      <c r="C745" s="869"/>
      <c r="D745" s="923"/>
      <c r="E745" s="867"/>
      <c r="F745" s="986"/>
      <c r="G745" s="869"/>
      <c r="H745" s="1026"/>
      <c r="I745" s="994"/>
      <c r="J745" s="995"/>
      <c r="K745" s="996"/>
      <c r="L745" s="961"/>
      <c r="M745" s="962"/>
      <c r="N745" s="962"/>
      <c r="O745" s="962"/>
      <c r="P745" s="963"/>
      <c r="Q745" s="780"/>
      <c r="R745" s="781"/>
      <c r="S745" s="875"/>
      <c r="T745" s="967"/>
      <c r="U745" s="968"/>
      <c r="V745" s="969"/>
      <c r="W745" s="906"/>
      <c r="X745" s="906"/>
      <c r="Y745" s="906"/>
      <c r="Z745" s="906"/>
      <c r="AA745" s="907"/>
      <c r="AB745" s="934"/>
      <c r="AC745" s="935"/>
      <c r="AD745" s="936"/>
      <c r="AE745" s="967"/>
      <c r="AF745" s="968"/>
      <c r="AG745" s="969"/>
      <c r="AH745" s="973"/>
      <c r="AI745" s="929"/>
      <c r="AJ745" s="929"/>
      <c r="AK745" s="929"/>
      <c r="AL745" s="930"/>
      <c r="AN745" s="911"/>
      <c r="AO745" s="912"/>
      <c r="AP745" s="912"/>
      <c r="AQ745" s="912"/>
      <c r="AR745" s="913"/>
      <c r="AU745" s="837"/>
      <c r="AV745" s="837"/>
      <c r="AW745" s="820"/>
    </row>
    <row r="746" spans="3:49" ht="10.9" customHeight="1">
      <c r="C746" s="920">
        <v>8</v>
      </c>
      <c r="D746" s="921" t="s">
        <v>9</v>
      </c>
      <c r="E746" s="924">
        <v>14</v>
      </c>
      <c r="F746" s="984" t="s">
        <v>10</v>
      </c>
      <c r="G746" s="920" t="s">
        <v>21</v>
      </c>
      <c r="H746" s="1024"/>
      <c r="I746" s="988"/>
      <c r="J746" s="989"/>
      <c r="K746" s="990"/>
      <c r="L746" s="975">
        <f t="shared" ref="L746" si="580">IF(AND(I746="△",AU746="●"),AW746,0)</f>
        <v>0</v>
      </c>
      <c r="M746" s="976"/>
      <c r="N746" s="976"/>
      <c r="O746" s="976"/>
      <c r="P746" s="977"/>
      <c r="Q746" s="774"/>
      <c r="R746" s="775"/>
      <c r="S746" s="873"/>
      <c r="T746" s="978">
        <f t="shared" ref="T746" si="581">IF(Q746="①",$AL$168,IF(Q746="②",$AL$190,IF(Q746="③",$AL$212,IF(Q746="④",$AL$234,0))))</f>
        <v>0</v>
      </c>
      <c r="U746" s="979"/>
      <c r="V746" s="980"/>
      <c r="W746" s="975">
        <f t="shared" ref="W746" si="582">IF(AND(I746="△",AU746="●"),$K$258*2,0)</f>
        <v>0</v>
      </c>
      <c r="X746" s="976"/>
      <c r="Y746" s="976"/>
      <c r="Z746" s="976"/>
      <c r="AA746" s="977"/>
      <c r="AB746" s="937"/>
      <c r="AC746" s="938"/>
      <c r="AD746" s="939"/>
      <c r="AE746" s="978">
        <f t="shared" ref="AE746" si="583">IF(AB748=0,0,ROUNDUP(AB748/AB746,3))</f>
        <v>0</v>
      </c>
      <c r="AF746" s="979"/>
      <c r="AG746" s="980"/>
      <c r="AH746" s="981">
        <f t="shared" ref="AH746" si="584">ROUNDUP(L746*T746+W746*AE746,1)</f>
        <v>0</v>
      </c>
      <c r="AI746" s="982"/>
      <c r="AJ746" s="982"/>
      <c r="AK746" s="982"/>
      <c r="AL746" s="983"/>
      <c r="AN746" s="928">
        <f t="shared" ref="AN746" si="585">IF(I746="△",ROUNDUP(W746*AE746,1),0)</f>
        <v>0</v>
      </c>
      <c r="AO746" s="929"/>
      <c r="AP746" s="929"/>
      <c r="AQ746" s="929"/>
      <c r="AR746" s="930"/>
      <c r="AU746" s="837" t="str">
        <f t="shared" ref="AU746" si="586">IF(OR(I746="×",AU750="×"),"×","●")</f>
        <v>●</v>
      </c>
      <c r="AV746" s="837">
        <f t="shared" ref="AV746" si="587">IF(AU746="●",IF(I746="定","-",I746),"-")</f>
        <v>0</v>
      </c>
      <c r="AW746" s="820">
        <f t="shared" ref="AW746" si="588">20+ROUNDDOWN(($K$256-1000)/1000,0)*20</f>
        <v>0</v>
      </c>
    </row>
    <row r="747" spans="3:49" ht="10.9" customHeight="1">
      <c r="C747" s="868"/>
      <c r="D747" s="922"/>
      <c r="E747" s="866"/>
      <c r="F747" s="985"/>
      <c r="G747" s="868"/>
      <c r="H747" s="1025"/>
      <c r="I747" s="991"/>
      <c r="J747" s="992"/>
      <c r="K747" s="993"/>
      <c r="L747" s="958"/>
      <c r="M747" s="959"/>
      <c r="N747" s="959"/>
      <c r="O747" s="959"/>
      <c r="P747" s="960"/>
      <c r="Q747" s="777"/>
      <c r="R747" s="778"/>
      <c r="S747" s="874"/>
      <c r="T747" s="964"/>
      <c r="U747" s="965"/>
      <c r="V747" s="966"/>
      <c r="W747" s="958"/>
      <c r="X747" s="959"/>
      <c r="Y747" s="959"/>
      <c r="Z747" s="959"/>
      <c r="AA747" s="960"/>
      <c r="AB747" s="940"/>
      <c r="AC747" s="941"/>
      <c r="AD747" s="942"/>
      <c r="AE747" s="964"/>
      <c r="AF747" s="965"/>
      <c r="AG747" s="966"/>
      <c r="AH747" s="970"/>
      <c r="AI747" s="971"/>
      <c r="AJ747" s="971"/>
      <c r="AK747" s="971"/>
      <c r="AL747" s="972"/>
      <c r="AN747" s="911"/>
      <c r="AO747" s="912"/>
      <c r="AP747" s="912"/>
      <c r="AQ747" s="912"/>
      <c r="AR747" s="913"/>
      <c r="AU747" s="837"/>
      <c r="AV747" s="837"/>
      <c r="AW747" s="820"/>
    </row>
    <row r="748" spans="3:49" ht="10.9" customHeight="1">
      <c r="C748" s="868"/>
      <c r="D748" s="922"/>
      <c r="E748" s="866"/>
      <c r="F748" s="985"/>
      <c r="G748" s="868"/>
      <c r="H748" s="1025"/>
      <c r="I748" s="991"/>
      <c r="J748" s="992"/>
      <c r="K748" s="993"/>
      <c r="L748" s="958"/>
      <c r="M748" s="959"/>
      <c r="N748" s="959"/>
      <c r="O748" s="959"/>
      <c r="P748" s="960"/>
      <c r="Q748" s="777"/>
      <c r="R748" s="778"/>
      <c r="S748" s="874"/>
      <c r="T748" s="964"/>
      <c r="U748" s="965"/>
      <c r="V748" s="966"/>
      <c r="W748" s="958"/>
      <c r="X748" s="959"/>
      <c r="Y748" s="959"/>
      <c r="Z748" s="959"/>
      <c r="AA748" s="960"/>
      <c r="AB748" s="931"/>
      <c r="AC748" s="932"/>
      <c r="AD748" s="933"/>
      <c r="AE748" s="964"/>
      <c r="AF748" s="965"/>
      <c r="AG748" s="966"/>
      <c r="AH748" s="970"/>
      <c r="AI748" s="971"/>
      <c r="AJ748" s="971"/>
      <c r="AK748" s="971"/>
      <c r="AL748" s="972"/>
      <c r="AN748" s="911"/>
      <c r="AO748" s="912"/>
      <c r="AP748" s="912"/>
      <c r="AQ748" s="912"/>
      <c r="AR748" s="913"/>
      <c r="AU748" s="837"/>
      <c r="AV748" s="837"/>
      <c r="AW748" s="820"/>
    </row>
    <row r="749" spans="3:49" ht="10.9" customHeight="1">
      <c r="C749" s="869"/>
      <c r="D749" s="923"/>
      <c r="E749" s="867"/>
      <c r="F749" s="986"/>
      <c r="G749" s="869"/>
      <c r="H749" s="1026"/>
      <c r="I749" s="994"/>
      <c r="J749" s="995"/>
      <c r="K749" s="996"/>
      <c r="L749" s="961"/>
      <c r="M749" s="962"/>
      <c r="N749" s="962"/>
      <c r="O749" s="962"/>
      <c r="P749" s="963"/>
      <c r="Q749" s="780"/>
      <c r="R749" s="781"/>
      <c r="S749" s="875"/>
      <c r="T749" s="967"/>
      <c r="U749" s="968"/>
      <c r="V749" s="969"/>
      <c r="W749" s="961"/>
      <c r="X749" s="962"/>
      <c r="Y749" s="962"/>
      <c r="Z749" s="962"/>
      <c r="AA749" s="963"/>
      <c r="AB749" s="934"/>
      <c r="AC749" s="935"/>
      <c r="AD749" s="936"/>
      <c r="AE749" s="967"/>
      <c r="AF749" s="968"/>
      <c r="AG749" s="969"/>
      <c r="AH749" s="973"/>
      <c r="AI749" s="929"/>
      <c r="AJ749" s="929"/>
      <c r="AK749" s="929"/>
      <c r="AL749" s="930"/>
      <c r="AN749" s="911"/>
      <c r="AO749" s="912"/>
      <c r="AP749" s="912"/>
      <c r="AQ749" s="912"/>
      <c r="AR749" s="913"/>
      <c r="AU749" s="837"/>
      <c r="AV749" s="837"/>
      <c r="AW749" s="820"/>
    </row>
    <row r="750" spans="3:49" ht="10.9" customHeight="1">
      <c r="C750" s="920">
        <v>8</v>
      </c>
      <c r="D750" s="921" t="s">
        <v>9</v>
      </c>
      <c r="E750" s="924">
        <v>15</v>
      </c>
      <c r="F750" s="984" t="s">
        <v>10</v>
      </c>
      <c r="G750" s="920" t="s">
        <v>22</v>
      </c>
      <c r="H750" s="1024"/>
      <c r="I750" s="988"/>
      <c r="J750" s="989"/>
      <c r="K750" s="990"/>
      <c r="L750" s="975">
        <f t="shared" ref="L750" si="589">IF(AND(I750="△",AU750="●"),AW750,0)</f>
        <v>0</v>
      </c>
      <c r="M750" s="976"/>
      <c r="N750" s="976"/>
      <c r="O750" s="976"/>
      <c r="P750" s="977"/>
      <c r="Q750" s="774"/>
      <c r="R750" s="775"/>
      <c r="S750" s="873"/>
      <c r="T750" s="978">
        <f t="shared" ref="T750" si="590">IF(Q750="①",$AL$168,IF(Q750="②",$AL$190,IF(Q750="③",$AL$212,IF(Q750="④",$AL$234,0))))</f>
        <v>0</v>
      </c>
      <c r="U750" s="979"/>
      <c r="V750" s="980"/>
      <c r="W750" s="975">
        <f t="shared" ref="W750" si="591">IF(AND(I750="△",AU750="●"),$K$258*2,0)</f>
        <v>0</v>
      </c>
      <c r="X750" s="976"/>
      <c r="Y750" s="976"/>
      <c r="Z750" s="976"/>
      <c r="AA750" s="977"/>
      <c r="AB750" s="937"/>
      <c r="AC750" s="938"/>
      <c r="AD750" s="939"/>
      <c r="AE750" s="978">
        <f t="shared" ref="AE750" si="592">IF(AB752=0,0,ROUNDUP(AB752/AB750,3))</f>
        <v>0</v>
      </c>
      <c r="AF750" s="979"/>
      <c r="AG750" s="980"/>
      <c r="AH750" s="981">
        <f t="shared" ref="AH750" si="593">ROUNDUP(L750*T750+W750*AE750,1)</f>
        <v>0</v>
      </c>
      <c r="AI750" s="982"/>
      <c r="AJ750" s="982"/>
      <c r="AK750" s="982"/>
      <c r="AL750" s="983"/>
      <c r="AN750" s="928">
        <f t="shared" ref="AN750" si="594">IF(I750="△",ROUNDUP(W750*AE750,1),0)</f>
        <v>0</v>
      </c>
      <c r="AO750" s="929"/>
      <c r="AP750" s="929"/>
      <c r="AQ750" s="929"/>
      <c r="AR750" s="930"/>
      <c r="AU750" s="837" t="str">
        <f t="shared" ref="AU750" si="595">IF(OR(I750="×",AU754="×"),"×","●")</f>
        <v>●</v>
      </c>
      <c r="AV750" s="837">
        <f t="shared" ref="AV750" si="596">IF(AU750="●",IF(I750="定","-",I750),"-")</f>
        <v>0</v>
      </c>
      <c r="AW750" s="820">
        <f t="shared" ref="AW750" si="597">20+ROUNDDOWN(($K$256-1000)/1000,0)*20</f>
        <v>0</v>
      </c>
    </row>
    <row r="751" spans="3:49" ht="10.9" customHeight="1">
      <c r="C751" s="868"/>
      <c r="D751" s="922"/>
      <c r="E751" s="866"/>
      <c r="F751" s="985"/>
      <c r="G751" s="868"/>
      <c r="H751" s="1025"/>
      <c r="I751" s="991"/>
      <c r="J751" s="992"/>
      <c r="K751" s="993"/>
      <c r="L751" s="958"/>
      <c r="M751" s="959"/>
      <c r="N751" s="959"/>
      <c r="O751" s="959"/>
      <c r="P751" s="960"/>
      <c r="Q751" s="777"/>
      <c r="R751" s="778"/>
      <c r="S751" s="874"/>
      <c r="T751" s="964"/>
      <c r="U751" s="965"/>
      <c r="V751" s="966"/>
      <c r="W751" s="958"/>
      <c r="X751" s="959"/>
      <c r="Y751" s="959"/>
      <c r="Z751" s="959"/>
      <c r="AA751" s="960"/>
      <c r="AB751" s="940"/>
      <c r="AC751" s="941"/>
      <c r="AD751" s="942"/>
      <c r="AE751" s="964"/>
      <c r="AF751" s="965"/>
      <c r="AG751" s="966"/>
      <c r="AH751" s="970"/>
      <c r="AI751" s="971"/>
      <c r="AJ751" s="971"/>
      <c r="AK751" s="971"/>
      <c r="AL751" s="972"/>
      <c r="AN751" s="911"/>
      <c r="AO751" s="912"/>
      <c r="AP751" s="912"/>
      <c r="AQ751" s="912"/>
      <c r="AR751" s="913"/>
      <c r="AU751" s="837"/>
      <c r="AV751" s="837"/>
      <c r="AW751" s="820"/>
    </row>
    <row r="752" spans="3:49" ht="10.9" customHeight="1">
      <c r="C752" s="868"/>
      <c r="D752" s="922"/>
      <c r="E752" s="866"/>
      <c r="F752" s="985"/>
      <c r="G752" s="868"/>
      <c r="H752" s="1025"/>
      <c r="I752" s="991"/>
      <c r="J752" s="992"/>
      <c r="K752" s="993"/>
      <c r="L752" s="958"/>
      <c r="M752" s="959"/>
      <c r="N752" s="959"/>
      <c r="O752" s="959"/>
      <c r="P752" s="960"/>
      <c r="Q752" s="777"/>
      <c r="R752" s="778"/>
      <c r="S752" s="874"/>
      <c r="T752" s="964"/>
      <c r="U752" s="965"/>
      <c r="V752" s="966"/>
      <c r="W752" s="958"/>
      <c r="X752" s="959"/>
      <c r="Y752" s="959"/>
      <c r="Z752" s="959"/>
      <c r="AA752" s="960"/>
      <c r="AB752" s="931"/>
      <c r="AC752" s="932"/>
      <c r="AD752" s="933"/>
      <c r="AE752" s="964"/>
      <c r="AF752" s="965"/>
      <c r="AG752" s="966"/>
      <c r="AH752" s="970"/>
      <c r="AI752" s="971"/>
      <c r="AJ752" s="971"/>
      <c r="AK752" s="971"/>
      <c r="AL752" s="972"/>
      <c r="AN752" s="911"/>
      <c r="AO752" s="912"/>
      <c r="AP752" s="912"/>
      <c r="AQ752" s="912"/>
      <c r="AR752" s="913"/>
      <c r="AU752" s="837"/>
      <c r="AV752" s="837"/>
      <c r="AW752" s="820"/>
    </row>
    <row r="753" spans="3:49" ht="10.9" customHeight="1">
      <c r="C753" s="869"/>
      <c r="D753" s="923"/>
      <c r="E753" s="867"/>
      <c r="F753" s="986"/>
      <c r="G753" s="869"/>
      <c r="H753" s="1026"/>
      <c r="I753" s="994"/>
      <c r="J753" s="995"/>
      <c r="K753" s="996"/>
      <c r="L753" s="961"/>
      <c r="M753" s="962"/>
      <c r="N753" s="962"/>
      <c r="O753" s="962"/>
      <c r="P753" s="963"/>
      <c r="Q753" s="780"/>
      <c r="R753" s="781"/>
      <c r="S753" s="875"/>
      <c r="T753" s="967"/>
      <c r="U753" s="968"/>
      <c r="V753" s="969"/>
      <c r="W753" s="961"/>
      <c r="X753" s="962"/>
      <c r="Y753" s="962"/>
      <c r="Z753" s="962"/>
      <c r="AA753" s="963"/>
      <c r="AB753" s="934"/>
      <c r="AC753" s="935"/>
      <c r="AD753" s="936"/>
      <c r="AE753" s="967"/>
      <c r="AF753" s="968"/>
      <c r="AG753" s="969"/>
      <c r="AH753" s="973"/>
      <c r="AI753" s="929"/>
      <c r="AJ753" s="929"/>
      <c r="AK753" s="929"/>
      <c r="AL753" s="930"/>
      <c r="AN753" s="911"/>
      <c r="AO753" s="912"/>
      <c r="AP753" s="912"/>
      <c r="AQ753" s="912"/>
      <c r="AR753" s="913"/>
      <c r="AU753" s="837"/>
      <c r="AV753" s="837"/>
      <c r="AW753" s="820"/>
    </row>
    <row r="754" spans="3:49" ht="10.9" customHeight="1">
      <c r="C754" s="920">
        <v>8</v>
      </c>
      <c r="D754" s="921" t="s">
        <v>9</v>
      </c>
      <c r="E754" s="924">
        <v>16</v>
      </c>
      <c r="F754" s="984" t="s">
        <v>10</v>
      </c>
      <c r="G754" s="868" t="s">
        <v>23</v>
      </c>
      <c r="H754" s="1025"/>
      <c r="I754" s="988"/>
      <c r="J754" s="989"/>
      <c r="K754" s="990"/>
      <c r="L754" s="975">
        <f t="shared" ref="L754" si="598">IF(AND(I754="△",AU754="●"),AW754,0)</f>
        <v>0</v>
      </c>
      <c r="M754" s="976"/>
      <c r="N754" s="976"/>
      <c r="O754" s="976"/>
      <c r="P754" s="977"/>
      <c r="Q754" s="774"/>
      <c r="R754" s="775"/>
      <c r="S754" s="873"/>
      <c r="T754" s="978">
        <f t="shared" ref="T754" si="599">IF(Q754="①",$AL$168,IF(Q754="②",$AL$190,IF(Q754="③",$AL$212,IF(Q754="④",$AL$234,0))))</f>
        <v>0</v>
      </c>
      <c r="U754" s="979"/>
      <c r="V754" s="980"/>
      <c r="W754" s="975">
        <f t="shared" ref="W754" si="600">IF(AND(I754="△",AU754="●"),$K$258*2,0)</f>
        <v>0</v>
      </c>
      <c r="X754" s="976"/>
      <c r="Y754" s="976"/>
      <c r="Z754" s="976"/>
      <c r="AA754" s="977"/>
      <c r="AB754" s="937"/>
      <c r="AC754" s="938"/>
      <c r="AD754" s="939"/>
      <c r="AE754" s="978">
        <f t="shared" ref="AE754" si="601">IF(AB756=0,0,ROUNDUP(AB756/AB754,3))</f>
        <v>0</v>
      </c>
      <c r="AF754" s="979"/>
      <c r="AG754" s="980"/>
      <c r="AH754" s="981">
        <f t="shared" ref="AH754" si="602">ROUNDUP(L754*T754+W754*AE754,1)</f>
        <v>0</v>
      </c>
      <c r="AI754" s="982"/>
      <c r="AJ754" s="982"/>
      <c r="AK754" s="982"/>
      <c r="AL754" s="983"/>
      <c r="AN754" s="928">
        <f t="shared" ref="AN754" si="603">IF(I754="△",ROUNDUP(W754*AE754,1),0)</f>
        <v>0</v>
      </c>
      <c r="AO754" s="929"/>
      <c r="AP754" s="929"/>
      <c r="AQ754" s="929"/>
      <c r="AR754" s="930"/>
      <c r="AU754" s="837" t="str">
        <f t="shared" ref="AU754" si="604">IF(OR(I754="×",AU758="×"),"×","●")</f>
        <v>●</v>
      </c>
      <c r="AV754" s="837">
        <f t="shared" ref="AV754" si="605">IF(AU754="●",IF(I754="定","-",I754),"-")</f>
        <v>0</v>
      </c>
      <c r="AW754" s="820">
        <f t="shared" ref="AW754" si="606">20+ROUNDDOWN(($K$256-1000)/1000,0)*20</f>
        <v>0</v>
      </c>
    </row>
    <row r="755" spans="3:49" ht="10.9" customHeight="1">
      <c r="C755" s="868"/>
      <c r="D755" s="922"/>
      <c r="E755" s="866"/>
      <c r="F755" s="985"/>
      <c r="G755" s="868"/>
      <c r="H755" s="1025"/>
      <c r="I755" s="991"/>
      <c r="J755" s="992"/>
      <c r="K755" s="993"/>
      <c r="L755" s="958"/>
      <c r="M755" s="959"/>
      <c r="N755" s="959"/>
      <c r="O755" s="959"/>
      <c r="P755" s="960"/>
      <c r="Q755" s="777"/>
      <c r="R755" s="778"/>
      <c r="S755" s="874"/>
      <c r="T755" s="964"/>
      <c r="U755" s="965"/>
      <c r="V755" s="966"/>
      <c r="W755" s="958"/>
      <c r="X755" s="959"/>
      <c r="Y755" s="959"/>
      <c r="Z755" s="959"/>
      <c r="AA755" s="960"/>
      <c r="AB755" s="940"/>
      <c r="AC755" s="941"/>
      <c r="AD755" s="942"/>
      <c r="AE755" s="964"/>
      <c r="AF755" s="965"/>
      <c r="AG755" s="966"/>
      <c r="AH755" s="970"/>
      <c r="AI755" s="971"/>
      <c r="AJ755" s="971"/>
      <c r="AK755" s="971"/>
      <c r="AL755" s="972"/>
      <c r="AN755" s="911"/>
      <c r="AO755" s="912"/>
      <c r="AP755" s="912"/>
      <c r="AQ755" s="912"/>
      <c r="AR755" s="913"/>
      <c r="AU755" s="837"/>
      <c r="AV755" s="837"/>
      <c r="AW755" s="820"/>
    </row>
    <row r="756" spans="3:49" ht="10.9" customHeight="1">
      <c r="C756" s="868"/>
      <c r="D756" s="922"/>
      <c r="E756" s="866"/>
      <c r="F756" s="985"/>
      <c r="G756" s="868"/>
      <c r="H756" s="1025"/>
      <c r="I756" s="991"/>
      <c r="J756" s="992"/>
      <c r="K756" s="993"/>
      <c r="L756" s="958"/>
      <c r="M756" s="959"/>
      <c r="N756" s="959"/>
      <c r="O756" s="959"/>
      <c r="P756" s="960"/>
      <c r="Q756" s="777"/>
      <c r="R756" s="778"/>
      <c r="S756" s="874"/>
      <c r="T756" s="964"/>
      <c r="U756" s="965"/>
      <c r="V756" s="966"/>
      <c r="W756" s="958"/>
      <c r="X756" s="959"/>
      <c r="Y756" s="959"/>
      <c r="Z756" s="959"/>
      <c r="AA756" s="960"/>
      <c r="AB756" s="931"/>
      <c r="AC756" s="932"/>
      <c r="AD756" s="933"/>
      <c r="AE756" s="964"/>
      <c r="AF756" s="965"/>
      <c r="AG756" s="966"/>
      <c r="AH756" s="970"/>
      <c r="AI756" s="971"/>
      <c r="AJ756" s="971"/>
      <c r="AK756" s="971"/>
      <c r="AL756" s="972"/>
      <c r="AN756" s="911"/>
      <c r="AO756" s="912"/>
      <c r="AP756" s="912"/>
      <c r="AQ756" s="912"/>
      <c r="AR756" s="913"/>
      <c r="AU756" s="837"/>
      <c r="AV756" s="837"/>
      <c r="AW756" s="820"/>
    </row>
    <row r="757" spans="3:49" ht="10.9" customHeight="1">
      <c r="C757" s="869"/>
      <c r="D757" s="923"/>
      <c r="E757" s="867"/>
      <c r="F757" s="986"/>
      <c r="G757" s="869"/>
      <c r="H757" s="1026"/>
      <c r="I757" s="994"/>
      <c r="J757" s="995"/>
      <c r="K757" s="996"/>
      <c r="L757" s="961"/>
      <c r="M757" s="962"/>
      <c r="N757" s="962"/>
      <c r="O757" s="962"/>
      <c r="P757" s="963"/>
      <c r="Q757" s="780"/>
      <c r="R757" s="781"/>
      <c r="S757" s="875"/>
      <c r="T757" s="967"/>
      <c r="U757" s="968"/>
      <c r="V757" s="969"/>
      <c r="W757" s="961"/>
      <c r="X757" s="962"/>
      <c r="Y757" s="962"/>
      <c r="Z757" s="962"/>
      <c r="AA757" s="963"/>
      <c r="AB757" s="934"/>
      <c r="AC757" s="935"/>
      <c r="AD757" s="936"/>
      <c r="AE757" s="967"/>
      <c r="AF757" s="968"/>
      <c r="AG757" s="969"/>
      <c r="AH757" s="973"/>
      <c r="AI757" s="929"/>
      <c r="AJ757" s="929"/>
      <c r="AK757" s="929"/>
      <c r="AL757" s="930"/>
      <c r="AN757" s="911"/>
      <c r="AO757" s="912"/>
      <c r="AP757" s="912"/>
      <c r="AQ757" s="912"/>
      <c r="AR757" s="913"/>
      <c r="AU757" s="837"/>
      <c r="AV757" s="837"/>
      <c r="AW757" s="820"/>
    </row>
    <row r="758" spans="3:49" ht="10.9" customHeight="1">
      <c r="C758" s="920">
        <v>8</v>
      </c>
      <c r="D758" s="921" t="s">
        <v>9</v>
      </c>
      <c r="E758" s="924">
        <v>17</v>
      </c>
      <c r="F758" s="984" t="s">
        <v>10</v>
      </c>
      <c r="G758" s="920" t="s">
        <v>24</v>
      </c>
      <c r="H758" s="1024"/>
      <c r="I758" s="988"/>
      <c r="J758" s="989"/>
      <c r="K758" s="990"/>
      <c r="L758" s="975">
        <f t="shared" ref="L758" si="607">IF(AND(I758="△",AU758="●"),AW758,0)</f>
        <v>0</v>
      </c>
      <c r="M758" s="976"/>
      <c r="N758" s="976"/>
      <c r="O758" s="976"/>
      <c r="P758" s="977"/>
      <c r="Q758" s="774"/>
      <c r="R758" s="775"/>
      <c r="S758" s="873"/>
      <c r="T758" s="978">
        <f t="shared" ref="T758" si="608">IF(Q758="①",$AL$168,IF(Q758="②",$AL$190,IF(Q758="③",$AL$212,IF(Q758="④",$AL$234,0))))</f>
        <v>0</v>
      </c>
      <c r="U758" s="979"/>
      <c r="V758" s="980"/>
      <c r="W758" s="975">
        <f t="shared" ref="W758" si="609">IF(AND(I758="△",AU758="●"),$K$258*2,0)</f>
        <v>0</v>
      </c>
      <c r="X758" s="976"/>
      <c r="Y758" s="976"/>
      <c r="Z758" s="976"/>
      <c r="AA758" s="977"/>
      <c r="AB758" s="937"/>
      <c r="AC758" s="938"/>
      <c r="AD758" s="939"/>
      <c r="AE758" s="978">
        <f t="shared" ref="AE758" si="610">IF(AB760=0,0,ROUNDUP(AB760/AB758,3))</f>
        <v>0</v>
      </c>
      <c r="AF758" s="979"/>
      <c r="AG758" s="980"/>
      <c r="AH758" s="981">
        <f t="shared" ref="AH758" si="611">ROUNDUP(L758*T758+W758*AE758,1)</f>
        <v>0</v>
      </c>
      <c r="AI758" s="982"/>
      <c r="AJ758" s="982"/>
      <c r="AK758" s="982"/>
      <c r="AL758" s="983"/>
      <c r="AN758" s="928">
        <f t="shared" ref="AN758" si="612">IF(I758="△",ROUNDUP(W758*AE758,1),0)</f>
        <v>0</v>
      </c>
      <c r="AO758" s="929"/>
      <c r="AP758" s="929"/>
      <c r="AQ758" s="929"/>
      <c r="AR758" s="930"/>
      <c r="AU758" s="837" t="str">
        <f t="shared" ref="AU758" si="613">IF(OR(I758="×",AU762="×"),"×","●")</f>
        <v>●</v>
      </c>
      <c r="AV758" s="837">
        <f t="shared" ref="AV758" si="614">IF(AU758="●",IF(I758="定","-",I758),"-")</f>
        <v>0</v>
      </c>
      <c r="AW758" s="820">
        <f t="shared" ref="AW758" si="615">20+ROUNDDOWN(($K$256-1000)/1000,0)*20</f>
        <v>0</v>
      </c>
    </row>
    <row r="759" spans="3:49" ht="10.9" customHeight="1">
      <c r="C759" s="868"/>
      <c r="D759" s="922"/>
      <c r="E759" s="866"/>
      <c r="F759" s="985"/>
      <c r="G759" s="868"/>
      <c r="H759" s="1025"/>
      <c r="I759" s="991"/>
      <c r="J759" s="992"/>
      <c r="K759" s="993"/>
      <c r="L759" s="958"/>
      <c r="M759" s="959"/>
      <c r="N759" s="959"/>
      <c r="O759" s="959"/>
      <c r="P759" s="960"/>
      <c r="Q759" s="777"/>
      <c r="R759" s="778"/>
      <c r="S759" s="874"/>
      <c r="T759" s="964"/>
      <c r="U759" s="965"/>
      <c r="V759" s="966"/>
      <c r="W759" s="958"/>
      <c r="X759" s="959"/>
      <c r="Y759" s="959"/>
      <c r="Z759" s="959"/>
      <c r="AA759" s="960"/>
      <c r="AB759" s="940"/>
      <c r="AC759" s="941"/>
      <c r="AD759" s="942"/>
      <c r="AE759" s="964"/>
      <c r="AF759" s="965"/>
      <c r="AG759" s="966"/>
      <c r="AH759" s="970"/>
      <c r="AI759" s="971"/>
      <c r="AJ759" s="971"/>
      <c r="AK759" s="971"/>
      <c r="AL759" s="972"/>
      <c r="AN759" s="911"/>
      <c r="AO759" s="912"/>
      <c r="AP759" s="912"/>
      <c r="AQ759" s="912"/>
      <c r="AR759" s="913"/>
      <c r="AU759" s="837"/>
      <c r="AV759" s="837"/>
      <c r="AW759" s="820"/>
    </row>
    <row r="760" spans="3:49" ht="10.9" customHeight="1">
      <c r="C760" s="868"/>
      <c r="D760" s="922"/>
      <c r="E760" s="866"/>
      <c r="F760" s="985"/>
      <c r="G760" s="868"/>
      <c r="H760" s="1025"/>
      <c r="I760" s="991"/>
      <c r="J760" s="992"/>
      <c r="K760" s="993"/>
      <c r="L760" s="958"/>
      <c r="M760" s="959"/>
      <c r="N760" s="959"/>
      <c r="O760" s="959"/>
      <c r="P760" s="960"/>
      <c r="Q760" s="777"/>
      <c r="R760" s="778"/>
      <c r="S760" s="874"/>
      <c r="T760" s="964"/>
      <c r="U760" s="965"/>
      <c r="V760" s="966"/>
      <c r="W760" s="958"/>
      <c r="X760" s="959"/>
      <c r="Y760" s="959"/>
      <c r="Z760" s="959"/>
      <c r="AA760" s="960"/>
      <c r="AB760" s="931"/>
      <c r="AC760" s="932"/>
      <c r="AD760" s="933"/>
      <c r="AE760" s="964"/>
      <c r="AF760" s="965"/>
      <c r="AG760" s="966"/>
      <c r="AH760" s="970"/>
      <c r="AI760" s="971"/>
      <c r="AJ760" s="971"/>
      <c r="AK760" s="971"/>
      <c r="AL760" s="972"/>
      <c r="AN760" s="911"/>
      <c r="AO760" s="912"/>
      <c r="AP760" s="912"/>
      <c r="AQ760" s="912"/>
      <c r="AR760" s="913"/>
      <c r="AU760" s="837"/>
      <c r="AV760" s="837"/>
      <c r="AW760" s="820"/>
    </row>
    <row r="761" spans="3:49" ht="10.9" customHeight="1">
      <c r="C761" s="869"/>
      <c r="D761" s="923"/>
      <c r="E761" s="867"/>
      <c r="F761" s="986"/>
      <c r="G761" s="869"/>
      <c r="H761" s="1026"/>
      <c r="I761" s="994"/>
      <c r="J761" s="995"/>
      <c r="K761" s="996"/>
      <c r="L761" s="961"/>
      <c r="M761" s="962"/>
      <c r="N761" s="962"/>
      <c r="O761" s="962"/>
      <c r="P761" s="963"/>
      <c r="Q761" s="780"/>
      <c r="R761" s="781"/>
      <c r="S761" s="875"/>
      <c r="T761" s="967"/>
      <c r="U761" s="968"/>
      <c r="V761" s="969"/>
      <c r="W761" s="961"/>
      <c r="X761" s="962"/>
      <c r="Y761" s="962"/>
      <c r="Z761" s="962"/>
      <c r="AA761" s="963"/>
      <c r="AB761" s="934"/>
      <c r="AC761" s="935"/>
      <c r="AD761" s="936"/>
      <c r="AE761" s="967"/>
      <c r="AF761" s="968"/>
      <c r="AG761" s="969"/>
      <c r="AH761" s="973"/>
      <c r="AI761" s="929"/>
      <c r="AJ761" s="929"/>
      <c r="AK761" s="929"/>
      <c r="AL761" s="930"/>
      <c r="AN761" s="911"/>
      <c r="AO761" s="912"/>
      <c r="AP761" s="912"/>
      <c r="AQ761" s="912"/>
      <c r="AR761" s="913"/>
      <c r="AU761" s="837"/>
      <c r="AV761" s="837"/>
      <c r="AW761" s="820"/>
    </row>
    <row r="762" spans="3:49" ht="10.9" customHeight="1">
      <c r="C762" s="920">
        <v>8</v>
      </c>
      <c r="D762" s="921" t="s">
        <v>9</v>
      </c>
      <c r="E762" s="924">
        <v>18</v>
      </c>
      <c r="F762" s="984" t="s">
        <v>10</v>
      </c>
      <c r="G762" s="920" t="s">
        <v>25</v>
      </c>
      <c r="H762" s="1024"/>
      <c r="I762" s="988"/>
      <c r="J762" s="989"/>
      <c r="K762" s="990"/>
      <c r="L762" s="975">
        <f t="shared" ref="L762" si="616">IF(AND(I762="△",AU762="●"),AW762,0)</f>
        <v>0</v>
      </c>
      <c r="M762" s="976"/>
      <c r="N762" s="976"/>
      <c r="O762" s="976"/>
      <c r="P762" s="977"/>
      <c r="Q762" s="774"/>
      <c r="R762" s="775"/>
      <c r="S762" s="873"/>
      <c r="T762" s="978">
        <f t="shared" ref="T762" si="617">IF(Q762="①",$AL$168,IF(Q762="②",$AL$190,IF(Q762="③",$AL$212,IF(Q762="④",$AL$234,0))))</f>
        <v>0</v>
      </c>
      <c r="U762" s="979"/>
      <c r="V762" s="980"/>
      <c r="W762" s="975">
        <f t="shared" ref="W762" si="618">IF(AND(I762="△",AU762="●"),$K$258*2,0)</f>
        <v>0</v>
      </c>
      <c r="X762" s="976"/>
      <c r="Y762" s="976"/>
      <c r="Z762" s="976"/>
      <c r="AA762" s="977"/>
      <c r="AB762" s="937"/>
      <c r="AC762" s="938"/>
      <c r="AD762" s="939"/>
      <c r="AE762" s="978">
        <f t="shared" ref="AE762" si="619">IF(AB764=0,0,ROUNDUP(AB764/AB762,3))</f>
        <v>0</v>
      </c>
      <c r="AF762" s="979"/>
      <c r="AG762" s="980"/>
      <c r="AH762" s="981">
        <f t="shared" ref="AH762" si="620">ROUNDUP(L762*T762+W762*AE762,1)</f>
        <v>0</v>
      </c>
      <c r="AI762" s="982"/>
      <c r="AJ762" s="982"/>
      <c r="AK762" s="982"/>
      <c r="AL762" s="983"/>
      <c r="AN762" s="928">
        <f t="shared" ref="AN762" si="621">IF(I762="△",ROUNDUP(W762*AE762,1),0)</f>
        <v>0</v>
      </c>
      <c r="AO762" s="929"/>
      <c r="AP762" s="929"/>
      <c r="AQ762" s="929"/>
      <c r="AR762" s="930"/>
      <c r="AU762" s="837" t="str">
        <f t="shared" ref="AU762" si="622">IF(OR(I762="×",AU766="×"),"×","●")</f>
        <v>●</v>
      </c>
      <c r="AV762" s="837">
        <f t="shared" ref="AV762" si="623">IF(AU762="●",IF(I762="定","-",I762),"-")</f>
        <v>0</v>
      </c>
      <c r="AW762" s="820">
        <f t="shared" ref="AW762" si="624">20+ROUNDDOWN(($K$256-1000)/1000,0)*20</f>
        <v>0</v>
      </c>
    </row>
    <row r="763" spans="3:49" ht="10.9" customHeight="1">
      <c r="C763" s="868"/>
      <c r="D763" s="922"/>
      <c r="E763" s="866"/>
      <c r="F763" s="985"/>
      <c r="G763" s="868"/>
      <c r="H763" s="1025"/>
      <c r="I763" s="991"/>
      <c r="J763" s="992"/>
      <c r="K763" s="993"/>
      <c r="L763" s="958"/>
      <c r="M763" s="959"/>
      <c r="N763" s="959"/>
      <c r="O763" s="959"/>
      <c r="P763" s="960"/>
      <c r="Q763" s="777"/>
      <c r="R763" s="778"/>
      <c r="S763" s="874"/>
      <c r="T763" s="964"/>
      <c r="U763" s="965"/>
      <c r="V763" s="966"/>
      <c r="W763" s="958"/>
      <c r="X763" s="959"/>
      <c r="Y763" s="959"/>
      <c r="Z763" s="959"/>
      <c r="AA763" s="960"/>
      <c r="AB763" s="940"/>
      <c r="AC763" s="941"/>
      <c r="AD763" s="942"/>
      <c r="AE763" s="964"/>
      <c r="AF763" s="965"/>
      <c r="AG763" s="966"/>
      <c r="AH763" s="970"/>
      <c r="AI763" s="971"/>
      <c r="AJ763" s="971"/>
      <c r="AK763" s="971"/>
      <c r="AL763" s="972"/>
      <c r="AN763" s="911"/>
      <c r="AO763" s="912"/>
      <c r="AP763" s="912"/>
      <c r="AQ763" s="912"/>
      <c r="AR763" s="913"/>
      <c r="AU763" s="837"/>
      <c r="AV763" s="837"/>
      <c r="AW763" s="820"/>
    </row>
    <row r="764" spans="3:49" ht="10.9" customHeight="1">
      <c r="C764" s="868"/>
      <c r="D764" s="922"/>
      <c r="E764" s="866"/>
      <c r="F764" s="985"/>
      <c r="G764" s="868"/>
      <c r="H764" s="1025"/>
      <c r="I764" s="991"/>
      <c r="J764" s="992"/>
      <c r="K764" s="993"/>
      <c r="L764" s="958"/>
      <c r="M764" s="959"/>
      <c r="N764" s="959"/>
      <c r="O764" s="959"/>
      <c r="P764" s="960"/>
      <c r="Q764" s="777"/>
      <c r="R764" s="778"/>
      <c r="S764" s="874"/>
      <c r="T764" s="964"/>
      <c r="U764" s="965"/>
      <c r="V764" s="966"/>
      <c r="W764" s="958"/>
      <c r="X764" s="959"/>
      <c r="Y764" s="959"/>
      <c r="Z764" s="959"/>
      <c r="AA764" s="960"/>
      <c r="AB764" s="931"/>
      <c r="AC764" s="932"/>
      <c r="AD764" s="933"/>
      <c r="AE764" s="964"/>
      <c r="AF764" s="965"/>
      <c r="AG764" s="966"/>
      <c r="AH764" s="970"/>
      <c r="AI764" s="971"/>
      <c r="AJ764" s="971"/>
      <c r="AK764" s="971"/>
      <c r="AL764" s="972"/>
      <c r="AN764" s="911"/>
      <c r="AO764" s="912"/>
      <c r="AP764" s="912"/>
      <c r="AQ764" s="912"/>
      <c r="AR764" s="913"/>
      <c r="AU764" s="837"/>
      <c r="AV764" s="837"/>
      <c r="AW764" s="820"/>
    </row>
    <row r="765" spans="3:49" ht="10.9" customHeight="1">
      <c r="C765" s="869"/>
      <c r="D765" s="923"/>
      <c r="E765" s="867"/>
      <c r="F765" s="986"/>
      <c r="G765" s="869"/>
      <c r="H765" s="1026"/>
      <c r="I765" s="994"/>
      <c r="J765" s="995"/>
      <c r="K765" s="996"/>
      <c r="L765" s="961"/>
      <c r="M765" s="962"/>
      <c r="N765" s="962"/>
      <c r="O765" s="962"/>
      <c r="P765" s="963"/>
      <c r="Q765" s="780"/>
      <c r="R765" s="781"/>
      <c r="S765" s="875"/>
      <c r="T765" s="967"/>
      <c r="U765" s="968"/>
      <c r="V765" s="969"/>
      <c r="W765" s="961"/>
      <c r="X765" s="962"/>
      <c r="Y765" s="962"/>
      <c r="Z765" s="962"/>
      <c r="AA765" s="963"/>
      <c r="AB765" s="934"/>
      <c r="AC765" s="935"/>
      <c r="AD765" s="936"/>
      <c r="AE765" s="967"/>
      <c r="AF765" s="968"/>
      <c r="AG765" s="969"/>
      <c r="AH765" s="973"/>
      <c r="AI765" s="929"/>
      <c r="AJ765" s="929"/>
      <c r="AK765" s="929"/>
      <c r="AL765" s="930"/>
      <c r="AN765" s="911"/>
      <c r="AO765" s="912"/>
      <c r="AP765" s="912"/>
      <c r="AQ765" s="912"/>
      <c r="AR765" s="913"/>
      <c r="AU765" s="837"/>
      <c r="AV765" s="837"/>
      <c r="AW765" s="820"/>
    </row>
    <row r="766" spans="3:49" ht="10.9" customHeight="1">
      <c r="C766" s="920">
        <v>8</v>
      </c>
      <c r="D766" s="921" t="s">
        <v>9</v>
      </c>
      <c r="E766" s="924">
        <v>19</v>
      </c>
      <c r="F766" s="984" t="s">
        <v>10</v>
      </c>
      <c r="G766" s="920" t="s">
        <v>19</v>
      </c>
      <c r="H766" s="1024"/>
      <c r="I766" s="988"/>
      <c r="J766" s="989"/>
      <c r="K766" s="990"/>
      <c r="L766" s="975">
        <f t="shared" ref="L766" si="625">IF(AND(I766="△",AU766="●"),AW766,0)</f>
        <v>0</v>
      </c>
      <c r="M766" s="976"/>
      <c r="N766" s="976"/>
      <c r="O766" s="976"/>
      <c r="P766" s="977"/>
      <c r="Q766" s="774"/>
      <c r="R766" s="775"/>
      <c r="S766" s="873"/>
      <c r="T766" s="978">
        <f t="shared" ref="T766" si="626">IF(Q766="①",$AL$168,IF(Q766="②",$AL$190,IF(Q766="③",$AL$212,IF(Q766="④",$AL$234,0))))</f>
        <v>0</v>
      </c>
      <c r="U766" s="979"/>
      <c r="V766" s="980"/>
      <c r="W766" s="906">
        <f t="shared" ref="W766" si="627">IF(AND(I766="△",AU766="●"),$K$258*2,0)</f>
        <v>0</v>
      </c>
      <c r="X766" s="906"/>
      <c r="Y766" s="906"/>
      <c r="Z766" s="906"/>
      <c r="AA766" s="907"/>
      <c r="AB766" s="937"/>
      <c r="AC766" s="938"/>
      <c r="AD766" s="939"/>
      <c r="AE766" s="978">
        <f t="shared" ref="AE766" si="628">IF(AB768=0,0,ROUNDUP(AB768/AB766,3))</f>
        <v>0</v>
      </c>
      <c r="AF766" s="979"/>
      <c r="AG766" s="980"/>
      <c r="AH766" s="981">
        <f t="shared" ref="AH766" si="629">ROUNDUP(L766*T766+W766*AE766,1)</f>
        <v>0</v>
      </c>
      <c r="AI766" s="982"/>
      <c r="AJ766" s="982"/>
      <c r="AK766" s="982"/>
      <c r="AL766" s="983"/>
      <c r="AN766" s="928">
        <f t="shared" ref="AN766" si="630">IF(I766="△",ROUNDUP(W766*AE766,1),0)</f>
        <v>0</v>
      </c>
      <c r="AO766" s="929"/>
      <c r="AP766" s="929"/>
      <c r="AQ766" s="929"/>
      <c r="AR766" s="930"/>
      <c r="AU766" s="837" t="str">
        <f>IF(I766="×","×","●")</f>
        <v>●</v>
      </c>
      <c r="AV766" s="837">
        <f t="shared" ref="AV766" si="631">IF(AU766="●",IF(I766="定","-",I766),"-")</f>
        <v>0</v>
      </c>
      <c r="AW766" s="820">
        <f t="shared" ref="AW766" si="632">20+ROUNDDOWN(($K$256-1000)/1000,0)*20</f>
        <v>0</v>
      </c>
    </row>
    <row r="767" spans="3:49" ht="10.9" customHeight="1">
      <c r="C767" s="868"/>
      <c r="D767" s="922"/>
      <c r="E767" s="866"/>
      <c r="F767" s="985"/>
      <c r="G767" s="868"/>
      <c r="H767" s="1025"/>
      <c r="I767" s="991"/>
      <c r="J767" s="992"/>
      <c r="K767" s="993"/>
      <c r="L767" s="958"/>
      <c r="M767" s="959"/>
      <c r="N767" s="959"/>
      <c r="O767" s="959"/>
      <c r="P767" s="960"/>
      <c r="Q767" s="777"/>
      <c r="R767" s="778"/>
      <c r="S767" s="874"/>
      <c r="T767" s="964"/>
      <c r="U767" s="965"/>
      <c r="V767" s="966"/>
      <c r="W767" s="906"/>
      <c r="X767" s="906"/>
      <c r="Y767" s="906"/>
      <c r="Z767" s="906"/>
      <c r="AA767" s="907"/>
      <c r="AB767" s="940"/>
      <c r="AC767" s="941"/>
      <c r="AD767" s="942"/>
      <c r="AE767" s="964"/>
      <c r="AF767" s="965"/>
      <c r="AG767" s="966"/>
      <c r="AH767" s="970"/>
      <c r="AI767" s="971"/>
      <c r="AJ767" s="971"/>
      <c r="AK767" s="971"/>
      <c r="AL767" s="972"/>
      <c r="AN767" s="911"/>
      <c r="AO767" s="912"/>
      <c r="AP767" s="912"/>
      <c r="AQ767" s="912"/>
      <c r="AR767" s="913"/>
      <c r="AU767" s="837"/>
      <c r="AV767" s="837"/>
      <c r="AW767" s="820"/>
    </row>
    <row r="768" spans="3:49" ht="10.9" customHeight="1">
      <c r="C768" s="868"/>
      <c r="D768" s="922"/>
      <c r="E768" s="866"/>
      <c r="F768" s="985"/>
      <c r="G768" s="868"/>
      <c r="H768" s="1025"/>
      <c r="I768" s="991"/>
      <c r="J768" s="992"/>
      <c r="K768" s="993"/>
      <c r="L768" s="958"/>
      <c r="M768" s="959"/>
      <c r="N768" s="959"/>
      <c r="O768" s="959"/>
      <c r="P768" s="960"/>
      <c r="Q768" s="777"/>
      <c r="R768" s="778"/>
      <c r="S768" s="874"/>
      <c r="T768" s="964"/>
      <c r="U768" s="965"/>
      <c r="V768" s="966"/>
      <c r="W768" s="906"/>
      <c r="X768" s="906"/>
      <c r="Y768" s="906"/>
      <c r="Z768" s="906"/>
      <c r="AA768" s="907"/>
      <c r="AB768" s="943"/>
      <c r="AC768" s="944"/>
      <c r="AD768" s="945"/>
      <c r="AE768" s="964"/>
      <c r="AF768" s="965"/>
      <c r="AG768" s="966"/>
      <c r="AH768" s="970"/>
      <c r="AI768" s="971"/>
      <c r="AJ768" s="971"/>
      <c r="AK768" s="971"/>
      <c r="AL768" s="972"/>
      <c r="AN768" s="911"/>
      <c r="AO768" s="912"/>
      <c r="AP768" s="912"/>
      <c r="AQ768" s="912"/>
      <c r="AR768" s="913"/>
      <c r="AU768" s="837"/>
      <c r="AV768" s="837"/>
      <c r="AW768" s="820"/>
    </row>
    <row r="769" spans="3:50" ht="10.9" customHeight="1" thickBot="1">
      <c r="C769" s="869"/>
      <c r="D769" s="923"/>
      <c r="E769" s="867"/>
      <c r="F769" s="986"/>
      <c r="G769" s="869"/>
      <c r="H769" s="1026"/>
      <c r="I769" s="994"/>
      <c r="J769" s="995"/>
      <c r="K769" s="996"/>
      <c r="L769" s="961"/>
      <c r="M769" s="962"/>
      <c r="N769" s="962"/>
      <c r="O769" s="962"/>
      <c r="P769" s="963"/>
      <c r="Q769" s="885"/>
      <c r="R769" s="886"/>
      <c r="S769" s="949"/>
      <c r="T769" s="1008"/>
      <c r="U769" s="1009"/>
      <c r="V769" s="1010"/>
      <c r="W769" s="1006"/>
      <c r="X769" s="1006"/>
      <c r="Y769" s="1006"/>
      <c r="Z769" s="1006"/>
      <c r="AA769" s="1007"/>
      <c r="AB769" s="1021"/>
      <c r="AC769" s="1022"/>
      <c r="AD769" s="1023"/>
      <c r="AE769" s="1008"/>
      <c r="AF769" s="1009"/>
      <c r="AG769" s="1010"/>
      <c r="AH769" s="1011"/>
      <c r="AI769" s="1012"/>
      <c r="AJ769" s="1012"/>
      <c r="AK769" s="1012"/>
      <c r="AL769" s="1013"/>
      <c r="AN769" s="955"/>
      <c r="AO769" s="956"/>
      <c r="AP769" s="956"/>
      <c r="AQ769" s="956"/>
      <c r="AR769" s="957"/>
      <c r="AU769" s="904"/>
      <c r="AV769" s="904"/>
      <c r="AW769" s="905"/>
    </row>
    <row r="770" spans="3:50" ht="14.1" customHeight="1" thickTop="1">
      <c r="C770" s="1074" t="s">
        <v>122</v>
      </c>
      <c r="D770" s="1075"/>
      <c r="E770" s="1075"/>
      <c r="F770" s="1075"/>
      <c r="G770" s="1075"/>
      <c r="H770" s="1075"/>
      <c r="I770" s="1075"/>
      <c r="J770" s="1075"/>
      <c r="K770" s="1075"/>
      <c r="L770" s="1075"/>
      <c r="M770" s="1075"/>
      <c r="N770" s="1075"/>
      <c r="O770" s="1075"/>
      <c r="P770" s="1075"/>
      <c r="Q770" s="611"/>
      <c r="R770" s="1076"/>
      <c r="S770" s="610" t="s">
        <v>143</v>
      </c>
      <c r="T770" s="372"/>
      <c r="U770" s="372"/>
      <c r="V770" s="373"/>
      <c r="W770" s="491" t="s">
        <v>252</v>
      </c>
      <c r="X770" s="491"/>
      <c r="Y770" s="1087">
        <f>COUNTIF(AV302:AV769,"○")</f>
        <v>0</v>
      </c>
      <c r="Z770" s="1087"/>
      <c r="AA770" s="501" t="s">
        <v>141</v>
      </c>
      <c r="AB770" s="491"/>
      <c r="AC770" s="1087">
        <f>COUNTIF(AV302:AV769,"△")</f>
        <v>0</v>
      </c>
      <c r="AD770" s="1087"/>
      <c r="AE770" s="1082">
        <f>SUM(AH302:AL769)</f>
        <v>0</v>
      </c>
      <c r="AF770" s="1083"/>
      <c r="AG770" s="1083"/>
      <c r="AH770" s="1083"/>
      <c r="AI770" s="1083"/>
      <c r="AJ770" s="1090" t="s">
        <v>39</v>
      </c>
      <c r="AK770" s="1090"/>
      <c r="AL770" s="1091"/>
      <c r="AN770" s="1031">
        <f>SUM(AN302:AR769)</f>
        <v>0</v>
      </c>
      <c r="AO770" s="1032"/>
      <c r="AP770" s="1032"/>
      <c r="AQ770" s="1037" t="s">
        <v>39</v>
      </c>
      <c r="AR770" s="1038"/>
      <c r="AU770" s="837">
        <f>COUNTIF(AU302:AU769,"●")</f>
        <v>117</v>
      </c>
      <c r="AV770" s="837">
        <f>COUNTIF(AV302:AV769,"○")+COUNTIF(AV302:AV769,"△")</f>
        <v>0</v>
      </c>
      <c r="AW770" s="262"/>
    </row>
    <row r="771" spans="3:50" ht="14.1" customHeight="1">
      <c r="C771" s="610"/>
      <c r="D771" s="611"/>
      <c r="E771" s="611"/>
      <c r="F771" s="611"/>
      <c r="G771" s="611"/>
      <c r="H771" s="611"/>
      <c r="I771" s="611"/>
      <c r="J771" s="611"/>
      <c r="K771" s="611"/>
      <c r="L771" s="611"/>
      <c r="M771" s="611"/>
      <c r="N771" s="611"/>
      <c r="O771" s="611"/>
      <c r="P771" s="611"/>
      <c r="Q771" s="611"/>
      <c r="R771" s="1076"/>
      <c r="S771" s="371"/>
      <c r="T771" s="372"/>
      <c r="U771" s="372"/>
      <c r="V771" s="373"/>
      <c r="W771" s="491"/>
      <c r="X771" s="491"/>
      <c r="Y771" s="1087"/>
      <c r="Z771" s="1087"/>
      <c r="AA771" s="490"/>
      <c r="AB771" s="491"/>
      <c r="AC771" s="1087"/>
      <c r="AD771" s="1087"/>
      <c r="AE771" s="1082"/>
      <c r="AF771" s="1083"/>
      <c r="AG771" s="1083"/>
      <c r="AH771" s="1083"/>
      <c r="AI771" s="1083"/>
      <c r="AJ771" s="1090"/>
      <c r="AK771" s="1090"/>
      <c r="AL771" s="1091"/>
      <c r="AN771" s="1033"/>
      <c r="AO771" s="1034"/>
      <c r="AP771" s="1034"/>
      <c r="AQ771" s="1039"/>
      <c r="AR771" s="1040"/>
      <c r="AU771" s="837"/>
      <c r="AV771" s="837"/>
      <c r="AW771" s="262"/>
    </row>
    <row r="772" spans="3:50" ht="14.1" customHeight="1">
      <c r="C772" s="610"/>
      <c r="D772" s="611"/>
      <c r="E772" s="611"/>
      <c r="F772" s="611"/>
      <c r="G772" s="611"/>
      <c r="H772" s="611"/>
      <c r="I772" s="611"/>
      <c r="J772" s="611"/>
      <c r="K772" s="611"/>
      <c r="L772" s="611"/>
      <c r="M772" s="611"/>
      <c r="N772" s="611"/>
      <c r="O772" s="611"/>
      <c r="P772" s="611"/>
      <c r="Q772" s="611"/>
      <c r="R772" s="1076"/>
      <c r="S772" s="371"/>
      <c r="T772" s="372"/>
      <c r="U772" s="372"/>
      <c r="V772" s="373"/>
      <c r="W772" s="491"/>
      <c r="X772" s="491"/>
      <c r="Y772" s="1087"/>
      <c r="Z772" s="1087"/>
      <c r="AA772" s="490"/>
      <c r="AB772" s="491"/>
      <c r="AC772" s="1087"/>
      <c r="AD772" s="1087"/>
      <c r="AE772" s="1082"/>
      <c r="AF772" s="1083"/>
      <c r="AG772" s="1083"/>
      <c r="AH772" s="1083"/>
      <c r="AI772" s="1083"/>
      <c r="AJ772" s="1090"/>
      <c r="AK772" s="1090"/>
      <c r="AL772" s="1091"/>
      <c r="AN772" s="1033"/>
      <c r="AO772" s="1034"/>
      <c r="AP772" s="1034"/>
      <c r="AQ772" s="1039"/>
      <c r="AR772" s="1040"/>
      <c r="AU772" s="837"/>
      <c r="AV772" s="837"/>
      <c r="AW772" s="262"/>
      <c r="AX772" s="98"/>
    </row>
    <row r="773" spans="3:50" ht="14.1" customHeight="1" thickBot="1">
      <c r="C773" s="421"/>
      <c r="D773" s="422"/>
      <c r="E773" s="422"/>
      <c r="F773" s="422"/>
      <c r="G773" s="422"/>
      <c r="H773" s="422"/>
      <c r="I773" s="422"/>
      <c r="J773" s="422"/>
      <c r="K773" s="422"/>
      <c r="L773" s="422"/>
      <c r="M773" s="422"/>
      <c r="N773" s="422"/>
      <c r="O773" s="422"/>
      <c r="P773" s="422"/>
      <c r="Q773" s="422"/>
      <c r="R773" s="423"/>
      <c r="S773" s="374"/>
      <c r="T773" s="375"/>
      <c r="U773" s="375"/>
      <c r="V773" s="376"/>
      <c r="W773" s="1086"/>
      <c r="X773" s="1086"/>
      <c r="Y773" s="1088"/>
      <c r="Z773" s="1088"/>
      <c r="AA773" s="1089"/>
      <c r="AB773" s="1086"/>
      <c r="AC773" s="1088"/>
      <c r="AD773" s="1088"/>
      <c r="AE773" s="1084"/>
      <c r="AF773" s="1085"/>
      <c r="AG773" s="1085"/>
      <c r="AH773" s="1085"/>
      <c r="AI773" s="1085"/>
      <c r="AJ773" s="1092"/>
      <c r="AK773" s="1092"/>
      <c r="AL773" s="1093"/>
      <c r="AN773" s="1035"/>
      <c r="AO773" s="1036"/>
      <c r="AP773" s="1036"/>
      <c r="AQ773" s="1041"/>
      <c r="AR773" s="1042"/>
      <c r="AU773" s="1043"/>
      <c r="AV773" s="1043"/>
      <c r="AW773" s="262"/>
      <c r="AX773" s="98"/>
    </row>
    <row r="774" spans="3:50" ht="19.5" thickTop="1">
      <c r="AL774" s="172" t="s">
        <v>153</v>
      </c>
      <c r="AN774" s="310"/>
      <c r="AO774" s="75"/>
      <c r="AP774" s="75"/>
      <c r="AQ774" s="75"/>
      <c r="AR774" s="310" t="s">
        <v>153</v>
      </c>
    </row>
    <row r="775" spans="3:50" ht="19.5" thickBot="1"/>
    <row r="776" spans="3:50" ht="14.1" customHeight="1" thickTop="1">
      <c r="C776" s="418" t="s">
        <v>259</v>
      </c>
      <c r="D776" s="465"/>
      <c r="E776" s="465"/>
      <c r="F776" s="465"/>
      <c r="G776" s="465"/>
      <c r="H776" s="465"/>
      <c r="I776" s="465"/>
      <c r="J776" s="465"/>
      <c r="K776" s="465"/>
      <c r="L776" s="465"/>
      <c r="M776" s="465"/>
      <c r="N776" s="465"/>
      <c r="O776" s="465"/>
      <c r="P776" s="465"/>
      <c r="Q776" s="465"/>
      <c r="R776" s="465"/>
      <c r="S776" s="465"/>
      <c r="T776" s="465"/>
      <c r="U776" s="465"/>
      <c r="V776" s="465"/>
      <c r="W776" s="465"/>
      <c r="X776" s="465"/>
      <c r="Y776" s="465"/>
      <c r="Z776" s="465"/>
      <c r="AA776" s="465"/>
      <c r="AB776" s="465"/>
      <c r="AC776" s="465"/>
      <c r="AD776" s="1077"/>
      <c r="AE776" s="1080">
        <f>AE770+AN770</f>
        <v>0</v>
      </c>
      <c r="AF776" s="1081"/>
      <c r="AG776" s="1081"/>
      <c r="AH776" s="1081"/>
      <c r="AI776" s="1081"/>
      <c r="AJ776" s="1081"/>
      <c r="AK776" s="1081"/>
      <c r="AL776" s="1081"/>
      <c r="AM776" s="1081"/>
      <c r="AN776" s="1044" t="s">
        <v>39</v>
      </c>
      <c r="AO776" s="1044"/>
      <c r="AP776" s="1044"/>
      <c r="AQ776" s="1044"/>
      <c r="AR776" s="1045"/>
    </row>
    <row r="777" spans="3:50" ht="14.1" customHeight="1">
      <c r="C777" s="371"/>
      <c r="D777" s="372"/>
      <c r="E777" s="372"/>
      <c r="F777" s="372"/>
      <c r="G777" s="372"/>
      <c r="H777" s="372"/>
      <c r="I777" s="372"/>
      <c r="J777" s="372"/>
      <c r="K777" s="372"/>
      <c r="L777" s="372"/>
      <c r="M777" s="372"/>
      <c r="N777" s="372"/>
      <c r="O777" s="372"/>
      <c r="P777" s="372"/>
      <c r="Q777" s="372"/>
      <c r="R777" s="372"/>
      <c r="S777" s="372"/>
      <c r="T777" s="372"/>
      <c r="U777" s="372"/>
      <c r="V777" s="372"/>
      <c r="W777" s="372"/>
      <c r="X777" s="372"/>
      <c r="Y777" s="372"/>
      <c r="Z777" s="372"/>
      <c r="AA777" s="372"/>
      <c r="AB777" s="372"/>
      <c r="AC777" s="372"/>
      <c r="AD777" s="1078"/>
      <c r="AE777" s="1082"/>
      <c r="AF777" s="1083"/>
      <c r="AG777" s="1083"/>
      <c r="AH777" s="1083"/>
      <c r="AI777" s="1083"/>
      <c r="AJ777" s="1083"/>
      <c r="AK777" s="1083"/>
      <c r="AL777" s="1083"/>
      <c r="AM777" s="1083"/>
      <c r="AN777" s="1046"/>
      <c r="AO777" s="1046"/>
      <c r="AP777" s="1046"/>
      <c r="AQ777" s="1046"/>
      <c r="AR777" s="1047"/>
    </row>
    <row r="778" spans="3:50" ht="14.1" customHeight="1">
      <c r="C778" s="371"/>
      <c r="D778" s="372"/>
      <c r="E778" s="372"/>
      <c r="F778" s="372"/>
      <c r="G778" s="372"/>
      <c r="H778" s="372"/>
      <c r="I778" s="372"/>
      <c r="J778" s="372"/>
      <c r="K778" s="372"/>
      <c r="L778" s="372"/>
      <c r="M778" s="372"/>
      <c r="N778" s="372"/>
      <c r="O778" s="372"/>
      <c r="P778" s="372"/>
      <c r="Q778" s="372"/>
      <c r="R778" s="372"/>
      <c r="S778" s="372"/>
      <c r="T778" s="372"/>
      <c r="U778" s="372"/>
      <c r="V778" s="372"/>
      <c r="W778" s="372"/>
      <c r="X778" s="372"/>
      <c r="Y778" s="372"/>
      <c r="Z778" s="372"/>
      <c r="AA778" s="372"/>
      <c r="AB778" s="372"/>
      <c r="AC778" s="372"/>
      <c r="AD778" s="1078"/>
      <c r="AE778" s="1082"/>
      <c r="AF778" s="1083"/>
      <c r="AG778" s="1083"/>
      <c r="AH778" s="1083"/>
      <c r="AI778" s="1083"/>
      <c r="AJ778" s="1083"/>
      <c r="AK778" s="1083"/>
      <c r="AL778" s="1083"/>
      <c r="AM778" s="1083"/>
      <c r="AN778" s="1046"/>
      <c r="AO778" s="1046"/>
      <c r="AP778" s="1046"/>
      <c r="AQ778" s="1046"/>
      <c r="AR778" s="1047"/>
    </row>
    <row r="779" spans="3:50" ht="14.1" customHeight="1" thickBot="1">
      <c r="C779" s="374"/>
      <c r="D779" s="375"/>
      <c r="E779" s="375"/>
      <c r="F779" s="375"/>
      <c r="G779" s="375"/>
      <c r="H779" s="375"/>
      <c r="I779" s="375"/>
      <c r="J779" s="375"/>
      <c r="K779" s="375"/>
      <c r="L779" s="375"/>
      <c r="M779" s="375"/>
      <c r="N779" s="375"/>
      <c r="O779" s="375"/>
      <c r="P779" s="375"/>
      <c r="Q779" s="375"/>
      <c r="R779" s="375"/>
      <c r="S779" s="375"/>
      <c r="T779" s="375"/>
      <c r="U779" s="375"/>
      <c r="V779" s="375"/>
      <c r="W779" s="375"/>
      <c r="X779" s="375"/>
      <c r="Y779" s="375"/>
      <c r="Z779" s="375"/>
      <c r="AA779" s="375"/>
      <c r="AB779" s="375"/>
      <c r="AC779" s="375"/>
      <c r="AD779" s="1079"/>
      <c r="AE779" s="1084"/>
      <c r="AF779" s="1085"/>
      <c r="AG779" s="1085"/>
      <c r="AH779" s="1085"/>
      <c r="AI779" s="1085"/>
      <c r="AJ779" s="1085"/>
      <c r="AK779" s="1085"/>
      <c r="AL779" s="1085"/>
      <c r="AM779" s="1085"/>
      <c r="AN779" s="1048"/>
      <c r="AO779" s="1048"/>
      <c r="AP779" s="1048"/>
      <c r="AQ779" s="1048"/>
      <c r="AR779" s="1049"/>
    </row>
    <row r="780" spans="3:50" ht="19.5" thickTop="1">
      <c r="AF780" s="245"/>
    </row>
  </sheetData>
  <sheetProtection algorithmName="SHA-512" hashValue="2dCDiR4KNDP+MyQmUGkkeP06gSSZb+FpTMBY4CoPGuAiwMnotrjj6qpJwqX0g2NCUR/xTapdAen4jOTxnC7rjw==" saltValue="lU2N9qymdGiDuuhIHY7uug==" spinCount="100000" sheet="1" formatCells="0"/>
  <mergeCells count="2533">
    <mergeCell ref="C776:AD779"/>
    <mergeCell ref="AE776:AM779"/>
    <mergeCell ref="AN776:AR779"/>
    <mergeCell ref="AE770:AI773"/>
    <mergeCell ref="AJ770:AL773"/>
    <mergeCell ref="AN770:AP773"/>
    <mergeCell ref="AQ770:AR773"/>
    <mergeCell ref="AU770:AU773"/>
    <mergeCell ref="AV770:AV773"/>
    <mergeCell ref="C770:R773"/>
    <mergeCell ref="S770:V773"/>
    <mergeCell ref="W770:X773"/>
    <mergeCell ref="Y770:Z773"/>
    <mergeCell ref="AA770:AB773"/>
    <mergeCell ref="AC770:AD773"/>
    <mergeCell ref="AH766:AL769"/>
    <mergeCell ref="AN766:AR769"/>
    <mergeCell ref="AU766:AU769"/>
    <mergeCell ref="AV766:AV769"/>
    <mergeCell ref="AW766:AW769"/>
    <mergeCell ref="AB768:AD769"/>
    <mergeCell ref="L766:P769"/>
    <mergeCell ref="Q766:S769"/>
    <mergeCell ref="T766:V769"/>
    <mergeCell ref="W766:AA769"/>
    <mergeCell ref="AB766:AD767"/>
    <mergeCell ref="AE766:AG769"/>
    <mergeCell ref="C766:C769"/>
    <mergeCell ref="D766:D769"/>
    <mergeCell ref="E766:E769"/>
    <mergeCell ref="F766:F769"/>
    <mergeCell ref="G766:H769"/>
    <mergeCell ref="I766:K769"/>
    <mergeCell ref="AH762:AL765"/>
    <mergeCell ref="AN762:AR765"/>
    <mergeCell ref="AU762:AU765"/>
    <mergeCell ref="AV762:AV765"/>
    <mergeCell ref="AW762:AW765"/>
    <mergeCell ref="AB764:AD765"/>
    <mergeCell ref="L762:P765"/>
    <mergeCell ref="Q762:S765"/>
    <mergeCell ref="T762:V765"/>
    <mergeCell ref="W762:AA765"/>
    <mergeCell ref="AB762:AD763"/>
    <mergeCell ref="AE762:AG765"/>
    <mergeCell ref="C762:C765"/>
    <mergeCell ref="D762:D765"/>
    <mergeCell ref="E762:E765"/>
    <mergeCell ref="F762:F765"/>
    <mergeCell ref="G762:H765"/>
    <mergeCell ref="I762:K765"/>
    <mergeCell ref="AH758:AL761"/>
    <mergeCell ref="AN758:AR761"/>
    <mergeCell ref="AU758:AU761"/>
    <mergeCell ref="AV758:AV761"/>
    <mergeCell ref="AW758:AW761"/>
    <mergeCell ref="AB760:AD761"/>
    <mergeCell ref="L758:P761"/>
    <mergeCell ref="Q758:S761"/>
    <mergeCell ref="T758:V761"/>
    <mergeCell ref="W758:AA761"/>
    <mergeCell ref="AB758:AD759"/>
    <mergeCell ref="AE758:AG761"/>
    <mergeCell ref="C758:C761"/>
    <mergeCell ref="D758:D761"/>
    <mergeCell ref="E758:E761"/>
    <mergeCell ref="F758:F761"/>
    <mergeCell ref="G758:H761"/>
    <mergeCell ref="I758:K761"/>
    <mergeCell ref="AH754:AL757"/>
    <mergeCell ref="AN754:AR757"/>
    <mergeCell ref="AU754:AU757"/>
    <mergeCell ref="AV754:AV757"/>
    <mergeCell ref="AW754:AW757"/>
    <mergeCell ref="AB756:AD757"/>
    <mergeCell ref="L754:P757"/>
    <mergeCell ref="Q754:S757"/>
    <mergeCell ref="T754:V757"/>
    <mergeCell ref="W754:AA757"/>
    <mergeCell ref="AB754:AD755"/>
    <mergeCell ref="AE754:AG757"/>
    <mergeCell ref="C754:C757"/>
    <mergeCell ref="D754:D757"/>
    <mergeCell ref="E754:E757"/>
    <mergeCell ref="F754:F757"/>
    <mergeCell ref="G754:H757"/>
    <mergeCell ref="I754:K757"/>
    <mergeCell ref="AH750:AL753"/>
    <mergeCell ref="AN750:AR753"/>
    <mergeCell ref="AU750:AU753"/>
    <mergeCell ref="AV750:AV753"/>
    <mergeCell ref="AW750:AW753"/>
    <mergeCell ref="AB752:AD753"/>
    <mergeCell ref="L750:P753"/>
    <mergeCell ref="Q750:S753"/>
    <mergeCell ref="T750:V753"/>
    <mergeCell ref="W750:AA753"/>
    <mergeCell ref="AB750:AD751"/>
    <mergeCell ref="AE750:AG753"/>
    <mergeCell ref="C750:C753"/>
    <mergeCell ref="D750:D753"/>
    <mergeCell ref="E750:E753"/>
    <mergeCell ref="F750:F753"/>
    <mergeCell ref="G750:H753"/>
    <mergeCell ref="I750:K753"/>
    <mergeCell ref="AH746:AL749"/>
    <mergeCell ref="AN746:AR749"/>
    <mergeCell ref="AU746:AU749"/>
    <mergeCell ref="AV746:AV749"/>
    <mergeCell ref="AW746:AW749"/>
    <mergeCell ref="AB748:AD749"/>
    <mergeCell ref="L746:P749"/>
    <mergeCell ref="Q746:S749"/>
    <mergeCell ref="T746:V749"/>
    <mergeCell ref="W746:AA749"/>
    <mergeCell ref="AB746:AD747"/>
    <mergeCell ref="AE746:AG749"/>
    <mergeCell ref="C746:C749"/>
    <mergeCell ref="D746:D749"/>
    <mergeCell ref="E746:E749"/>
    <mergeCell ref="F746:F749"/>
    <mergeCell ref="G746:H749"/>
    <mergeCell ref="I746:K749"/>
    <mergeCell ref="AH742:AL745"/>
    <mergeCell ref="AN742:AR745"/>
    <mergeCell ref="AU742:AU745"/>
    <mergeCell ref="AV742:AV745"/>
    <mergeCell ref="AW742:AW745"/>
    <mergeCell ref="AB744:AD745"/>
    <mergeCell ref="L742:P745"/>
    <mergeCell ref="Q742:S745"/>
    <mergeCell ref="T742:V745"/>
    <mergeCell ref="W742:AA745"/>
    <mergeCell ref="AB742:AD743"/>
    <mergeCell ref="AE742:AG745"/>
    <mergeCell ref="C742:C745"/>
    <mergeCell ref="D742:D745"/>
    <mergeCell ref="E742:E745"/>
    <mergeCell ref="F742:F745"/>
    <mergeCell ref="G742:H745"/>
    <mergeCell ref="I742:K745"/>
    <mergeCell ref="AH738:AL741"/>
    <mergeCell ref="AN738:AR741"/>
    <mergeCell ref="AU738:AU741"/>
    <mergeCell ref="AV738:AV741"/>
    <mergeCell ref="AW738:AW741"/>
    <mergeCell ref="AB740:AD741"/>
    <mergeCell ref="L738:P741"/>
    <mergeCell ref="Q738:S741"/>
    <mergeCell ref="T738:V741"/>
    <mergeCell ref="W738:AA741"/>
    <mergeCell ref="AB738:AD739"/>
    <mergeCell ref="AE738:AG741"/>
    <mergeCell ref="C738:C741"/>
    <mergeCell ref="D738:D741"/>
    <mergeCell ref="E738:E741"/>
    <mergeCell ref="F738:F741"/>
    <mergeCell ref="G738:H741"/>
    <mergeCell ref="I738:K741"/>
    <mergeCell ref="AH734:AL737"/>
    <mergeCell ref="AN734:AR737"/>
    <mergeCell ref="AU734:AU737"/>
    <mergeCell ref="AV734:AV737"/>
    <mergeCell ref="AW734:AW737"/>
    <mergeCell ref="AB736:AD737"/>
    <mergeCell ref="L734:P737"/>
    <mergeCell ref="Q734:S737"/>
    <mergeCell ref="T734:V737"/>
    <mergeCell ref="W734:AA737"/>
    <mergeCell ref="AB734:AD735"/>
    <mergeCell ref="AE734:AG737"/>
    <mergeCell ref="C734:C737"/>
    <mergeCell ref="D734:D737"/>
    <mergeCell ref="E734:E737"/>
    <mergeCell ref="F734:F737"/>
    <mergeCell ref="G734:H737"/>
    <mergeCell ref="I734:K737"/>
    <mergeCell ref="AH730:AL733"/>
    <mergeCell ref="AN730:AR733"/>
    <mergeCell ref="AU730:AU733"/>
    <mergeCell ref="AV730:AV733"/>
    <mergeCell ref="AW730:AW733"/>
    <mergeCell ref="AB732:AD733"/>
    <mergeCell ref="L730:P733"/>
    <mergeCell ref="Q730:S733"/>
    <mergeCell ref="T730:V733"/>
    <mergeCell ref="W730:AA733"/>
    <mergeCell ref="AB730:AD731"/>
    <mergeCell ref="AE730:AG733"/>
    <mergeCell ref="C730:C733"/>
    <mergeCell ref="D730:D733"/>
    <mergeCell ref="E730:E733"/>
    <mergeCell ref="F730:F733"/>
    <mergeCell ref="G730:H733"/>
    <mergeCell ref="I730:K733"/>
    <mergeCell ref="AH726:AL729"/>
    <mergeCell ref="AN726:AR729"/>
    <mergeCell ref="AU726:AU729"/>
    <mergeCell ref="AV726:AV729"/>
    <mergeCell ref="AW726:AW729"/>
    <mergeCell ref="AB728:AD729"/>
    <mergeCell ref="L726:P729"/>
    <mergeCell ref="Q726:S729"/>
    <mergeCell ref="T726:V729"/>
    <mergeCell ref="W726:AA729"/>
    <mergeCell ref="AB726:AD727"/>
    <mergeCell ref="AE726:AG729"/>
    <mergeCell ref="C726:C729"/>
    <mergeCell ref="D726:D729"/>
    <mergeCell ref="E726:E729"/>
    <mergeCell ref="F726:F729"/>
    <mergeCell ref="G726:H729"/>
    <mergeCell ref="I726:K729"/>
    <mergeCell ref="AH722:AL725"/>
    <mergeCell ref="AN722:AR725"/>
    <mergeCell ref="AU722:AU725"/>
    <mergeCell ref="AV722:AV725"/>
    <mergeCell ref="AW722:AW725"/>
    <mergeCell ref="AB724:AD725"/>
    <mergeCell ref="L722:P725"/>
    <mergeCell ref="Q722:S725"/>
    <mergeCell ref="T722:V725"/>
    <mergeCell ref="W722:AA725"/>
    <mergeCell ref="AB722:AD723"/>
    <mergeCell ref="AE722:AG725"/>
    <mergeCell ref="C722:C725"/>
    <mergeCell ref="D722:D725"/>
    <mergeCell ref="E722:E725"/>
    <mergeCell ref="F722:F725"/>
    <mergeCell ref="G722:H725"/>
    <mergeCell ref="I722:K725"/>
    <mergeCell ref="AH718:AL721"/>
    <mergeCell ref="AN718:AR721"/>
    <mergeCell ref="AU718:AU721"/>
    <mergeCell ref="AV718:AV721"/>
    <mergeCell ref="AW718:AW721"/>
    <mergeCell ref="AB720:AD721"/>
    <mergeCell ref="L718:P721"/>
    <mergeCell ref="Q718:S721"/>
    <mergeCell ref="T718:V721"/>
    <mergeCell ref="W718:AA721"/>
    <mergeCell ref="AB718:AD719"/>
    <mergeCell ref="AE718:AG721"/>
    <mergeCell ref="C718:C721"/>
    <mergeCell ref="D718:D721"/>
    <mergeCell ref="E718:E721"/>
    <mergeCell ref="F718:F721"/>
    <mergeCell ref="G718:H721"/>
    <mergeCell ref="I718:K721"/>
    <mergeCell ref="AH714:AL717"/>
    <mergeCell ref="AN714:AR717"/>
    <mergeCell ref="AU714:AU717"/>
    <mergeCell ref="AV714:AV717"/>
    <mergeCell ref="AW714:AW717"/>
    <mergeCell ref="AB716:AD717"/>
    <mergeCell ref="L714:P717"/>
    <mergeCell ref="Q714:S717"/>
    <mergeCell ref="T714:V717"/>
    <mergeCell ref="W714:AA717"/>
    <mergeCell ref="AB714:AD715"/>
    <mergeCell ref="AE714:AG717"/>
    <mergeCell ref="C714:C717"/>
    <mergeCell ref="D714:D717"/>
    <mergeCell ref="E714:E717"/>
    <mergeCell ref="F714:F717"/>
    <mergeCell ref="G714:H717"/>
    <mergeCell ref="I714:K717"/>
    <mergeCell ref="AH710:AL713"/>
    <mergeCell ref="AN710:AR713"/>
    <mergeCell ref="AU710:AU713"/>
    <mergeCell ref="AV710:AV713"/>
    <mergeCell ref="AW710:AW713"/>
    <mergeCell ref="AB712:AD713"/>
    <mergeCell ref="L710:P713"/>
    <mergeCell ref="Q710:S713"/>
    <mergeCell ref="T710:V713"/>
    <mergeCell ref="W710:AA713"/>
    <mergeCell ref="AB710:AD711"/>
    <mergeCell ref="AE710:AG713"/>
    <mergeCell ref="C710:C713"/>
    <mergeCell ref="D710:D713"/>
    <mergeCell ref="E710:E713"/>
    <mergeCell ref="F710:F713"/>
    <mergeCell ref="G710:H713"/>
    <mergeCell ref="I710:K713"/>
    <mergeCell ref="AH706:AL709"/>
    <mergeCell ref="AN706:AR709"/>
    <mergeCell ref="AU706:AU709"/>
    <mergeCell ref="AV706:AV709"/>
    <mergeCell ref="AW706:AW709"/>
    <mergeCell ref="AB708:AD709"/>
    <mergeCell ref="L706:P709"/>
    <mergeCell ref="Q706:S709"/>
    <mergeCell ref="T706:V709"/>
    <mergeCell ref="W706:AA709"/>
    <mergeCell ref="AB706:AD707"/>
    <mergeCell ref="AE706:AG709"/>
    <mergeCell ref="C706:C709"/>
    <mergeCell ref="D706:D709"/>
    <mergeCell ref="E706:E709"/>
    <mergeCell ref="F706:F709"/>
    <mergeCell ref="G706:H709"/>
    <mergeCell ref="I706:K709"/>
    <mergeCell ref="AH702:AL705"/>
    <mergeCell ref="AN702:AR705"/>
    <mergeCell ref="AU702:AU705"/>
    <mergeCell ref="AV702:AV705"/>
    <mergeCell ref="AW702:AW705"/>
    <mergeCell ref="AB704:AD705"/>
    <mergeCell ref="L702:P705"/>
    <mergeCell ref="Q702:S705"/>
    <mergeCell ref="T702:V705"/>
    <mergeCell ref="W702:AA705"/>
    <mergeCell ref="AB702:AD703"/>
    <mergeCell ref="AE702:AG705"/>
    <mergeCell ref="C702:C705"/>
    <mergeCell ref="D702:D705"/>
    <mergeCell ref="E702:E705"/>
    <mergeCell ref="F702:F705"/>
    <mergeCell ref="G702:H705"/>
    <mergeCell ref="I702:K705"/>
    <mergeCell ref="AH698:AL701"/>
    <mergeCell ref="AN698:AR701"/>
    <mergeCell ref="AU698:AU701"/>
    <mergeCell ref="AV698:AV701"/>
    <mergeCell ref="AW698:AW701"/>
    <mergeCell ref="AB700:AD701"/>
    <mergeCell ref="L698:P701"/>
    <mergeCell ref="Q698:S701"/>
    <mergeCell ref="T698:V701"/>
    <mergeCell ref="W698:AA701"/>
    <mergeCell ref="AB698:AD699"/>
    <mergeCell ref="AE698:AG701"/>
    <mergeCell ref="C698:C701"/>
    <mergeCell ref="D698:D701"/>
    <mergeCell ref="E698:E701"/>
    <mergeCell ref="F698:F701"/>
    <mergeCell ref="G698:H701"/>
    <mergeCell ref="I698:K701"/>
    <mergeCell ref="AH694:AL697"/>
    <mergeCell ref="AN694:AR697"/>
    <mergeCell ref="AU694:AU697"/>
    <mergeCell ref="AV694:AV697"/>
    <mergeCell ref="AW694:AW697"/>
    <mergeCell ref="AB696:AD697"/>
    <mergeCell ref="L694:P697"/>
    <mergeCell ref="Q694:S697"/>
    <mergeCell ref="T694:V697"/>
    <mergeCell ref="W694:AA697"/>
    <mergeCell ref="AB694:AD695"/>
    <mergeCell ref="AE694:AG697"/>
    <mergeCell ref="C694:C697"/>
    <mergeCell ref="D694:D697"/>
    <mergeCell ref="E694:E697"/>
    <mergeCell ref="F694:F697"/>
    <mergeCell ref="G694:H697"/>
    <mergeCell ref="I694:K697"/>
    <mergeCell ref="AH690:AL693"/>
    <mergeCell ref="AN690:AR693"/>
    <mergeCell ref="AU690:AU693"/>
    <mergeCell ref="AV690:AV693"/>
    <mergeCell ref="AW690:AW693"/>
    <mergeCell ref="AB692:AD693"/>
    <mergeCell ref="L690:P693"/>
    <mergeCell ref="Q690:S693"/>
    <mergeCell ref="T690:V693"/>
    <mergeCell ref="W690:AA693"/>
    <mergeCell ref="AB690:AD691"/>
    <mergeCell ref="AE690:AG693"/>
    <mergeCell ref="C690:C693"/>
    <mergeCell ref="D690:D693"/>
    <mergeCell ref="E690:E693"/>
    <mergeCell ref="F690:F693"/>
    <mergeCell ref="G690:H693"/>
    <mergeCell ref="I690:K693"/>
    <mergeCell ref="AH686:AL689"/>
    <mergeCell ref="AN686:AR689"/>
    <mergeCell ref="AU686:AU689"/>
    <mergeCell ref="AV686:AV689"/>
    <mergeCell ref="AW686:AW689"/>
    <mergeCell ref="AB688:AD689"/>
    <mergeCell ref="L686:P689"/>
    <mergeCell ref="Q686:S689"/>
    <mergeCell ref="T686:V689"/>
    <mergeCell ref="W686:AA689"/>
    <mergeCell ref="AB686:AD687"/>
    <mergeCell ref="AE686:AG689"/>
    <mergeCell ref="C686:C689"/>
    <mergeCell ref="D686:D689"/>
    <mergeCell ref="E686:E689"/>
    <mergeCell ref="F686:F689"/>
    <mergeCell ref="G686:H689"/>
    <mergeCell ref="I686:K689"/>
    <mergeCell ref="AH682:AL685"/>
    <mergeCell ref="AN682:AR685"/>
    <mergeCell ref="AU682:AU685"/>
    <mergeCell ref="AV682:AV685"/>
    <mergeCell ref="AW682:AW685"/>
    <mergeCell ref="AB684:AD685"/>
    <mergeCell ref="L682:P685"/>
    <mergeCell ref="Q682:S685"/>
    <mergeCell ref="T682:V685"/>
    <mergeCell ref="W682:AA685"/>
    <mergeCell ref="AB682:AD683"/>
    <mergeCell ref="AE682:AG685"/>
    <mergeCell ref="C682:C685"/>
    <mergeCell ref="D682:D685"/>
    <mergeCell ref="E682:E685"/>
    <mergeCell ref="F682:F685"/>
    <mergeCell ref="G682:H685"/>
    <mergeCell ref="I682:K685"/>
    <mergeCell ref="AH678:AL681"/>
    <mergeCell ref="AN678:AR681"/>
    <mergeCell ref="AU678:AU681"/>
    <mergeCell ref="AV678:AV681"/>
    <mergeCell ref="AW678:AW681"/>
    <mergeCell ref="AB680:AD681"/>
    <mergeCell ref="L678:P681"/>
    <mergeCell ref="Q678:S681"/>
    <mergeCell ref="T678:V681"/>
    <mergeCell ref="W678:AA681"/>
    <mergeCell ref="AB678:AD679"/>
    <mergeCell ref="AE678:AG681"/>
    <mergeCell ref="C678:C681"/>
    <mergeCell ref="D678:D681"/>
    <mergeCell ref="E678:E681"/>
    <mergeCell ref="F678:F681"/>
    <mergeCell ref="G678:H681"/>
    <mergeCell ref="I678:K681"/>
    <mergeCell ref="AH674:AL677"/>
    <mergeCell ref="AN674:AR677"/>
    <mergeCell ref="AU674:AU677"/>
    <mergeCell ref="AV674:AV677"/>
    <mergeCell ref="AW674:AW677"/>
    <mergeCell ref="AB676:AD677"/>
    <mergeCell ref="L674:P677"/>
    <mergeCell ref="Q674:S677"/>
    <mergeCell ref="T674:V677"/>
    <mergeCell ref="W674:AA677"/>
    <mergeCell ref="AB674:AD675"/>
    <mergeCell ref="AE674:AG677"/>
    <mergeCell ref="C674:C677"/>
    <mergeCell ref="D674:D677"/>
    <mergeCell ref="E674:E677"/>
    <mergeCell ref="F674:F677"/>
    <mergeCell ref="G674:H677"/>
    <mergeCell ref="I674:K677"/>
    <mergeCell ref="AH670:AL673"/>
    <mergeCell ref="AN670:AR673"/>
    <mergeCell ref="AU670:AU673"/>
    <mergeCell ref="AV670:AV673"/>
    <mergeCell ref="AW670:AW673"/>
    <mergeCell ref="AB672:AD673"/>
    <mergeCell ref="L670:P673"/>
    <mergeCell ref="Q670:S673"/>
    <mergeCell ref="T670:V673"/>
    <mergeCell ref="W670:AA673"/>
    <mergeCell ref="AB670:AD671"/>
    <mergeCell ref="AE670:AG673"/>
    <mergeCell ref="C670:C673"/>
    <mergeCell ref="D670:D673"/>
    <mergeCell ref="E670:E673"/>
    <mergeCell ref="F670:F673"/>
    <mergeCell ref="G670:H673"/>
    <mergeCell ref="I670:K673"/>
    <mergeCell ref="AH666:AL669"/>
    <mergeCell ref="AN666:AR669"/>
    <mergeCell ref="AU666:AU669"/>
    <mergeCell ref="AV666:AV669"/>
    <mergeCell ref="AW666:AW669"/>
    <mergeCell ref="AB668:AD669"/>
    <mergeCell ref="L666:P669"/>
    <mergeCell ref="Q666:S669"/>
    <mergeCell ref="T666:V669"/>
    <mergeCell ref="W666:AA669"/>
    <mergeCell ref="AB666:AD667"/>
    <mergeCell ref="AE666:AG669"/>
    <mergeCell ref="C666:C669"/>
    <mergeCell ref="D666:D669"/>
    <mergeCell ref="E666:E669"/>
    <mergeCell ref="F666:F669"/>
    <mergeCell ref="G666:H669"/>
    <mergeCell ref="I666:K669"/>
    <mergeCell ref="AH662:AL665"/>
    <mergeCell ref="AN662:AR665"/>
    <mergeCell ref="AU662:AU665"/>
    <mergeCell ref="AV662:AV665"/>
    <mergeCell ref="AW662:AW665"/>
    <mergeCell ref="AB664:AD665"/>
    <mergeCell ref="L662:P665"/>
    <mergeCell ref="Q662:S665"/>
    <mergeCell ref="T662:V665"/>
    <mergeCell ref="W662:AA665"/>
    <mergeCell ref="AB662:AD663"/>
    <mergeCell ref="AE662:AG665"/>
    <mergeCell ref="C662:C665"/>
    <mergeCell ref="D662:D665"/>
    <mergeCell ref="E662:E665"/>
    <mergeCell ref="F662:F665"/>
    <mergeCell ref="G662:H665"/>
    <mergeCell ref="I662:K665"/>
    <mergeCell ref="AH658:AL661"/>
    <mergeCell ref="AN658:AR661"/>
    <mergeCell ref="AU658:AU661"/>
    <mergeCell ref="AV658:AV661"/>
    <mergeCell ref="AW658:AW661"/>
    <mergeCell ref="AB660:AD661"/>
    <mergeCell ref="L658:P661"/>
    <mergeCell ref="Q658:S661"/>
    <mergeCell ref="T658:V661"/>
    <mergeCell ref="W658:AA661"/>
    <mergeCell ref="AB658:AD659"/>
    <mergeCell ref="AE658:AG661"/>
    <mergeCell ref="C658:C661"/>
    <mergeCell ref="D658:D661"/>
    <mergeCell ref="E658:E661"/>
    <mergeCell ref="F658:F661"/>
    <mergeCell ref="G658:H661"/>
    <mergeCell ref="I658:K661"/>
    <mergeCell ref="AH654:AL657"/>
    <mergeCell ref="AN654:AR657"/>
    <mergeCell ref="AU654:AU657"/>
    <mergeCell ref="AV654:AV657"/>
    <mergeCell ref="AW654:AW657"/>
    <mergeCell ref="AB656:AD657"/>
    <mergeCell ref="L654:P657"/>
    <mergeCell ref="Q654:S657"/>
    <mergeCell ref="T654:V657"/>
    <mergeCell ref="W654:AA657"/>
    <mergeCell ref="AB654:AD655"/>
    <mergeCell ref="AE654:AG657"/>
    <mergeCell ref="C654:C657"/>
    <mergeCell ref="D654:D657"/>
    <mergeCell ref="E654:E657"/>
    <mergeCell ref="F654:F657"/>
    <mergeCell ref="G654:H657"/>
    <mergeCell ref="I654:K657"/>
    <mergeCell ref="AH650:AL653"/>
    <mergeCell ref="AN650:AR653"/>
    <mergeCell ref="AU650:AU653"/>
    <mergeCell ref="AV650:AV653"/>
    <mergeCell ref="AW650:AW653"/>
    <mergeCell ref="AB652:AD653"/>
    <mergeCell ref="L650:P653"/>
    <mergeCell ref="Q650:S653"/>
    <mergeCell ref="T650:V653"/>
    <mergeCell ref="W650:AA653"/>
    <mergeCell ref="AB650:AD651"/>
    <mergeCell ref="AE650:AG653"/>
    <mergeCell ref="C650:C653"/>
    <mergeCell ref="D650:D653"/>
    <mergeCell ref="E650:E653"/>
    <mergeCell ref="F650:F653"/>
    <mergeCell ref="G650:H653"/>
    <mergeCell ref="I650:K653"/>
    <mergeCell ref="AH646:AL649"/>
    <mergeCell ref="AN646:AR649"/>
    <mergeCell ref="AU646:AU649"/>
    <mergeCell ref="AV646:AV649"/>
    <mergeCell ref="AW646:AW649"/>
    <mergeCell ref="AB648:AD649"/>
    <mergeCell ref="L646:P649"/>
    <mergeCell ref="Q646:S649"/>
    <mergeCell ref="T646:V649"/>
    <mergeCell ref="W646:AA649"/>
    <mergeCell ref="AB646:AD647"/>
    <mergeCell ref="AE646:AG649"/>
    <mergeCell ref="C646:C649"/>
    <mergeCell ref="D646:D649"/>
    <mergeCell ref="E646:E649"/>
    <mergeCell ref="F646:F649"/>
    <mergeCell ref="G646:H649"/>
    <mergeCell ref="I646:K649"/>
    <mergeCell ref="AH642:AL645"/>
    <mergeCell ref="AN642:AR645"/>
    <mergeCell ref="AU642:AU645"/>
    <mergeCell ref="AV642:AV645"/>
    <mergeCell ref="AW642:AW645"/>
    <mergeCell ref="AB644:AD645"/>
    <mergeCell ref="L642:P645"/>
    <mergeCell ref="Q642:S645"/>
    <mergeCell ref="T642:V645"/>
    <mergeCell ref="W642:AA645"/>
    <mergeCell ref="AB642:AD643"/>
    <mergeCell ref="AE642:AG645"/>
    <mergeCell ref="C642:C645"/>
    <mergeCell ref="D642:D645"/>
    <mergeCell ref="E642:E645"/>
    <mergeCell ref="F642:F645"/>
    <mergeCell ref="G642:H645"/>
    <mergeCell ref="I642:K645"/>
    <mergeCell ref="AH638:AL641"/>
    <mergeCell ref="AN638:AR641"/>
    <mergeCell ref="AU638:AU641"/>
    <mergeCell ref="AV638:AV641"/>
    <mergeCell ref="AW638:AW641"/>
    <mergeCell ref="AB640:AD641"/>
    <mergeCell ref="L638:P641"/>
    <mergeCell ref="Q638:S641"/>
    <mergeCell ref="T638:V641"/>
    <mergeCell ref="W638:AA641"/>
    <mergeCell ref="AB638:AD639"/>
    <mergeCell ref="AE638:AG641"/>
    <mergeCell ref="C638:C641"/>
    <mergeCell ref="D638:D641"/>
    <mergeCell ref="E638:E641"/>
    <mergeCell ref="F638:F641"/>
    <mergeCell ref="G638:H641"/>
    <mergeCell ref="I638:K641"/>
    <mergeCell ref="AH634:AL637"/>
    <mergeCell ref="AN634:AR637"/>
    <mergeCell ref="AU634:AU637"/>
    <mergeCell ref="AV634:AV637"/>
    <mergeCell ref="AW634:AW637"/>
    <mergeCell ref="AB636:AD637"/>
    <mergeCell ref="L634:P637"/>
    <mergeCell ref="Q634:S637"/>
    <mergeCell ref="T634:V637"/>
    <mergeCell ref="W634:AA637"/>
    <mergeCell ref="AB634:AD635"/>
    <mergeCell ref="AE634:AG637"/>
    <mergeCell ref="C634:C637"/>
    <mergeCell ref="D634:D637"/>
    <mergeCell ref="E634:E637"/>
    <mergeCell ref="F634:F637"/>
    <mergeCell ref="G634:H637"/>
    <mergeCell ref="I634:K637"/>
    <mergeCell ref="AH630:AL633"/>
    <mergeCell ref="AN630:AR633"/>
    <mergeCell ref="AU630:AU633"/>
    <mergeCell ref="AV630:AV633"/>
    <mergeCell ref="AW630:AW633"/>
    <mergeCell ref="AB632:AD633"/>
    <mergeCell ref="L630:P633"/>
    <mergeCell ref="Q630:S633"/>
    <mergeCell ref="T630:V633"/>
    <mergeCell ref="W630:AA633"/>
    <mergeCell ref="AB630:AD631"/>
    <mergeCell ref="AE630:AG633"/>
    <mergeCell ref="C630:C633"/>
    <mergeCell ref="D630:D633"/>
    <mergeCell ref="E630:E633"/>
    <mergeCell ref="F630:F633"/>
    <mergeCell ref="G630:H633"/>
    <mergeCell ref="I630:K633"/>
    <mergeCell ref="AH626:AL629"/>
    <mergeCell ref="AN626:AR629"/>
    <mergeCell ref="AU626:AU629"/>
    <mergeCell ref="AV626:AV629"/>
    <mergeCell ref="AW626:AW629"/>
    <mergeCell ref="AB628:AD629"/>
    <mergeCell ref="L626:P629"/>
    <mergeCell ref="Q626:S629"/>
    <mergeCell ref="T626:V629"/>
    <mergeCell ref="W626:AA629"/>
    <mergeCell ref="AB626:AD627"/>
    <mergeCell ref="AE626:AG629"/>
    <mergeCell ref="C626:C629"/>
    <mergeCell ref="D626:D629"/>
    <mergeCell ref="E626:E629"/>
    <mergeCell ref="F626:F629"/>
    <mergeCell ref="G626:H629"/>
    <mergeCell ref="I626:K629"/>
    <mergeCell ref="AH622:AL625"/>
    <mergeCell ref="AN622:AR625"/>
    <mergeCell ref="AU622:AU625"/>
    <mergeCell ref="AV622:AV625"/>
    <mergeCell ref="AW622:AW625"/>
    <mergeCell ref="AB624:AD625"/>
    <mergeCell ref="L622:P625"/>
    <mergeCell ref="Q622:S625"/>
    <mergeCell ref="T622:V625"/>
    <mergeCell ref="W622:AA625"/>
    <mergeCell ref="AB622:AD623"/>
    <mergeCell ref="AE622:AG625"/>
    <mergeCell ref="C622:C625"/>
    <mergeCell ref="D622:D625"/>
    <mergeCell ref="E622:E625"/>
    <mergeCell ref="F622:F625"/>
    <mergeCell ref="G622:H625"/>
    <mergeCell ref="I622:K625"/>
    <mergeCell ref="AH618:AL621"/>
    <mergeCell ref="AN618:AR621"/>
    <mergeCell ref="AU618:AU621"/>
    <mergeCell ref="AV618:AV621"/>
    <mergeCell ref="AW618:AW621"/>
    <mergeCell ref="AB620:AD621"/>
    <mergeCell ref="L618:P621"/>
    <mergeCell ref="Q618:S621"/>
    <mergeCell ref="T618:V621"/>
    <mergeCell ref="W618:AA621"/>
    <mergeCell ref="AB618:AD619"/>
    <mergeCell ref="AE618:AG621"/>
    <mergeCell ref="C618:C621"/>
    <mergeCell ref="D618:D621"/>
    <mergeCell ref="E618:E621"/>
    <mergeCell ref="F618:F621"/>
    <mergeCell ref="G618:H621"/>
    <mergeCell ref="I618:K621"/>
    <mergeCell ref="AH614:AL617"/>
    <mergeCell ref="AN614:AR617"/>
    <mergeCell ref="AU614:AU617"/>
    <mergeCell ref="AV614:AV617"/>
    <mergeCell ref="AW614:AW617"/>
    <mergeCell ref="AB616:AD617"/>
    <mergeCell ref="L614:P617"/>
    <mergeCell ref="Q614:S617"/>
    <mergeCell ref="T614:V617"/>
    <mergeCell ref="W614:AA617"/>
    <mergeCell ref="AB614:AD615"/>
    <mergeCell ref="AE614:AG617"/>
    <mergeCell ref="C614:C617"/>
    <mergeCell ref="D614:D617"/>
    <mergeCell ref="E614:E617"/>
    <mergeCell ref="F614:F617"/>
    <mergeCell ref="G614:H617"/>
    <mergeCell ref="I614:K617"/>
    <mergeCell ref="AH610:AL613"/>
    <mergeCell ref="AN610:AR613"/>
    <mergeCell ref="AU610:AU613"/>
    <mergeCell ref="AV610:AV613"/>
    <mergeCell ref="AW610:AW613"/>
    <mergeCell ref="AB612:AD613"/>
    <mergeCell ref="L610:P613"/>
    <mergeCell ref="Q610:S613"/>
    <mergeCell ref="T610:V613"/>
    <mergeCell ref="W610:AA613"/>
    <mergeCell ref="AB610:AD611"/>
    <mergeCell ref="AE610:AG613"/>
    <mergeCell ref="C610:C613"/>
    <mergeCell ref="D610:D613"/>
    <mergeCell ref="E610:E613"/>
    <mergeCell ref="F610:F613"/>
    <mergeCell ref="G610:H613"/>
    <mergeCell ref="I610:K613"/>
    <mergeCell ref="AH606:AL609"/>
    <mergeCell ref="AN606:AR609"/>
    <mergeCell ref="AU606:AU609"/>
    <mergeCell ref="AV606:AV609"/>
    <mergeCell ref="AW606:AW609"/>
    <mergeCell ref="AB608:AD609"/>
    <mergeCell ref="L606:P609"/>
    <mergeCell ref="Q606:S609"/>
    <mergeCell ref="T606:V609"/>
    <mergeCell ref="W606:AA609"/>
    <mergeCell ref="AB606:AD607"/>
    <mergeCell ref="AE606:AG609"/>
    <mergeCell ref="C606:C609"/>
    <mergeCell ref="D606:D609"/>
    <mergeCell ref="E606:E609"/>
    <mergeCell ref="F606:F609"/>
    <mergeCell ref="G606:H609"/>
    <mergeCell ref="I606:K609"/>
    <mergeCell ref="AH602:AL605"/>
    <mergeCell ref="AN602:AR605"/>
    <mergeCell ref="AU602:AU605"/>
    <mergeCell ref="AV602:AV605"/>
    <mergeCell ref="AW602:AW605"/>
    <mergeCell ref="AB604:AD605"/>
    <mergeCell ref="L602:P605"/>
    <mergeCell ref="Q602:S605"/>
    <mergeCell ref="T602:V605"/>
    <mergeCell ref="W602:AA605"/>
    <mergeCell ref="AB602:AD603"/>
    <mergeCell ref="AE602:AG605"/>
    <mergeCell ref="C602:C605"/>
    <mergeCell ref="D602:D605"/>
    <mergeCell ref="E602:E605"/>
    <mergeCell ref="F602:F605"/>
    <mergeCell ref="G602:H605"/>
    <mergeCell ref="I602:K605"/>
    <mergeCell ref="AH598:AL601"/>
    <mergeCell ref="AN598:AR601"/>
    <mergeCell ref="AU598:AU601"/>
    <mergeCell ref="AV598:AV601"/>
    <mergeCell ref="AW598:AW601"/>
    <mergeCell ref="AB600:AD601"/>
    <mergeCell ref="L598:P601"/>
    <mergeCell ref="Q598:S601"/>
    <mergeCell ref="T598:V601"/>
    <mergeCell ref="W598:AA601"/>
    <mergeCell ref="AB598:AD599"/>
    <mergeCell ref="AE598:AG601"/>
    <mergeCell ref="C598:C601"/>
    <mergeCell ref="D598:D601"/>
    <mergeCell ref="E598:E601"/>
    <mergeCell ref="F598:F601"/>
    <mergeCell ref="G598:H601"/>
    <mergeCell ref="I598:K601"/>
    <mergeCell ref="AH594:AL597"/>
    <mergeCell ref="AN594:AR597"/>
    <mergeCell ref="AU594:AU597"/>
    <mergeCell ref="AV594:AV597"/>
    <mergeCell ref="AW594:AW597"/>
    <mergeCell ref="AB596:AD597"/>
    <mergeCell ref="L594:P597"/>
    <mergeCell ref="Q594:S597"/>
    <mergeCell ref="T594:V597"/>
    <mergeCell ref="W594:AA597"/>
    <mergeCell ref="AB594:AD595"/>
    <mergeCell ref="AE594:AG597"/>
    <mergeCell ref="C594:C597"/>
    <mergeCell ref="D594:D597"/>
    <mergeCell ref="E594:E597"/>
    <mergeCell ref="F594:F597"/>
    <mergeCell ref="G594:H597"/>
    <mergeCell ref="I594:K597"/>
    <mergeCell ref="AH590:AL593"/>
    <mergeCell ref="AN590:AR593"/>
    <mergeCell ref="AU590:AU593"/>
    <mergeCell ref="AV590:AV593"/>
    <mergeCell ref="AW590:AW593"/>
    <mergeCell ref="AB592:AD593"/>
    <mergeCell ref="L590:P593"/>
    <mergeCell ref="Q590:S593"/>
    <mergeCell ref="T590:V593"/>
    <mergeCell ref="W590:AA593"/>
    <mergeCell ref="AB590:AD591"/>
    <mergeCell ref="AE590:AG593"/>
    <mergeCell ref="C590:C593"/>
    <mergeCell ref="D590:D593"/>
    <mergeCell ref="E590:E593"/>
    <mergeCell ref="F590:F593"/>
    <mergeCell ref="G590:H593"/>
    <mergeCell ref="I590:K593"/>
    <mergeCell ref="AH586:AL589"/>
    <mergeCell ref="AN586:AR589"/>
    <mergeCell ref="AU586:AU589"/>
    <mergeCell ref="AV586:AV589"/>
    <mergeCell ref="AW586:AW589"/>
    <mergeCell ref="AB588:AD589"/>
    <mergeCell ref="L586:P589"/>
    <mergeCell ref="Q586:S589"/>
    <mergeCell ref="T586:V589"/>
    <mergeCell ref="W586:AA589"/>
    <mergeCell ref="AB586:AD587"/>
    <mergeCell ref="AE586:AG589"/>
    <mergeCell ref="C586:C589"/>
    <mergeCell ref="D586:D589"/>
    <mergeCell ref="E586:E589"/>
    <mergeCell ref="F586:F589"/>
    <mergeCell ref="G586:H589"/>
    <mergeCell ref="I586:K589"/>
    <mergeCell ref="AH582:AL585"/>
    <mergeCell ref="AN582:AR585"/>
    <mergeCell ref="AU582:AU585"/>
    <mergeCell ref="AV582:AV585"/>
    <mergeCell ref="AW582:AW585"/>
    <mergeCell ref="AB584:AD585"/>
    <mergeCell ref="L582:P585"/>
    <mergeCell ref="Q582:S585"/>
    <mergeCell ref="T582:V585"/>
    <mergeCell ref="W582:AA585"/>
    <mergeCell ref="AB582:AD583"/>
    <mergeCell ref="AE582:AG585"/>
    <mergeCell ref="C582:C585"/>
    <mergeCell ref="D582:D585"/>
    <mergeCell ref="E582:E585"/>
    <mergeCell ref="F582:F585"/>
    <mergeCell ref="G582:H585"/>
    <mergeCell ref="I582:K585"/>
    <mergeCell ref="AH578:AL581"/>
    <mergeCell ref="AN578:AR581"/>
    <mergeCell ref="AU578:AU581"/>
    <mergeCell ref="AV578:AV581"/>
    <mergeCell ref="AW578:AW581"/>
    <mergeCell ref="AB580:AD581"/>
    <mergeCell ref="L578:P581"/>
    <mergeCell ref="Q578:S581"/>
    <mergeCell ref="T578:V581"/>
    <mergeCell ref="W578:AA581"/>
    <mergeCell ref="AB578:AD579"/>
    <mergeCell ref="AE578:AG581"/>
    <mergeCell ref="C578:C581"/>
    <mergeCell ref="D578:D581"/>
    <mergeCell ref="E578:E581"/>
    <mergeCell ref="F578:F581"/>
    <mergeCell ref="G578:H581"/>
    <mergeCell ref="I578:K581"/>
    <mergeCell ref="AH574:AL577"/>
    <mergeCell ref="AN574:AR577"/>
    <mergeCell ref="AU574:AU577"/>
    <mergeCell ref="AV574:AV577"/>
    <mergeCell ref="AW574:AW577"/>
    <mergeCell ref="AB576:AD577"/>
    <mergeCell ref="L574:P577"/>
    <mergeCell ref="Q574:S577"/>
    <mergeCell ref="T574:V577"/>
    <mergeCell ref="W574:AA577"/>
    <mergeCell ref="AB574:AD575"/>
    <mergeCell ref="AE574:AG577"/>
    <mergeCell ref="C574:C577"/>
    <mergeCell ref="D574:D577"/>
    <mergeCell ref="E574:E577"/>
    <mergeCell ref="F574:F577"/>
    <mergeCell ref="G574:H577"/>
    <mergeCell ref="I574:K577"/>
    <mergeCell ref="AH570:AL573"/>
    <mergeCell ref="AN570:AR573"/>
    <mergeCell ref="AU570:AU573"/>
    <mergeCell ref="AV570:AV573"/>
    <mergeCell ref="AW570:AW573"/>
    <mergeCell ref="AB572:AD573"/>
    <mergeCell ref="L570:P573"/>
    <mergeCell ref="Q570:S573"/>
    <mergeCell ref="T570:V573"/>
    <mergeCell ref="W570:AA573"/>
    <mergeCell ref="AB570:AD571"/>
    <mergeCell ref="AE570:AG573"/>
    <mergeCell ref="C570:C573"/>
    <mergeCell ref="D570:D573"/>
    <mergeCell ref="E570:E573"/>
    <mergeCell ref="F570:F573"/>
    <mergeCell ref="G570:H573"/>
    <mergeCell ref="I570:K573"/>
    <mergeCell ref="AH566:AL569"/>
    <mergeCell ref="AN566:AR569"/>
    <mergeCell ref="AU566:AU569"/>
    <mergeCell ref="AV566:AV569"/>
    <mergeCell ref="AW566:AW569"/>
    <mergeCell ref="AB568:AD569"/>
    <mergeCell ref="L566:P569"/>
    <mergeCell ref="Q566:S569"/>
    <mergeCell ref="T566:V569"/>
    <mergeCell ref="W566:AA569"/>
    <mergeCell ref="AB566:AD567"/>
    <mergeCell ref="AE566:AG569"/>
    <mergeCell ref="C566:C569"/>
    <mergeCell ref="D566:D569"/>
    <mergeCell ref="E566:E569"/>
    <mergeCell ref="F566:F569"/>
    <mergeCell ref="G566:H569"/>
    <mergeCell ref="I566:K569"/>
    <mergeCell ref="AH562:AL565"/>
    <mergeCell ref="AN562:AR565"/>
    <mergeCell ref="AU562:AU565"/>
    <mergeCell ref="AV562:AV565"/>
    <mergeCell ref="AW562:AW565"/>
    <mergeCell ref="AB564:AD565"/>
    <mergeCell ref="L562:P565"/>
    <mergeCell ref="Q562:S565"/>
    <mergeCell ref="T562:V565"/>
    <mergeCell ref="W562:AA565"/>
    <mergeCell ref="AB562:AD563"/>
    <mergeCell ref="AE562:AG565"/>
    <mergeCell ref="C562:C565"/>
    <mergeCell ref="D562:D565"/>
    <mergeCell ref="E562:E565"/>
    <mergeCell ref="F562:F565"/>
    <mergeCell ref="G562:H565"/>
    <mergeCell ref="I562:K565"/>
    <mergeCell ref="AH558:AL561"/>
    <mergeCell ref="AN558:AR561"/>
    <mergeCell ref="AU558:AU561"/>
    <mergeCell ref="AV558:AV561"/>
    <mergeCell ref="AW558:AW561"/>
    <mergeCell ref="AB560:AD561"/>
    <mergeCell ref="L558:P561"/>
    <mergeCell ref="Q558:S561"/>
    <mergeCell ref="T558:V561"/>
    <mergeCell ref="W558:AA561"/>
    <mergeCell ref="AB558:AD559"/>
    <mergeCell ref="AE558:AG561"/>
    <mergeCell ref="C558:C561"/>
    <mergeCell ref="D558:D561"/>
    <mergeCell ref="E558:E561"/>
    <mergeCell ref="F558:F561"/>
    <mergeCell ref="G558:H561"/>
    <mergeCell ref="I558:K561"/>
    <mergeCell ref="AH554:AL557"/>
    <mergeCell ref="AN554:AR557"/>
    <mergeCell ref="AU554:AU557"/>
    <mergeCell ref="AV554:AV557"/>
    <mergeCell ref="AW554:AW557"/>
    <mergeCell ref="AB556:AD557"/>
    <mergeCell ref="L554:P557"/>
    <mergeCell ref="Q554:S557"/>
    <mergeCell ref="T554:V557"/>
    <mergeCell ref="W554:AA557"/>
    <mergeCell ref="AB554:AD555"/>
    <mergeCell ref="AE554:AG557"/>
    <mergeCell ref="C554:C557"/>
    <mergeCell ref="D554:D557"/>
    <mergeCell ref="E554:E557"/>
    <mergeCell ref="F554:F557"/>
    <mergeCell ref="G554:H557"/>
    <mergeCell ref="I554:K557"/>
    <mergeCell ref="AH550:AL553"/>
    <mergeCell ref="AN550:AR553"/>
    <mergeCell ref="AU550:AU553"/>
    <mergeCell ref="AV550:AV553"/>
    <mergeCell ref="AW550:AW553"/>
    <mergeCell ref="AB552:AD553"/>
    <mergeCell ref="L550:P553"/>
    <mergeCell ref="Q550:S553"/>
    <mergeCell ref="T550:V553"/>
    <mergeCell ref="W550:AA553"/>
    <mergeCell ref="AB550:AD551"/>
    <mergeCell ref="AE550:AG553"/>
    <mergeCell ref="C550:C553"/>
    <mergeCell ref="D550:D553"/>
    <mergeCell ref="E550:E553"/>
    <mergeCell ref="F550:F553"/>
    <mergeCell ref="G550:H553"/>
    <mergeCell ref="I550:K553"/>
    <mergeCell ref="AH546:AL549"/>
    <mergeCell ref="AN546:AR549"/>
    <mergeCell ref="AU546:AU549"/>
    <mergeCell ref="AV546:AV549"/>
    <mergeCell ref="AW546:AW549"/>
    <mergeCell ref="AB548:AD549"/>
    <mergeCell ref="L546:P549"/>
    <mergeCell ref="Q546:S549"/>
    <mergeCell ref="T546:V549"/>
    <mergeCell ref="W546:AA549"/>
    <mergeCell ref="AB546:AD547"/>
    <mergeCell ref="AE546:AG549"/>
    <mergeCell ref="C546:C549"/>
    <mergeCell ref="D546:D549"/>
    <mergeCell ref="E546:E549"/>
    <mergeCell ref="F546:F549"/>
    <mergeCell ref="G546:H549"/>
    <mergeCell ref="I546:K549"/>
    <mergeCell ref="AH542:AL545"/>
    <mergeCell ref="AN542:AR545"/>
    <mergeCell ref="AU542:AU545"/>
    <mergeCell ref="AV542:AV545"/>
    <mergeCell ref="AW542:AW545"/>
    <mergeCell ref="AB544:AD545"/>
    <mergeCell ref="L542:P545"/>
    <mergeCell ref="Q542:S545"/>
    <mergeCell ref="T542:V545"/>
    <mergeCell ref="W542:AA545"/>
    <mergeCell ref="AB542:AD543"/>
    <mergeCell ref="AE542:AG545"/>
    <mergeCell ref="C542:C545"/>
    <mergeCell ref="D542:D545"/>
    <mergeCell ref="E542:E545"/>
    <mergeCell ref="F542:F545"/>
    <mergeCell ref="G542:H545"/>
    <mergeCell ref="I542:K545"/>
    <mergeCell ref="AH538:AL541"/>
    <mergeCell ref="AN538:AR541"/>
    <mergeCell ref="AU538:AU541"/>
    <mergeCell ref="AV538:AV541"/>
    <mergeCell ref="AW538:AW541"/>
    <mergeCell ref="AB540:AD541"/>
    <mergeCell ref="L538:P541"/>
    <mergeCell ref="Q538:S541"/>
    <mergeCell ref="T538:V541"/>
    <mergeCell ref="W538:AA541"/>
    <mergeCell ref="AB538:AD539"/>
    <mergeCell ref="AE538:AG541"/>
    <mergeCell ref="C538:C541"/>
    <mergeCell ref="D538:D541"/>
    <mergeCell ref="E538:E541"/>
    <mergeCell ref="F538:F541"/>
    <mergeCell ref="G538:H541"/>
    <mergeCell ref="I538:K541"/>
    <mergeCell ref="AH534:AL537"/>
    <mergeCell ref="AN534:AR537"/>
    <mergeCell ref="AU534:AU537"/>
    <mergeCell ref="AV534:AV537"/>
    <mergeCell ref="AW534:AW537"/>
    <mergeCell ref="AB536:AD537"/>
    <mergeCell ref="L534:P537"/>
    <mergeCell ref="Q534:S537"/>
    <mergeCell ref="T534:V537"/>
    <mergeCell ref="W534:AA537"/>
    <mergeCell ref="AB534:AD535"/>
    <mergeCell ref="AE534:AG537"/>
    <mergeCell ref="C534:C537"/>
    <mergeCell ref="D534:D537"/>
    <mergeCell ref="E534:E537"/>
    <mergeCell ref="F534:F537"/>
    <mergeCell ref="G534:H537"/>
    <mergeCell ref="I534:K537"/>
    <mergeCell ref="AH530:AL533"/>
    <mergeCell ref="AN530:AR533"/>
    <mergeCell ref="AU530:AU533"/>
    <mergeCell ref="AV530:AV533"/>
    <mergeCell ref="AW530:AW533"/>
    <mergeCell ref="AB532:AD533"/>
    <mergeCell ref="L530:P533"/>
    <mergeCell ref="Q530:S533"/>
    <mergeCell ref="T530:V533"/>
    <mergeCell ref="W530:AA533"/>
    <mergeCell ref="AB530:AD531"/>
    <mergeCell ref="AE530:AG533"/>
    <mergeCell ref="C530:C533"/>
    <mergeCell ref="D530:D533"/>
    <mergeCell ref="E530:E533"/>
    <mergeCell ref="F530:F533"/>
    <mergeCell ref="G530:H533"/>
    <mergeCell ref="I530:K533"/>
    <mergeCell ref="AH526:AL529"/>
    <mergeCell ref="AN526:AR529"/>
    <mergeCell ref="AU526:AU529"/>
    <mergeCell ref="AV526:AV529"/>
    <mergeCell ref="AW526:AW529"/>
    <mergeCell ref="AB528:AD529"/>
    <mergeCell ref="L526:P529"/>
    <mergeCell ref="Q526:S529"/>
    <mergeCell ref="T526:V529"/>
    <mergeCell ref="W526:AA529"/>
    <mergeCell ref="AB526:AD527"/>
    <mergeCell ref="AE526:AG529"/>
    <mergeCell ref="C526:C529"/>
    <mergeCell ref="D526:D529"/>
    <mergeCell ref="E526:E529"/>
    <mergeCell ref="F526:F529"/>
    <mergeCell ref="G526:H529"/>
    <mergeCell ref="I526:K529"/>
    <mergeCell ref="AH522:AL525"/>
    <mergeCell ref="AN522:AR525"/>
    <mergeCell ref="AU522:AU525"/>
    <mergeCell ref="AV522:AV525"/>
    <mergeCell ref="AW522:AW525"/>
    <mergeCell ref="AB524:AD525"/>
    <mergeCell ref="L522:P525"/>
    <mergeCell ref="Q522:S525"/>
    <mergeCell ref="T522:V525"/>
    <mergeCell ref="W522:AA525"/>
    <mergeCell ref="AB522:AD523"/>
    <mergeCell ref="AE522:AG525"/>
    <mergeCell ref="C522:C525"/>
    <mergeCell ref="D522:D525"/>
    <mergeCell ref="E522:E525"/>
    <mergeCell ref="F522:F525"/>
    <mergeCell ref="G522:H525"/>
    <mergeCell ref="I522:K525"/>
    <mergeCell ref="AH518:AL521"/>
    <mergeCell ref="AN518:AR521"/>
    <mergeCell ref="AU518:AU521"/>
    <mergeCell ref="AV518:AV521"/>
    <mergeCell ref="AW518:AW521"/>
    <mergeCell ref="AB520:AD521"/>
    <mergeCell ref="L518:P521"/>
    <mergeCell ref="Q518:S521"/>
    <mergeCell ref="T518:V521"/>
    <mergeCell ref="W518:AA521"/>
    <mergeCell ref="AB518:AD519"/>
    <mergeCell ref="AE518:AG521"/>
    <mergeCell ref="C518:C521"/>
    <mergeCell ref="D518:D521"/>
    <mergeCell ref="E518:E521"/>
    <mergeCell ref="F518:F521"/>
    <mergeCell ref="G518:H521"/>
    <mergeCell ref="I518:K521"/>
    <mergeCell ref="AH514:AL517"/>
    <mergeCell ref="AN514:AR517"/>
    <mergeCell ref="AU514:AU517"/>
    <mergeCell ref="AV514:AV517"/>
    <mergeCell ref="AW514:AW517"/>
    <mergeCell ref="AB516:AD517"/>
    <mergeCell ref="L514:P517"/>
    <mergeCell ref="Q514:S517"/>
    <mergeCell ref="T514:V517"/>
    <mergeCell ref="W514:AA517"/>
    <mergeCell ref="AB514:AD515"/>
    <mergeCell ref="AE514:AG517"/>
    <mergeCell ref="C514:C517"/>
    <mergeCell ref="D514:D517"/>
    <mergeCell ref="E514:E517"/>
    <mergeCell ref="F514:F517"/>
    <mergeCell ref="G514:H517"/>
    <mergeCell ref="I514:K517"/>
    <mergeCell ref="AH510:AL513"/>
    <mergeCell ref="AN510:AR513"/>
    <mergeCell ref="AU510:AU513"/>
    <mergeCell ref="AV510:AV513"/>
    <mergeCell ref="AW510:AW513"/>
    <mergeCell ref="AB512:AD513"/>
    <mergeCell ref="L510:P513"/>
    <mergeCell ref="Q510:S513"/>
    <mergeCell ref="T510:V513"/>
    <mergeCell ref="W510:AA513"/>
    <mergeCell ref="AB510:AD511"/>
    <mergeCell ref="AE510:AG513"/>
    <mergeCell ref="C510:C513"/>
    <mergeCell ref="D510:D513"/>
    <mergeCell ref="E510:E513"/>
    <mergeCell ref="F510:F513"/>
    <mergeCell ref="G510:H513"/>
    <mergeCell ref="I510:K513"/>
    <mergeCell ref="AH506:AL509"/>
    <mergeCell ref="AN506:AR509"/>
    <mergeCell ref="AU506:AU509"/>
    <mergeCell ref="AV506:AV509"/>
    <mergeCell ref="AW506:AW509"/>
    <mergeCell ref="AB508:AD509"/>
    <mergeCell ref="L506:P509"/>
    <mergeCell ref="Q506:S509"/>
    <mergeCell ref="T506:V509"/>
    <mergeCell ref="W506:AA509"/>
    <mergeCell ref="AB506:AD507"/>
    <mergeCell ref="AE506:AG509"/>
    <mergeCell ref="C506:C509"/>
    <mergeCell ref="D506:D509"/>
    <mergeCell ref="E506:E509"/>
    <mergeCell ref="F506:F509"/>
    <mergeCell ref="G506:H509"/>
    <mergeCell ref="I506:K509"/>
    <mergeCell ref="AH502:AL505"/>
    <mergeCell ref="AN502:AR505"/>
    <mergeCell ref="AU502:AU505"/>
    <mergeCell ref="AV502:AV505"/>
    <mergeCell ref="AW502:AW505"/>
    <mergeCell ref="AB504:AD505"/>
    <mergeCell ref="L502:P505"/>
    <mergeCell ref="Q502:S505"/>
    <mergeCell ref="T502:V505"/>
    <mergeCell ref="W502:AA505"/>
    <mergeCell ref="AB502:AD503"/>
    <mergeCell ref="AE502:AG505"/>
    <mergeCell ref="C502:C505"/>
    <mergeCell ref="D502:D505"/>
    <mergeCell ref="E502:E505"/>
    <mergeCell ref="F502:F505"/>
    <mergeCell ref="G502:H505"/>
    <mergeCell ref="I502:K505"/>
    <mergeCell ref="AH498:AL501"/>
    <mergeCell ref="AN498:AR501"/>
    <mergeCell ref="AU498:AU501"/>
    <mergeCell ref="AV498:AV501"/>
    <mergeCell ref="AW498:AW501"/>
    <mergeCell ref="AB500:AD501"/>
    <mergeCell ref="L498:P501"/>
    <mergeCell ref="Q498:S501"/>
    <mergeCell ref="T498:V501"/>
    <mergeCell ref="W498:AA501"/>
    <mergeCell ref="AB498:AD499"/>
    <mergeCell ref="AE498:AG501"/>
    <mergeCell ref="C498:C501"/>
    <mergeCell ref="D498:D501"/>
    <mergeCell ref="E498:E501"/>
    <mergeCell ref="F498:F501"/>
    <mergeCell ref="G498:H501"/>
    <mergeCell ref="I498:K501"/>
    <mergeCell ref="AH494:AL497"/>
    <mergeCell ref="AN494:AR497"/>
    <mergeCell ref="AU494:AU497"/>
    <mergeCell ref="AV494:AV497"/>
    <mergeCell ref="AW494:AW497"/>
    <mergeCell ref="AB496:AD497"/>
    <mergeCell ref="L494:P497"/>
    <mergeCell ref="Q494:S497"/>
    <mergeCell ref="T494:V497"/>
    <mergeCell ref="W494:AA497"/>
    <mergeCell ref="AB494:AD495"/>
    <mergeCell ref="AE494:AG497"/>
    <mergeCell ref="C494:C497"/>
    <mergeCell ref="D494:D497"/>
    <mergeCell ref="E494:E497"/>
    <mergeCell ref="F494:F497"/>
    <mergeCell ref="G494:H497"/>
    <mergeCell ref="I494:K497"/>
    <mergeCell ref="AH490:AL493"/>
    <mergeCell ref="AN490:AR493"/>
    <mergeCell ref="AU490:AU493"/>
    <mergeCell ref="AV490:AV493"/>
    <mergeCell ref="AW490:AW493"/>
    <mergeCell ref="AB492:AD493"/>
    <mergeCell ref="L490:P493"/>
    <mergeCell ref="Q490:S493"/>
    <mergeCell ref="T490:V493"/>
    <mergeCell ref="W490:AA493"/>
    <mergeCell ref="AB490:AD491"/>
    <mergeCell ref="AE490:AG493"/>
    <mergeCell ref="C490:C493"/>
    <mergeCell ref="D490:D493"/>
    <mergeCell ref="E490:E493"/>
    <mergeCell ref="F490:F493"/>
    <mergeCell ref="G490:H493"/>
    <mergeCell ref="I490:K493"/>
    <mergeCell ref="AH486:AL489"/>
    <mergeCell ref="AN486:AR489"/>
    <mergeCell ref="AU486:AU489"/>
    <mergeCell ref="AV486:AV489"/>
    <mergeCell ref="AW486:AW489"/>
    <mergeCell ref="AB488:AD489"/>
    <mergeCell ref="L486:P489"/>
    <mergeCell ref="Q486:S489"/>
    <mergeCell ref="T486:V489"/>
    <mergeCell ref="W486:AA489"/>
    <mergeCell ref="AB486:AD487"/>
    <mergeCell ref="AE486:AG489"/>
    <mergeCell ref="C486:C489"/>
    <mergeCell ref="D486:D489"/>
    <mergeCell ref="E486:E489"/>
    <mergeCell ref="F486:F489"/>
    <mergeCell ref="G486:H489"/>
    <mergeCell ref="I486:K489"/>
    <mergeCell ref="AH482:AL485"/>
    <mergeCell ref="AN482:AR485"/>
    <mergeCell ref="AU482:AU485"/>
    <mergeCell ref="AV482:AV485"/>
    <mergeCell ref="AW482:AW485"/>
    <mergeCell ref="AB484:AD485"/>
    <mergeCell ref="L482:P485"/>
    <mergeCell ref="Q482:S485"/>
    <mergeCell ref="T482:V485"/>
    <mergeCell ref="W482:AA485"/>
    <mergeCell ref="AB482:AD483"/>
    <mergeCell ref="AE482:AG485"/>
    <mergeCell ref="C482:C485"/>
    <mergeCell ref="D482:D485"/>
    <mergeCell ref="E482:E485"/>
    <mergeCell ref="F482:F485"/>
    <mergeCell ref="G482:H485"/>
    <mergeCell ref="I482:K485"/>
    <mergeCell ref="AH478:AL481"/>
    <mergeCell ref="AN478:AR481"/>
    <mergeCell ref="AU478:AU481"/>
    <mergeCell ref="AV478:AV481"/>
    <mergeCell ref="AW478:AW481"/>
    <mergeCell ref="AB480:AD481"/>
    <mergeCell ref="L478:P481"/>
    <mergeCell ref="Q478:S481"/>
    <mergeCell ref="T478:V481"/>
    <mergeCell ref="W478:AA481"/>
    <mergeCell ref="AB478:AD479"/>
    <mergeCell ref="AE478:AG481"/>
    <mergeCell ref="C478:C481"/>
    <mergeCell ref="D478:D481"/>
    <mergeCell ref="E478:E481"/>
    <mergeCell ref="F478:F481"/>
    <mergeCell ref="G478:H481"/>
    <mergeCell ref="I478:K481"/>
    <mergeCell ref="AH474:AL477"/>
    <mergeCell ref="AN474:AR477"/>
    <mergeCell ref="AU474:AU477"/>
    <mergeCell ref="AV474:AV477"/>
    <mergeCell ref="AW474:AW477"/>
    <mergeCell ref="AB476:AD477"/>
    <mergeCell ref="L474:P477"/>
    <mergeCell ref="Q474:S477"/>
    <mergeCell ref="T474:V477"/>
    <mergeCell ref="W474:AA477"/>
    <mergeCell ref="AB474:AD475"/>
    <mergeCell ref="AE474:AG477"/>
    <mergeCell ref="C474:C477"/>
    <mergeCell ref="D474:D477"/>
    <mergeCell ref="E474:E477"/>
    <mergeCell ref="F474:F477"/>
    <mergeCell ref="G474:H477"/>
    <mergeCell ref="I474:K477"/>
    <mergeCell ref="AH470:AL473"/>
    <mergeCell ref="AN470:AR473"/>
    <mergeCell ref="AU470:AU473"/>
    <mergeCell ref="AV470:AV473"/>
    <mergeCell ref="AW470:AW473"/>
    <mergeCell ref="AB472:AD473"/>
    <mergeCell ref="L470:P473"/>
    <mergeCell ref="Q470:S473"/>
    <mergeCell ref="T470:V473"/>
    <mergeCell ref="W470:AA473"/>
    <mergeCell ref="AB470:AD471"/>
    <mergeCell ref="AE470:AG473"/>
    <mergeCell ref="C470:C473"/>
    <mergeCell ref="D470:D473"/>
    <mergeCell ref="E470:E473"/>
    <mergeCell ref="F470:F473"/>
    <mergeCell ref="G470:H473"/>
    <mergeCell ref="I470:K473"/>
    <mergeCell ref="AH466:AL469"/>
    <mergeCell ref="AN466:AR469"/>
    <mergeCell ref="AU466:AU469"/>
    <mergeCell ref="AV466:AV469"/>
    <mergeCell ref="AW466:AW469"/>
    <mergeCell ref="AB468:AD469"/>
    <mergeCell ref="L466:P469"/>
    <mergeCell ref="Q466:S469"/>
    <mergeCell ref="T466:V469"/>
    <mergeCell ref="W466:AA469"/>
    <mergeCell ref="AB466:AD467"/>
    <mergeCell ref="AE466:AG469"/>
    <mergeCell ref="C466:C469"/>
    <mergeCell ref="D466:D469"/>
    <mergeCell ref="E466:E469"/>
    <mergeCell ref="F466:F469"/>
    <mergeCell ref="G466:H469"/>
    <mergeCell ref="I466:K469"/>
    <mergeCell ref="AH462:AL465"/>
    <mergeCell ref="AN462:AR465"/>
    <mergeCell ref="AU462:AU465"/>
    <mergeCell ref="AV462:AV465"/>
    <mergeCell ref="AW462:AW465"/>
    <mergeCell ref="AB464:AD465"/>
    <mergeCell ref="L462:P465"/>
    <mergeCell ref="Q462:S465"/>
    <mergeCell ref="T462:V465"/>
    <mergeCell ref="W462:AA465"/>
    <mergeCell ref="AB462:AD463"/>
    <mergeCell ref="AE462:AG465"/>
    <mergeCell ref="C462:C465"/>
    <mergeCell ref="D462:D465"/>
    <mergeCell ref="E462:E465"/>
    <mergeCell ref="F462:F465"/>
    <mergeCell ref="G462:H465"/>
    <mergeCell ref="I462:K465"/>
    <mergeCell ref="AH458:AL461"/>
    <mergeCell ref="AN458:AR461"/>
    <mergeCell ref="AU458:AU461"/>
    <mergeCell ref="AV458:AV461"/>
    <mergeCell ref="AW458:AW461"/>
    <mergeCell ref="AB460:AD461"/>
    <mergeCell ref="L458:P461"/>
    <mergeCell ref="Q458:S461"/>
    <mergeCell ref="T458:V461"/>
    <mergeCell ref="W458:AA461"/>
    <mergeCell ref="AB458:AD459"/>
    <mergeCell ref="AE458:AG461"/>
    <mergeCell ref="C458:C461"/>
    <mergeCell ref="D458:D461"/>
    <mergeCell ref="E458:E461"/>
    <mergeCell ref="F458:F461"/>
    <mergeCell ref="G458:H461"/>
    <mergeCell ref="I458:K461"/>
    <mergeCell ref="AH454:AL457"/>
    <mergeCell ref="AN454:AR457"/>
    <mergeCell ref="AU454:AU457"/>
    <mergeCell ref="AV454:AV457"/>
    <mergeCell ref="AW454:AW457"/>
    <mergeCell ref="AB456:AD457"/>
    <mergeCell ref="L454:P457"/>
    <mergeCell ref="Q454:S457"/>
    <mergeCell ref="T454:V457"/>
    <mergeCell ref="W454:AA457"/>
    <mergeCell ref="AB454:AD455"/>
    <mergeCell ref="AE454:AG457"/>
    <mergeCell ref="C454:C457"/>
    <mergeCell ref="D454:D457"/>
    <mergeCell ref="E454:E457"/>
    <mergeCell ref="F454:F457"/>
    <mergeCell ref="G454:H457"/>
    <mergeCell ref="I454:K457"/>
    <mergeCell ref="AH450:AL453"/>
    <mergeCell ref="AN450:AR453"/>
    <mergeCell ref="AU450:AU453"/>
    <mergeCell ref="AV450:AV453"/>
    <mergeCell ref="AW450:AW453"/>
    <mergeCell ref="AB452:AD453"/>
    <mergeCell ref="L450:P453"/>
    <mergeCell ref="Q450:S453"/>
    <mergeCell ref="T450:V453"/>
    <mergeCell ref="W450:AA453"/>
    <mergeCell ref="AB450:AD451"/>
    <mergeCell ref="AE450:AG453"/>
    <mergeCell ref="C450:C453"/>
    <mergeCell ref="D450:D453"/>
    <mergeCell ref="E450:E453"/>
    <mergeCell ref="F450:F453"/>
    <mergeCell ref="G450:H453"/>
    <mergeCell ref="I450:K453"/>
    <mergeCell ref="AH446:AL449"/>
    <mergeCell ref="AN446:AR449"/>
    <mergeCell ref="AU446:AU449"/>
    <mergeCell ref="AV446:AV449"/>
    <mergeCell ref="AW446:AW449"/>
    <mergeCell ref="AB448:AD449"/>
    <mergeCell ref="L446:P449"/>
    <mergeCell ref="Q446:S449"/>
    <mergeCell ref="T446:V449"/>
    <mergeCell ref="W446:AA449"/>
    <mergeCell ref="AB446:AD447"/>
    <mergeCell ref="AE446:AG449"/>
    <mergeCell ref="C446:C449"/>
    <mergeCell ref="D446:D449"/>
    <mergeCell ref="E446:E449"/>
    <mergeCell ref="F446:F449"/>
    <mergeCell ref="G446:H449"/>
    <mergeCell ref="I446:K449"/>
    <mergeCell ref="AH442:AL445"/>
    <mergeCell ref="AN442:AR445"/>
    <mergeCell ref="AU442:AU445"/>
    <mergeCell ref="AV442:AV445"/>
    <mergeCell ref="AW442:AW445"/>
    <mergeCell ref="AB444:AD445"/>
    <mergeCell ref="L442:P445"/>
    <mergeCell ref="Q442:S445"/>
    <mergeCell ref="T442:V445"/>
    <mergeCell ref="W442:AA445"/>
    <mergeCell ref="AB442:AD443"/>
    <mergeCell ref="AE442:AG445"/>
    <mergeCell ref="C442:C445"/>
    <mergeCell ref="D442:D445"/>
    <mergeCell ref="E442:E445"/>
    <mergeCell ref="F442:F445"/>
    <mergeCell ref="G442:H445"/>
    <mergeCell ref="I442:K445"/>
    <mergeCell ref="AH438:AL441"/>
    <mergeCell ref="AN438:AR441"/>
    <mergeCell ref="AU438:AU441"/>
    <mergeCell ref="AV438:AV441"/>
    <mergeCell ref="AW438:AW441"/>
    <mergeCell ref="AB440:AD441"/>
    <mergeCell ref="L438:P441"/>
    <mergeCell ref="Q438:S441"/>
    <mergeCell ref="T438:V441"/>
    <mergeCell ref="W438:AA441"/>
    <mergeCell ref="AB438:AD439"/>
    <mergeCell ref="AE438:AG441"/>
    <mergeCell ref="C438:C441"/>
    <mergeCell ref="D438:D441"/>
    <mergeCell ref="E438:E441"/>
    <mergeCell ref="F438:F441"/>
    <mergeCell ref="G438:H441"/>
    <mergeCell ref="I438:K441"/>
    <mergeCell ref="AH434:AL437"/>
    <mergeCell ref="AN434:AR437"/>
    <mergeCell ref="AU434:AU437"/>
    <mergeCell ref="AV434:AV437"/>
    <mergeCell ref="AW434:AW437"/>
    <mergeCell ref="AB436:AD437"/>
    <mergeCell ref="L434:P437"/>
    <mergeCell ref="Q434:S437"/>
    <mergeCell ref="T434:V437"/>
    <mergeCell ref="W434:AA437"/>
    <mergeCell ref="AB434:AD435"/>
    <mergeCell ref="AE434:AG437"/>
    <mergeCell ref="C434:C437"/>
    <mergeCell ref="D434:D437"/>
    <mergeCell ref="E434:E437"/>
    <mergeCell ref="F434:F437"/>
    <mergeCell ref="G434:H437"/>
    <mergeCell ref="I434:K437"/>
    <mergeCell ref="AH430:AL433"/>
    <mergeCell ref="AN430:AR433"/>
    <mergeCell ref="AU430:AU433"/>
    <mergeCell ref="AV430:AV433"/>
    <mergeCell ref="AW430:AW433"/>
    <mergeCell ref="AB432:AD433"/>
    <mergeCell ref="L430:P433"/>
    <mergeCell ref="Q430:S433"/>
    <mergeCell ref="T430:V433"/>
    <mergeCell ref="W430:AA433"/>
    <mergeCell ref="AB430:AD431"/>
    <mergeCell ref="AE430:AG433"/>
    <mergeCell ref="C430:C433"/>
    <mergeCell ref="D430:D433"/>
    <mergeCell ref="E430:E433"/>
    <mergeCell ref="F430:F433"/>
    <mergeCell ref="G430:H433"/>
    <mergeCell ref="I430:K433"/>
    <mergeCell ref="AH426:AL429"/>
    <mergeCell ref="AN426:AR429"/>
    <mergeCell ref="AU426:AU429"/>
    <mergeCell ref="AV426:AV429"/>
    <mergeCell ref="AW426:AW429"/>
    <mergeCell ref="AB428:AD429"/>
    <mergeCell ref="L426:P429"/>
    <mergeCell ref="Q426:S429"/>
    <mergeCell ref="T426:V429"/>
    <mergeCell ref="W426:AA429"/>
    <mergeCell ref="AB426:AD427"/>
    <mergeCell ref="AE426:AG429"/>
    <mergeCell ref="C426:C429"/>
    <mergeCell ref="D426:D429"/>
    <mergeCell ref="E426:E429"/>
    <mergeCell ref="F426:F429"/>
    <mergeCell ref="G426:H429"/>
    <mergeCell ref="I426:K429"/>
    <mergeCell ref="AH422:AL425"/>
    <mergeCell ref="AN422:AR425"/>
    <mergeCell ref="AU422:AU425"/>
    <mergeCell ref="AV422:AV425"/>
    <mergeCell ref="AW422:AW425"/>
    <mergeCell ref="AB424:AD425"/>
    <mergeCell ref="L422:P425"/>
    <mergeCell ref="Q422:S425"/>
    <mergeCell ref="T422:V425"/>
    <mergeCell ref="W422:AA425"/>
    <mergeCell ref="AB422:AD423"/>
    <mergeCell ref="AE422:AG425"/>
    <mergeCell ref="C422:C425"/>
    <mergeCell ref="D422:D425"/>
    <mergeCell ref="E422:E425"/>
    <mergeCell ref="F422:F425"/>
    <mergeCell ref="G422:H425"/>
    <mergeCell ref="I422:K425"/>
    <mergeCell ref="AH418:AL421"/>
    <mergeCell ref="AN418:AR421"/>
    <mergeCell ref="AU418:AU421"/>
    <mergeCell ref="AV418:AV421"/>
    <mergeCell ref="AW418:AW421"/>
    <mergeCell ref="AB420:AD421"/>
    <mergeCell ref="L418:P421"/>
    <mergeCell ref="Q418:S421"/>
    <mergeCell ref="T418:V421"/>
    <mergeCell ref="W418:AA421"/>
    <mergeCell ref="AB418:AD419"/>
    <mergeCell ref="AE418:AG421"/>
    <mergeCell ref="C418:C421"/>
    <mergeCell ref="D418:D421"/>
    <mergeCell ref="E418:E421"/>
    <mergeCell ref="F418:F421"/>
    <mergeCell ref="G418:H421"/>
    <mergeCell ref="I418:K421"/>
    <mergeCell ref="AH414:AL417"/>
    <mergeCell ref="AN414:AR417"/>
    <mergeCell ref="AU414:AU417"/>
    <mergeCell ref="AV414:AV417"/>
    <mergeCell ref="AW414:AW417"/>
    <mergeCell ref="AB416:AD417"/>
    <mergeCell ref="L414:P417"/>
    <mergeCell ref="Q414:S417"/>
    <mergeCell ref="T414:V417"/>
    <mergeCell ref="W414:AA417"/>
    <mergeCell ref="AB414:AD415"/>
    <mergeCell ref="AE414:AG417"/>
    <mergeCell ref="C414:C417"/>
    <mergeCell ref="D414:D417"/>
    <mergeCell ref="E414:E417"/>
    <mergeCell ref="F414:F417"/>
    <mergeCell ref="G414:H417"/>
    <mergeCell ref="I414:K417"/>
    <mergeCell ref="AH410:AL413"/>
    <mergeCell ref="AN410:AR413"/>
    <mergeCell ref="AU410:AU413"/>
    <mergeCell ref="AV410:AV413"/>
    <mergeCell ref="AW410:AW413"/>
    <mergeCell ref="AB412:AD413"/>
    <mergeCell ref="L410:P413"/>
    <mergeCell ref="Q410:S413"/>
    <mergeCell ref="T410:V413"/>
    <mergeCell ref="W410:AA413"/>
    <mergeCell ref="AB410:AD411"/>
    <mergeCell ref="AE410:AG413"/>
    <mergeCell ref="C410:C413"/>
    <mergeCell ref="D410:D413"/>
    <mergeCell ref="E410:E413"/>
    <mergeCell ref="F410:F413"/>
    <mergeCell ref="G410:H413"/>
    <mergeCell ref="I410:K413"/>
    <mergeCell ref="AH406:AL409"/>
    <mergeCell ref="AN406:AR409"/>
    <mergeCell ref="AU406:AU409"/>
    <mergeCell ref="AV406:AV409"/>
    <mergeCell ref="AW406:AW409"/>
    <mergeCell ref="AB408:AD409"/>
    <mergeCell ref="L406:P409"/>
    <mergeCell ref="Q406:S409"/>
    <mergeCell ref="T406:V409"/>
    <mergeCell ref="W406:AA409"/>
    <mergeCell ref="AB406:AD407"/>
    <mergeCell ref="AE406:AG409"/>
    <mergeCell ref="C406:C409"/>
    <mergeCell ref="D406:D409"/>
    <mergeCell ref="E406:E409"/>
    <mergeCell ref="F406:F409"/>
    <mergeCell ref="G406:H409"/>
    <mergeCell ref="I406:K409"/>
    <mergeCell ref="AH402:AL405"/>
    <mergeCell ref="AN402:AR405"/>
    <mergeCell ref="AU402:AU405"/>
    <mergeCell ref="AV402:AV405"/>
    <mergeCell ref="AW402:AW405"/>
    <mergeCell ref="AB404:AD405"/>
    <mergeCell ref="L402:P405"/>
    <mergeCell ref="Q402:S405"/>
    <mergeCell ref="T402:V405"/>
    <mergeCell ref="W402:AA405"/>
    <mergeCell ref="AB402:AD403"/>
    <mergeCell ref="AE402:AG405"/>
    <mergeCell ref="C402:C405"/>
    <mergeCell ref="D402:D405"/>
    <mergeCell ref="E402:E405"/>
    <mergeCell ref="F402:F405"/>
    <mergeCell ref="G402:H405"/>
    <mergeCell ref="I402:K405"/>
    <mergeCell ref="AH398:AL401"/>
    <mergeCell ref="AN398:AR401"/>
    <mergeCell ref="AU398:AU401"/>
    <mergeCell ref="AV398:AV401"/>
    <mergeCell ref="AW398:AW401"/>
    <mergeCell ref="AB400:AD401"/>
    <mergeCell ref="L398:P401"/>
    <mergeCell ref="Q398:S401"/>
    <mergeCell ref="T398:V401"/>
    <mergeCell ref="W398:AA401"/>
    <mergeCell ref="AB398:AD399"/>
    <mergeCell ref="AE398:AG401"/>
    <mergeCell ref="C398:C401"/>
    <mergeCell ref="D398:D401"/>
    <mergeCell ref="E398:E401"/>
    <mergeCell ref="F398:F401"/>
    <mergeCell ref="G398:H401"/>
    <mergeCell ref="I398:K401"/>
    <mergeCell ref="AH394:AL397"/>
    <mergeCell ref="AN394:AR397"/>
    <mergeCell ref="AU394:AU397"/>
    <mergeCell ref="AV394:AV397"/>
    <mergeCell ref="AW394:AW397"/>
    <mergeCell ref="AB396:AD397"/>
    <mergeCell ref="L394:P397"/>
    <mergeCell ref="Q394:S397"/>
    <mergeCell ref="T394:V397"/>
    <mergeCell ref="W394:AA397"/>
    <mergeCell ref="AB394:AD395"/>
    <mergeCell ref="AE394:AG397"/>
    <mergeCell ref="C394:C397"/>
    <mergeCell ref="D394:D397"/>
    <mergeCell ref="E394:E397"/>
    <mergeCell ref="F394:F397"/>
    <mergeCell ref="G394:H397"/>
    <mergeCell ref="I394:K397"/>
    <mergeCell ref="AH390:AL393"/>
    <mergeCell ref="AN390:AR393"/>
    <mergeCell ref="AU390:AU393"/>
    <mergeCell ref="AV390:AV393"/>
    <mergeCell ref="AW390:AW393"/>
    <mergeCell ref="AB392:AD393"/>
    <mergeCell ref="L390:P393"/>
    <mergeCell ref="Q390:S393"/>
    <mergeCell ref="T390:V393"/>
    <mergeCell ref="W390:AA393"/>
    <mergeCell ref="AB390:AD391"/>
    <mergeCell ref="AE390:AG393"/>
    <mergeCell ref="C390:C393"/>
    <mergeCell ref="D390:D393"/>
    <mergeCell ref="E390:E393"/>
    <mergeCell ref="F390:F393"/>
    <mergeCell ref="G390:H393"/>
    <mergeCell ref="I390:K393"/>
    <mergeCell ref="AH386:AL389"/>
    <mergeCell ref="AN386:AR389"/>
    <mergeCell ref="AU386:AU389"/>
    <mergeCell ref="AV386:AV389"/>
    <mergeCell ref="AW386:AW389"/>
    <mergeCell ref="AB388:AD389"/>
    <mergeCell ref="L386:P389"/>
    <mergeCell ref="Q386:S389"/>
    <mergeCell ref="T386:V389"/>
    <mergeCell ref="W386:AA389"/>
    <mergeCell ref="AB386:AD387"/>
    <mergeCell ref="AE386:AG389"/>
    <mergeCell ref="C386:C389"/>
    <mergeCell ref="D386:D389"/>
    <mergeCell ref="E386:E389"/>
    <mergeCell ref="F386:F389"/>
    <mergeCell ref="G386:H389"/>
    <mergeCell ref="I386:K389"/>
    <mergeCell ref="AH382:AL385"/>
    <mergeCell ref="AN382:AR385"/>
    <mergeCell ref="AU382:AU385"/>
    <mergeCell ref="AV382:AV385"/>
    <mergeCell ref="AW382:AW385"/>
    <mergeCell ref="AB384:AD385"/>
    <mergeCell ref="L382:P385"/>
    <mergeCell ref="Q382:S385"/>
    <mergeCell ref="T382:V385"/>
    <mergeCell ref="W382:AA385"/>
    <mergeCell ref="AB382:AD383"/>
    <mergeCell ref="AE382:AG385"/>
    <mergeCell ref="C382:C385"/>
    <mergeCell ref="D382:D385"/>
    <mergeCell ref="E382:E385"/>
    <mergeCell ref="F382:F385"/>
    <mergeCell ref="G382:H385"/>
    <mergeCell ref="I382:K385"/>
    <mergeCell ref="AH378:AL381"/>
    <mergeCell ref="AN378:AR381"/>
    <mergeCell ref="AU378:AU381"/>
    <mergeCell ref="AV378:AV381"/>
    <mergeCell ref="AW378:AW381"/>
    <mergeCell ref="AB380:AD381"/>
    <mergeCell ref="L378:P381"/>
    <mergeCell ref="Q378:S381"/>
    <mergeCell ref="T378:V381"/>
    <mergeCell ref="W378:AA381"/>
    <mergeCell ref="AB378:AD379"/>
    <mergeCell ref="AE378:AG381"/>
    <mergeCell ref="C378:C381"/>
    <mergeCell ref="D378:D381"/>
    <mergeCell ref="E378:E381"/>
    <mergeCell ref="F378:F381"/>
    <mergeCell ref="G378:H381"/>
    <mergeCell ref="I378:K381"/>
    <mergeCell ref="AH374:AL377"/>
    <mergeCell ref="AN374:AR377"/>
    <mergeCell ref="AU374:AU377"/>
    <mergeCell ref="AV374:AV377"/>
    <mergeCell ref="AW374:AW377"/>
    <mergeCell ref="AB376:AD377"/>
    <mergeCell ref="L374:P377"/>
    <mergeCell ref="Q374:S377"/>
    <mergeCell ref="T374:V377"/>
    <mergeCell ref="W374:AA377"/>
    <mergeCell ref="AB374:AD375"/>
    <mergeCell ref="AE374:AG377"/>
    <mergeCell ref="C374:C377"/>
    <mergeCell ref="D374:D377"/>
    <mergeCell ref="E374:E377"/>
    <mergeCell ref="F374:F377"/>
    <mergeCell ref="G374:H377"/>
    <mergeCell ref="I374:K377"/>
    <mergeCell ref="AH370:AL373"/>
    <mergeCell ref="AN370:AR373"/>
    <mergeCell ref="AU370:AU373"/>
    <mergeCell ref="AV370:AV373"/>
    <mergeCell ref="AW370:AW373"/>
    <mergeCell ref="AB372:AD373"/>
    <mergeCell ref="L370:P373"/>
    <mergeCell ref="Q370:S373"/>
    <mergeCell ref="T370:V373"/>
    <mergeCell ref="W370:AA373"/>
    <mergeCell ref="AB370:AD371"/>
    <mergeCell ref="AE370:AG373"/>
    <mergeCell ref="C370:C373"/>
    <mergeCell ref="D370:D373"/>
    <mergeCell ref="E370:E373"/>
    <mergeCell ref="F370:F373"/>
    <mergeCell ref="G370:H373"/>
    <mergeCell ref="I370:K373"/>
    <mergeCell ref="AH366:AL369"/>
    <mergeCell ref="AN366:AR369"/>
    <mergeCell ref="AU366:AU369"/>
    <mergeCell ref="AV366:AV369"/>
    <mergeCell ref="AW366:AW369"/>
    <mergeCell ref="AB368:AD369"/>
    <mergeCell ref="L366:P369"/>
    <mergeCell ref="Q366:S369"/>
    <mergeCell ref="T366:V369"/>
    <mergeCell ref="W366:AA369"/>
    <mergeCell ref="AB366:AD367"/>
    <mergeCell ref="AE366:AG369"/>
    <mergeCell ref="C366:C369"/>
    <mergeCell ref="D366:D369"/>
    <mergeCell ref="E366:E369"/>
    <mergeCell ref="F366:F369"/>
    <mergeCell ref="G366:H369"/>
    <mergeCell ref="I366:K369"/>
    <mergeCell ref="AH362:AL365"/>
    <mergeCell ref="AN362:AR365"/>
    <mergeCell ref="AU362:AU365"/>
    <mergeCell ref="AV362:AV365"/>
    <mergeCell ref="AW362:AW365"/>
    <mergeCell ref="AB364:AD365"/>
    <mergeCell ref="L362:P365"/>
    <mergeCell ref="Q362:S365"/>
    <mergeCell ref="T362:V365"/>
    <mergeCell ref="W362:AA365"/>
    <mergeCell ref="AB362:AD363"/>
    <mergeCell ref="AE362:AG365"/>
    <mergeCell ref="C362:C365"/>
    <mergeCell ref="D362:D365"/>
    <mergeCell ref="E362:E365"/>
    <mergeCell ref="F362:F365"/>
    <mergeCell ref="G362:H365"/>
    <mergeCell ref="I362:K365"/>
    <mergeCell ref="AH358:AL361"/>
    <mergeCell ref="AN358:AR361"/>
    <mergeCell ref="AU358:AU361"/>
    <mergeCell ref="AV358:AV361"/>
    <mergeCell ref="AW358:AW361"/>
    <mergeCell ref="AB360:AD361"/>
    <mergeCell ref="L358:P361"/>
    <mergeCell ref="Q358:S361"/>
    <mergeCell ref="T358:V361"/>
    <mergeCell ref="W358:AA361"/>
    <mergeCell ref="AB358:AD359"/>
    <mergeCell ref="AE358:AG361"/>
    <mergeCell ref="C358:C361"/>
    <mergeCell ref="D358:D361"/>
    <mergeCell ref="E358:E361"/>
    <mergeCell ref="F358:F361"/>
    <mergeCell ref="G358:H361"/>
    <mergeCell ref="I358:K361"/>
    <mergeCell ref="AH354:AL357"/>
    <mergeCell ref="AN354:AR357"/>
    <mergeCell ref="AU354:AU357"/>
    <mergeCell ref="AV354:AV357"/>
    <mergeCell ref="AW354:AW357"/>
    <mergeCell ref="AB356:AD357"/>
    <mergeCell ref="L354:P357"/>
    <mergeCell ref="Q354:S357"/>
    <mergeCell ref="T354:V357"/>
    <mergeCell ref="W354:AA357"/>
    <mergeCell ref="AB354:AD355"/>
    <mergeCell ref="AE354:AG357"/>
    <mergeCell ref="C354:C357"/>
    <mergeCell ref="D354:D357"/>
    <mergeCell ref="E354:E357"/>
    <mergeCell ref="F354:F357"/>
    <mergeCell ref="G354:H357"/>
    <mergeCell ref="I354:K357"/>
    <mergeCell ref="AH350:AL353"/>
    <mergeCell ref="AN350:AR353"/>
    <mergeCell ref="AU350:AU353"/>
    <mergeCell ref="AV350:AV353"/>
    <mergeCell ref="AW350:AW353"/>
    <mergeCell ref="AB352:AD353"/>
    <mergeCell ref="L350:P353"/>
    <mergeCell ref="Q350:S353"/>
    <mergeCell ref="T350:V353"/>
    <mergeCell ref="W350:AA353"/>
    <mergeCell ref="AB350:AD351"/>
    <mergeCell ref="AE350:AG353"/>
    <mergeCell ref="C350:C353"/>
    <mergeCell ref="D350:D353"/>
    <mergeCell ref="E350:E353"/>
    <mergeCell ref="F350:F353"/>
    <mergeCell ref="G350:H353"/>
    <mergeCell ref="I350:K353"/>
    <mergeCell ref="AH346:AL349"/>
    <mergeCell ref="AN346:AR349"/>
    <mergeCell ref="AU346:AU349"/>
    <mergeCell ref="AV346:AV349"/>
    <mergeCell ref="AW346:AW349"/>
    <mergeCell ref="AB348:AD349"/>
    <mergeCell ref="L346:P349"/>
    <mergeCell ref="Q346:S349"/>
    <mergeCell ref="T346:V349"/>
    <mergeCell ref="W346:AA349"/>
    <mergeCell ref="AB346:AD347"/>
    <mergeCell ref="AE346:AG349"/>
    <mergeCell ref="C346:C349"/>
    <mergeCell ref="D346:D349"/>
    <mergeCell ref="E346:E349"/>
    <mergeCell ref="F346:F349"/>
    <mergeCell ref="G346:H349"/>
    <mergeCell ref="I346:K349"/>
    <mergeCell ref="AH342:AL345"/>
    <mergeCell ref="AN342:AR345"/>
    <mergeCell ref="AU342:AU345"/>
    <mergeCell ref="AV342:AV345"/>
    <mergeCell ref="AW342:AW345"/>
    <mergeCell ref="AB344:AD345"/>
    <mergeCell ref="L342:P345"/>
    <mergeCell ref="Q342:S345"/>
    <mergeCell ref="T342:V345"/>
    <mergeCell ref="W342:AA345"/>
    <mergeCell ref="AB342:AD343"/>
    <mergeCell ref="AE342:AG345"/>
    <mergeCell ref="C342:C345"/>
    <mergeCell ref="D342:D345"/>
    <mergeCell ref="E342:E345"/>
    <mergeCell ref="F342:F345"/>
    <mergeCell ref="G342:H345"/>
    <mergeCell ref="I342:K345"/>
    <mergeCell ref="AH338:AL341"/>
    <mergeCell ref="AN338:AR341"/>
    <mergeCell ref="AU338:AU341"/>
    <mergeCell ref="AV338:AV341"/>
    <mergeCell ref="AW338:AW341"/>
    <mergeCell ref="AB340:AD341"/>
    <mergeCell ref="L338:P341"/>
    <mergeCell ref="Q338:S341"/>
    <mergeCell ref="T338:V341"/>
    <mergeCell ref="W338:AA341"/>
    <mergeCell ref="AB338:AD339"/>
    <mergeCell ref="AE338:AG341"/>
    <mergeCell ref="C338:C341"/>
    <mergeCell ref="D338:D341"/>
    <mergeCell ref="E338:E341"/>
    <mergeCell ref="F338:F341"/>
    <mergeCell ref="G338:H341"/>
    <mergeCell ref="I338:K341"/>
    <mergeCell ref="AH334:AL337"/>
    <mergeCell ref="AN334:AR337"/>
    <mergeCell ref="AU334:AU337"/>
    <mergeCell ref="AV334:AV337"/>
    <mergeCell ref="AW334:AW337"/>
    <mergeCell ref="AB336:AD337"/>
    <mergeCell ref="L334:P337"/>
    <mergeCell ref="Q334:S337"/>
    <mergeCell ref="T334:V337"/>
    <mergeCell ref="W334:AA337"/>
    <mergeCell ref="AB334:AD335"/>
    <mergeCell ref="AE334:AG337"/>
    <mergeCell ref="C334:C337"/>
    <mergeCell ref="D334:D337"/>
    <mergeCell ref="E334:E337"/>
    <mergeCell ref="F334:F337"/>
    <mergeCell ref="G334:H337"/>
    <mergeCell ref="I334:K337"/>
    <mergeCell ref="AH330:AL333"/>
    <mergeCell ref="AN330:AR333"/>
    <mergeCell ref="AU330:AU333"/>
    <mergeCell ref="AV330:AV333"/>
    <mergeCell ref="AW330:AW333"/>
    <mergeCell ref="AB332:AD333"/>
    <mergeCell ref="L330:P333"/>
    <mergeCell ref="Q330:S333"/>
    <mergeCell ref="T330:V333"/>
    <mergeCell ref="W330:AA333"/>
    <mergeCell ref="AB330:AD331"/>
    <mergeCell ref="AE330:AG333"/>
    <mergeCell ref="C330:C333"/>
    <mergeCell ref="D330:D333"/>
    <mergeCell ref="E330:E333"/>
    <mergeCell ref="F330:F333"/>
    <mergeCell ref="G330:H333"/>
    <mergeCell ref="I330:K333"/>
    <mergeCell ref="AH326:AL329"/>
    <mergeCell ref="AN326:AR329"/>
    <mergeCell ref="AU326:AU329"/>
    <mergeCell ref="AV326:AV329"/>
    <mergeCell ref="AW326:AW329"/>
    <mergeCell ref="AB328:AD329"/>
    <mergeCell ref="L326:P329"/>
    <mergeCell ref="Q326:S329"/>
    <mergeCell ref="T326:V329"/>
    <mergeCell ref="W326:AA329"/>
    <mergeCell ref="AB326:AD327"/>
    <mergeCell ref="AE326:AG329"/>
    <mergeCell ref="C326:C329"/>
    <mergeCell ref="D326:D329"/>
    <mergeCell ref="E326:E329"/>
    <mergeCell ref="F326:F329"/>
    <mergeCell ref="G326:H329"/>
    <mergeCell ref="I326:K329"/>
    <mergeCell ref="AH322:AL325"/>
    <mergeCell ref="AN322:AR325"/>
    <mergeCell ref="AU322:AU325"/>
    <mergeCell ref="AV322:AV325"/>
    <mergeCell ref="AW322:AW325"/>
    <mergeCell ref="AB324:AD325"/>
    <mergeCell ref="L322:P325"/>
    <mergeCell ref="Q322:S325"/>
    <mergeCell ref="T322:V325"/>
    <mergeCell ref="W322:AA325"/>
    <mergeCell ref="AB322:AD323"/>
    <mergeCell ref="AE322:AG325"/>
    <mergeCell ref="C322:C325"/>
    <mergeCell ref="D322:D325"/>
    <mergeCell ref="E322:E325"/>
    <mergeCell ref="F322:F325"/>
    <mergeCell ref="G322:H325"/>
    <mergeCell ref="I322:K325"/>
    <mergeCell ref="AH318:AL321"/>
    <mergeCell ref="AN318:AR321"/>
    <mergeCell ref="AU318:AU321"/>
    <mergeCell ref="AV318:AV321"/>
    <mergeCell ref="AW318:AW321"/>
    <mergeCell ref="AB320:AD321"/>
    <mergeCell ref="L318:P321"/>
    <mergeCell ref="Q318:S321"/>
    <mergeCell ref="T318:V321"/>
    <mergeCell ref="W318:AA321"/>
    <mergeCell ref="AB318:AD319"/>
    <mergeCell ref="AE318:AG321"/>
    <mergeCell ref="C318:C321"/>
    <mergeCell ref="D318:D321"/>
    <mergeCell ref="E318:E321"/>
    <mergeCell ref="F318:F321"/>
    <mergeCell ref="G318:H321"/>
    <mergeCell ref="I318:K321"/>
    <mergeCell ref="AH314:AL317"/>
    <mergeCell ref="AN314:AR317"/>
    <mergeCell ref="AU314:AU317"/>
    <mergeCell ref="AV314:AV317"/>
    <mergeCell ref="AW314:AW317"/>
    <mergeCell ref="AB316:AD317"/>
    <mergeCell ref="L314:P317"/>
    <mergeCell ref="Q314:S317"/>
    <mergeCell ref="T314:V317"/>
    <mergeCell ref="W314:AA317"/>
    <mergeCell ref="AB314:AD315"/>
    <mergeCell ref="AE314:AG317"/>
    <mergeCell ref="C314:C317"/>
    <mergeCell ref="D314:D317"/>
    <mergeCell ref="E314:E317"/>
    <mergeCell ref="F314:F317"/>
    <mergeCell ref="G314:H317"/>
    <mergeCell ref="I314:K317"/>
    <mergeCell ref="AH310:AL313"/>
    <mergeCell ref="AN310:AR313"/>
    <mergeCell ref="AU310:AU313"/>
    <mergeCell ref="AV310:AV313"/>
    <mergeCell ref="AW310:AW313"/>
    <mergeCell ref="AB312:AD313"/>
    <mergeCell ref="L310:P313"/>
    <mergeCell ref="Q310:S313"/>
    <mergeCell ref="T310:V313"/>
    <mergeCell ref="W310:AA313"/>
    <mergeCell ref="AB310:AD311"/>
    <mergeCell ref="AE310:AG313"/>
    <mergeCell ref="C310:C313"/>
    <mergeCell ref="D310:D313"/>
    <mergeCell ref="E310:E313"/>
    <mergeCell ref="F310:F313"/>
    <mergeCell ref="G310:H313"/>
    <mergeCell ref="I310:K313"/>
    <mergeCell ref="AH306:AL309"/>
    <mergeCell ref="AN306:AR309"/>
    <mergeCell ref="AU306:AU309"/>
    <mergeCell ref="AV306:AV309"/>
    <mergeCell ref="AW306:AW309"/>
    <mergeCell ref="AB308:AD309"/>
    <mergeCell ref="L306:P309"/>
    <mergeCell ref="Q306:S309"/>
    <mergeCell ref="T306:V309"/>
    <mergeCell ref="W306:AA309"/>
    <mergeCell ref="AB306:AD307"/>
    <mergeCell ref="AE306:AG309"/>
    <mergeCell ref="C306:C309"/>
    <mergeCell ref="D306:D309"/>
    <mergeCell ref="E306:E309"/>
    <mergeCell ref="F306:F309"/>
    <mergeCell ref="G306:H309"/>
    <mergeCell ref="I306:K309"/>
    <mergeCell ref="AH302:AL305"/>
    <mergeCell ref="AN302:AR305"/>
    <mergeCell ref="AU302:AU305"/>
    <mergeCell ref="AV302:AV305"/>
    <mergeCell ref="AW302:AW305"/>
    <mergeCell ref="AB304:AD305"/>
    <mergeCell ref="L302:P305"/>
    <mergeCell ref="Q302:S305"/>
    <mergeCell ref="T302:V305"/>
    <mergeCell ref="W302:AA305"/>
    <mergeCell ref="AB302:AD303"/>
    <mergeCell ref="AE302:AG305"/>
    <mergeCell ref="C302:C305"/>
    <mergeCell ref="D302:D305"/>
    <mergeCell ref="E302:E305"/>
    <mergeCell ref="F302:F305"/>
    <mergeCell ref="G302:H305"/>
    <mergeCell ref="I302:K305"/>
    <mergeCell ref="AU296:AU301"/>
    <mergeCell ref="AV296:AV301"/>
    <mergeCell ref="AW296:AW301"/>
    <mergeCell ref="L298:P301"/>
    <mergeCell ref="Q298:S301"/>
    <mergeCell ref="T298:V301"/>
    <mergeCell ref="W298:AA301"/>
    <mergeCell ref="AB298:AD299"/>
    <mergeCell ref="AE298:AG301"/>
    <mergeCell ref="AB300:AD301"/>
    <mergeCell ref="AN291:AS292"/>
    <mergeCell ref="C296:H301"/>
    <mergeCell ref="I296:K301"/>
    <mergeCell ref="L296:P297"/>
    <mergeCell ref="Q296:V297"/>
    <mergeCell ref="W296:AA297"/>
    <mergeCell ref="AB296:AG297"/>
    <mergeCell ref="AH296:AL301"/>
    <mergeCell ref="AN296:AR301"/>
    <mergeCell ref="C294:AR294"/>
    <mergeCell ref="D256:J257"/>
    <mergeCell ref="K256:R257"/>
    <mergeCell ref="S256:V257"/>
    <mergeCell ref="W256:AR257"/>
    <mergeCell ref="AU230:AU231"/>
    <mergeCell ref="C258:J259"/>
    <mergeCell ref="K258:R259"/>
    <mergeCell ref="S258:V259"/>
    <mergeCell ref="W258:AR259"/>
    <mergeCell ref="AL245:AO249"/>
    <mergeCell ref="C248:I251"/>
    <mergeCell ref="S249:T249"/>
    <mergeCell ref="X249:Z249"/>
    <mergeCell ref="C254:J255"/>
    <mergeCell ref="K254:R255"/>
    <mergeCell ref="S254:V255"/>
    <mergeCell ref="W254:AR255"/>
    <mergeCell ref="C241:I242"/>
    <mergeCell ref="J241:AF242"/>
    <mergeCell ref="AG241:AO242"/>
    <mergeCell ref="C243:I247"/>
    <mergeCell ref="P243:R243"/>
    <mergeCell ref="V243:X243"/>
    <mergeCell ref="K245:L245"/>
    <mergeCell ref="U245:V245"/>
    <mergeCell ref="Z245:AB245"/>
    <mergeCell ref="AG245:AK249"/>
    <mergeCell ref="B227:E228"/>
    <mergeCell ref="F227:G228"/>
    <mergeCell ref="H227:I228"/>
    <mergeCell ref="J227:K228"/>
    <mergeCell ref="L227:M228"/>
    <mergeCell ref="N227:O228"/>
    <mergeCell ref="BD232:BD233"/>
    <mergeCell ref="BE232:BE233"/>
    <mergeCell ref="BF232:BG233"/>
    <mergeCell ref="D233:AB233"/>
    <mergeCell ref="BA226:BA227"/>
    <mergeCell ref="BB226:BB227"/>
    <mergeCell ref="BC226:BC227"/>
    <mergeCell ref="BD226:BD227"/>
    <mergeCell ref="BE226:BE227"/>
    <mergeCell ref="BF226:BG227"/>
    <mergeCell ref="AE234:AK235"/>
    <mergeCell ref="AL234:AQ235"/>
    <mergeCell ref="AW232:AW233"/>
    <mergeCell ref="AX232:AX233"/>
    <mergeCell ref="AY232:AY233"/>
    <mergeCell ref="BA232:BA233"/>
    <mergeCell ref="BB232:BB233"/>
    <mergeCell ref="BC232:BC233"/>
    <mergeCell ref="D231:AB231"/>
    <mergeCell ref="AE231:AK232"/>
    <mergeCell ref="AL231:AQ232"/>
    <mergeCell ref="D232:AB232"/>
    <mergeCell ref="AU232:AU233"/>
    <mergeCell ref="AV232:AV233"/>
    <mergeCell ref="AU226:AU227"/>
    <mergeCell ref="AV226:AV227"/>
    <mergeCell ref="AW226:AW227"/>
    <mergeCell ref="AX226:AX227"/>
    <mergeCell ref="AY226:AY227"/>
    <mergeCell ref="Z224:AA225"/>
    <mergeCell ref="AE224:AI225"/>
    <mergeCell ref="AJ224:AK225"/>
    <mergeCell ref="AL224:AM225"/>
    <mergeCell ref="AN224:AO225"/>
    <mergeCell ref="AP224:AQ225"/>
    <mergeCell ref="AE227:AI228"/>
    <mergeCell ref="AJ227:AK228"/>
    <mergeCell ref="AL227:AM228"/>
    <mergeCell ref="AN227:AO228"/>
    <mergeCell ref="AP227:AQ228"/>
    <mergeCell ref="P227:Q228"/>
    <mergeCell ref="R227:S228"/>
    <mergeCell ref="T227:U228"/>
    <mergeCell ref="V227:W228"/>
    <mergeCell ref="X227:Y228"/>
    <mergeCell ref="Z227:AA228"/>
    <mergeCell ref="N224:O225"/>
    <mergeCell ref="P224:Q225"/>
    <mergeCell ref="R224:S225"/>
    <mergeCell ref="T224:U225"/>
    <mergeCell ref="V224:W225"/>
    <mergeCell ref="X224:Y225"/>
    <mergeCell ref="AT220:AT221"/>
    <mergeCell ref="AU221:AU222"/>
    <mergeCell ref="AV221:AV222"/>
    <mergeCell ref="AX221:AX222"/>
    <mergeCell ref="AY221:AY222"/>
    <mergeCell ref="B224:E225"/>
    <mergeCell ref="F224:G225"/>
    <mergeCell ref="H224:I225"/>
    <mergeCell ref="J224:K225"/>
    <mergeCell ref="L224:M225"/>
    <mergeCell ref="Z220:AA221"/>
    <mergeCell ref="AE220:AI221"/>
    <mergeCell ref="AJ220:AK221"/>
    <mergeCell ref="AL220:AM221"/>
    <mergeCell ref="AN220:AO221"/>
    <mergeCell ref="AP220:AQ221"/>
    <mergeCell ref="N220:O221"/>
    <mergeCell ref="P220:Q221"/>
    <mergeCell ref="R220:S221"/>
    <mergeCell ref="T220:U221"/>
    <mergeCell ref="V220:W221"/>
    <mergeCell ref="X220:Y221"/>
    <mergeCell ref="AU224:AU225"/>
    <mergeCell ref="A217:I218"/>
    <mergeCell ref="B220:E221"/>
    <mergeCell ref="F220:G221"/>
    <mergeCell ref="H220:I221"/>
    <mergeCell ref="J220:K221"/>
    <mergeCell ref="L220:M221"/>
    <mergeCell ref="BD210:BD211"/>
    <mergeCell ref="BE210:BE211"/>
    <mergeCell ref="BF210:BG211"/>
    <mergeCell ref="D211:AB211"/>
    <mergeCell ref="AE212:AK213"/>
    <mergeCell ref="AL212:AQ213"/>
    <mergeCell ref="AW210:AW211"/>
    <mergeCell ref="AX210:AX211"/>
    <mergeCell ref="AY210:AY211"/>
    <mergeCell ref="BA210:BA211"/>
    <mergeCell ref="BB210:BB211"/>
    <mergeCell ref="BC210:BC211"/>
    <mergeCell ref="D209:AB209"/>
    <mergeCell ref="AE209:AK210"/>
    <mergeCell ref="AL209:AQ210"/>
    <mergeCell ref="D210:AB210"/>
    <mergeCell ref="AU210:AU211"/>
    <mergeCell ref="AV210:AV211"/>
    <mergeCell ref="AE205:AI206"/>
    <mergeCell ref="AJ205:AK206"/>
    <mergeCell ref="AL205:AM206"/>
    <mergeCell ref="AN205:AO206"/>
    <mergeCell ref="AP205:AQ206"/>
    <mergeCell ref="AU208:AU209"/>
    <mergeCell ref="P205:Q206"/>
    <mergeCell ref="R205:S206"/>
    <mergeCell ref="T205:U206"/>
    <mergeCell ref="V205:W206"/>
    <mergeCell ref="X205:Y206"/>
    <mergeCell ref="Z205:AA206"/>
    <mergeCell ref="B205:E206"/>
    <mergeCell ref="F205:G206"/>
    <mergeCell ref="H205:I206"/>
    <mergeCell ref="J205:K206"/>
    <mergeCell ref="L205:M206"/>
    <mergeCell ref="N205:O206"/>
    <mergeCell ref="BA204:BA205"/>
    <mergeCell ref="BB204:BB205"/>
    <mergeCell ref="BC204:BC205"/>
    <mergeCell ref="BD204:BD205"/>
    <mergeCell ref="BE204:BE205"/>
    <mergeCell ref="BF204:BG205"/>
    <mergeCell ref="AU202:AU203"/>
    <mergeCell ref="AU204:AU205"/>
    <mergeCell ref="AV204:AV205"/>
    <mergeCell ref="AW204:AW205"/>
    <mergeCell ref="AX204:AX205"/>
    <mergeCell ref="AY204:AY205"/>
    <mergeCell ref="Z202:AA203"/>
    <mergeCell ref="AE202:AI203"/>
    <mergeCell ref="AJ202:AK203"/>
    <mergeCell ref="AL202:AM203"/>
    <mergeCell ref="AN202:AO203"/>
    <mergeCell ref="AP202:AQ203"/>
    <mergeCell ref="N202:O203"/>
    <mergeCell ref="P202:Q203"/>
    <mergeCell ref="R202:S203"/>
    <mergeCell ref="T202:U203"/>
    <mergeCell ref="V202:W203"/>
    <mergeCell ref="X202:Y203"/>
    <mergeCell ref="AT198:AT199"/>
    <mergeCell ref="AU199:AU200"/>
    <mergeCell ref="AV199:AV200"/>
    <mergeCell ref="AX199:AX200"/>
    <mergeCell ref="AY199:AY200"/>
    <mergeCell ref="B202:E203"/>
    <mergeCell ref="F202:G203"/>
    <mergeCell ref="H202:I203"/>
    <mergeCell ref="J202:K203"/>
    <mergeCell ref="L202:M203"/>
    <mergeCell ref="Z198:AA199"/>
    <mergeCell ref="AE198:AI199"/>
    <mergeCell ref="AJ198:AK199"/>
    <mergeCell ref="AL198:AM199"/>
    <mergeCell ref="AN198:AO199"/>
    <mergeCell ref="AP198:AQ199"/>
    <mergeCell ref="N198:O199"/>
    <mergeCell ref="P198:Q199"/>
    <mergeCell ref="R198:S199"/>
    <mergeCell ref="T198:U199"/>
    <mergeCell ref="V198:W199"/>
    <mergeCell ref="X198:Y199"/>
    <mergeCell ref="A195:I196"/>
    <mergeCell ref="B198:E199"/>
    <mergeCell ref="F198:G199"/>
    <mergeCell ref="H198:I199"/>
    <mergeCell ref="J198:K199"/>
    <mergeCell ref="L198:M199"/>
    <mergeCell ref="BD188:BD189"/>
    <mergeCell ref="BE188:BE189"/>
    <mergeCell ref="BF188:BG189"/>
    <mergeCell ref="D189:AB189"/>
    <mergeCell ref="AE190:AK191"/>
    <mergeCell ref="AL190:AQ191"/>
    <mergeCell ref="AW188:AW189"/>
    <mergeCell ref="AX188:AX189"/>
    <mergeCell ref="AY188:AY189"/>
    <mergeCell ref="BA188:BA189"/>
    <mergeCell ref="BB188:BB189"/>
    <mergeCell ref="BC188:BC189"/>
    <mergeCell ref="D187:AB187"/>
    <mergeCell ref="AE187:AK188"/>
    <mergeCell ref="AL187:AQ188"/>
    <mergeCell ref="D188:AB188"/>
    <mergeCell ref="AU188:AU189"/>
    <mergeCell ref="AV188:AV189"/>
    <mergeCell ref="AE183:AI184"/>
    <mergeCell ref="AJ183:AK184"/>
    <mergeCell ref="AL183:AM184"/>
    <mergeCell ref="AN183:AO184"/>
    <mergeCell ref="AP183:AQ184"/>
    <mergeCell ref="AU186:AU187"/>
    <mergeCell ref="P183:Q184"/>
    <mergeCell ref="R183:S184"/>
    <mergeCell ref="T183:U184"/>
    <mergeCell ref="V183:W184"/>
    <mergeCell ref="X183:Y184"/>
    <mergeCell ref="Z183:AA184"/>
    <mergeCell ref="B183:E184"/>
    <mergeCell ref="F183:G184"/>
    <mergeCell ref="H183:I184"/>
    <mergeCell ref="J183:K184"/>
    <mergeCell ref="L183:M184"/>
    <mergeCell ref="N183:O184"/>
    <mergeCell ref="BA182:BA183"/>
    <mergeCell ref="BB182:BB183"/>
    <mergeCell ref="BC182:BC183"/>
    <mergeCell ref="BD182:BD183"/>
    <mergeCell ref="BE182:BE183"/>
    <mergeCell ref="BF182:BG183"/>
    <mergeCell ref="AU180:AU181"/>
    <mergeCell ref="AU182:AU183"/>
    <mergeCell ref="AV182:AV183"/>
    <mergeCell ref="AW182:AW183"/>
    <mergeCell ref="AX182:AX183"/>
    <mergeCell ref="AY182:AY183"/>
    <mergeCell ref="Z180:AA181"/>
    <mergeCell ref="AE180:AI181"/>
    <mergeCell ref="AJ180:AK181"/>
    <mergeCell ref="AL180:AM181"/>
    <mergeCell ref="AN180:AO181"/>
    <mergeCell ref="AP180:AQ181"/>
    <mergeCell ref="N180:O181"/>
    <mergeCell ref="P180:Q181"/>
    <mergeCell ref="R180:S181"/>
    <mergeCell ref="T180:U181"/>
    <mergeCell ref="V180:W181"/>
    <mergeCell ref="X180:Y181"/>
    <mergeCell ref="AT176:AT177"/>
    <mergeCell ref="AU177:AU178"/>
    <mergeCell ref="AV177:AV178"/>
    <mergeCell ref="AX177:AX178"/>
    <mergeCell ref="AY177:AY178"/>
    <mergeCell ref="B180:E181"/>
    <mergeCell ref="F180:G181"/>
    <mergeCell ref="H180:I181"/>
    <mergeCell ref="J180:K181"/>
    <mergeCell ref="L180:M181"/>
    <mergeCell ref="Z176:AA177"/>
    <mergeCell ref="AE176:AI177"/>
    <mergeCell ref="AJ176:AK177"/>
    <mergeCell ref="AL176:AM177"/>
    <mergeCell ref="AN176:AO177"/>
    <mergeCell ref="AP176:AQ177"/>
    <mergeCell ref="N176:O177"/>
    <mergeCell ref="P176:Q177"/>
    <mergeCell ref="R176:S177"/>
    <mergeCell ref="T176:U177"/>
    <mergeCell ref="V176:W177"/>
    <mergeCell ref="X176:Y177"/>
    <mergeCell ref="A173:I174"/>
    <mergeCell ref="B176:E177"/>
    <mergeCell ref="F176:G177"/>
    <mergeCell ref="H176:I177"/>
    <mergeCell ref="J176:K177"/>
    <mergeCell ref="L176:M177"/>
    <mergeCell ref="BD166:BD167"/>
    <mergeCell ref="BE166:BE167"/>
    <mergeCell ref="BF166:BG167"/>
    <mergeCell ref="D167:AB167"/>
    <mergeCell ref="AE168:AK169"/>
    <mergeCell ref="AL168:AQ169"/>
    <mergeCell ref="AW166:AW167"/>
    <mergeCell ref="AX166:AX167"/>
    <mergeCell ref="AY166:AY167"/>
    <mergeCell ref="BA166:BA167"/>
    <mergeCell ref="BB166:BB167"/>
    <mergeCell ref="BC166:BC167"/>
    <mergeCell ref="D165:AB165"/>
    <mergeCell ref="AE165:AK166"/>
    <mergeCell ref="AL165:AQ166"/>
    <mergeCell ref="D166:AB166"/>
    <mergeCell ref="AU166:AU167"/>
    <mergeCell ref="AV166:AV167"/>
    <mergeCell ref="AE161:AI162"/>
    <mergeCell ref="AJ161:AK162"/>
    <mergeCell ref="AL161:AM162"/>
    <mergeCell ref="AN161:AO162"/>
    <mergeCell ref="AP161:AQ162"/>
    <mergeCell ref="AU164:AU165"/>
    <mergeCell ref="P161:Q162"/>
    <mergeCell ref="R161:S162"/>
    <mergeCell ref="T161:U162"/>
    <mergeCell ref="V161:W162"/>
    <mergeCell ref="X161:Y162"/>
    <mergeCell ref="Z161:AA162"/>
    <mergeCell ref="B161:E162"/>
    <mergeCell ref="F161:G162"/>
    <mergeCell ref="H161:I162"/>
    <mergeCell ref="J161:K162"/>
    <mergeCell ref="L161:M162"/>
    <mergeCell ref="N161:O162"/>
    <mergeCell ref="BA160:BA161"/>
    <mergeCell ref="BB160:BB161"/>
    <mergeCell ref="BC160:BC161"/>
    <mergeCell ref="BD160:BD161"/>
    <mergeCell ref="BE160:BE161"/>
    <mergeCell ref="BF160:BG161"/>
    <mergeCell ref="AU158:AU159"/>
    <mergeCell ref="AU160:AU161"/>
    <mergeCell ref="AV160:AV161"/>
    <mergeCell ref="AW160:AW161"/>
    <mergeCell ref="AX160:AX161"/>
    <mergeCell ref="AY160:AY161"/>
    <mergeCell ref="Z158:AA159"/>
    <mergeCell ref="AE158:AI159"/>
    <mergeCell ref="AJ158:AK159"/>
    <mergeCell ref="AL158:AM159"/>
    <mergeCell ref="AN158:AO159"/>
    <mergeCell ref="AP158:AQ159"/>
    <mergeCell ref="N158:O159"/>
    <mergeCell ref="P158:Q159"/>
    <mergeCell ref="R158:S159"/>
    <mergeCell ref="T158:U159"/>
    <mergeCell ref="V158:W159"/>
    <mergeCell ref="X158:Y159"/>
    <mergeCell ref="AT154:AT155"/>
    <mergeCell ref="AU155:AU156"/>
    <mergeCell ref="AV155:AV156"/>
    <mergeCell ref="AX155:AX156"/>
    <mergeCell ref="AY155:AY156"/>
    <mergeCell ref="B158:E159"/>
    <mergeCell ref="F158:G159"/>
    <mergeCell ref="H158:I159"/>
    <mergeCell ref="J158:K159"/>
    <mergeCell ref="L158:M159"/>
    <mergeCell ref="Z154:AA155"/>
    <mergeCell ref="AE154:AI155"/>
    <mergeCell ref="AJ154:AK155"/>
    <mergeCell ref="AL154:AM155"/>
    <mergeCell ref="AN154:AO155"/>
    <mergeCell ref="AP154:AQ155"/>
    <mergeCell ref="N154:O155"/>
    <mergeCell ref="P154:Q155"/>
    <mergeCell ref="R154:S155"/>
    <mergeCell ref="T154:U155"/>
    <mergeCell ref="V154:W155"/>
    <mergeCell ref="X154:Y155"/>
    <mergeCell ref="A151:I152"/>
    <mergeCell ref="B154:E155"/>
    <mergeCell ref="F154:G155"/>
    <mergeCell ref="H154:I155"/>
    <mergeCell ref="J154:K155"/>
    <mergeCell ref="L154:M155"/>
    <mergeCell ref="C147:G148"/>
    <mergeCell ref="H147:J147"/>
    <mergeCell ref="K147:R148"/>
    <mergeCell ref="S147:Z147"/>
    <mergeCell ref="AA147:AI148"/>
    <mergeCell ref="AJ147:AR148"/>
    <mergeCell ref="H148:J148"/>
    <mergeCell ref="S148:Z148"/>
    <mergeCell ref="A140:AS140"/>
    <mergeCell ref="C146:J146"/>
    <mergeCell ref="K146:R146"/>
    <mergeCell ref="S146:Z146"/>
    <mergeCell ref="AA146:AI146"/>
    <mergeCell ref="AJ146:AR146"/>
  </mergeCells>
  <phoneticPr fontId="1"/>
  <conditionalFormatting sqref="L302:P769 W302:AA769 AH302:AL769 AN302:AR369">
    <cfRule type="expression" dxfId="1" priority="2">
      <formula>IF(L302=0,TRUE)</formula>
    </cfRule>
  </conditionalFormatting>
  <conditionalFormatting sqref="AN370:AR769">
    <cfRule type="expression" dxfId="0" priority="1">
      <formula>IF(AN370=0,TRUE)</formula>
    </cfRule>
  </conditionalFormatting>
  <dataValidations count="6">
    <dataValidation type="list" allowBlank="1" showInputMessage="1" showErrorMessage="1" sqref="Q370:S769">
      <formula1>"①,②,③,④,⑤,⑥,⑦,⑧,⑨,⑩,⑪,⑫,⑬,⑭,⑮"</formula1>
    </dataValidation>
    <dataValidation type="list" allowBlank="1" showInputMessage="1" showErrorMessage="1" sqref="I302:K369">
      <formula1>"○,定,×"</formula1>
    </dataValidation>
    <dataValidation type="list" allowBlank="1" showInputMessage="1" showErrorMessage="1" sqref="I382:K389 I410:K417 I438:K445">
      <formula1>"○,△,定,×,※"</formula1>
    </dataValidation>
    <dataValidation type="list" allowBlank="1" showInputMessage="1" showErrorMessage="1" sqref="I370:K381 I390:K409 I418:K437 I446:K769">
      <formula1>"△,定,×,※"</formula1>
    </dataValidation>
    <dataValidation type="whole" allowBlank="1" showInputMessage="1" showErrorMessage="1" sqref="L154:M155 X154:Y155 L158:M159 X158:Y159 AN158:AO159 AN154:AO155 X161:Y162 AN161:AO162 L161:M162 L220:M221 X220:Y221 L224:M225 X224:Y225 AN224:AO225 AN220:AO221 X227:Y228 AN227:AO228 L227:M228 L198:M199 X198:Y199 L202:M203 X202:Y203 AN202:AO203 AN198:AO199 X205:Y206 AN205:AO206 L205:M206 L176:M177 X176:Y177 L180:M181 X180:Y181 AN180:AO181 AN176:AO177 X183:Y184 AN183:AO184 L183:M184">
      <formula1>0</formula1>
      <formula2>59</formula2>
    </dataValidation>
    <dataValidation type="list" allowBlank="1" showInputMessage="1" showErrorMessage="1" sqref="A2">
      <formula1>"①映画館運営事業者"</formula1>
    </dataValidation>
  </dataValidations>
  <pageMargins left="0.9055118110236221" right="0.51181102362204722" top="0.55118110236220474" bottom="0.55118110236220474" header="0.31496062992125984" footer="0.31496062992125984"/>
  <pageSetup paperSize="9" scale="50" fitToHeight="0" orientation="portrait" cellComments="asDisplayed" r:id="rId1"/>
  <headerFooter>
    <oddHeader>&amp;L&amp;16＜様式第３－１号＞</oddHeader>
    <oddFooter>&amp;C&amp;P/&amp;N ページ</oddFooter>
  </headerFooter>
  <rowBreaks count="7" manualBreakCount="7">
    <brk id="108" max="44" man="1"/>
    <brk id="172" max="44" man="1"/>
    <brk id="238" max="44" man="1"/>
    <brk id="289" max="44" man="1"/>
    <brk id="421" max="44" man="1"/>
    <brk id="569" max="44" man="1"/>
    <brk id="717" max="4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様式第３－１号(大規模映画館) </vt:lpstr>
      <vt:lpstr>別記_区分A</vt:lpstr>
      <vt:lpstr>別記_区分Ｂ</vt:lpstr>
      <vt:lpstr>別記_区分Ｃ</vt:lpstr>
      <vt:lpstr>別記_区分A!Print_Area</vt:lpstr>
      <vt:lpstr>別記_区分Ｂ!Print_Area</vt:lpstr>
      <vt:lpstr>別記_区分Ｃ!Print_Area</vt:lpstr>
      <vt:lpstr>'様式第３－１号(大規模映画館) '!Print_Area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2021-09-27T08:55:56Z</cp:lastPrinted>
  <dcterms:created xsi:type="dcterms:W3CDTF">2021-01-15T10:59:58Z</dcterms:created>
  <dcterms:modified xsi:type="dcterms:W3CDTF">2021-09-27T10:47:37Z</dcterms:modified>
</cp:coreProperties>
</file>